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tables/table1.xml" ContentType="application/vnd.openxmlformats-officedocument.spreadsheetml.table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stemas\Sistem01\Documentos\Ultimo\"/>
    </mc:Choice>
  </mc:AlternateContent>
  <bookViews>
    <workbookView xWindow="240" yWindow="17100" windowWidth="15480" windowHeight="1185" tabRatio="500" firstSheet="2" activeTab="3"/>
  </bookViews>
  <sheets>
    <sheet name="KARDEX PT C-COSTO (2)" sheetId="12" state="hidden" r:id="rId1"/>
    <sheet name="PT PRIMERAS" sheetId="8" state="hidden" r:id="rId2"/>
    <sheet name="PRIMERA" sheetId="19" r:id="rId3"/>
    <sheet name="PT SEGUNDAS" sheetId="1" r:id="rId4"/>
    <sheet name="PT TERCERAS" sheetId="11" state="hidden" r:id="rId5"/>
    <sheet name="SALIDAS" sheetId="18" state="hidden" r:id="rId6"/>
    <sheet name="INGRESOS" sheetId="21" state="hidden" r:id="rId7"/>
    <sheet name="Hoja2" sheetId="26" state="hidden" r:id="rId8"/>
    <sheet name="SISTEMA" sheetId="20" state="hidden" r:id="rId9"/>
  </sheets>
  <definedNames>
    <definedName name="_xlnm._FilterDatabase" localSheetId="7" hidden="1">Hoja2!$A$1:$F$1116</definedName>
    <definedName name="_xlnm._FilterDatabase" localSheetId="6" hidden="1">INGRESOS!$A$4:$I$513</definedName>
    <definedName name="_xlnm._FilterDatabase" localSheetId="0" hidden="1">'KARDEX PT C-COSTO (2)'!$A$12:$AD$1257</definedName>
    <definedName name="_xlnm._FilterDatabase" localSheetId="2" hidden="1">PRIMERA!$A$6:$O$387</definedName>
    <definedName name="_xlnm._FilterDatabase" localSheetId="1" hidden="1">'PT PRIMERAS'!$A$3:$W$497</definedName>
    <definedName name="_xlnm._FilterDatabase" localSheetId="3" hidden="1">'PT SEGUNDAS'!$A$6:$O$752</definedName>
    <definedName name="_xlnm._FilterDatabase" localSheetId="4" hidden="1">'PT TERCERAS'!$A$6:$O$6</definedName>
    <definedName name="_xlnm._FilterDatabase" localSheetId="5" hidden="1">SALIDAS!$B$5:$J$582</definedName>
    <definedName name="_xlnm._FilterDatabase" localSheetId="8" hidden="1">SISTEMA!$A$1:$E$654</definedName>
    <definedName name="_xlnm.Print_Area" localSheetId="0">'KARDEX PT C-COSTO (2)'!$A$12:$L$1234</definedName>
    <definedName name="_xlnm.Print_Area" localSheetId="2">PRIMERA!$D$4:$G$371</definedName>
    <definedName name="_xlnm.Print_Area" localSheetId="1">'PT PRIMERAS'!$D$4:$G$383</definedName>
    <definedName name="_xlnm.Print_Area" localSheetId="3">'PT SEGUNDAS'!$C$4:$G$581</definedName>
  </definedNames>
  <calcPr calcId="162913" concurrentCalc="0"/>
</workbook>
</file>

<file path=xl/calcChain.xml><?xml version="1.0" encoding="utf-8"?>
<calcChain xmlns="http://schemas.openxmlformats.org/spreadsheetml/2006/main">
  <c r="E1082" i="26" l="1"/>
  <c r="I1084" i="26"/>
  <c r="G1089" i="26"/>
  <c r="T755" i="1"/>
  <c r="N753" i="1"/>
  <c r="N373" i="19"/>
  <c r="Q373" i="19"/>
  <c r="T753" i="1"/>
  <c r="R753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8" i="1"/>
  <c r="R7" i="1"/>
  <c r="Q372" i="19"/>
  <c r="Q8" i="19"/>
  <c r="Q9" i="19"/>
  <c r="Q10" i="19"/>
  <c r="Q11" i="19"/>
  <c r="Q12" i="19"/>
  <c r="Q13" i="19"/>
  <c r="Q14" i="19"/>
  <c r="Q15" i="19"/>
  <c r="Q16" i="19"/>
  <c r="Q17" i="19"/>
  <c r="Q18" i="19"/>
  <c r="Q19" i="19"/>
  <c r="Q20" i="19"/>
  <c r="Q21" i="19"/>
  <c r="Q22" i="19"/>
  <c r="Q23" i="19"/>
  <c r="Q24" i="19"/>
  <c r="Q25" i="19"/>
  <c r="Q26" i="19"/>
  <c r="Q27" i="19"/>
  <c r="Q28" i="19"/>
  <c r="Q29" i="19"/>
  <c r="Q30" i="19"/>
  <c r="Q31" i="19"/>
  <c r="Q32" i="19"/>
  <c r="Q33" i="19"/>
  <c r="Q34" i="19"/>
  <c r="Q35" i="19"/>
  <c r="Q36" i="19"/>
  <c r="Q37" i="19"/>
  <c r="Q38" i="19"/>
  <c r="Q39" i="19"/>
  <c r="Q40" i="19"/>
  <c r="Q41" i="19"/>
  <c r="Q42" i="19"/>
  <c r="Q43" i="19"/>
  <c r="Q44" i="19"/>
  <c r="Q45" i="19"/>
  <c r="Q46" i="19"/>
  <c r="Q47" i="19"/>
  <c r="Q48" i="19"/>
  <c r="Q49" i="19"/>
  <c r="Q50" i="19"/>
  <c r="Q51" i="19"/>
  <c r="Q52" i="19"/>
  <c r="Q53" i="19"/>
  <c r="Q54" i="19"/>
  <c r="Q55" i="19"/>
  <c r="Q56" i="19"/>
  <c r="Q57" i="19"/>
  <c r="Q58" i="19"/>
  <c r="Q59" i="19"/>
  <c r="Q60" i="19"/>
  <c r="Q61" i="19"/>
  <c r="Q62" i="19"/>
  <c r="Q63" i="19"/>
  <c r="Q64" i="19"/>
  <c r="Q65" i="19"/>
  <c r="Q66" i="19"/>
  <c r="Q67" i="19"/>
  <c r="Q68" i="19"/>
  <c r="Q69" i="19"/>
  <c r="Q70" i="19"/>
  <c r="Q71" i="19"/>
  <c r="Q72" i="19"/>
  <c r="Q73" i="19"/>
  <c r="Q74" i="19"/>
  <c r="Q75" i="19"/>
  <c r="Q76" i="19"/>
  <c r="Q77" i="19"/>
  <c r="Q78" i="19"/>
  <c r="Q79" i="19"/>
  <c r="Q80" i="19"/>
  <c r="Q81" i="19"/>
  <c r="Q82" i="19"/>
  <c r="Q83" i="19"/>
  <c r="Q84" i="19"/>
  <c r="Q85" i="19"/>
  <c r="Q86" i="19"/>
  <c r="Q87" i="19"/>
  <c r="Q88" i="19"/>
  <c r="Q89" i="19"/>
  <c r="Q90" i="19"/>
  <c r="Q91" i="19"/>
  <c r="Q92" i="19"/>
  <c r="Q93" i="19"/>
  <c r="Q94" i="19"/>
  <c r="Q95" i="19"/>
  <c r="Q96" i="19"/>
  <c r="Q97" i="19"/>
  <c r="Q98" i="19"/>
  <c r="Q99" i="19"/>
  <c r="Q100" i="19"/>
  <c r="Q101" i="19"/>
  <c r="Q102" i="19"/>
  <c r="Q103" i="19"/>
  <c r="Q104" i="19"/>
  <c r="Q105" i="19"/>
  <c r="Q106" i="19"/>
  <c r="Q107" i="19"/>
  <c r="Q108" i="19"/>
  <c r="Q109" i="19"/>
  <c r="Q110" i="19"/>
  <c r="Q111" i="19"/>
  <c r="Q112" i="19"/>
  <c r="Q113" i="19"/>
  <c r="Q114" i="19"/>
  <c r="Q115" i="19"/>
  <c r="Q116" i="19"/>
  <c r="Q117" i="19"/>
  <c r="Q118" i="19"/>
  <c r="Q119" i="19"/>
  <c r="Q120" i="19"/>
  <c r="Q121" i="19"/>
  <c r="Q122" i="19"/>
  <c r="Q123" i="19"/>
  <c r="Q124" i="19"/>
  <c r="Q125" i="19"/>
  <c r="Q126" i="19"/>
  <c r="Q127" i="19"/>
  <c r="Q128" i="19"/>
  <c r="Q129" i="19"/>
  <c r="Q130" i="19"/>
  <c r="Q131" i="19"/>
  <c r="Q132" i="19"/>
  <c r="Q133" i="19"/>
  <c r="Q134" i="19"/>
  <c r="Q135" i="19"/>
  <c r="Q136" i="19"/>
  <c r="Q137" i="19"/>
  <c r="Q138" i="19"/>
  <c r="Q139" i="19"/>
  <c r="Q140" i="19"/>
  <c r="Q141" i="19"/>
  <c r="Q142" i="19"/>
  <c r="Q143" i="19"/>
  <c r="Q144" i="19"/>
  <c r="Q145" i="19"/>
  <c r="Q146" i="19"/>
  <c r="Q147" i="19"/>
  <c r="Q148" i="19"/>
  <c r="Q149" i="19"/>
  <c r="Q150" i="19"/>
  <c r="Q151" i="19"/>
  <c r="Q152" i="19"/>
  <c r="Q153" i="19"/>
  <c r="Q154" i="19"/>
  <c r="Q155" i="19"/>
  <c r="Q156" i="19"/>
  <c r="Q157" i="19"/>
  <c r="Q158" i="19"/>
  <c r="Q159" i="19"/>
  <c r="Q160" i="19"/>
  <c r="Q161" i="19"/>
  <c r="Q162" i="19"/>
  <c r="Q163" i="19"/>
  <c r="Q164" i="19"/>
  <c r="Q165" i="19"/>
  <c r="Q166" i="19"/>
  <c r="Q167" i="19"/>
  <c r="Q168" i="19"/>
  <c r="Q169" i="19"/>
  <c r="Q170" i="19"/>
  <c r="Q171" i="19"/>
  <c r="Q172" i="19"/>
  <c r="Q173" i="19"/>
  <c r="Q174" i="19"/>
  <c r="Q175" i="19"/>
  <c r="Q176" i="19"/>
  <c r="Q177" i="19"/>
  <c r="Q178" i="19"/>
  <c r="Q179" i="19"/>
  <c r="Q180" i="19"/>
  <c r="Q181" i="19"/>
  <c r="Q182" i="19"/>
  <c r="Q183" i="19"/>
  <c r="Q184" i="19"/>
  <c r="Q185" i="19"/>
  <c r="Q186" i="19"/>
  <c r="Q187" i="19"/>
  <c r="Q188" i="19"/>
  <c r="Q189" i="19"/>
  <c r="Q190" i="19"/>
  <c r="Q191" i="19"/>
  <c r="Q192" i="19"/>
  <c r="Q193" i="19"/>
  <c r="Q194" i="19"/>
  <c r="Q195" i="19"/>
  <c r="Q196" i="19"/>
  <c r="Q197" i="19"/>
  <c r="Q198" i="19"/>
  <c r="Q199" i="19"/>
  <c r="Q200" i="19"/>
  <c r="Q201" i="19"/>
  <c r="Q202" i="19"/>
  <c r="Q203" i="19"/>
  <c r="Q204" i="19"/>
  <c r="Q205" i="19"/>
  <c r="Q206" i="19"/>
  <c r="Q207" i="19"/>
  <c r="Q208" i="19"/>
  <c r="Q209" i="19"/>
  <c r="Q210" i="19"/>
  <c r="Q211" i="19"/>
  <c r="Q212" i="19"/>
  <c r="Q213" i="19"/>
  <c r="Q214" i="19"/>
  <c r="Q215" i="19"/>
  <c r="Q216" i="19"/>
  <c r="Q217" i="19"/>
  <c r="Q218" i="19"/>
  <c r="Q219" i="19"/>
  <c r="Q220" i="19"/>
  <c r="Q221" i="19"/>
  <c r="Q222" i="19"/>
  <c r="Q223" i="19"/>
  <c r="Q224" i="19"/>
  <c r="Q225" i="19"/>
  <c r="Q226" i="19"/>
  <c r="Q227" i="19"/>
  <c r="Q228" i="19"/>
  <c r="Q229" i="19"/>
  <c r="Q230" i="19"/>
  <c r="Q231" i="19"/>
  <c r="Q232" i="19"/>
  <c r="Q233" i="19"/>
  <c r="Q234" i="19"/>
  <c r="Q235" i="19"/>
  <c r="Q236" i="19"/>
  <c r="Q237" i="19"/>
  <c r="Q238" i="19"/>
  <c r="Q239" i="19"/>
  <c r="Q240" i="19"/>
  <c r="Q241" i="19"/>
  <c r="Q242" i="19"/>
  <c r="Q243" i="19"/>
  <c r="Q244" i="19"/>
  <c r="Q245" i="19"/>
  <c r="Q246" i="19"/>
  <c r="Q247" i="19"/>
  <c r="Q248" i="19"/>
  <c r="Q249" i="19"/>
  <c r="Q250" i="19"/>
  <c r="Q251" i="19"/>
  <c r="Q252" i="19"/>
  <c r="Q253" i="19"/>
  <c r="Q254" i="19"/>
  <c r="Q255" i="19"/>
  <c r="Q256" i="19"/>
  <c r="Q257" i="19"/>
  <c r="Q258" i="19"/>
  <c r="Q259" i="19"/>
  <c r="Q260" i="19"/>
  <c r="Q261" i="19"/>
  <c r="Q262" i="19"/>
  <c r="Q263" i="19"/>
  <c r="Q264" i="19"/>
  <c r="Q265" i="19"/>
  <c r="Q266" i="19"/>
  <c r="Q267" i="19"/>
  <c r="Q268" i="19"/>
  <c r="Q269" i="19"/>
  <c r="Q270" i="19"/>
  <c r="Q271" i="19"/>
  <c r="Q272" i="19"/>
  <c r="Q273" i="19"/>
  <c r="Q274" i="19"/>
  <c r="Q275" i="19"/>
  <c r="Q276" i="19"/>
  <c r="Q277" i="19"/>
  <c r="Q278" i="19"/>
  <c r="Q279" i="19"/>
  <c r="Q280" i="19"/>
  <c r="Q281" i="19"/>
  <c r="Q282" i="19"/>
  <c r="Q283" i="19"/>
  <c r="Q284" i="19"/>
  <c r="Q285" i="19"/>
  <c r="Q286" i="19"/>
  <c r="Q287" i="19"/>
  <c r="Q288" i="19"/>
  <c r="Q289" i="19"/>
  <c r="Q290" i="19"/>
  <c r="Q291" i="19"/>
  <c r="Q292" i="19"/>
  <c r="Q293" i="19"/>
  <c r="Q294" i="19"/>
  <c r="Q295" i="19"/>
  <c r="Q296" i="19"/>
  <c r="Q297" i="19"/>
  <c r="Q298" i="19"/>
  <c r="Q299" i="19"/>
  <c r="Q300" i="19"/>
  <c r="Q301" i="19"/>
  <c r="Q302" i="19"/>
  <c r="Q303" i="19"/>
  <c r="Q304" i="19"/>
  <c r="Q305" i="19"/>
  <c r="Q306" i="19"/>
  <c r="Q307" i="19"/>
  <c r="Q308" i="19"/>
  <c r="Q309" i="19"/>
  <c r="Q310" i="19"/>
  <c r="Q311" i="19"/>
  <c r="Q312" i="19"/>
  <c r="Q313" i="19"/>
  <c r="Q314" i="19"/>
  <c r="Q315" i="19"/>
  <c r="Q316" i="19"/>
  <c r="Q317" i="19"/>
  <c r="Q318" i="19"/>
  <c r="Q319" i="19"/>
  <c r="Q320" i="19"/>
  <c r="Q321" i="19"/>
  <c r="Q322" i="19"/>
  <c r="Q323" i="19"/>
  <c r="Q324" i="19"/>
  <c r="Q325" i="19"/>
  <c r="Q326" i="19"/>
  <c r="Q327" i="19"/>
  <c r="Q328" i="19"/>
  <c r="Q329" i="19"/>
  <c r="Q330" i="19"/>
  <c r="Q331" i="19"/>
  <c r="Q332" i="19"/>
  <c r="Q333" i="19"/>
  <c r="Q334" i="19"/>
  <c r="Q335" i="19"/>
  <c r="Q336" i="19"/>
  <c r="Q337" i="19"/>
  <c r="Q338" i="19"/>
  <c r="Q339" i="19"/>
  <c r="Q340" i="19"/>
  <c r="Q341" i="19"/>
  <c r="Q342" i="19"/>
  <c r="Q343" i="19"/>
  <c r="Q344" i="19"/>
  <c r="Q345" i="19"/>
  <c r="Q346" i="19"/>
  <c r="Q347" i="19"/>
  <c r="Q348" i="19"/>
  <c r="Q349" i="19"/>
  <c r="Q350" i="19"/>
  <c r="Q351" i="19"/>
  <c r="Q352" i="19"/>
  <c r="Q353" i="19"/>
  <c r="Q354" i="19"/>
  <c r="Q355" i="19"/>
  <c r="Q356" i="19"/>
  <c r="Q357" i="19"/>
  <c r="Q358" i="19"/>
  <c r="Q359" i="19"/>
  <c r="Q360" i="19"/>
  <c r="Q361" i="19"/>
  <c r="Q362" i="19"/>
  <c r="Q363" i="19"/>
  <c r="Q364" i="19"/>
  <c r="Q365" i="19"/>
  <c r="Q366" i="19"/>
  <c r="Q367" i="19"/>
  <c r="Q368" i="19"/>
  <c r="Q369" i="19"/>
  <c r="Q370" i="19"/>
  <c r="Q371" i="19"/>
  <c r="Q7" i="19"/>
  <c r="H514" i="21"/>
  <c r="H515" i="21"/>
  <c r="H516" i="21"/>
  <c r="H517" i="21"/>
  <c r="H518" i="21"/>
  <c r="H519" i="21"/>
  <c r="H520" i="21"/>
  <c r="H521" i="21"/>
  <c r="H522" i="21"/>
  <c r="H523" i="21"/>
  <c r="H524" i="21"/>
  <c r="H525" i="21"/>
  <c r="H526" i="21"/>
  <c r="H527" i="21"/>
  <c r="H528" i="21"/>
  <c r="H529" i="21"/>
  <c r="H530" i="21"/>
  <c r="H531" i="21"/>
  <c r="H532" i="21"/>
  <c r="H533" i="21"/>
  <c r="H534" i="21"/>
  <c r="H535" i="21"/>
  <c r="H536" i="21"/>
  <c r="H537" i="21"/>
  <c r="H538" i="21"/>
  <c r="H539" i="21"/>
  <c r="H540" i="21"/>
  <c r="H541" i="21"/>
  <c r="H542" i="21"/>
  <c r="H543" i="21"/>
  <c r="H544" i="21"/>
  <c r="I585" i="1"/>
  <c r="J585" i="1"/>
  <c r="K585" i="1"/>
  <c r="I586" i="1"/>
  <c r="J586" i="1"/>
  <c r="K586" i="1"/>
  <c r="I587" i="1"/>
  <c r="J587" i="1"/>
  <c r="K587" i="1"/>
  <c r="I588" i="1"/>
  <c r="J588" i="1"/>
  <c r="K588" i="1"/>
  <c r="I362" i="19"/>
  <c r="J362" i="19"/>
  <c r="K362" i="19"/>
  <c r="I351" i="18"/>
  <c r="I52" i="19"/>
  <c r="J52" i="19"/>
  <c r="K52" i="19"/>
  <c r="I53" i="19"/>
  <c r="J53" i="19"/>
  <c r="K53" i="19"/>
  <c r="I54" i="19"/>
  <c r="J54" i="19"/>
  <c r="K54" i="19"/>
  <c r="I55" i="19"/>
  <c r="J55" i="19"/>
  <c r="K55" i="19"/>
  <c r="I337" i="19"/>
  <c r="J337" i="19"/>
  <c r="K337" i="19"/>
  <c r="I338" i="19"/>
  <c r="J338" i="19"/>
  <c r="K338" i="19"/>
  <c r="I339" i="19"/>
  <c r="J339" i="19"/>
  <c r="K339" i="19"/>
  <c r="I340" i="19"/>
  <c r="J340" i="19"/>
  <c r="K340" i="19"/>
  <c r="I348" i="19"/>
  <c r="J348" i="19"/>
  <c r="K348" i="19"/>
  <c r="I349" i="19"/>
  <c r="J349" i="19"/>
  <c r="K349" i="19"/>
  <c r="I350" i="19"/>
  <c r="J350" i="19"/>
  <c r="K350" i="19"/>
  <c r="I351" i="19"/>
  <c r="J351" i="19"/>
  <c r="K351" i="19"/>
  <c r="I352" i="19"/>
  <c r="J352" i="19"/>
  <c r="K352" i="19"/>
  <c r="I353" i="19"/>
  <c r="J353" i="19"/>
  <c r="K353" i="19"/>
  <c r="I354" i="19"/>
  <c r="J354" i="19"/>
  <c r="K354" i="19"/>
  <c r="I355" i="19"/>
  <c r="J355" i="19"/>
  <c r="K355" i="19"/>
  <c r="I356" i="19"/>
  <c r="J356" i="19"/>
  <c r="K356" i="19"/>
  <c r="I357" i="19"/>
  <c r="J357" i="19"/>
  <c r="K357" i="19"/>
  <c r="I358" i="19"/>
  <c r="J358" i="19"/>
  <c r="K358" i="19"/>
  <c r="I359" i="19"/>
  <c r="J359" i="19"/>
  <c r="K359" i="19"/>
  <c r="I360" i="19"/>
  <c r="J360" i="19"/>
  <c r="K360" i="19"/>
  <c r="I361" i="19"/>
  <c r="J361" i="19"/>
  <c r="K361" i="19"/>
  <c r="I363" i="19"/>
  <c r="J363" i="19"/>
  <c r="K363" i="19"/>
  <c r="I364" i="19"/>
  <c r="J364" i="19"/>
  <c r="K364" i="19"/>
  <c r="I365" i="19"/>
  <c r="J365" i="19"/>
  <c r="K365" i="19"/>
  <c r="I366" i="19"/>
  <c r="J366" i="19"/>
  <c r="K366" i="19"/>
  <c r="I367" i="19"/>
  <c r="J367" i="19"/>
  <c r="K367" i="19"/>
  <c r="I368" i="19"/>
  <c r="J368" i="19"/>
  <c r="K368" i="19"/>
  <c r="I369" i="19"/>
  <c r="J369" i="19"/>
  <c r="K369" i="19"/>
  <c r="I370" i="19"/>
  <c r="J370" i="19"/>
  <c r="K370" i="19"/>
  <c r="I371" i="19"/>
  <c r="J371" i="19"/>
  <c r="K371" i="19"/>
  <c r="I372" i="19"/>
  <c r="J372" i="19"/>
  <c r="K372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18" i="19"/>
  <c r="K19" i="19"/>
  <c r="K3" i="26"/>
  <c r="K2" i="26"/>
  <c r="K4" i="26"/>
  <c r="I343" i="18"/>
  <c r="K701" i="1"/>
  <c r="J701" i="1"/>
  <c r="I701" i="1"/>
  <c r="K694" i="1"/>
  <c r="J694" i="1"/>
  <c r="I694" i="1"/>
  <c r="K517" i="1"/>
  <c r="J517" i="1"/>
  <c r="I517" i="1"/>
  <c r="K508" i="1"/>
  <c r="J508" i="1"/>
  <c r="I508" i="1"/>
  <c r="K507" i="1"/>
  <c r="J507" i="1"/>
  <c r="I507" i="1"/>
  <c r="K506" i="1"/>
  <c r="J506" i="1"/>
  <c r="I506" i="1"/>
  <c r="K232" i="1"/>
  <c r="J232" i="1"/>
  <c r="I232" i="1"/>
  <c r="K465" i="1"/>
  <c r="J465" i="1"/>
  <c r="I465" i="1"/>
  <c r="K493" i="1"/>
  <c r="J493" i="1"/>
  <c r="I493" i="1"/>
  <c r="K498" i="1"/>
  <c r="J498" i="1"/>
  <c r="I498" i="1"/>
  <c r="K497" i="1"/>
  <c r="J497" i="1"/>
  <c r="I497" i="1"/>
  <c r="I24" i="19"/>
  <c r="J24" i="19"/>
  <c r="I350" i="18"/>
  <c r="I352" i="18"/>
  <c r="I353" i="18"/>
  <c r="I354" i="18"/>
  <c r="I355" i="18"/>
  <c r="I356" i="18"/>
  <c r="I357" i="18"/>
  <c r="I358" i="18"/>
  <c r="I359" i="18"/>
  <c r="I360" i="18"/>
  <c r="I361" i="18"/>
  <c r="I362" i="18"/>
  <c r="I363" i="18"/>
  <c r="I364" i="18"/>
  <c r="I365" i="18"/>
  <c r="I366" i="18"/>
  <c r="I367" i="18"/>
  <c r="I368" i="18"/>
  <c r="I369" i="18"/>
  <c r="I370" i="18"/>
  <c r="I371" i="18"/>
  <c r="I372" i="18"/>
  <c r="I373" i="18"/>
  <c r="I374" i="18"/>
  <c r="I375" i="18"/>
  <c r="I376" i="18"/>
  <c r="I377" i="18"/>
  <c r="I378" i="18"/>
  <c r="I379" i="18"/>
  <c r="I380" i="18"/>
  <c r="I381" i="18"/>
  <c r="I382" i="18"/>
  <c r="I383" i="18"/>
  <c r="I384" i="18"/>
  <c r="I385" i="18"/>
  <c r="I386" i="18"/>
  <c r="I387" i="18"/>
  <c r="I388" i="18"/>
  <c r="I389" i="18"/>
  <c r="I390" i="18"/>
  <c r="I391" i="18"/>
  <c r="I392" i="18"/>
  <c r="I393" i="18"/>
  <c r="I394" i="18"/>
  <c r="I395" i="18"/>
  <c r="I396" i="18"/>
  <c r="I397" i="18"/>
  <c r="I398" i="18"/>
  <c r="I399" i="18"/>
  <c r="I400" i="18"/>
  <c r="I401" i="18"/>
  <c r="I402" i="18"/>
  <c r="I403" i="18"/>
  <c r="I404" i="18"/>
  <c r="I405" i="18"/>
  <c r="I406" i="18"/>
  <c r="I407" i="18"/>
  <c r="I408" i="18"/>
  <c r="I409" i="18"/>
  <c r="I410" i="18"/>
  <c r="I411" i="18"/>
  <c r="I412" i="18"/>
  <c r="I413" i="18"/>
  <c r="I414" i="18"/>
  <c r="I415" i="18"/>
  <c r="I416" i="18"/>
  <c r="I417" i="18"/>
  <c r="I418" i="18"/>
  <c r="I419" i="18"/>
  <c r="I420" i="18"/>
  <c r="I421" i="18"/>
  <c r="I422" i="18"/>
  <c r="I423" i="18"/>
  <c r="I424" i="18"/>
  <c r="I425" i="18"/>
  <c r="I426" i="18"/>
  <c r="I427" i="18"/>
  <c r="I428" i="18"/>
  <c r="I429" i="18"/>
  <c r="I430" i="18"/>
  <c r="I431" i="18"/>
  <c r="I432" i="18"/>
  <c r="I433" i="18"/>
  <c r="I434" i="18"/>
  <c r="I435" i="18"/>
  <c r="I436" i="18"/>
  <c r="I437" i="18"/>
  <c r="I438" i="18"/>
  <c r="I439" i="18"/>
  <c r="I440" i="18"/>
  <c r="I441" i="18"/>
  <c r="I442" i="18"/>
  <c r="I443" i="18"/>
  <c r="I444" i="18"/>
  <c r="I445" i="18"/>
  <c r="I446" i="18"/>
  <c r="I447" i="18"/>
  <c r="I448" i="18"/>
  <c r="I449" i="18"/>
  <c r="I450" i="18"/>
  <c r="I451" i="18"/>
  <c r="I452" i="18"/>
  <c r="I453" i="18"/>
  <c r="I454" i="18"/>
  <c r="I455" i="18"/>
  <c r="I456" i="18"/>
  <c r="I457" i="18"/>
  <c r="I458" i="18"/>
  <c r="I459" i="18"/>
  <c r="I460" i="18"/>
  <c r="I461" i="18"/>
  <c r="I462" i="18"/>
  <c r="I463" i="18"/>
  <c r="I464" i="18"/>
  <c r="I465" i="18"/>
  <c r="I466" i="18"/>
  <c r="I467" i="18"/>
  <c r="I468" i="18"/>
  <c r="I469" i="18"/>
  <c r="I470" i="18"/>
  <c r="I471" i="18"/>
  <c r="I472" i="18"/>
  <c r="I473" i="18"/>
  <c r="I474" i="18"/>
  <c r="I475" i="18"/>
  <c r="I476" i="18"/>
  <c r="I477" i="18"/>
  <c r="I478" i="18"/>
  <c r="I479" i="18"/>
  <c r="I480" i="18"/>
  <c r="I481" i="18"/>
  <c r="I482" i="18"/>
  <c r="I483" i="18"/>
  <c r="I484" i="18"/>
  <c r="I485" i="18"/>
  <c r="I486" i="18"/>
  <c r="I487" i="18"/>
  <c r="I488" i="18"/>
  <c r="I489" i="18"/>
  <c r="I490" i="18"/>
  <c r="I491" i="18"/>
  <c r="I492" i="18"/>
  <c r="I493" i="18"/>
  <c r="I494" i="18"/>
  <c r="I495" i="18"/>
  <c r="I496" i="18"/>
  <c r="I497" i="18"/>
  <c r="I498" i="18"/>
  <c r="I499" i="18"/>
  <c r="I500" i="18"/>
  <c r="I501" i="18"/>
  <c r="I502" i="18"/>
  <c r="I503" i="18"/>
  <c r="I504" i="18"/>
  <c r="I505" i="18"/>
  <c r="I506" i="18"/>
  <c r="I507" i="18"/>
  <c r="I508" i="18"/>
  <c r="I509" i="18"/>
  <c r="I510" i="18"/>
  <c r="I511" i="18"/>
  <c r="I512" i="18"/>
  <c r="I513" i="18"/>
  <c r="I514" i="18"/>
  <c r="I515" i="18"/>
  <c r="I516" i="18"/>
  <c r="I517" i="18"/>
  <c r="I518" i="18"/>
  <c r="I519" i="18"/>
  <c r="I520" i="18"/>
  <c r="I521" i="18"/>
  <c r="I522" i="18"/>
  <c r="I523" i="18"/>
  <c r="I524" i="18"/>
  <c r="I525" i="18"/>
  <c r="I526" i="18"/>
  <c r="I527" i="18"/>
  <c r="I528" i="18"/>
  <c r="I529" i="18"/>
  <c r="I530" i="18"/>
  <c r="I531" i="18"/>
  <c r="I532" i="18"/>
  <c r="I533" i="18"/>
  <c r="I534" i="18"/>
  <c r="I535" i="18"/>
  <c r="I536" i="18"/>
  <c r="I537" i="18"/>
  <c r="I538" i="18"/>
  <c r="I539" i="18"/>
  <c r="I540" i="18"/>
  <c r="I541" i="18"/>
  <c r="I542" i="18"/>
  <c r="I543" i="18"/>
  <c r="I544" i="18"/>
  <c r="I545" i="18"/>
  <c r="I546" i="18"/>
  <c r="I547" i="18"/>
  <c r="I548" i="18"/>
  <c r="I549" i="18"/>
  <c r="I550" i="18"/>
  <c r="I551" i="18"/>
  <c r="I552" i="18"/>
  <c r="I553" i="18"/>
  <c r="I554" i="18"/>
  <c r="I555" i="18"/>
  <c r="I556" i="18"/>
  <c r="I557" i="18"/>
  <c r="I558" i="18"/>
  <c r="I559" i="18"/>
  <c r="I560" i="18"/>
  <c r="I561" i="18"/>
  <c r="I562" i="18"/>
  <c r="I563" i="18"/>
  <c r="I564" i="18"/>
  <c r="I565" i="18"/>
  <c r="I566" i="18"/>
  <c r="I567" i="18"/>
  <c r="I568" i="18"/>
  <c r="I569" i="18"/>
  <c r="I570" i="18"/>
  <c r="I571" i="18"/>
  <c r="I572" i="18"/>
  <c r="I573" i="18"/>
  <c r="I574" i="18"/>
  <c r="I575" i="18"/>
  <c r="I576" i="18"/>
  <c r="I577" i="18"/>
  <c r="I578" i="18"/>
  <c r="I579" i="18"/>
  <c r="I580" i="18"/>
  <c r="I581" i="18"/>
  <c r="I582" i="18"/>
  <c r="I344" i="18"/>
  <c r="I345" i="18"/>
  <c r="I346" i="18"/>
  <c r="I347" i="18"/>
  <c r="I348" i="18"/>
  <c r="I349" i="18"/>
  <c r="I19" i="19"/>
  <c r="J19" i="19"/>
  <c r="I20" i="19"/>
  <c r="J20" i="19"/>
  <c r="I21" i="19"/>
  <c r="J21" i="19"/>
  <c r="I22" i="19"/>
  <c r="J22" i="19"/>
  <c r="I23" i="19"/>
  <c r="J23" i="19"/>
  <c r="I25" i="19"/>
  <c r="J25" i="19"/>
  <c r="I26" i="19"/>
  <c r="J26" i="19"/>
  <c r="I27" i="19"/>
  <c r="J27" i="19"/>
  <c r="I28" i="19"/>
  <c r="J28" i="19"/>
  <c r="I29" i="19"/>
  <c r="J29" i="19"/>
  <c r="I30" i="19"/>
  <c r="J30" i="19"/>
  <c r="I31" i="19"/>
  <c r="J31" i="19"/>
  <c r="I32" i="19"/>
  <c r="J32" i="19"/>
  <c r="K32" i="19"/>
  <c r="I33" i="19"/>
  <c r="J33" i="19"/>
  <c r="K33" i="19"/>
  <c r="I34" i="19"/>
  <c r="J34" i="19"/>
  <c r="K34" i="19"/>
  <c r="I35" i="19"/>
  <c r="J35" i="19"/>
  <c r="K35" i="19"/>
  <c r="I36" i="19"/>
  <c r="J36" i="19"/>
  <c r="K36" i="19"/>
  <c r="I37" i="19"/>
  <c r="J37" i="19"/>
  <c r="K37" i="19"/>
  <c r="I38" i="19"/>
  <c r="J38" i="19"/>
  <c r="K38" i="19"/>
  <c r="I39" i="19"/>
  <c r="J39" i="19"/>
  <c r="K39" i="19"/>
  <c r="I40" i="19"/>
  <c r="J40" i="19"/>
  <c r="K40" i="19"/>
  <c r="I41" i="19"/>
  <c r="J41" i="19"/>
  <c r="K41" i="19"/>
  <c r="I42" i="19"/>
  <c r="J42" i="19"/>
  <c r="K42" i="19"/>
  <c r="I43" i="19"/>
  <c r="J43" i="19"/>
  <c r="K43" i="19"/>
  <c r="I44" i="19"/>
  <c r="J44" i="19"/>
  <c r="K44" i="19"/>
  <c r="I45" i="19"/>
  <c r="J45" i="19"/>
  <c r="K45" i="19"/>
  <c r="I46" i="19"/>
  <c r="J46" i="19"/>
  <c r="K46" i="19"/>
  <c r="I47" i="19"/>
  <c r="J47" i="19"/>
  <c r="K47" i="19"/>
  <c r="I48" i="19"/>
  <c r="J48" i="19"/>
  <c r="K48" i="19"/>
  <c r="I49" i="19"/>
  <c r="J49" i="19"/>
  <c r="K49" i="19"/>
  <c r="I50" i="19"/>
  <c r="J50" i="19"/>
  <c r="K50" i="19"/>
  <c r="I51" i="19"/>
  <c r="J51" i="19"/>
  <c r="K51" i="19"/>
  <c r="I56" i="19"/>
  <c r="J56" i="19"/>
  <c r="K56" i="19"/>
  <c r="I57" i="19"/>
  <c r="J57" i="19"/>
  <c r="K57" i="19"/>
  <c r="I58" i="19"/>
  <c r="J58" i="19"/>
  <c r="K58" i="19"/>
  <c r="I59" i="19"/>
  <c r="J59" i="19"/>
  <c r="K59" i="19"/>
  <c r="I60" i="19"/>
  <c r="J60" i="19"/>
  <c r="K60" i="19"/>
  <c r="I61" i="19"/>
  <c r="J61" i="19"/>
  <c r="K61" i="19"/>
  <c r="I62" i="19"/>
  <c r="J62" i="19"/>
  <c r="K62" i="19"/>
  <c r="I63" i="19"/>
  <c r="J63" i="19"/>
  <c r="K63" i="19"/>
  <c r="I64" i="19"/>
  <c r="J64" i="19"/>
  <c r="K64" i="19"/>
  <c r="I65" i="19"/>
  <c r="J65" i="19"/>
  <c r="K65" i="19"/>
  <c r="I66" i="19"/>
  <c r="J66" i="19"/>
  <c r="K66" i="19"/>
  <c r="I67" i="19"/>
  <c r="J67" i="19"/>
  <c r="K67" i="19"/>
  <c r="I68" i="19"/>
  <c r="J68" i="19"/>
  <c r="K68" i="19"/>
  <c r="I69" i="19"/>
  <c r="J69" i="19"/>
  <c r="K69" i="19"/>
  <c r="I70" i="19"/>
  <c r="J70" i="19"/>
  <c r="K70" i="19"/>
  <c r="I71" i="19"/>
  <c r="J71" i="19"/>
  <c r="K71" i="19"/>
  <c r="I72" i="19"/>
  <c r="J72" i="19"/>
  <c r="K72" i="19"/>
  <c r="I73" i="19"/>
  <c r="J73" i="19"/>
  <c r="K73" i="19"/>
  <c r="I74" i="19"/>
  <c r="J74" i="19"/>
  <c r="K74" i="19"/>
  <c r="I75" i="19"/>
  <c r="J75" i="19"/>
  <c r="K75" i="19"/>
  <c r="I76" i="19"/>
  <c r="J76" i="19"/>
  <c r="K76" i="19"/>
  <c r="I77" i="19"/>
  <c r="J77" i="19"/>
  <c r="K77" i="19"/>
  <c r="I78" i="19"/>
  <c r="J78" i="19"/>
  <c r="K78" i="19"/>
  <c r="I79" i="19"/>
  <c r="J79" i="19"/>
  <c r="K79" i="19"/>
  <c r="I80" i="19"/>
  <c r="J80" i="19"/>
  <c r="K80" i="19"/>
  <c r="I81" i="19"/>
  <c r="J81" i="19"/>
  <c r="K81" i="19"/>
  <c r="I82" i="19"/>
  <c r="J82" i="19"/>
  <c r="K82" i="19"/>
  <c r="I83" i="19"/>
  <c r="J83" i="19"/>
  <c r="K83" i="19"/>
  <c r="I84" i="19"/>
  <c r="J84" i="19"/>
  <c r="K84" i="19"/>
  <c r="I85" i="19"/>
  <c r="J85" i="19"/>
  <c r="K85" i="19"/>
  <c r="I86" i="19"/>
  <c r="J86" i="19"/>
  <c r="K86" i="19"/>
  <c r="I87" i="19"/>
  <c r="J87" i="19"/>
  <c r="K87" i="19"/>
  <c r="I88" i="19"/>
  <c r="J88" i="19"/>
  <c r="K88" i="19"/>
  <c r="I89" i="19"/>
  <c r="J89" i="19"/>
  <c r="K89" i="19"/>
  <c r="I90" i="19"/>
  <c r="J90" i="19"/>
  <c r="K90" i="19"/>
  <c r="I91" i="19"/>
  <c r="J91" i="19"/>
  <c r="K91" i="19"/>
  <c r="I92" i="19"/>
  <c r="J92" i="19"/>
  <c r="K92" i="19"/>
  <c r="I93" i="19"/>
  <c r="J93" i="19"/>
  <c r="K93" i="19"/>
  <c r="I94" i="19"/>
  <c r="J94" i="19"/>
  <c r="K94" i="19"/>
  <c r="I95" i="19"/>
  <c r="J95" i="19"/>
  <c r="K95" i="19"/>
  <c r="I96" i="19"/>
  <c r="J96" i="19"/>
  <c r="K96" i="19"/>
  <c r="I97" i="19"/>
  <c r="J97" i="19"/>
  <c r="K97" i="19"/>
  <c r="I98" i="19"/>
  <c r="J98" i="19"/>
  <c r="K98" i="19"/>
  <c r="I99" i="19"/>
  <c r="J99" i="19"/>
  <c r="K99" i="19"/>
  <c r="I100" i="19"/>
  <c r="J100" i="19"/>
  <c r="K100" i="19"/>
  <c r="I101" i="19"/>
  <c r="J101" i="19"/>
  <c r="K101" i="19"/>
  <c r="I102" i="19"/>
  <c r="J102" i="19"/>
  <c r="K102" i="19"/>
  <c r="I103" i="19"/>
  <c r="J103" i="19"/>
  <c r="K103" i="19"/>
  <c r="I104" i="19"/>
  <c r="J104" i="19"/>
  <c r="K104" i="19"/>
  <c r="I105" i="19"/>
  <c r="J105" i="19"/>
  <c r="K105" i="19"/>
  <c r="I106" i="19"/>
  <c r="J106" i="19"/>
  <c r="K106" i="19"/>
  <c r="I107" i="19"/>
  <c r="J107" i="19"/>
  <c r="K107" i="19"/>
  <c r="I108" i="19"/>
  <c r="J108" i="19"/>
  <c r="K108" i="19"/>
  <c r="I109" i="19"/>
  <c r="J109" i="19"/>
  <c r="K109" i="19"/>
  <c r="I110" i="19"/>
  <c r="J110" i="19"/>
  <c r="K110" i="19"/>
  <c r="I111" i="19"/>
  <c r="J111" i="19"/>
  <c r="K111" i="19"/>
  <c r="I112" i="19"/>
  <c r="J112" i="19"/>
  <c r="K112" i="19"/>
  <c r="I113" i="19"/>
  <c r="J113" i="19"/>
  <c r="K113" i="19"/>
  <c r="I114" i="19"/>
  <c r="J114" i="19"/>
  <c r="K114" i="19"/>
  <c r="I115" i="19"/>
  <c r="J115" i="19"/>
  <c r="K115" i="19"/>
  <c r="I116" i="19"/>
  <c r="J116" i="19"/>
  <c r="K116" i="19"/>
  <c r="I117" i="19"/>
  <c r="J117" i="19"/>
  <c r="K117" i="19"/>
  <c r="I118" i="19"/>
  <c r="J118" i="19"/>
  <c r="K118" i="19"/>
  <c r="I119" i="19"/>
  <c r="J119" i="19"/>
  <c r="K119" i="19"/>
  <c r="I120" i="19"/>
  <c r="J120" i="19"/>
  <c r="K120" i="19"/>
  <c r="I121" i="19"/>
  <c r="J121" i="19"/>
  <c r="K121" i="19"/>
  <c r="I122" i="19"/>
  <c r="J122" i="19"/>
  <c r="K122" i="19"/>
  <c r="I123" i="19"/>
  <c r="J123" i="19"/>
  <c r="K123" i="19"/>
  <c r="I124" i="19"/>
  <c r="J124" i="19"/>
  <c r="K124" i="19"/>
  <c r="I125" i="19"/>
  <c r="J125" i="19"/>
  <c r="K125" i="19"/>
  <c r="I126" i="19"/>
  <c r="J126" i="19"/>
  <c r="K126" i="19"/>
  <c r="I127" i="19"/>
  <c r="J127" i="19"/>
  <c r="K127" i="19"/>
  <c r="I128" i="19"/>
  <c r="J128" i="19"/>
  <c r="K128" i="19"/>
  <c r="I129" i="19"/>
  <c r="J129" i="19"/>
  <c r="K129" i="19"/>
  <c r="I130" i="19"/>
  <c r="J130" i="19"/>
  <c r="K130" i="19"/>
  <c r="I131" i="19"/>
  <c r="J131" i="19"/>
  <c r="K131" i="19"/>
  <c r="I132" i="19"/>
  <c r="J132" i="19"/>
  <c r="K132" i="19"/>
  <c r="I133" i="19"/>
  <c r="J133" i="19"/>
  <c r="K133" i="19"/>
  <c r="I134" i="19"/>
  <c r="J134" i="19"/>
  <c r="K134" i="19"/>
  <c r="I135" i="19"/>
  <c r="J135" i="19"/>
  <c r="K135" i="19"/>
  <c r="I136" i="19"/>
  <c r="J136" i="19"/>
  <c r="K136" i="19"/>
  <c r="I137" i="19"/>
  <c r="J137" i="19"/>
  <c r="K137" i="19"/>
  <c r="I138" i="19"/>
  <c r="J138" i="19"/>
  <c r="K138" i="19"/>
  <c r="I139" i="19"/>
  <c r="J139" i="19"/>
  <c r="K139" i="19"/>
  <c r="I140" i="19"/>
  <c r="J140" i="19"/>
  <c r="K140" i="19"/>
  <c r="I141" i="19"/>
  <c r="J141" i="19"/>
  <c r="K141" i="19"/>
  <c r="I142" i="19"/>
  <c r="J142" i="19"/>
  <c r="K142" i="19"/>
  <c r="I143" i="19"/>
  <c r="J143" i="19"/>
  <c r="K143" i="19"/>
  <c r="I144" i="19"/>
  <c r="J144" i="19"/>
  <c r="K144" i="19"/>
  <c r="I145" i="19"/>
  <c r="J145" i="19"/>
  <c r="K145" i="19"/>
  <c r="I146" i="19"/>
  <c r="J146" i="19"/>
  <c r="K146" i="19"/>
  <c r="I147" i="19"/>
  <c r="J147" i="19"/>
  <c r="K147" i="19"/>
  <c r="I148" i="19"/>
  <c r="J148" i="19"/>
  <c r="K148" i="19"/>
  <c r="I149" i="19"/>
  <c r="J149" i="19"/>
  <c r="K149" i="19"/>
  <c r="I150" i="19"/>
  <c r="J150" i="19"/>
  <c r="K150" i="19"/>
  <c r="I151" i="19"/>
  <c r="J151" i="19"/>
  <c r="K151" i="19"/>
  <c r="I152" i="19"/>
  <c r="J152" i="19"/>
  <c r="K152" i="19"/>
  <c r="I153" i="19"/>
  <c r="J153" i="19"/>
  <c r="K153" i="19"/>
  <c r="I154" i="19"/>
  <c r="J154" i="19"/>
  <c r="K154" i="19"/>
  <c r="I155" i="19"/>
  <c r="J155" i="19"/>
  <c r="K155" i="19"/>
  <c r="I156" i="19"/>
  <c r="J156" i="19"/>
  <c r="K156" i="19"/>
  <c r="I157" i="19"/>
  <c r="J157" i="19"/>
  <c r="K157" i="19"/>
  <c r="I158" i="19"/>
  <c r="J158" i="19"/>
  <c r="K158" i="19"/>
  <c r="I159" i="19"/>
  <c r="J159" i="19"/>
  <c r="K159" i="19"/>
  <c r="I160" i="19"/>
  <c r="J160" i="19"/>
  <c r="K160" i="19"/>
  <c r="I161" i="19"/>
  <c r="J161" i="19"/>
  <c r="K161" i="19"/>
  <c r="I162" i="19"/>
  <c r="J162" i="19"/>
  <c r="K162" i="19"/>
  <c r="I163" i="19"/>
  <c r="J163" i="19"/>
  <c r="K163" i="19"/>
  <c r="I164" i="19"/>
  <c r="J164" i="19"/>
  <c r="K164" i="19"/>
  <c r="I165" i="19"/>
  <c r="J165" i="19"/>
  <c r="K165" i="19"/>
  <c r="I166" i="19"/>
  <c r="J166" i="19"/>
  <c r="K166" i="19"/>
  <c r="I167" i="19"/>
  <c r="J167" i="19"/>
  <c r="K167" i="19"/>
  <c r="I168" i="19"/>
  <c r="J168" i="19"/>
  <c r="K168" i="19"/>
  <c r="I169" i="19"/>
  <c r="J169" i="19"/>
  <c r="K169" i="19"/>
  <c r="I170" i="19"/>
  <c r="J170" i="19"/>
  <c r="K170" i="19"/>
  <c r="I171" i="19"/>
  <c r="J171" i="19"/>
  <c r="K171" i="19"/>
  <c r="I172" i="19"/>
  <c r="J172" i="19"/>
  <c r="K172" i="19"/>
  <c r="I173" i="19"/>
  <c r="J173" i="19"/>
  <c r="K173" i="19"/>
  <c r="I174" i="19"/>
  <c r="J174" i="19"/>
  <c r="K174" i="19"/>
  <c r="I175" i="19"/>
  <c r="J175" i="19"/>
  <c r="K175" i="19"/>
  <c r="I176" i="19"/>
  <c r="J176" i="19"/>
  <c r="K176" i="19"/>
  <c r="I177" i="19"/>
  <c r="J177" i="19"/>
  <c r="K177" i="19"/>
  <c r="I178" i="19"/>
  <c r="J178" i="19"/>
  <c r="K178" i="19"/>
  <c r="I179" i="19"/>
  <c r="J179" i="19"/>
  <c r="K179" i="19"/>
  <c r="I180" i="19"/>
  <c r="J180" i="19"/>
  <c r="K180" i="19"/>
  <c r="I181" i="19"/>
  <c r="J181" i="19"/>
  <c r="K181" i="19"/>
  <c r="I182" i="19"/>
  <c r="J182" i="19"/>
  <c r="K182" i="19"/>
  <c r="I183" i="19"/>
  <c r="J183" i="19"/>
  <c r="K183" i="19"/>
  <c r="I184" i="19"/>
  <c r="J184" i="19"/>
  <c r="K184" i="19"/>
  <c r="I185" i="19"/>
  <c r="J185" i="19"/>
  <c r="K185" i="19"/>
  <c r="I186" i="19"/>
  <c r="J186" i="19"/>
  <c r="K186" i="19"/>
  <c r="I187" i="19"/>
  <c r="J187" i="19"/>
  <c r="K187" i="19"/>
  <c r="I188" i="19"/>
  <c r="J188" i="19"/>
  <c r="K188" i="19"/>
  <c r="I189" i="19"/>
  <c r="J189" i="19"/>
  <c r="K189" i="19"/>
  <c r="I190" i="19"/>
  <c r="J190" i="19"/>
  <c r="K190" i="19"/>
  <c r="I191" i="19"/>
  <c r="J191" i="19"/>
  <c r="K191" i="19"/>
  <c r="I192" i="19"/>
  <c r="J192" i="19"/>
  <c r="K192" i="19"/>
  <c r="I193" i="19"/>
  <c r="J193" i="19"/>
  <c r="K193" i="19"/>
  <c r="I194" i="19"/>
  <c r="J194" i="19"/>
  <c r="K194" i="19"/>
  <c r="I195" i="19"/>
  <c r="J195" i="19"/>
  <c r="K195" i="19"/>
  <c r="I196" i="19"/>
  <c r="J196" i="19"/>
  <c r="K196" i="19"/>
  <c r="I197" i="19"/>
  <c r="J197" i="19"/>
  <c r="K197" i="19"/>
  <c r="I198" i="19"/>
  <c r="J198" i="19"/>
  <c r="K198" i="19"/>
  <c r="I199" i="19"/>
  <c r="J199" i="19"/>
  <c r="K199" i="19"/>
  <c r="I200" i="19"/>
  <c r="J200" i="19"/>
  <c r="K200" i="19"/>
  <c r="I201" i="19"/>
  <c r="J201" i="19"/>
  <c r="K201" i="19"/>
  <c r="I202" i="19"/>
  <c r="J202" i="19"/>
  <c r="K202" i="19"/>
  <c r="I203" i="19"/>
  <c r="J203" i="19"/>
  <c r="K203" i="19"/>
  <c r="I204" i="19"/>
  <c r="J204" i="19"/>
  <c r="K204" i="19"/>
  <c r="I205" i="19"/>
  <c r="J205" i="19"/>
  <c r="K205" i="19"/>
  <c r="I206" i="19"/>
  <c r="J206" i="19"/>
  <c r="K206" i="19"/>
  <c r="I207" i="19"/>
  <c r="J207" i="19"/>
  <c r="K207" i="19"/>
  <c r="I208" i="19"/>
  <c r="J208" i="19"/>
  <c r="K208" i="19"/>
  <c r="I209" i="19"/>
  <c r="J209" i="19"/>
  <c r="K209" i="19"/>
  <c r="I210" i="19"/>
  <c r="J210" i="19"/>
  <c r="K210" i="19"/>
  <c r="I211" i="19"/>
  <c r="J211" i="19"/>
  <c r="K211" i="19"/>
  <c r="I212" i="19"/>
  <c r="J212" i="19"/>
  <c r="K212" i="19"/>
  <c r="I213" i="19"/>
  <c r="J213" i="19"/>
  <c r="K213" i="19"/>
  <c r="I214" i="19"/>
  <c r="J214" i="19"/>
  <c r="K214" i="19"/>
  <c r="I215" i="19"/>
  <c r="J215" i="19"/>
  <c r="K215" i="19"/>
  <c r="I216" i="19"/>
  <c r="J216" i="19"/>
  <c r="K216" i="19"/>
  <c r="I217" i="19"/>
  <c r="J217" i="19"/>
  <c r="K217" i="19"/>
  <c r="I218" i="19"/>
  <c r="J218" i="19"/>
  <c r="K218" i="19"/>
  <c r="I219" i="19"/>
  <c r="J219" i="19"/>
  <c r="K219" i="19"/>
  <c r="I220" i="19"/>
  <c r="J220" i="19"/>
  <c r="K220" i="19"/>
  <c r="I221" i="19"/>
  <c r="J221" i="19"/>
  <c r="K221" i="19"/>
  <c r="I222" i="19"/>
  <c r="J222" i="19"/>
  <c r="K222" i="19"/>
  <c r="I223" i="19"/>
  <c r="J223" i="19"/>
  <c r="K223" i="19"/>
  <c r="I224" i="19"/>
  <c r="J224" i="19"/>
  <c r="K224" i="19"/>
  <c r="I225" i="19"/>
  <c r="J225" i="19"/>
  <c r="K225" i="19"/>
  <c r="I226" i="19"/>
  <c r="J226" i="19"/>
  <c r="K226" i="19"/>
  <c r="I227" i="19"/>
  <c r="J227" i="19"/>
  <c r="K227" i="19"/>
  <c r="I228" i="19"/>
  <c r="J228" i="19"/>
  <c r="K228" i="19"/>
  <c r="I229" i="19"/>
  <c r="J229" i="19"/>
  <c r="K229" i="19"/>
  <c r="I230" i="19"/>
  <c r="J230" i="19"/>
  <c r="K230" i="19"/>
  <c r="I231" i="19"/>
  <c r="J231" i="19"/>
  <c r="K231" i="19"/>
  <c r="I232" i="19"/>
  <c r="J232" i="19"/>
  <c r="K232" i="19"/>
  <c r="I233" i="19"/>
  <c r="J233" i="19"/>
  <c r="K233" i="19"/>
  <c r="I234" i="19"/>
  <c r="J234" i="19"/>
  <c r="K234" i="19"/>
  <c r="I235" i="19"/>
  <c r="J235" i="19"/>
  <c r="K235" i="19"/>
  <c r="I236" i="19"/>
  <c r="J236" i="19"/>
  <c r="K236" i="19"/>
  <c r="I237" i="19"/>
  <c r="J237" i="19"/>
  <c r="K237" i="19"/>
  <c r="I238" i="19"/>
  <c r="J238" i="19"/>
  <c r="K238" i="19"/>
  <c r="I239" i="19"/>
  <c r="J239" i="19"/>
  <c r="K239" i="19"/>
  <c r="I240" i="19"/>
  <c r="J240" i="19"/>
  <c r="K240" i="19"/>
  <c r="I241" i="19"/>
  <c r="J241" i="19"/>
  <c r="K241" i="19"/>
  <c r="I242" i="19"/>
  <c r="J242" i="19"/>
  <c r="K242" i="19"/>
  <c r="I243" i="19"/>
  <c r="J243" i="19"/>
  <c r="K243" i="19"/>
  <c r="I244" i="19"/>
  <c r="J244" i="19"/>
  <c r="K244" i="19"/>
  <c r="I245" i="19"/>
  <c r="J245" i="19"/>
  <c r="K245" i="19"/>
  <c r="I246" i="19"/>
  <c r="J246" i="19"/>
  <c r="K246" i="19"/>
  <c r="I247" i="19"/>
  <c r="J247" i="19"/>
  <c r="K247" i="19"/>
  <c r="I248" i="19"/>
  <c r="J248" i="19"/>
  <c r="K248" i="19"/>
  <c r="I249" i="19"/>
  <c r="J249" i="19"/>
  <c r="K249" i="19"/>
  <c r="I250" i="19"/>
  <c r="J250" i="19"/>
  <c r="K250" i="19"/>
  <c r="I251" i="19"/>
  <c r="J251" i="19"/>
  <c r="K251" i="19"/>
  <c r="I252" i="19"/>
  <c r="J252" i="19"/>
  <c r="K252" i="19"/>
  <c r="I253" i="19"/>
  <c r="J253" i="19"/>
  <c r="K253" i="19"/>
  <c r="I254" i="19"/>
  <c r="J254" i="19"/>
  <c r="K254" i="19"/>
  <c r="I255" i="19"/>
  <c r="J255" i="19"/>
  <c r="K255" i="19"/>
  <c r="I256" i="19"/>
  <c r="J256" i="19"/>
  <c r="K256" i="19"/>
  <c r="I257" i="19"/>
  <c r="J257" i="19"/>
  <c r="K257" i="19"/>
  <c r="I258" i="19"/>
  <c r="J258" i="19"/>
  <c r="K258" i="19"/>
  <c r="I259" i="19"/>
  <c r="J259" i="19"/>
  <c r="K259" i="19"/>
  <c r="I260" i="19"/>
  <c r="J260" i="19"/>
  <c r="K260" i="19"/>
  <c r="I261" i="19"/>
  <c r="J261" i="19"/>
  <c r="K261" i="19"/>
  <c r="I262" i="19"/>
  <c r="J262" i="19"/>
  <c r="K262" i="19"/>
  <c r="I263" i="19"/>
  <c r="J263" i="19"/>
  <c r="K263" i="19"/>
  <c r="I264" i="19"/>
  <c r="J264" i="19"/>
  <c r="K264" i="19"/>
  <c r="I265" i="19"/>
  <c r="J265" i="19"/>
  <c r="K265" i="19"/>
  <c r="I266" i="19"/>
  <c r="J266" i="19"/>
  <c r="K266" i="19"/>
  <c r="I267" i="19"/>
  <c r="J267" i="19"/>
  <c r="K267" i="19"/>
  <c r="I268" i="19"/>
  <c r="J268" i="19"/>
  <c r="K268" i="19"/>
  <c r="I269" i="19"/>
  <c r="J269" i="19"/>
  <c r="K269" i="19"/>
  <c r="I270" i="19"/>
  <c r="J270" i="19"/>
  <c r="K270" i="19"/>
  <c r="I271" i="19"/>
  <c r="J271" i="19"/>
  <c r="K271" i="19"/>
  <c r="I272" i="19"/>
  <c r="J272" i="19"/>
  <c r="K272" i="19"/>
  <c r="I273" i="19"/>
  <c r="J273" i="19"/>
  <c r="K273" i="19"/>
  <c r="I274" i="19"/>
  <c r="J274" i="19"/>
  <c r="K274" i="19"/>
  <c r="I275" i="19"/>
  <c r="J275" i="19"/>
  <c r="K275" i="19"/>
  <c r="I276" i="19"/>
  <c r="J276" i="19"/>
  <c r="K276" i="19"/>
  <c r="I277" i="19"/>
  <c r="J277" i="19"/>
  <c r="K277" i="19"/>
  <c r="I278" i="19"/>
  <c r="J278" i="19"/>
  <c r="K278" i="19"/>
  <c r="I279" i="19"/>
  <c r="J279" i="19"/>
  <c r="K279" i="19"/>
  <c r="I280" i="19"/>
  <c r="J280" i="19"/>
  <c r="K280" i="19"/>
  <c r="I281" i="19"/>
  <c r="J281" i="19"/>
  <c r="K281" i="19"/>
  <c r="I282" i="19"/>
  <c r="J282" i="19"/>
  <c r="K282" i="19"/>
  <c r="I283" i="19"/>
  <c r="J283" i="19"/>
  <c r="K283" i="19"/>
  <c r="I284" i="19"/>
  <c r="J284" i="19"/>
  <c r="K284" i="19"/>
  <c r="I285" i="19"/>
  <c r="J285" i="19"/>
  <c r="K285" i="19"/>
  <c r="I286" i="19"/>
  <c r="J286" i="19"/>
  <c r="K286" i="19"/>
  <c r="I287" i="19"/>
  <c r="J287" i="19"/>
  <c r="K287" i="19"/>
  <c r="I288" i="19"/>
  <c r="J288" i="19"/>
  <c r="K288" i="19"/>
  <c r="I289" i="19"/>
  <c r="J289" i="19"/>
  <c r="K289" i="19"/>
  <c r="I290" i="19"/>
  <c r="J290" i="19"/>
  <c r="K290" i="19"/>
  <c r="I291" i="19"/>
  <c r="J291" i="19"/>
  <c r="K291" i="19"/>
  <c r="I292" i="19"/>
  <c r="J292" i="19"/>
  <c r="K292" i="19"/>
  <c r="I293" i="19"/>
  <c r="J293" i="19"/>
  <c r="K293" i="19"/>
  <c r="I294" i="19"/>
  <c r="J294" i="19"/>
  <c r="K294" i="19"/>
  <c r="I295" i="19"/>
  <c r="J295" i="19"/>
  <c r="K295" i="19"/>
  <c r="I296" i="19"/>
  <c r="J296" i="19"/>
  <c r="K296" i="19"/>
  <c r="I297" i="19"/>
  <c r="J297" i="19"/>
  <c r="K297" i="19"/>
  <c r="I298" i="19"/>
  <c r="J298" i="19"/>
  <c r="K298" i="19"/>
  <c r="I299" i="19"/>
  <c r="J299" i="19"/>
  <c r="K299" i="19"/>
  <c r="I300" i="19"/>
  <c r="J300" i="19"/>
  <c r="K300" i="19"/>
  <c r="I301" i="19"/>
  <c r="J301" i="19"/>
  <c r="K301" i="19"/>
  <c r="I302" i="19"/>
  <c r="J302" i="19"/>
  <c r="K302" i="19"/>
  <c r="I303" i="19"/>
  <c r="J303" i="19"/>
  <c r="K303" i="19"/>
  <c r="I304" i="19"/>
  <c r="J304" i="19"/>
  <c r="K304" i="19"/>
  <c r="I305" i="19"/>
  <c r="J305" i="19"/>
  <c r="K305" i="19"/>
  <c r="I306" i="19"/>
  <c r="J306" i="19"/>
  <c r="K306" i="19"/>
  <c r="I307" i="19"/>
  <c r="J307" i="19"/>
  <c r="K307" i="19"/>
  <c r="I308" i="19"/>
  <c r="J308" i="19"/>
  <c r="K308" i="19"/>
  <c r="I309" i="19"/>
  <c r="J309" i="19"/>
  <c r="K309" i="19"/>
  <c r="I310" i="19"/>
  <c r="J310" i="19"/>
  <c r="K310" i="19"/>
  <c r="I311" i="19"/>
  <c r="J311" i="19"/>
  <c r="K311" i="19"/>
  <c r="I312" i="19"/>
  <c r="J312" i="19"/>
  <c r="K312" i="19"/>
  <c r="I313" i="19"/>
  <c r="J313" i="19"/>
  <c r="K313" i="19"/>
  <c r="I314" i="19"/>
  <c r="J314" i="19"/>
  <c r="K314" i="19"/>
  <c r="I315" i="19"/>
  <c r="J315" i="19"/>
  <c r="K315" i="19"/>
  <c r="I316" i="19"/>
  <c r="J316" i="19"/>
  <c r="K316" i="19"/>
  <c r="I317" i="19"/>
  <c r="J317" i="19"/>
  <c r="K317" i="19"/>
  <c r="I318" i="19"/>
  <c r="J318" i="19"/>
  <c r="K318" i="19"/>
  <c r="I319" i="19"/>
  <c r="J319" i="19"/>
  <c r="K319" i="19"/>
  <c r="I320" i="19"/>
  <c r="J320" i="19"/>
  <c r="K320" i="19"/>
  <c r="I321" i="19"/>
  <c r="J321" i="19"/>
  <c r="K321" i="19"/>
  <c r="I322" i="19"/>
  <c r="J322" i="19"/>
  <c r="K322" i="19"/>
  <c r="I323" i="19"/>
  <c r="J323" i="19"/>
  <c r="K323" i="19"/>
  <c r="I324" i="19"/>
  <c r="J324" i="19"/>
  <c r="K324" i="19"/>
  <c r="I325" i="19"/>
  <c r="J325" i="19"/>
  <c r="K325" i="19"/>
  <c r="I326" i="19"/>
  <c r="J326" i="19"/>
  <c r="K326" i="19"/>
  <c r="I327" i="19"/>
  <c r="J327" i="19"/>
  <c r="K327" i="19"/>
  <c r="I328" i="19"/>
  <c r="J328" i="19"/>
  <c r="K328" i="19"/>
  <c r="I329" i="19"/>
  <c r="J329" i="19"/>
  <c r="K329" i="19"/>
  <c r="I330" i="19"/>
  <c r="J330" i="19"/>
  <c r="K330" i="19"/>
  <c r="I331" i="19"/>
  <c r="J331" i="19"/>
  <c r="K331" i="19"/>
  <c r="I332" i="19"/>
  <c r="J332" i="19"/>
  <c r="K332" i="19"/>
  <c r="I333" i="19"/>
  <c r="J333" i="19"/>
  <c r="K333" i="19"/>
  <c r="I334" i="19"/>
  <c r="J334" i="19"/>
  <c r="K334" i="19"/>
  <c r="I335" i="19"/>
  <c r="J335" i="19"/>
  <c r="K335" i="19"/>
  <c r="I336" i="19"/>
  <c r="J336" i="19"/>
  <c r="K336" i="19"/>
  <c r="I341" i="19"/>
  <c r="J341" i="19"/>
  <c r="K341" i="19"/>
  <c r="I342" i="19"/>
  <c r="J342" i="19"/>
  <c r="K342" i="19"/>
  <c r="I343" i="19"/>
  <c r="J343" i="19"/>
  <c r="K343" i="19"/>
  <c r="I344" i="19"/>
  <c r="J344" i="19"/>
  <c r="K344" i="19"/>
  <c r="I345" i="19"/>
  <c r="J345" i="19"/>
  <c r="K345" i="19"/>
  <c r="I346" i="19"/>
  <c r="J346" i="19"/>
  <c r="K346" i="19"/>
  <c r="I347" i="19"/>
  <c r="J347" i="19"/>
  <c r="K347" i="19"/>
  <c r="I9" i="19"/>
  <c r="J9" i="19"/>
  <c r="K9" i="19"/>
  <c r="I10" i="19"/>
  <c r="J10" i="19"/>
  <c r="K10" i="19"/>
  <c r="I11" i="19"/>
  <c r="J11" i="19"/>
  <c r="K11" i="19"/>
  <c r="I12" i="19"/>
  <c r="J12" i="19"/>
  <c r="K12" i="19"/>
  <c r="I13" i="19"/>
  <c r="J13" i="19"/>
  <c r="K13" i="19"/>
  <c r="I14" i="19"/>
  <c r="J14" i="19"/>
  <c r="K14" i="19"/>
  <c r="I15" i="19"/>
  <c r="J15" i="19"/>
  <c r="K15" i="19"/>
  <c r="I16" i="19"/>
  <c r="J16" i="19"/>
  <c r="K16" i="19"/>
  <c r="I17" i="19"/>
  <c r="J17" i="19"/>
  <c r="K17" i="19"/>
  <c r="I751" i="1"/>
  <c r="J751" i="1"/>
  <c r="K751" i="1"/>
  <c r="I750" i="1"/>
  <c r="J750" i="1"/>
  <c r="K750" i="1"/>
  <c r="I749" i="1"/>
  <c r="J749" i="1"/>
  <c r="K749" i="1"/>
  <c r="I695" i="1"/>
  <c r="J695" i="1"/>
  <c r="K695" i="1"/>
  <c r="I696" i="1"/>
  <c r="J696" i="1"/>
  <c r="K696" i="1"/>
  <c r="I697" i="1"/>
  <c r="J697" i="1"/>
  <c r="K697" i="1"/>
  <c r="I698" i="1"/>
  <c r="J698" i="1"/>
  <c r="K698" i="1"/>
  <c r="I699" i="1"/>
  <c r="J699" i="1"/>
  <c r="K699" i="1"/>
  <c r="I700" i="1"/>
  <c r="J700" i="1"/>
  <c r="K700" i="1"/>
  <c r="I702" i="1"/>
  <c r="J702" i="1"/>
  <c r="K702" i="1"/>
  <c r="I703" i="1"/>
  <c r="J703" i="1"/>
  <c r="K703" i="1"/>
  <c r="I704" i="1"/>
  <c r="J704" i="1"/>
  <c r="K704" i="1"/>
  <c r="I705" i="1"/>
  <c r="J705" i="1"/>
  <c r="K705" i="1"/>
  <c r="I706" i="1"/>
  <c r="J706" i="1"/>
  <c r="K706" i="1"/>
  <c r="I707" i="1"/>
  <c r="J707" i="1"/>
  <c r="K707" i="1"/>
  <c r="I708" i="1"/>
  <c r="J708" i="1"/>
  <c r="K708" i="1"/>
  <c r="H473" i="21"/>
  <c r="H474" i="21"/>
  <c r="H475" i="21"/>
  <c r="H476" i="21"/>
  <c r="H477" i="21"/>
  <c r="H446" i="21"/>
  <c r="H447" i="21"/>
  <c r="H448" i="21"/>
  <c r="H449" i="21"/>
  <c r="H450" i="21"/>
  <c r="H451" i="21"/>
  <c r="H452" i="21"/>
  <c r="H453" i="21"/>
  <c r="H454" i="21"/>
  <c r="H455" i="21"/>
  <c r="H456" i="21"/>
  <c r="H457" i="21"/>
  <c r="H458" i="21"/>
  <c r="H459" i="21"/>
  <c r="H460" i="21"/>
  <c r="H461" i="21"/>
  <c r="H462" i="21"/>
  <c r="H463" i="21"/>
  <c r="H464" i="21"/>
  <c r="H465" i="21"/>
  <c r="H466" i="21"/>
  <c r="H467" i="21"/>
  <c r="H468" i="21"/>
  <c r="H469" i="21"/>
  <c r="H470" i="21"/>
  <c r="H471" i="21"/>
  <c r="H472" i="21"/>
  <c r="H478" i="21"/>
  <c r="H479" i="21"/>
  <c r="H480" i="21"/>
  <c r="H481" i="21"/>
  <c r="H482" i="21"/>
  <c r="H483" i="21"/>
  <c r="H484" i="21"/>
  <c r="H485" i="21"/>
  <c r="H486" i="21"/>
  <c r="H487" i="21"/>
  <c r="H488" i="21"/>
  <c r="H489" i="21"/>
  <c r="H490" i="21"/>
  <c r="H491" i="21"/>
  <c r="H492" i="21"/>
  <c r="H493" i="21"/>
  <c r="H494" i="21"/>
  <c r="H495" i="21"/>
  <c r="H496" i="21"/>
  <c r="H497" i="21"/>
  <c r="H498" i="21"/>
  <c r="H499" i="21"/>
  <c r="H500" i="21"/>
  <c r="H501" i="21"/>
  <c r="H502" i="21"/>
  <c r="H503" i="21"/>
  <c r="H504" i="21"/>
  <c r="H505" i="21"/>
  <c r="H506" i="21"/>
  <c r="H507" i="21"/>
  <c r="H508" i="21"/>
  <c r="H509" i="21"/>
  <c r="H510" i="21"/>
  <c r="H511" i="21"/>
  <c r="H512" i="21"/>
  <c r="H513" i="21"/>
  <c r="H417" i="21"/>
  <c r="H418" i="21"/>
  <c r="H419" i="21"/>
  <c r="H420" i="21"/>
  <c r="H421" i="21"/>
  <c r="H422" i="21"/>
  <c r="H423" i="21"/>
  <c r="H424" i="21"/>
  <c r="H425" i="21"/>
  <c r="H426" i="21"/>
  <c r="H427" i="21"/>
  <c r="H428" i="21"/>
  <c r="H429" i="21"/>
  <c r="H430" i="21"/>
  <c r="H431" i="21"/>
  <c r="H432" i="21"/>
  <c r="H433" i="21"/>
  <c r="H434" i="21"/>
  <c r="H435" i="21"/>
  <c r="H436" i="21"/>
  <c r="H437" i="21"/>
  <c r="H438" i="21"/>
  <c r="H439" i="21"/>
  <c r="H440" i="21"/>
  <c r="H441" i="21"/>
  <c r="H442" i="21"/>
  <c r="H443" i="21"/>
  <c r="H444" i="21"/>
  <c r="H445" i="21"/>
  <c r="I7" i="11"/>
  <c r="J7" i="11"/>
  <c r="K7" i="11"/>
  <c r="I315" i="18"/>
  <c r="I316" i="18"/>
  <c r="I317" i="18"/>
  <c r="I318" i="18"/>
  <c r="I319" i="18"/>
  <c r="I320" i="18"/>
  <c r="I321" i="18"/>
  <c r="I322" i="18"/>
  <c r="I323" i="18"/>
  <c r="I324" i="18"/>
  <c r="I325" i="18"/>
  <c r="I326" i="18"/>
  <c r="I327" i="18"/>
  <c r="I328" i="18"/>
  <c r="I329" i="18"/>
  <c r="I330" i="18"/>
  <c r="I331" i="18"/>
  <c r="I295" i="18"/>
  <c r="I280" i="18"/>
  <c r="I296" i="18"/>
  <c r="I297" i="18"/>
  <c r="I298" i="18"/>
  <c r="I299" i="18"/>
  <c r="I300" i="18"/>
  <c r="I301" i="18"/>
  <c r="I302" i="18"/>
  <c r="I303" i="18"/>
  <c r="I304" i="18"/>
  <c r="I305" i="18"/>
  <c r="I306" i="18"/>
  <c r="I307" i="18"/>
  <c r="I308" i="18"/>
  <c r="I309" i="18"/>
  <c r="I310" i="18"/>
  <c r="I311" i="18"/>
  <c r="I312" i="18"/>
  <c r="I313" i="18"/>
  <c r="I314" i="18"/>
  <c r="I291" i="18"/>
  <c r="I292" i="18"/>
  <c r="I293" i="18"/>
  <c r="I294" i="18"/>
  <c r="I288" i="18"/>
  <c r="I289" i="18"/>
  <c r="I290" i="18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33" i="1"/>
  <c r="J33" i="1"/>
  <c r="K33" i="1"/>
  <c r="I34" i="1"/>
  <c r="J34" i="1"/>
  <c r="K34" i="1"/>
  <c r="I35" i="1"/>
  <c r="J35" i="1"/>
  <c r="K35" i="1"/>
  <c r="I36" i="1"/>
  <c r="J36" i="1"/>
  <c r="K36" i="1"/>
  <c r="I37" i="1"/>
  <c r="J37" i="1"/>
  <c r="K37" i="1"/>
  <c r="I38" i="1"/>
  <c r="J38" i="1"/>
  <c r="K38" i="1"/>
  <c r="I39" i="1"/>
  <c r="J39" i="1"/>
  <c r="K39" i="1"/>
  <c r="I40" i="1"/>
  <c r="J40" i="1"/>
  <c r="K40" i="1"/>
  <c r="I41" i="1"/>
  <c r="J41" i="1"/>
  <c r="K41" i="1"/>
  <c r="I42" i="1"/>
  <c r="J42" i="1"/>
  <c r="K42" i="1"/>
  <c r="I43" i="1"/>
  <c r="J43" i="1"/>
  <c r="K43" i="1"/>
  <c r="I44" i="1"/>
  <c r="J44" i="1"/>
  <c r="K44" i="1"/>
  <c r="I45" i="1"/>
  <c r="J45" i="1"/>
  <c r="K45" i="1"/>
  <c r="I46" i="1"/>
  <c r="J46" i="1"/>
  <c r="K46" i="1"/>
  <c r="I47" i="1"/>
  <c r="J47" i="1"/>
  <c r="K47" i="1"/>
  <c r="I48" i="1"/>
  <c r="J48" i="1"/>
  <c r="K48" i="1"/>
  <c r="I49" i="1"/>
  <c r="J49" i="1"/>
  <c r="K49" i="1"/>
  <c r="I50" i="1"/>
  <c r="J50" i="1"/>
  <c r="K50" i="1"/>
  <c r="I51" i="1"/>
  <c r="J51" i="1"/>
  <c r="K51" i="1"/>
  <c r="I52" i="1"/>
  <c r="J52" i="1"/>
  <c r="K52" i="1"/>
  <c r="I53" i="1"/>
  <c r="J53" i="1"/>
  <c r="K53" i="1"/>
  <c r="I54" i="1"/>
  <c r="J54" i="1"/>
  <c r="K54" i="1"/>
  <c r="I55" i="1"/>
  <c r="J55" i="1"/>
  <c r="K55" i="1"/>
  <c r="I56" i="1"/>
  <c r="J56" i="1"/>
  <c r="K56" i="1"/>
  <c r="I57" i="1"/>
  <c r="J57" i="1"/>
  <c r="K57" i="1"/>
  <c r="I58" i="1"/>
  <c r="J58" i="1"/>
  <c r="K58" i="1"/>
  <c r="I59" i="1"/>
  <c r="J59" i="1"/>
  <c r="K59" i="1"/>
  <c r="I60" i="1"/>
  <c r="J60" i="1"/>
  <c r="K60" i="1"/>
  <c r="I61" i="1"/>
  <c r="J61" i="1"/>
  <c r="K61" i="1"/>
  <c r="I62" i="1"/>
  <c r="J62" i="1"/>
  <c r="K62" i="1"/>
  <c r="I63" i="1"/>
  <c r="J63" i="1"/>
  <c r="K63" i="1"/>
  <c r="I64" i="1"/>
  <c r="J64" i="1"/>
  <c r="K64" i="1"/>
  <c r="I65" i="1"/>
  <c r="J65" i="1"/>
  <c r="K65" i="1"/>
  <c r="I66" i="1"/>
  <c r="J66" i="1"/>
  <c r="K66" i="1"/>
  <c r="I67" i="1"/>
  <c r="J67" i="1"/>
  <c r="K67" i="1"/>
  <c r="I68" i="1"/>
  <c r="J68" i="1"/>
  <c r="K68" i="1"/>
  <c r="I69" i="1"/>
  <c r="J69" i="1"/>
  <c r="K69" i="1"/>
  <c r="I70" i="1"/>
  <c r="J70" i="1"/>
  <c r="K70" i="1"/>
  <c r="I71" i="1"/>
  <c r="J71" i="1"/>
  <c r="K71" i="1"/>
  <c r="I72" i="1"/>
  <c r="J72" i="1"/>
  <c r="K72" i="1"/>
  <c r="I73" i="1"/>
  <c r="J73" i="1"/>
  <c r="K73" i="1"/>
  <c r="I74" i="1"/>
  <c r="J74" i="1"/>
  <c r="K74" i="1"/>
  <c r="I75" i="1"/>
  <c r="J75" i="1"/>
  <c r="K75" i="1"/>
  <c r="I76" i="1"/>
  <c r="J76" i="1"/>
  <c r="K76" i="1"/>
  <c r="I77" i="1"/>
  <c r="J77" i="1"/>
  <c r="K77" i="1"/>
  <c r="I78" i="1"/>
  <c r="J78" i="1"/>
  <c r="K78" i="1"/>
  <c r="I79" i="1"/>
  <c r="J79" i="1"/>
  <c r="K79" i="1"/>
  <c r="I80" i="1"/>
  <c r="J80" i="1"/>
  <c r="K80" i="1"/>
  <c r="I81" i="1"/>
  <c r="J81" i="1"/>
  <c r="K81" i="1"/>
  <c r="I82" i="1"/>
  <c r="J82" i="1"/>
  <c r="K82" i="1"/>
  <c r="I83" i="1"/>
  <c r="J83" i="1"/>
  <c r="K83" i="1"/>
  <c r="I84" i="1"/>
  <c r="J84" i="1"/>
  <c r="K84" i="1"/>
  <c r="I85" i="1"/>
  <c r="J85" i="1"/>
  <c r="K85" i="1"/>
  <c r="I86" i="1"/>
  <c r="J86" i="1"/>
  <c r="K86" i="1"/>
  <c r="I87" i="1"/>
  <c r="J87" i="1"/>
  <c r="K87" i="1"/>
  <c r="I88" i="1"/>
  <c r="J88" i="1"/>
  <c r="K88" i="1"/>
  <c r="I89" i="1"/>
  <c r="J89" i="1"/>
  <c r="K89" i="1"/>
  <c r="I90" i="1"/>
  <c r="J90" i="1"/>
  <c r="K90" i="1"/>
  <c r="I91" i="1"/>
  <c r="J91" i="1"/>
  <c r="K91" i="1"/>
  <c r="I92" i="1"/>
  <c r="J92" i="1"/>
  <c r="K92" i="1"/>
  <c r="I93" i="1"/>
  <c r="J93" i="1"/>
  <c r="K93" i="1"/>
  <c r="I94" i="1"/>
  <c r="J94" i="1"/>
  <c r="K94" i="1"/>
  <c r="I95" i="1"/>
  <c r="J95" i="1"/>
  <c r="K95" i="1"/>
  <c r="I96" i="1"/>
  <c r="J96" i="1"/>
  <c r="K96" i="1"/>
  <c r="I97" i="1"/>
  <c r="J97" i="1"/>
  <c r="K97" i="1"/>
  <c r="I98" i="1"/>
  <c r="J98" i="1"/>
  <c r="K98" i="1"/>
  <c r="I99" i="1"/>
  <c r="J99" i="1"/>
  <c r="K99" i="1"/>
  <c r="I100" i="1"/>
  <c r="J100" i="1"/>
  <c r="K100" i="1"/>
  <c r="I101" i="1"/>
  <c r="J101" i="1"/>
  <c r="K101" i="1"/>
  <c r="I102" i="1"/>
  <c r="J102" i="1"/>
  <c r="K102" i="1"/>
  <c r="I103" i="1"/>
  <c r="J103" i="1"/>
  <c r="K103" i="1"/>
  <c r="I104" i="1"/>
  <c r="J104" i="1"/>
  <c r="K104" i="1"/>
  <c r="I105" i="1"/>
  <c r="J105" i="1"/>
  <c r="K105" i="1"/>
  <c r="I106" i="1"/>
  <c r="J106" i="1"/>
  <c r="K106" i="1"/>
  <c r="I107" i="1"/>
  <c r="J107" i="1"/>
  <c r="K107" i="1"/>
  <c r="I108" i="1"/>
  <c r="J108" i="1"/>
  <c r="K108" i="1"/>
  <c r="I109" i="1"/>
  <c r="J109" i="1"/>
  <c r="K109" i="1"/>
  <c r="I110" i="1"/>
  <c r="J110" i="1"/>
  <c r="K110" i="1"/>
  <c r="I111" i="1"/>
  <c r="J111" i="1"/>
  <c r="K111" i="1"/>
  <c r="I112" i="1"/>
  <c r="J112" i="1"/>
  <c r="K112" i="1"/>
  <c r="I113" i="1"/>
  <c r="J113" i="1"/>
  <c r="K113" i="1"/>
  <c r="I114" i="1"/>
  <c r="J114" i="1"/>
  <c r="K114" i="1"/>
  <c r="I115" i="1"/>
  <c r="J115" i="1"/>
  <c r="K115" i="1"/>
  <c r="I116" i="1"/>
  <c r="J116" i="1"/>
  <c r="K116" i="1"/>
  <c r="I117" i="1"/>
  <c r="J117" i="1"/>
  <c r="K117" i="1"/>
  <c r="I118" i="1"/>
  <c r="J118" i="1"/>
  <c r="K118" i="1"/>
  <c r="I119" i="1"/>
  <c r="J119" i="1"/>
  <c r="K119" i="1"/>
  <c r="I120" i="1"/>
  <c r="J120" i="1"/>
  <c r="K120" i="1"/>
  <c r="I121" i="1"/>
  <c r="J121" i="1"/>
  <c r="K121" i="1"/>
  <c r="I122" i="1"/>
  <c r="J122" i="1"/>
  <c r="K122" i="1"/>
  <c r="I123" i="1"/>
  <c r="J123" i="1"/>
  <c r="K123" i="1"/>
  <c r="I124" i="1"/>
  <c r="J124" i="1"/>
  <c r="K124" i="1"/>
  <c r="I125" i="1"/>
  <c r="J125" i="1"/>
  <c r="K125" i="1"/>
  <c r="I126" i="1"/>
  <c r="J126" i="1"/>
  <c r="K126" i="1"/>
  <c r="I127" i="1"/>
  <c r="J127" i="1"/>
  <c r="K127" i="1"/>
  <c r="I128" i="1"/>
  <c r="J128" i="1"/>
  <c r="K128" i="1"/>
  <c r="I129" i="1"/>
  <c r="J129" i="1"/>
  <c r="K129" i="1"/>
  <c r="I130" i="1"/>
  <c r="J130" i="1"/>
  <c r="K130" i="1"/>
  <c r="I131" i="1"/>
  <c r="J131" i="1"/>
  <c r="K131" i="1"/>
  <c r="I132" i="1"/>
  <c r="J132" i="1"/>
  <c r="K132" i="1"/>
  <c r="I133" i="1"/>
  <c r="J133" i="1"/>
  <c r="K133" i="1"/>
  <c r="I134" i="1"/>
  <c r="J134" i="1"/>
  <c r="K134" i="1"/>
  <c r="I135" i="1"/>
  <c r="J135" i="1"/>
  <c r="K135" i="1"/>
  <c r="I136" i="1"/>
  <c r="J136" i="1"/>
  <c r="K136" i="1"/>
  <c r="I137" i="1"/>
  <c r="J137" i="1"/>
  <c r="K137" i="1"/>
  <c r="I138" i="1"/>
  <c r="J138" i="1"/>
  <c r="K138" i="1"/>
  <c r="I139" i="1"/>
  <c r="J139" i="1"/>
  <c r="K139" i="1"/>
  <c r="I140" i="1"/>
  <c r="J140" i="1"/>
  <c r="K140" i="1"/>
  <c r="I141" i="1"/>
  <c r="J141" i="1"/>
  <c r="K141" i="1"/>
  <c r="I142" i="1"/>
  <c r="J142" i="1"/>
  <c r="K142" i="1"/>
  <c r="I143" i="1"/>
  <c r="J143" i="1"/>
  <c r="K143" i="1"/>
  <c r="I144" i="1"/>
  <c r="J144" i="1"/>
  <c r="K144" i="1"/>
  <c r="I145" i="1"/>
  <c r="J145" i="1"/>
  <c r="K145" i="1"/>
  <c r="I146" i="1"/>
  <c r="J146" i="1"/>
  <c r="K146" i="1"/>
  <c r="I147" i="1"/>
  <c r="J147" i="1"/>
  <c r="K147" i="1"/>
  <c r="I148" i="1"/>
  <c r="J148" i="1"/>
  <c r="K148" i="1"/>
  <c r="I149" i="1"/>
  <c r="J149" i="1"/>
  <c r="K149" i="1"/>
  <c r="I150" i="1"/>
  <c r="J150" i="1"/>
  <c r="K150" i="1"/>
  <c r="I151" i="1"/>
  <c r="J151" i="1"/>
  <c r="K151" i="1"/>
  <c r="I152" i="1"/>
  <c r="J152" i="1"/>
  <c r="K152" i="1"/>
  <c r="I153" i="1"/>
  <c r="J153" i="1"/>
  <c r="K153" i="1"/>
  <c r="I154" i="1"/>
  <c r="J154" i="1"/>
  <c r="K154" i="1"/>
  <c r="I155" i="1"/>
  <c r="J155" i="1"/>
  <c r="K155" i="1"/>
  <c r="I156" i="1"/>
  <c r="J156" i="1"/>
  <c r="K156" i="1"/>
  <c r="I157" i="1"/>
  <c r="J157" i="1"/>
  <c r="K157" i="1"/>
  <c r="I158" i="1"/>
  <c r="J158" i="1"/>
  <c r="K158" i="1"/>
  <c r="I159" i="1"/>
  <c r="J159" i="1"/>
  <c r="K159" i="1"/>
  <c r="I160" i="1"/>
  <c r="J160" i="1"/>
  <c r="K160" i="1"/>
  <c r="I161" i="1"/>
  <c r="J161" i="1"/>
  <c r="K161" i="1"/>
  <c r="I162" i="1"/>
  <c r="J162" i="1"/>
  <c r="K162" i="1"/>
  <c r="I163" i="1"/>
  <c r="J163" i="1"/>
  <c r="K163" i="1"/>
  <c r="I164" i="1"/>
  <c r="J164" i="1"/>
  <c r="K164" i="1"/>
  <c r="I165" i="1"/>
  <c r="J165" i="1"/>
  <c r="K165" i="1"/>
  <c r="I166" i="1"/>
  <c r="J166" i="1"/>
  <c r="K166" i="1"/>
  <c r="I167" i="1"/>
  <c r="J167" i="1"/>
  <c r="K167" i="1"/>
  <c r="I168" i="1"/>
  <c r="J168" i="1"/>
  <c r="K168" i="1"/>
  <c r="I169" i="1"/>
  <c r="J169" i="1"/>
  <c r="K169" i="1"/>
  <c r="I170" i="1"/>
  <c r="J170" i="1"/>
  <c r="K170" i="1"/>
  <c r="I171" i="1"/>
  <c r="J171" i="1"/>
  <c r="K171" i="1"/>
  <c r="I172" i="1"/>
  <c r="J172" i="1"/>
  <c r="K172" i="1"/>
  <c r="I173" i="1"/>
  <c r="J173" i="1"/>
  <c r="K173" i="1"/>
  <c r="I174" i="1"/>
  <c r="J174" i="1"/>
  <c r="K174" i="1"/>
  <c r="I175" i="1"/>
  <c r="J175" i="1"/>
  <c r="K175" i="1"/>
  <c r="I176" i="1"/>
  <c r="J176" i="1"/>
  <c r="K176" i="1"/>
  <c r="I177" i="1"/>
  <c r="J177" i="1"/>
  <c r="K177" i="1"/>
  <c r="I178" i="1"/>
  <c r="J178" i="1"/>
  <c r="K178" i="1"/>
  <c r="I179" i="1"/>
  <c r="J179" i="1"/>
  <c r="K179" i="1"/>
  <c r="I180" i="1"/>
  <c r="J180" i="1"/>
  <c r="K180" i="1"/>
  <c r="I181" i="1"/>
  <c r="J181" i="1"/>
  <c r="K181" i="1"/>
  <c r="I182" i="1"/>
  <c r="J182" i="1"/>
  <c r="K182" i="1"/>
  <c r="I183" i="1"/>
  <c r="J183" i="1"/>
  <c r="K183" i="1"/>
  <c r="I184" i="1"/>
  <c r="J184" i="1"/>
  <c r="K184" i="1"/>
  <c r="I185" i="1"/>
  <c r="J185" i="1"/>
  <c r="K185" i="1"/>
  <c r="I186" i="1"/>
  <c r="J186" i="1"/>
  <c r="K186" i="1"/>
  <c r="I187" i="1"/>
  <c r="J187" i="1"/>
  <c r="K187" i="1"/>
  <c r="I188" i="1"/>
  <c r="J188" i="1"/>
  <c r="K188" i="1"/>
  <c r="I189" i="1"/>
  <c r="J189" i="1"/>
  <c r="K189" i="1"/>
  <c r="I190" i="1"/>
  <c r="J190" i="1"/>
  <c r="K190" i="1"/>
  <c r="I191" i="1"/>
  <c r="J191" i="1"/>
  <c r="K191" i="1"/>
  <c r="I192" i="1"/>
  <c r="J192" i="1"/>
  <c r="K192" i="1"/>
  <c r="I193" i="1"/>
  <c r="J193" i="1"/>
  <c r="K193" i="1"/>
  <c r="I194" i="1"/>
  <c r="J194" i="1"/>
  <c r="K194" i="1"/>
  <c r="I195" i="1"/>
  <c r="J195" i="1"/>
  <c r="K195" i="1"/>
  <c r="I196" i="1"/>
  <c r="J196" i="1"/>
  <c r="K196" i="1"/>
  <c r="I197" i="1"/>
  <c r="J197" i="1"/>
  <c r="K197" i="1"/>
  <c r="I198" i="1"/>
  <c r="J198" i="1"/>
  <c r="K198" i="1"/>
  <c r="I199" i="1"/>
  <c r="J199" i="1"/>
  <c r="K199" i="1"/>
  <c r="I200" i="1"/>
  <c r="J200" i="1"/>
  <c r="K200" i="1"/>
  <c r="I201" i="1"/>
  <c r="J201" i="1"/>
  <c r="K201" i="1"/>
  <c r="I202" i="1"/>
  <c r="J202" i="1"/>
  <c r="K202" i="1"/>
  <c r="I203" i="1"/>
  <c r="J203" i="1"/>
  <c r="K203" i="1"/>
  <c r="I204" i="1"/>
  <c r="J204" i="1"/>
  <c r="K204" i="1"/>
  <c r="I205" i="1"/>
  <c r="J205" i="1"/>
  <c r="K205" i="1"/>
  <c r="I206" i="1"/>
  <c r="J206" i="1"/>
  <c r="K206" i="1"/>
  <c r="I207" i="1"/>
  <c r="J207" i="1"/>
  <c r="K207" i="1"/>
  <c r="I208" i="1"/>
  <c r="J208" i="1"/>
  <c r="K208" i="1"/>
  <c r="I209" i="1"/>
  <c r="J209" i="1"/>
  <c r="K209" i="1"/>
  <c r="I210" i="1"/>
  <c r="J210" i="1"/>
  <c r="K210" i="1"/>
  <c r="I211" i="1"/>
  <c r="J211" i="1"/>
  <c r="K211" i="1"/>
  <c r="I212" i="1"/>
  <c r="J212" i="1"/>
  <c r="K212" i="1"/>
  <c r="I213" i="1"/>
  <c r="J213" i="1"/>
  <c r="K213" i="1"/>
  <c r="I214" i="1"/>
  <c r="J214" i="1"/>
  <c r="K214" i="1"/>
  <c r="I215" i="1"/>
  <c r="J215" i="1"/>
  <c r="K215" i="1"/>
  <c r="I216" i="1"/>
  <c r="J216" i="1"/>
  <c r="K216" i="1"/>
  <c r="I217" i="1"/>
  <c r="J217" i="1"/>
  <c r="K217" i="1"/>
  <c r="I218" i="1"/>
  <c r="J218" i="1"/>
  <c r="K218" i="1"/>
  <c r="I219" i="1"/>
  <c r="J219" i="1"/>
  <c r="K219" i="1"/>
  <c r="I220" i="1"/>
  <c r="J220" i="1"/>
  <c r="K220" i="1"/>
  <c r="I221" i="1"/>
  <c r="J221" i="1"/>
  <c r="K221" i="1"/>
  <c r="I222" i="1"/>
  <c r="J222" i="1"/>
  <c r="K222" i="1"/>
  <c r="I223" i="1"/>
  <c r="J223" i="1"/>
  <c r="K223" i="1"/>
  <c r="I224" i="1"/>
  <c r="J224" i="1"/>
  <c r="K224" i="1"/>
  <c r="I225" i="1"/>
  <c r="J225" i="1"/>
  <c r="K225" i="1"/>
  <c r="I226" i="1"/>
  <c r="J226" i="1"/>
  <c r="K226" i="1"/>
  <c r="I227" i="1"/>
  <c r="J227" i="1"/>
  <c r="K227" i="1"/>
  <c r="I228" i="1"/>
  <c r="J228" i="1"/>
  <c r="K228" i="1"/>
  <c r="I229" i="1"/>
  <c r="J229" i="1"/>
  <c r="K229" i="1"/>
  <c r="I230" i="1"/>
  <c r="J230" i="1"/>
  <c r="K230" i="1"/>
  <c r="I231" i="1"/>
  <c r="J231" i="1"/>
  <c r="K231" i="1"/>
  <c r="I233" i="1"/>
  <c r="J233" i="1"/>
  <c r="K233" i="1"/>
  <c r="I234" i="1"/>
  <c r="J234" i="1"/>
  <c r="K234" i="1"/>
  <c r="I235" i="1"/>
  <c r="J235" i="1"/>
  <c r="K235" i="1"/>
  <c r="I236" i="1"/>
  <c r="J236" i="1"/>
  <c r="K236" i="1"/>
  <c r="I237" i="1"/>
  <c r="J237" i="1"/>
  <c r="K237" i="1"/>
  <c r="I238" i="1"/>
  <c r="J238" i="1"/>
  <c r="K238" i="1"/>
  <c r="I239" i="1"/>
  <c r="J239" i="1"/>
  <c r="K239" i="1"/>
  <c r="I240" i="1"/>
  <c r="J240" i="1"/>
  <c r="K240" i="1"/>
  <c r="I241" i="1"/>
  <c r="J241" i="1"/>
  <c r="K241" i="1"/>
  <c r="I242" i="1"/>
  <c r="J242" i="1"/>
  <c r="K242" i="1"/>
  <c r="I243" i="1"/>
  <c r="J243" i="1"/>
  <c r="K243" i="1"/>
  <c r="I244" i="1"/>
  <c r="J244" i="1"/>
  <c r="K244" i="1"/>
  <c r="I245" i="1"/>
  <c r="J245" i="1"/>
  <c r="K245" i="1"/>
  <c r="I246" i="1"/>
  <c r="J246" i="1"/>
  <c r="K246" i="1"/>
  <c r="I247" i="1"/>
  <c r="J247" i="1"/>
  <c r="K247" i="1"/>
  <c r="I248" i="1"/>
  <c r="J248" i="1"/>
  <c r="K248" i="1"/>
  <c r="I249" i="1"/>
  <c r="J249" i="1"/>
  <c r="K249" i="1"/>
  <c r="I250" i="1"/>
  <c r="J250" i="1"/>
  <c r="K250" i="1"/>
  <c r="I251" i="1"/>
  <c r="J251" i="1"/>
  <c r="K251" i="1"/>
  <c r="I252" i="1"/>
  <c r="J252" i="1"/>
  <c r="K252" i="1"/>
  <c r="I253" i="1"/>
  <c r="J253" i="1"/>
  <c r="K253" i="1"/>
  <c r="I254" i="1"/>
  <c r="J254" i="1"/>
  <c r="K254" i="1"/>
  <c r="I255" i="1"/>
  <c r="J255" i="1"/>
  <c r="K255" i="1"/>
  <c r="I256" i="1"/>
  <c r="J256" i="1"/>
  <c r="K256" i="1"/>
  <c r="I257" i="1"/>
  <c r="J257" i="1"/>
  <c r="K257" i="1"/>
  <c r="I258" i="1"/>
  <c r="J258" i="1"/>
  <c r="K258" i="1"/>
  <c r="I259" i="1"/>
  <c r="J259" i="1"/>
  <c r="K259" i="1"/>
  <c r="I260" i="1"/>
  <c r="J260" i="1"/>
  <c r="K260" i="1"/>
  <c r="I261" i="1"/>
  <c r="J261" i="1"/>
  <c r="K261" i="1"/>
  <c r="I262" i="1"/>
  <c r="J262" i="1"/>
  <c r="K262" i="1"/>
  <c r="I263" i="1"/>
  <c r="J263" i="1"/>
  <c r="K263" i="1"/>
  <c r="I264" i="1"/>
  <c r="J264" i="1"/>
  <c r="K264" i="1"/>
  <c r="I265" i="1"/>
  <c r="J265" i="1"/>
  <c r="K265" i="1"/>
  <c r="I266" i="1"/>
  <c r="J266" i="1"/>
  <c r="K266" i="1"/>
  <c r="I267" i="1"/>
  <c r="J267" i="1"/>
  <c r="K267" i="1"/>
  <c r="I268" i="1"/>
  <c r="J268" i="1"/>
  <c r="K268" i="1"/>
  <c r="I269" i="1"/>
  <c r="J269" i="1"/>
  <c r="K269" i="1"/>
  <c r="I270" i="1"/>
  <c r="J270" i="1"/>
  <c r="K270" i="1"/>
  <c r="I271" i="1"/>
  <c r="J271" i="1"/>
  <c r="K271" i="1"/>
  <c r="I272" i="1"/>
  <c r="J272" i="1"/>
  <c r="K272" i="1"/>
  <c r="I273" i="1"/>
  <c r="J273" i="1"/>
  <c r="K273" i="1"/>
  <c r="I274" i="1"/>
  <c r="J274" i="1"/>
  <c r="K274" i="1"/>
  <c r="I275" i="1"/>
  <c r="J275" i="1"/>
  <c r="K275" i="1"/>
  <c r="I276" i="1"/>
  <c r="J276" i="1"/>
  <c r="K276" i="1"/>
  <c r="I277" i="1"/>
  <c r="J277" i="1"/>
  <c r="K277" i="1"/>
  <c r="I278" i="1"/>
  <c r="J278" i="1"/>
  <c r="K278" i="1"/>
  <c r="I279" i="1"/>
  <c r="J279" i="1"/>
  <c r="K279" i="1"/>
  <c r="I280" i="1"/>
  <c r="J280" i="1"/>
  <c r="K280" i="1"/>
  <c r="I281" i="1"/>
  <c r="J281" i="1"/>
  <c r="K281" i="1"/>
  <c r="I282" i="1"/>
  <c r="J282" i="1"/>
  <c r="K282" i="1"/>
  <c r="I283" i="1"/>
  <c r="J283" i="1"/>
  <c r="K283" i="1"/>
  <c r="I284" i="1"/>
  <c r="J284" i="1"/>
  <c r="K284" i="1"/>
  <c r="I285" i="1"/>
  <c r="J285" i="1"/>
  <c r="K285" i="1"/>
  <c r="I286" i="1"/>
  <c r="J286" i="1"/>
  <c r="K286" i="1"/>
  <c r="I287" i="1"/>
  <c r="J287" i="1"/>
  <c r="K287" i="1"/>
  <c r="I288" i="1"/>
  <c r="J288" i="1"/>
  <c r="K288" i="1"/>
  <c r="I289" i="1"/>
  <c r="J289" i="1"/>
  <c r="K289" i="1"/>
  <c r="I290" i="1"/>
  <c r="J290" i="1"/>
  <c r="K290" i="1"/>
  <c r="I291" i="1"/>
  <c r="J291" i="1"/>
  <c r="K291" i="1"/>
  <c r="I292" i="1"/>
  <c r="J292" i="1"/>
  <c r="K292" i="1"/>
  <c r="I293" i="1"/>
  <c r="J293" i="1"/>
  <c r="K293" i="1"/>
  <c r="I294" i="1"/>
  <c r="J294" i="1"/>
  <c r="K294" i="1"/>
  <c r="I295" i="1"/>
  <c r="J295" i="1"/>
  <c r="K295" i="1"/>
  <c r="I296" i="1"/>
  <c r="J296" i="1"/>
  <c r="K296" i="1"/>
  <c r="I297" i="1"/>
  <c r="J297" i="1"/>
  <c r="K297" i="1"/>
  <c r="I298" i="1"/>
  <c r="J298" i="1"/>
  <c r="K298" i="1"/>
  <c r="I299" i="1"/>
  <c r="J299" i="1"/>
  <c r="K299" i="1"/>
  <c r="I300" i="1"/>
  <c r="J300" i="1"/>
  <c r="K300" i="1"/>
  <c r="I301" i="1"/>
  <c r="J301" i="1"/>
  <c r="K301" i="1"/>
  <c r="I302" i="1"/>
  <c r="J302" i="1"/>
  <c r="K302" i="1"/>
  <c r="I303" i="1"/>
  <c r="J303" i="1"/>
  <c r="K303" i="1"/>
  <c r="I304" i="1"/>
  <c r="J304" i="1"/>
  <c r="K304" i="1"/>
  <c r="I305" i="1"/>
  <c r="J305" i="1"/>
  <c r="K305" i="1"/>
  <c r="I306" i="1"/>
  <c r="J306" i="1"/>
  <c r="K306" i="1"/>
  <c r="I307" i="1"/>
  <c r="J307" i="1"/>
  <c r="K307" i="1"/>
  <c r="I308" i="1"/>
  <c r="J308" i="1"/>
  <c r="K308" i="1"/>
  <c r="I309" i="1"/>
  <c r="J309" i="1"/>
  <c r="K309" i="1"/>
  <c r="I310" i="1"/>
  <c r="J310" i="1"/>
  <c r="K310" i="1"/>
  <c r="I311" i="1"/>
  <c r="J311" i="1"/>
  <c r="K311" i="1"/>
  <c r="I312" i="1"/>
  <c r="J312" i="1"/>
  <c r="K312" i="1"/>
  <c r="I313" i="1"/>
  <c r="J313" i="1"/>
  <c r="K313" i="1"/>
  <c r="I314" i="1"/>
  <c r="J314" i="1"/>
  <c r="K314" i="1"/>
  <c r="I315" i="1"/>
  <c r="J315" i="1"/>
  <c r="K315" i="1"/>
  <c r="I316" i="1"/>
  <c r="J316" i="1"/>
  <c r="K316" i="1"/>
  <c r="I317" i="1"/>
  <c r="J317" i="1"/>
  <c r="K317" i="1"/>
  <c r="I318" i="1"/>
  <c r="J318" i="1"/>
  <c r="K318" i="1"/>
  <c r="I319" i="1"/>
  <c r="J319" i="1"/>
  <c r="K319" i="1"/>
  <c r="I320" i="1"/>
  <c r="J320" i="1"/>
  <c r="K320" i="1"/>
  <c r="I321" i="1"/>
  <c r="J321" i="1"/>
  <c r="K321" i="1"/>
  <c r="I322" i="1"/>
  <c r="J322" i="1"/>
  <c r="K322" i="1"/>
  <c r="I323" i="1"/>
  <c r="J323" i="1"/>
  <c r="K323" i="1"/>
  <c r="I324" i="1"/>
  <c r="J324" i="1"/>
  <c r="K324" i="1"/>
  <c r="I325" i="1"/>
  <c r="J325" i="1"/>
  <c r="K325" i="1"/>
  <c r="I326" i="1"/>
  <c r="J326" i="1"/>
  <c r="K326" i="1"/>
  <c r="I327" i="1"/>
  <c r="J327" i="1"/>
  <c r="K327" i="1"/>
  <c r="I328" i="1"/>
  <c r="J328" i="1"/>
  <c r="K328" i="1"/>
  <c r="I329" i="1"/>
  <c r="J329" i="1"/>
  <c r="K329" i="1"/>
  <c r="I330" i="1"/>
  <c r="J330" i="1"/>
  <c r="K330" i="1"/>
  <c r="I331" i="1"/>
  <c r="J331" i="1"/>
  <c r="K331" i="1"/>
  <c r="I332" i="1"/>
  <c r="J332" i="1"/>
  <c r="K332" i="1"/>
  <c r="I333" i="1"/>
  <c r="J333" i="1"/>
  <c r="K333" i="1"/>
  <c r="I334" i="1"/>
  <c r="J334" i="1"/>
  <c r="K334" i="1"/>
  <c r="I335" i="1"/>
  <c r="J335" i="1"/>
  <c r="K335" i="1"/>
  <c r="I336" i="1"/>
  <c r="J336" i="1"/>
  <c r="K336" i="1"/>
  <c r="I337" i="1"/>
  <c r="J337" i="1"/>
  <c r="K337" i="1"/>
  <c r="I338" i="1"/>
  <c r="J338" i="1"/>
  <c r="K338" i="1"/>
  <c r="I339" i="1"/>
  <c r="J339" i="1"/>
  <c r="K339" i="1"/>
  <c r="I340" i="1"/>
  <c r="J340" i="1"/>
  <c r="K340" i="1"/>
  <c r="I341" i="1"/>
  <c r="J341" i="1"/>
  <c r="K341" i="1"/>
  <c r="I342" i="1"/>
  <c r="J342" i="1"/>
  <c r="K342" i="1"/>
  <c r="I343" i="1"/>
  <c r="J343" i="1"/>
  <c r="K343" i="1"/>
  <c r="I344" i="1"/>
  <c r="J344" i="1"/>
  <c r="K344" i="1"/>
  <c r="I345" i="1"/>
  <c r="J345" i="1"/>
  <c r="K345" i="1"/>
  <c r="I346" i="1"/>
  <c r="J346" i="1"/>
  <c r="K346" i="1"/>
  <c r="I347" i="1"/>
  <c r="J347" i="1"/>
  <c r="K347" i="1"/>
  <c r="I348" i="1"/>
  <c r="J348" i="1"/>
  <c r="K348" i="1"/>
  <c r="I349" i="1"/>
  <c r="J349" i="1"/>
  <c r="K349" i="1"/>
  <c r="I350" i="1"/>
  <c r="J350" i="1"/>
  <c r="K350" i="1"/>
  <c r="I351" i="1"/>
  <c r="J351" i="1"/>
  <c r="K351" i="1"/>
  <c r="I352" i="1"/>
  <c r="J352" i="1"/>
  <c r="K352" i="1"/>
  <c r="I353" i="1"/>
  <c r="J353" i="1"/>
  <c r="K353" i="1"/>
  <c r="I354" i="1"/>
  <c r="J354" i="1"/>
  <c r="K354" i="1"/>
  <c r="I355" i="1"/>
  <c r="J355" i="1"/>
  <c r="K355" i="1"/>
  <c r="I356" i="1"/>
  <c r="J356" i="1"/>
  <c r="K356" i="1"/>
  <c r="I357" i="1"/>
  <c r="J357" i="1"/>
  <c r="K357" i="1"/>
  <c r="I358" i="1"/>
  <c r="J358" i="1"/>
  <c r="K358" i="1"/>
  <c r="I359" i="1"/>
  <c r="J359" i="1"/>
  <c r="K359" i="1"/>
  <c r="I360" i="1"/>
  <c r="J360" i="1"/>
  <c r="K360" i="1"/>
  <c r="I361" i="1"/>
  <c r="J361" i="1"/>
  <c r="K361" i="1"/>
  <c r="I362" i="1"/>
  <c r="J362" i="1"/>
  <c r="K362" i="1"/>
  <c r="I363" i="1"/>
  <c r="J363" i="1"/>
  <c r="K363" i="1"/>
  <c r="I364" i="1"/>
  <c r="J364" i="1"/>
  <c r="K364" i="1"/>
  <c r="I365" i="1"/>
  <c r="J365" i="1"/>
  <c r="K365" i="1"/>
  <c r="I366" i="1"/>
  <c r="J366" i="1"/>
  <c r="K366" i="1"/>
  <c r="I367" i="1"/>
  <c r="J367" i="1"/>
  <c r="K367" i="1"/>
  <c r="I368" i="1"/>
  <c r="J368" i="1"/>
  <c r="K368" i="1"/>
  <c r="I369" i="1"/>
  <c r="J369" i="1"/>
  <c r="K369" i="1"/>
  <c r="I370" i="1"/>
  <c r="J370" i="1"/>
  <c r="K370" i="1"/>
  <c r="I371" i="1"/>
  <c r="J371" i="1"/>
  <c r="K371" i="1"/>
  <c r="I372" i="1"/>
  <c r="J372" i="1"/>
  <c r="K372" i="1"/>
  <c r="I373" i="1"/>
  <c r="J373" i="1"/>
  <c r="K373" i="1"/>
  <c r="I374" i="1"/>
  <c r="J374" i="1"/>
  <c r="K374" i="1"/>
  <c r="I375" i="1"/>
  <c r="J375" i="1"/>
  <c r="K375" i="1"/>
  <c r="I376" i="1"/>
  <c r="J376" i="1"/>
  <c r="K376" i="1"/>
  <c r="I377" i="1"/>
  <c r="J377" i="1"/>
  <c r="K377" i="1"/>
  <c r="I378" i="1"/>
  <c r="J378" i="1"/>
  <c r="K378" i="1"/>
  <c r="I379" i="1"/>
  <c r="J379" i="1"/>
  <c r="K379" i="1"/>
  <c r="I380" i="1"/>
  <c r="J380" i="1"/>
  <c r="K380" i="1"/>
  <c r="I381" i="1"/>
  <c r="J381" i="1"/>
  <c r="K381" i="1"/>
  <c r="I382" i="1"/>
  <c r="J382" i="1"/>
  <c r="K382" i="1"/>
  <c r="I383" i="1"/>
  <c r="J383" i="1"/>
  <c r="K383" i="1"/>
  <c r="I384" i="1"/>
  <c r="J384" i="1"/>
  <c r="K384" i="1"/>
  <c r="I385" i="1"/>
  <c r="J385" i="1"/>
  <c r="K385" i="1"/>
  <c r="I386" i="1"/>
  <c r="J386" i="1"/>
  <c r="K386" i="1"/>
  <c r="I387" i="1"/>
  <c r="J387" i="1"/>
  <c r="K387" i="1"/>
  <c r="I388" i="1"/>
  <c r="J388" i="1"/>
  <c r="K388" i="1"/>
  <c r="I389" i="1"/>
  <c r="J389" i="1"/>
  <c r="K389" i="1"/>
  <c r="I390" i="1"/>
  <c r="J390" i="1"/>
  <c r="K390" i="1"/>
  <c r="I391" i="1"/>
  <c r="J391" i="1"/>
  <c r="K391" i="1"/>
  <c r="I392" i="1"/>
  <c r="J392" i="1"/>
  <c r="K392" i="1"/>
  <c r="I393" i="1"/>
  <c r="J393" i="1"/>
  <c r="K393" i="1"/>
  <c r="I394" i="1"/>
  <c r="J394" i="1"/>
  <c r="K394" i="1"/>
  <c r="I395" i="1"/>
  <c r="J395" i="1"/>
  <c r="K395" i="1"/>
  <c r="I396" i="1"/>
  <c r="J396" i="1"/>
  <c r="K396" i="1"/>
  <c r="I397" i="1"/>
  <c r="J397" i="1"/>
  <c r="K397" i="1"/>
  <c r="I398" i="1"/>
  <c r="J398" i="1"/>
  <c r="K398" i="1"/>
  <c r="I399" i="1"/>
  <c r="J399" i="1"/>
  <c r="K399" i="1"/>
  <c r="I400" i="1"/>
  <c r="J400" i="1"/>
  <c r="K400" i="1"/>
  <c r="I401" i="1"/>
  <c r="J401" i="1"/>
  <c r="K401" i="1"/>
  <c r="I402" i="1"/>
  <c r="J402" i="1"/>
  <c r="K402" i="1"/>
  <c r="I403" i="1"/>
  <c r="J403" i="1"/>
  <c r="K403" i="1"/>
  <c r="I404" i="1"/>
  <c r="J404" i="1"/>
  <c r="K404" i="1"/>
  <c r="I405" i="1"/>
  <c r="J405" i="1"/>
  <c r="K405" i="1"/>
  <c r="I406" i="1"/>
  <c r="J406" i="1"/>
  <c r="K406" i="1"/>
  <c r="I407" i="1"/>
  <c r="J407" i="1"/>
  <c r="K407" i="1"/>
  <c r="I408" i="1"/>
  <c r="J408" i="1"/>
  <c r="K408" i="1"/>
  <c r="I409" i="1"/>
  <c r="J409" i="1"/>
  <c r="K409" i="1"/>
  <c r="I410" i="1"/>
  <c r="J410" i="1"/>
  <c r="K410" i="1"/>
  <c r="I411" i="1"/>
  <c r="J411" i="1"/>
  <c r="K411" i="1"/>
  <c r="I412" i="1"/>
  <c r="J412" i="1"/>
  <c r="K412" i="1"/>
  <c r="I413" i="1"/>
  <c r="J413" i="1"/>
  <c r="K413" i="1"/>
  <c r="I414" i="1"/>
  <c r="J414" i="1"/>
  <c r="K414" i="1"/>
  <c r="I415" i="1"/>
  <c r="J415" i="1"/>
  <c r="K415" i="1"/>
  <c r="I416" i="1"/>
  <c r="J416" i="1"/>
  <c r="K416" i="1"/>
  <c r="I417" i="1"/>
  <c r="J417" i="1"/>
  <c r="K417" i="1"/>
  <c r="I418" i="1"/>
  <c r="J418" i="1"/>
  <c r="K418" i="1"/>
  <c r="I419" i="1"/>
  <c r="J419" i="1"/>
  <c r="K419" i="1"/>
  <c r="I420" i="1"/>
  <c r="J420" i="1"/>
  <c r="K420" i="1"/>
  <c r="I421" i="1"/>
  <c r="J421" i="1"/>
  <c r="K421" i="1"/>
  <c r="I422" i="1"/>
  <c r="J422" i="1"/>
  <c r="K422" i="1"/>
  <c r="I423" i="1"/>
  <c r="J423" i="1"/>
  <c r="K423" i="1"/>
  <c r="I424" i="1"/>
  <c r="J424" i="1"/>
  <c r="K424" i="1"/>
  <c r="I425" i="1"/>
  <c r="J425" i="1"/>
  <c r="K425" i="1"/>
  <c r="I426" i="1"/>
  <c r="J426" i="1"/>
  <c r="K426" i="1"/>
  <c r="I427" i="1"/>
  <c r="J427" i="1"/>
  <c r="K427" i="1"/>
  <c r="I428" i="1"/>
  <c r="J428" i="1"/>
  <c r="K428" i="1"/>
  <c r="I429" i="1"/>
  <c r="J429" i="1"/>
  <c r="K429" i="1"/>
  <c r="I430" i="1"/>
  <c r="J430" i="1"/>
  <c r="K430" i="1"/>
  <c r="I431" i="1"/>
  <c r="J431" i="1"/>
  <c r="K431" i="1"/>
  <c r="I432" i="1"/>
  <c r="J432" i="1"/>
  <c r="K432" i="1"/>
  <c r="I433" i="1"/>
  <c r="J433" i="1"/>
  <c r="K433" i="1"/>
  <c r="I434" i="1"/>
  <c r="J434" i="1"/>
  <c r="K434" i="1"/>
  <c r="I435" i="1"/>
  <c r="J435" i="1"/>
  <c r="K435" i="1"/>
  <c r="I436" i="1"/>
  <c r="J436" i="1"/>
  <c r="K436" i="1"/>
  <c r="I437" i="1"/>
  <c r="J437" i="1"/>
  <c r="K437" i="1"/>
  <c r="I438" i="1"/>
  <c r="J438" i="1"/>
  <c r="K438" i="1"/>
  <c r="I439" i="1"/>
  <c r="J439" i="1"/>
  <c r="K439" i="1"/>
  <c r="I440" i="1"/>
  <c r="J440" i="1"/>
  <c r="K440" i="1"/>
  <c r="I441" i="1"/>
  <c r="J441" i="1"/>
  <c r="K441" i="1"/>
  <c r="I442" i="1"/>
  <c r="J442" i="1"/>
  <c r="K442" i="1"/>
  <c r="I443" i="1"/>
  <c r="J443" i="1"/>
  <c r="K443" i="1"/>
  <c r="I444" i="1"/>
  <c r="J444" i="1"/>
  <c r="K444" i="1"/>
  <c r="I445" i="1"/>
  <c r="J445" i="1"/>
  <c r="K445" i="1"/>
  <c r="I446" i="1"/>
  <c r="J446" i="1"/>
  <c r="K446" i="1"/>
  <c r="I447" i="1"/>
  <c r="J447" i="1"/>
  <c r="K447" i="1"/>
  <c r="I448" i="1"/>
  <c r="J448" i="1"/>
  <c r="K448" i="1"/>
  <c r="I449" i="1"/>
  <c r="J449" i="1"/>
  <c r="K449" i="1"/>
  <c r="I450" i="1"/>
  <c r="J450" i="1"/>
  <c r="K450" i="1"/>
  <c r="I451" i="1"/>
  <c r="J451" i="1"/>
  <c r="K451" i="1"/>
  <c r="I452" i="1"/>
  <c r="J452" i="1"/>
  <c r="K452" i="1"/>
  <c r="I453" i="1"/>
  <c r="J453" i="1"/>
  <c r="K453" i="1"/>
  <c r="I454" i="1"/>
  <c r="J454" i="1"/>
  <c r="K454" i="1"/>
  <c r="I455" i="1"/>
  <c r="J455" i="1"/>
  <c r="K455" i="1"/>
  <c r="I456" i="1"/>
  <c r="J456" i="1"/>
  <c r="K456" i="1"/>
  <c r="I457" i="1"/>
  <c r="J457" i="1"/>
  <c r="K457" i="1"/>
  <c r="I458" i="1"/>
  <c r="J458" i="1"/>
  <c r="K458" i="1"/>
  <c r="I459" i="1"/>
  <c r="J459" i="1"/>
  <c r="K459" i="1"/>
  <c r="I460" i="1"/>
  <c r="J460" i="1"/>
  <c r="K460" i="1"/>
  <c r="I461" i="1"/>
  <c r="J461" i="1"/>
  <c r="K461" i="1"/>
  <c r="I462" i="1"/>
  <c r="J462" i="1"/>
  <c r="K462" i="1"/>
  <c r="I463" i="1"/>
  <c r="J463" i="1"/>
  <c r="K463" i="1"/>
  <c r="I464" i="1"/>
  <c r="J464" i="1"/>
  <c r="K464" i="1"/>
  <c r="I466" i="1"/>
  <c r="J466" i="1"/>
  <c r="K466" i="1"/>
  <c r="I467" i="1"/>
  <c r="J467" i="1"/>
  <c r="K467" i="1"/>
  <c r="I468" i="1"/>
  <c r="J468" i="1"/>
  <c r="K468" i="1"/>
  <c r="I469" i="1"/>
  <c r="J469" i="1"/>
  <c r="K469" i="1"/>
  <c r="I470" i="1"/>
  <c r="J470" i="1"/>
  <c r="K470" i="1"/>
  <c r="I471" i="1"/>
  <c r="J471" i="1"/>
  <c r="K471" i="1"/>
  <c r="I472" i="1"/>
  <c r="J472" i="1"/>
  <c r="K472" i="1"/>
  <c r="I473" i="1"/>
  <c r="J473" i="1"/>
  <c r="K473" i="1"/>
  <c r="I474" i="1"/>
  <c r="J474" i="1"/>
  <c r="K474" i="1"/>
  <c r="I475" i="1"/>
  <c r="J475" i="1"/>
  <c r="K475" i="1"/>
  <c r="I476" i="1"/>
  <c r="J476" i="1"/>
  <c r="K476" i="1"/>
  <c r="I477" i="1"/>
  <c r="J477" i="1"/>
  <c r="K477" i="1"/>
  <c r="I478" i="1"/>
  <c r="J478" i="1"/>
  <c r="K478" i="1"/>
  <c r="I479" i="1"/>
  <c r="J479" i="1"/>
  <c r="K479" i="1"/>
  <c r="I480" i="1"/>
  <c r="J480" i="1"/>
  <c r="K480" i="1"/>
  <c r="I481" i="1"/>
  <c r="J481" i="1"/>
  <c r="K481" i="1"/>
  <c r="I482" i="1"/>
  <c r="J482" i="1"/>
  <c r="K482" i="1"/>
  <c r="I483" i="1"/>
  <c r="J483" i="1"/>
  <c r="K483" i="1"/>
  <c r="I484" i="1"/>
  <c r="J484" i="1"/>
  <c r="K484" i="1"/>
  <c r="I485" i="1"/>
  <c r="J485" i="1"/>
  <c r="K485" i="1"/>
  <c r="I486" i="1"/>
  <c r="J486" i="1"/>
  <c r="K486" i="1"/>
  <c r="I487" i="1"/>
  <c r="J487" i="1"/>
  <c r="K487" i="1"/>
  <c r="I488" i="1"/>
  <c r="J488" i="1"/>
  <c r="K488" i="1"/>
  <c r="I489" i="1"/>
  <c r="J489" i="1"/>
  <c r="K489" i="1"/>
  <c r="I490" i="1"/>
  <c r="J490" i="1"/>
  <c r="K490" i="1"/>
  <c r="I491" i="1"/>
  <c r="J491" i="1"/>
  <c r="K491" i="1"/>
  <c r="I492" i="1"/>
  <c r="J492" i="1"/>
  <c r="K492" i="1"/>
  <c r="I494" i="1"/>
  <c r="J494" i="1"/>
  <c r="K494" i="1"/>
  <c r="I495" i="1"/>
  <c r="J495" i="1"/>
  <c r="K495" i="1"/>
  <c r="I496" i="1"/>
  <c r="J496" i="1"/>
  <c r="K496" i="1"/>
  <c r="I499" i="1"/>
  <c r="J499" i="1"/>
  <c r="K499" i="1"/>
  <c r="I500" i="1"/>
  <c r="J500" i="1"/>
  <c r="K500" i="1"/>
  <c r="I501" i="1"/>
  <c r="J501" i="1"/>
  <c r="K501" i="1"/>
  <c r="I502" i="1"/>
  <c r="J502" i="1"/>
  <c r="K502" i="1"/>
  <c r="I503" i="1"/>
  <c r="J503" i="1"/>
  <c r="K503" i="1"/>
  <c r="I504" i="1"/>
  <c r="J504" i="1"/>
  <c r="K504" i="1"/>
  <c r="I505" i="1"/>
  <c r="J505" i="1"/>
  <c r="K505" i="1"/>
  <c r="I509" i="1"/>
  <c r="J509" i="1"/>
  <c r="K509" i="1"/>
  <c r="I510" i="1"/>
  <c r="J510" i="1"/>
  <c r="K510" i="1"/>
  <c r="I511" i="1"/>
  <c r="J511" i="1"/>
  <c r="K511" i="1"/>
  <c r="I512" i="1"/>
  <c r="J512" i="1"/>
  <c r="K512" i="1"/>
  <c r="I513" i="1"/>
  <c r="J513" i="1"/>
  <c r="K513" i="1"/>
  <c r="I514" i="1"/>
  <c r="J514" i="1"/>
  <c r="K514" i="1"/>
  <c r="I515" i="1"/>
  <c r="J515" i="1"/>
  <c r="K515" i="1"/>
  <c r="I516" i="1"/>
  <c r="J516" i="1"/>
  <c r="K516" i="1"/>
  <c r="I518" i="1"/>
  <c r="J518" i="1"/>
  <c r="K518" i="1"/>
  <c r="I519" i="1"/>
  <c r="J519" i="1"/>
  <c r="K519" i="1"/>
  <c r="I520" i="1"/>
  <c r="J520" i="1"/>
  <c r="K520" i="1"/>
  <c r="I521" i="1"/>
  <c r="J521" i="1"/>
  <c r="K521" i="1"/>
  <c r="I522" i="1"/>
  <c r="J522" i="1"/>
  <c r="K522" i="1"/>
  <c r="I523" i="1"/>
  <c r="J523" i="1"/>
  <c r="K523" i="1"/>
  <c r="I524" i="1"/>
  <c r="J524" i="1"/>
  <c r="K524" i="1"/>
  <c r="I525" i="1"/>
  <c r="J525" i="1"/>
  <c r="K525" i="1"/>
  <c r="I526" i="1"/>
  <c r="J526" i="1"/>
  <c r="K526" i="1"/>
  <c r="I527" i="1"/>
  <c r="J527" i="1"/>
  <c r="K527" i="1"/>
  <c r="I528" i="1"/>
  <c r="J528" i="1"/>
  <c r="K528" i="1"/>
  <c r="I529" i="1"/>
  <c r="J529" i="1"/>
  <c r="K529" i="1"/>
  <c r="I530" i="1"/>
  <c r="J530" i="1"/>
  <c r="K530" i="1"/>
  <c r="I531" i="1"/>
  <c r="J531" i="1"/>
  <c r="K531" i="1"/>
  <c r="I532" i="1"/>
  <c r="J532" i="1"/>
  <c r="K532" i="1"/>
  <c r="I533" i="1"/>
  <c r="J533" i="1"/>
  <c r="K533" i="1"/>
  <c r="I534" i="1"/>
  <c r="J534" i="1"/>
  <c r="K534" i="1"/>
  <c r="I535" i="1"/>
  <c r="J535" i="1"/>
  <c r="K535" i="1"/>
  <c r="I536" i="1"/>
  <c r="J536" i="1"/>
  <c r="K536" i="1"/>
  <c r="I537" i="1"/>
  <c r="J537" i="1"/>
  <c r="K537" i="1"/>
  <c r="I538" i="1"/>
  <c r="J538" i="1"/>
  <c r="K538" i="1"/>
  <c r="I539" i="1"/>
  <c r="J539" i="1"/>
  <c r="K539" i="1"/>
  <c r="I540" i="1"/>
  <c r="J540" i="1"/>
  <c r="K540" i="1"/>
  <c r="I541" i="1"/>
  <c r="J541" i="1"/>
  <c r="K541" i="1"/>
  <c r="I542" i="1"/>
  <c r="J542" i="1"/>
  <c r="K542" i="1"/>
  <c r="I543" i="1"/>
  <c r="J543" i="1"/>
  <c r="K543" i="1"/>
  <c r="I544" i="1"/>
  <c r="J544" i="1"/>
  <c r="K544" i="1"/>
  <c r="I545" i="1"/>
  <c r="J545" i="1"/>
  <c r="K545" i="1"/>
  <c r="I546" i="1"/>
  <c r="J546" i="1"/>
  <c r="K546" i="1"/>
  <c r="I547" i="1"/>
  <c r="J547" i="1"/>
  <c r="K547" i="1"/>
  <c r="I548" i="1"/>
  <c r="J548" i="1"/>
  <c r="K548" i="1"/>
  <c r="I549" i="1"/>
  <c r="J549" i="1"/>
  <c r="K549" i="1"/>
  <c r="I550" i="1"/>
  <c r="J550" i="1"/>
  <c r="K550" i="1"/>
  <c r="I551" i="1"/>
  <c r="J551" i="1"/>
  <c r="K551" i="1"/>
  <c r="I552" i="1"/>
  <c r="J552" i="1"/>
  <c r="K552" i="1"/>
  <c r="I553" i="1"/>
  <c r="J553" i="1"/>
  <c r="K553" i="1"/>
  <c r="I554" i="1"/>
  <c r="J554" i="1"/>
  <c r="K554" i="1"/>
  <c r="I555" i="1"/>
  <c r="J555" i="1"/>
  <c r="K555" i="1"/>
  <c r="I556" i="1"/>
  <c r="J556" i="1"/>
  <c r="K556" i="1"/>
  <c r="I557" i="1"/>
  <c r="J557" i="1"/>
  <c r="K557" i="1"/>
  <c r="I558" i="1"/>
  <c r="J558" i="1"/>
  <c r="K558" i="1"/>
  <c r="I559" i="1"/>
  <c r="J559" i="1"/>
  <c r="K559" i="1"/>
  <c r="I560" i="1"/>
  <c r="J560" i="1"/>
  <c r="K560" i="1"/>
  <c r="I561" i="1"/>
  <c r="J561" i="1"/>
  <c r="K561" i="1"/>
  <c r="I562" i="1"/>
  <c r="J562" i="1"/>
  <c r="K562" i="1"/>
  <c r="I563" i="1"/>
  <c r="J563" i="1"/>
  <c r="K563" i="1"/>
  <c r="I564" i="1"/>
  <c r="J564" i="1"/>
  <c r="K564" i="1"/>
  <c r="I565" i="1"/>
  <c r="J565" i="1"/>
  <c r="K565" i="1"/>
  <c r="I566" i="1"/>
  <c r="J566" i="1"/>
  <c r="K566" i="1"/>
  <c r="I567" i="1"/>
  <c r="J567" i="1"/>
  <c r="K567" i="1"/>
  <c r="I568" i="1"/>
  <c r="J568" i="1"/>
  <c r="K568" i="1"/>
  <c r="I569" i="1"/>
  <c r="J569" i="1"/>
  <c r="K569" i="1"/>
  <c r="I570" i="1"/>
  <c r="J570" i="1"/>
  <c r="K570" i="1"/>
  <c r="I571" i="1"/>
  <c r="J571" i="1"/>
  <c r="K571" i="1"/>
  <c r="I572" i="1"/>
  <c r="J572" i="1"/>
  <c r="K572" i="1"/>
  <c r="I573" i="1"/>
  <c r="J573" i="1"/>
  <c r="K573" i="1"/>
  <c r="I574" i="1"/>
  <c r="J574" i="1"/>
  <c r="K574" i="1"/>
  <c r="I575" i="1"/>
  <c r="J575" i="1"/>
  <c r="K575" i="1"/>
  <c r="I576" i="1"/>
  <c r="J576" i="1"/>
  <c r="K576" i="1"/>
  <c r="I577" i="1"/>
  <c r="J577" i="1"/>
  <c r="K577" i="1"/>
  <c r="I578" i="1"/>
  <c r="J578" i="1"/>
  <c r="K578" i="1"/>
  <c r="I579" i="1"/>
  <c r="J579" i="1"/>
  <c r="K579" i="1"/>
  <c r="I580" i="1"/>
  <c r="J580" i="1"/>
  <c r="K580" i="1"/>
  <c r="I581" i="1"/>
  <c r="J581" i="1"/>
  <c r="K581" i="1"/>
  <c r="I582" i="1"/>
  <c r="J582" i="1"/>
  <c r="K582" i="1"/>
  <c r="I583" i="1"/>
  <c r="J583" i="1"/>
  <c r="K583" i="1"/>
  <c r="I584" i="1"/>
  <c r="J584" i="1"/>
  <c r="K584" i="1"/>
  <c r="I589" i="1"/>
  <c r="J589" i="1"/>
  <c r="K589" i="1"/>
  <c r="I590" i="1"/>
  <c r="J590" i="1"/>
  <c r="K590" i="1"/>
  <c r="I591" i="1"/>
  <c r="J591" i="1"/>
  <c r="K591" i="1"/>
  <c r="I592" i="1"/>
  <c r="J592" i="1"/>
  <c r="K592" i="1"/>
  <c r="I593" i="1"/>
  <c r="J593" i="1"/>
  <c r="K593" i="1"/>
  <c r="I594" i="1"/>
  <c r="J594" i="1"/>
  <c r="K594" i="1"/>
  <c r="I595" i="1"/>
  <c r="J595" i="1"/>
  <c r="K595" i="1"/>
  <c r="I596" i="1"/>
  <c r="J596" i="1"/>
  <c r="K596" i="1"/>
  <c r="I597" i="1"/>
  <c r="J597" i="1"/>
  <c r="K597" i="1"/>
  <c r="I598" i="1"/>
  <c r="J598" i="1"/>
  <c r="K598" i="1"/>
  <c r="I599" i="1"/>
  <c r="J599" i="1"/>
  <c r="K599" i="1"/>
  <c r="I600" i="1"/>
  <c r="J600" i="1"/>
  <c r="K600" i="1"/>
  <c r="I601" i="1"/>
  <c r="J601" i="1"/>
  <c r="K601" i="1"/>
  <c r="I602" i="1"/>
  <c r="J602" i="1"/>
  <c r="K602" i="1"/>
  <c r="I603" i="1"/>
  <c r="J603" i="1"/>
  <c r="K603" i="1"/>
  <c r="I604" i="1"/>
  <c r="J604" i="1"/>
  <c r="K604" i="1"/>
  <c r="I605" i="1"/>
  <c r="J605" i="1"/>
  <c r="K605" i="1"/>
  <c r="I606" i="1"/>
  <c r="J606" i="1"/>
  <c r="K606" i="1"/>
  <c r="I607" i="1"/>
  <c r="J607" i="1"/>
  <c r="K607" i="1"/>
  <c r="I608" i="1"/>
  <c r="J608" i="1"/>
  <c r="K608" i="1"/>
  <c r="I609" i="1"/>
  <c r="J609" i="1"/>
  <c r="K609" i="1"/>
  <c r="I610" i="1"/>
  <c r="J610" i="1"/>
  <c r="K610" i="1"/>
  <c r="I611" i="1"/>
  <c r="J611" i="1"/>
  <c r="K611" i="1"/>
  <c r="I612" i="1"/>
  <c r="J612" i="1"/>
  <c r="K612" i="1"/>
  <c r="I613" i="1"/>
  <c r="J613" i="1"/>
  <c r="K613" i="1"/>
  <c r="I614" i="1"/>
  <c r="J614" i="1"/>
  <c r="K614" i="1"/>
  <c r="I615" i="1"/>
  <c r="J615" i="1"/>
  <c r="K615" i="1"/>
  <c r="I616" i="1"/>
  <c r="J616" i="1"/>
  <c r="K616" i="1"/>
  <c r="I617" i="1"/>
  <c r="J617" i="1"/>
  <c r="K617" i="1"/>
  <c r="I618" i="1"/>
  <c r="J618" i="1"/>
  <c r="K618" i="1"/>
  <c r="I619" i="1"/>
  <c r="J619" i="1"/>
  <c r="K619" i="1"/>
  <c r="I620" i="1"/>
  <c r="J620" i="1"/>
  <c r="K620" i="1"/>
  <c r="I621" i="1"/>
  <c r="J621" i="1"/>
  <c r="K621" i="1"/>
  <c r="I624" i="1"/>
  <c r="J624" i="1"/>
  <c r="K624" i="1"/>
  <c r="I625" i="1"/>
  <c r="J625" i="1"/>
  <c r="K625" i="1"/>
  <c r="I626" i="1"/>
  <c r="J626" i="1"/>
  <c r="K626" i="1"/>
  <c r="I627" i="1"/>
  <c r="J627" i="1"/>
  <c r="K627" i="1"/>
  <c r="I628" i="1"/>
  <c r="J628" i="1"/>
  <c r="K628" i="1"/>
  <c r="I629" i="1"/>
  <c r="J629" i="1"/>
  <c r="K629" i="1"/>
  <c r="I630" i="1"/>
  <c r="J630" i="1"/>
  <c r="K630" i="1"/>
  <c r="I631" i="1"/>
  <c r="J631" i="1"/>
  <c r="K631" i="1"/>
  <c r="I632" i="1"/>
  <c r="J632" i="1"/>
  <c r="K632" i="1"/>
  <c r="I633" i="1"/>
  <c r="J633" i="1"/>
  <c r="K633" i="1"/>
  <c r="I634" i="1"/>
  <c r="J634" i="1"/>
  <c r="K634" i="1"/>
  <c r="I635" i="1"/>
  <c r="J635" i="1"/>
  <c r="K635" i="1"/>
  <c r="I636" i="1"/>
  <c r="J636" i="1"/>
  <c r="K636" i="1"/>
  <c r="I637" i="1"/>
  <c r="J637" i="1"/>
  <c r="K637" i="1"/>
  <c r="I638" i="1"/>
  <c r="J638" i="1"/>
  <c r="K638" i="1"/>
  <c r="I639" i="1"/>
  <c r="J639" i="1"/>
  <c r="K639" i="1"/>
  <c r="I640" i="1"/>
  <c r="J640" i="1"/>
  <c r="K640" i="1"/>
  <c r="I641" i="1"/>
  <c r="J641" i="1"/>
  <c r="K641" i="1"/>
  <c r="I642" i="1"/>
  <c r="J642" i="1"/>
  <c r="K642" i="1"/>
  <c r="I643" i="1"/>
  <c r="J643" i="1"/>
  <c r="K643" i="1"/>
  <c r="I644" i="1"/>
  <c r="J644" i="1"/>
  <c r="K644" i="1"/>
  <c r="I645" i="1"/>
  <c r="J645" i="1"/>
  <c r="K645" i="1"/>
  <c r="I646" i="1"/>
  <c r="J646" i="1"/>
  <c r="K646" i="1"/>
  <c r="I647" i="1"/>
  <c r="J647" i="1"/>
  <c r="K647" i="1"/>
  <c r="I648" i="1"/>
  <c r="J648" i="1"/>
  <c r="K648" i="1"/>
  <c r="I649" i="1"/>
  <c r="J649" i="1"/>
  <c r="K649" i="1"/>
  <c r="I650" i="1"/>
  <c r="J650" i="1"/>
  <c r="K650" i="1"/>
  <c r="I651" i="1"/>
  <c r="J651" i="1"/>
  <c r="K651" i="1"/>
  <c r="I652" i="1"/>
  <c r="J652" i="1"/>
  <c r="K652" i="1"/>
  <c r="I653" i="1"/>
  <c r="J653" i="1"/>
  <c r="K653" i="1"/>
  <c r="I654" i="1"/>
  <c r="J654" i="1"/>
  <c r="K654" i="1"/>
  <c r="I655" i="1"/>
  <c r="J655" i="1"/>
  <c r="K655" i="1"/>
  <c r="I656" i="1"/>
  <c r="J656" i="1"/>
  <c r="K656" i="1"/>
  <c r="I657" i="1"/>
  <c r="J657" i="1"/>
  <c r="K657" i="1"/>
  <c r="I658" i="1"/>
  <c r="J658" i="1"/>
  <c r="K658" i="1"/>
  <c r="I659" i="1"/>
  <c r="J659" i="1"/>
  <c r="K659" i="1"/>
  <c r="I660" i="1"/>
  <c r="J660" i="1"/>
  <c r="K660" i="1"/>
  <c r="I661" i="1"/>
  <c r="J661" i="1"/>
  <c r="K661" i="1"/>
  <c r="I662" i="1"/>
  <c r="J662" i="1"/>
  <c r="K662" i="1"/>
  <c r="I663" i="1"/>
  <c r="J663" i="1"/>
  <c r="K663" i="1"/>
  <c r="I664" i="1"/>
  <c r="J664" i="1"/>
  <c r="K664" i="1"/>
  <c r="I665" i="1"/>
  <c r="J665" i="1"/>
  <c r="K665" i="1"/>
  <c r="I666" i="1"/>
  <c r="J666" i="1"/>
  <c r="K666" i="1"/>
  <c r="I667" i="1"/>
  <c r="J667" i="1"/>
  <c r="K667" i="1"/>
  <c r="I668" i="1"/>
  <c r="J668" i="1"/>
  <c r="K668" i="1"/>
  <c r="I669" i="1"/>
  <c r="J669" i="1"/>
  <c r="K669" i="1"/>
  <c r="I670" i="1"/>
  <c r="J670" i="1"/>
  <c r="K670" i="1"/>
  <c r="I671" i="1"/>
  <c r="J671" i="1"/>
  <c r="K671" i="1"/>
  <c r="I672" i="1"/>
  <c r="J672" i="1"/>
  <c r="K672" i="1"/>
  <c r="I673" i="1"/>
  <c r="J673" i="1"/>
  <c r="K673" i="1"/>
  <c r="I674" i="1"/>
  <c r="J674" i="1"/>
  <c r="K674" i="1"/>
  <c r="I675" i="1"/>
  <c r="J675" i="1"/>
  <c r="K675" i="1"/>
  <c r="I676" i="1"/>
  <c r="J676" i="1"/>
  <c r="K676" i="1"/>
  <c r="I677" i="1"/>
  <c r="J677" i="1"/>
  <c r="K677" i="1"/>
  <c r="I678" i="1"/>
  <c r="J678" i="1"/>
  <c r="K678" i="1"/>
  <c r="I679" i="1"/>
  <c r="J679" i="1"/>
  <c r="K679" i="1"/>
  <c r="I680" i="1"/>
  <c r="J680" i="1"/>
  <c r="K680" i="1"/>
  <c r="I681" i="1"/>
  <c r="J681" i="1"/>
  <c r="K681" i="1"/>
  <c r="I682" i="1"/>
  <c r="J682" i="1"/>
  <c r="K682" i="1"/>
  <c r="I683" i="1"/>
  <c r="J683" i="1"/>
  <c r="K683" i="1"/>
  <c r="I684" i="1"/>
  <c r="J684" i="1"/>
  <c r="K684" i="1"/>
  <c r="I685" i="1"/>
  <c r="J685" i="1"/>
  <c r="K685" i="1"/>
  <c r="I686" i="1"/>
  <c r="J686" i="1"/>
  <c r="K686" i="1"/>
  <c r="I687" i="1"/>
  <c r="J687" i="1"/>
  <c r="K687" i="1"/>
  <c r="I688" i="1"/>
  <c r="J688" i="1"/>
  <c r="K688" i="1"/>
  <c r="I689" i="1"/>
  <c r="J689" i="1"/>
  <c r="K689" i="1"/>
  <c r="I690" i="1"/>
  <c r="J690" i="1"/>
  <c r="K690" i="1"/>
  <c r="I691" i="1"/>
  <c r="J691" i="1"/>
  <c r="K691" i="1"/>
  <c r="I692" i="1"/>
  <c r="J692" i="1"/>
  <c r="K692" i="1"/>
  <c r="I693" i="1"/>
  <c r="J693" i="1"/>
  <c r="K693" i="1"/>
  <c r="I709" i="1"/>
  <c r="J709" i="1"/>
  <c r="K709" i="1"/>
  <c r="I710" i="1"/>
  <c r="J710" i="1"/>
  <c r="K710" i="1"/>
  <c r="I711" i="1"/>
  <c r="J711" i="1"/>
  <c r="K711" i="1"/>
  <c r="I712" i="1"/>
  <c r="J712" i="1"/>
  <c r="K712" i="1"/>
  <c r="I713" i="1"/>
  <c r="J713" i="1"/>
  <c r="K713" i="1"/>
  <c r="I714" i="1"/>
  <c r="J714" i="1"/>
  <c r="K714" i="1"/>
  <c r="I715" i="1"/>
  <c r="J715" i="1"/>
  <c r="K715" i="1"/>
  <c r="I716" i="1"/>
  <c r="J716" i="1"/>
  <c r="K716" i="1"/>
  <c r="I717" i="1"/>
  <c r="J717" i="1"/>
  <c r="K717" i="1"/>
  <c r="I718" i="1"/>
  <c r="J718" i="1"/>
  <c r="K718" i="1"/>
  <c r="I719" i="1"/>
  <c r="J719" i="1"/>
  <c r="K719" i="1"/>
  <c r="I720" i="1"/>
  <c r="J720" i="1"/>
  <c r="K720" i="1"/>
  <c r="I721" i="1"/>
  <c r="J721" i="1"/>
  <c r="K721" i="1"/>
  <c r="I722" i="1"/>
  <c r="J722" i="1"/>
  <c r="K722" i="1"/>
  <c r="I723" i="1"/>
  <c r="J723" i="1"/>
  <c r="K723" i="1"/>
  <c r="I724" i="1"/>
  <c r="J724" i="1"/>
  <c r="K724" i="1"/>
  <c r="I725" i="1"/>
  <c r="J725" i="1"/>
  <c r="K725" i="1"/>
  <c r="I726" i="1"/>
  <c r="J726" i="1"/>
  <c r="K726" i="1"/>
  <c r="I727" i="1"/>
  <c r="J727" i="1"/>
  <c r="K727" i="1"/>
  <c r="I728" i="1"/>
  <c r="J728" i="1"/>
  <c r="K728" i="1"/>
  <c r="I729" i="1"/>
  <c r="J729" i="1"/>
  <c r="K729" i="1"/>
  <c r="I730" i="1"/>
  <c r="J730" i="1"/>
  <c r="K730" i="1"/>
  <c r="I731" i="1"/>
  <c r="J731" i="1"/>
  <c r="K731" i="1"/>
  <c r="I732" i="1"/>
  <c r="J732" i="1"/>
  <c r="K732" i="1"/>
  <c r="I733" i="1"/>
  <c r="J733" i="1"/>
  <c r="K733" i="1"/>
  <c r="I734" i="1"/>
  <c r="J734" i="1"/>
  <c r="K734" i="1"/>
  <c r="I735" i="1"/>
  <c r="J735" i="1"/>
  <c r="K735" i="1"/>
  <c r="I736" i="1"/>
  <c r="J736" i="1"/>
  <c r="K736" i="1"/>
  <c r="I737" i="1"/>
  <c r="J737" i="1"/>
  <c r="K737" i="1"/>
  <c r="I738" i="1"/>
  <c r="J738" i="1"/>
  <c r="K738" i="1"/>
  <c r="I739" i="1"/>
  <c r="J739" i="1"/>
  <c r="K739" i="1"/>
  <c r="I740" i="1"/>
  <c r="J740" i="1"/>
  <c r="K740" i="1"/>
  <c r="I741" i="1"/>
  <c r="J741" i="1"/>
  <c r="K741" i="1"/>
  <c r="I742" i="1"/>
  <c r="J742" i="1"/>
  <c r="K742" i="1"/>
  <c r="I743" i="1"/>
  <c r="J743" i="1"/>
  <c r="K743" i="1"/>
  <c r="I744" i="1"/>
  <c r="J744" i="1"/>
  <c r="K744" i="1"/>
  <c r="I745" i="1"/>
  <c r="J745" i="1"/>
  <c r="K745" i="1"/>
  <c r="I746" i="1"/>
  <c r="J746" i="1"/>
  <c r="K746" i="1"/>
  <c r="I747" i="1"/>
  <c r="J747" i="1"/>
  <c r="K747" i="1"/>
  <c r="I748" i="1"/>
  <c r="J748" i="1"/>
  <c r="K748" i="1"/>
  <c r="I752" i="1"/>
  <c r="J752" i="1"/>
  <c r="K75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279" i="18"/>
  <c r="I278" i="18"/>
  <c r="I285" i="18"/>
  <c r="I286" i="18"/>
  <c r="I287" i="18"/>
  <c r="I281" i="18"/>
  <c r="I282" i="18"/>
  <c r="I283" i="18"/>
  <c r="I284" i="18"/>
  <c r="I332" i="18"/>
  <c r="I333" i="18"/>
  <c r="I334" i="18"/>
  <c r="I335" i="18"/>
  <c r="I336" i="18"/>
  <c r="I337" i="18"/>
  <c r="I338" i="18"/>
  <c r="I339" i="18"/>
  <c r="I340" i="18"/>
  <c r="I341" i="18"/>
  <c r="I342" i="18"/>
  <c r="H409" i="21"/>
  <c r="H410" i="21"/>
  <c r="H411" i="21"/>
  <c r="H412" i="21"/>
  <c r="H413" i="21"/>
  <c r="H414" i="21"/>
  <c r="H415" i="21"/>
  <c r="H416" i="21"/>
  <c r="H386" i="21"/>
  <c r="H387" i="21"/>
  <c r="H388" i="21"/>
  <c r="H389" i="21"/>
  <c r="H390" i="21"/>
  <c r="H391" i="21"/>
  <c r="H392" i="21"/>
  <c r="H393" i="21"/>
  <c r="H394" i="21"/>
  <c r="H395" i="21"/>
  <c r="H396" i="21"/>
  <c r="H397" i="21"/>
  <c r="H398" i="21"/>
  <c r="H399" i="21"/>
  <c r="H400" i="21"/>
  <c r="H401" i="21"/>
  <c r="H402" i="21"/>
  <c r="H403" i="21"/>
  <c r="H404" i="21"/>
  <c r="H405" i="21"/>
  <c r="H406" i="21"/>
  <c r="H407" i="21"/>
  <c r="H408" i="21"/>
  <c r="I241" i="18"/>
  <c r="I259" i="18"/>
  <c r="I260" i="18"/>
  <c r="I258" i="18"/>
  <c r="I261" i="18"/>
  <c r="I262" i="18"/>
  <c r="I263" i="18"/>
  <c r="I264" i="18"/>
  <c r="I265" i="18"/>
  <c r="I266" i="18"/>
  <c r="I267" i="18"/>
  <c r="I268" i="18"/>
  <c r="I269" i="18"/>
  <c r="I270" i="18"/>
  <c r="I271" i="18"/>
  <c r="I272" i="18"/>
  <c r="I273" i="18"/>
  <c r="I274" i="18"/>
  <c r="I275" i="18"/>
  <c r="I276" i="18"/>
  <c r="I277" i="18"/>
  <c r="H350" i="21"/>
  <c r="H351" i="21"/>
  <c r="H352" i="21"/>
  <c r="H353" i="21"/>
  <c r="H354" i="21"/>
  <c r="H355" i="21"/>
  <c r="H356" i="21"/>
  <c r="H357" i="21"/>
  <c r="H358" i="21"/>
  <c r="H359" i="21"/>
  <c r="H360" i="21"/>
  <c r="H361" i="21"/>
  <c r="H362" i="21"/>
  <c r="H363" i="21"/>
  <c r="H364" i="21"/>
  <c r="H365" i="21"/>
  <c r="H366" i="21"/>
  <c r="H367" i="21"/>
  <c r="H368" i="21"/>
  <c r="H369" i="21"/>
  <c r="H370" i="21"/>
  <c r="H371" i="21"/>
  <c r="H372" i="21"/>
  <c r="H373" i="21"/>
  <c r="H374" i="21"/>
  <c r="H375" i="21"/>
  <c r="H376" i="21"/>
  <c r="H377" i="21"/>
  <c r="H378" i="21"/>
  <c r="H379" i="21"/>
  <c r="H380" i="21"/>
  <c r="H381" i="21"/>
  <c r="H382" i="21"/>
  <c r="H383" i="21"/>
  <c r="H384" i="21"/>
  <c r="H385" i="21"/>
  <c r="I257" i="18"/>
  <c r="I256" i="18"/>
  <c r="I255" i="18"/>
  <c r="I254" i="18"/>
  <c r="I253" i="18"/>
  <c r="I252" i="18"/>
  <c r="I251" i="18"/>
  <c r="I249" i="18"/>
  <c r="I250" i="18"/>
  <c r="I248" i="18"/>
  <c r="I242" i="18"/>
  <c r="I243" i="18"/>
  <c r="I244" i="18"/>
  <c r="I245" i="18"/>
  <c r="I246" i="18"/>
  <c r="I247" i="18"/>
  <c r="H316" i="21"/>
  <c r="H317" i="21"/>
  <c r="H318" i="21"/>
  <c r="H319" i="21"/>
  <c r="H320" i="21"/>
  <c r="H321" i="21"/>
  <c r="H322" i="21"/>
  <c r="H323" i="21"/>
  <c r="H324" i="21"/>
  <c r="H325" i="21"/>
  <c r="H326" i="21"/>
  <c r="H327" i="21"/>
  <c r="H328" i="21"/>
  <c r="H329" i="21"/>
  <c r="H330" i="21"/>
  <c r="H331" i="21"/>
  <c r="H332" i="21"/>
  <c r="H333" i="21"/>
  <c r="H334" i="21"/>
  <c r="H335" i="21"/>
  <c r="H336" i="21"/>
  <c r="H337" i="21"/>
  <c r="H338" i="21"/>
  <c r="H339" i="21"/>
  <c r="H340" i="21"/>
  <c r="H341" i="21"/>
  <c r="H342" i="21"/>
  <c r="H343" i="21"/>
  <c r="H344" i="21"/>
  <c r="H345" i="21"/>
  <c r="H346" i="21"/>
  <c r="H347" i="21"/>
  <c r="H348" i="21"/>
  <c r="H349" i="21"/>
  <c r="I239" i="18"/>
  <c r="I240" i="18"/>
  <c r="I238" i="18"/>
  <c r="I237" i="18"/>
  <c r="I236" i="18"/>
  <c r="H282" i="21"/>
  <c r="H283" i="21"/>
  <c r="H284" i="21"/>
  <c r="H285" i="21"/>
  <c r="H286" i="21"/>
  <c r="H287" i="21"/>
  <c r="H288" i="21"/>
  <c r="H289" i="21"/>
  <c r="H290" i="21"/>
  <c r="H291" i="21"/>
  <c r="H292" i="21"/>
  <c r="H293" i="21"/>
  <c r="H294" i="21"/>
  <c r="H295" i="21"/>
  <c r="H296" i="21"/>
  <c r="H297" i="21"/>
  <c r="H298" i="21"/>
  <c r="H299" i="21"/>
  <c r="H300" i="21"/>
  <c r="H301" i="21"/>
  <c r="H302" i="21"/>
  <c r="H303" i="21"/>
  <c r="H304" i="21"/>
  <c r="H305" i="21"/>
  <c r="H306" i="21"/>
  <c r="H307" i="21"/>
  <c r="H308" i="21"/>
  <c r="H309" i="21"/>
  <c r="H310" i="21"/>
  <c r="H311" i="21"/>
  <c r="H312" i="21"/>
  <c r="H313" i="21"/>
  <c r="H314" i="21"/>
  <c r="H315" i="21"/>
  <c r="I233" i="18"/>
  <c r="I234" i="18"/>
  <c r="I235" i="18"/>
  <c r="I232" i="18"/>
  <c r="I231" i="18"/>
  <c r="I230" i="18"/>
  <c r="I229" i="18"/>
  <c r="I204" i="18"/>
  <c r="I205" i="18"/>
  <c r="I206" i="18"/>
  <c r="I207" i="18"/>
  <c r="I208" i="18"/>
  <c r="I209" i="18"/>
  <c r="I210" i="18"/>
  <c r="I211" i="18"/>
  <c r="I212" i="18"/>
  <c r="I213" i="18"/>
  <c r="I214" i="18"/>
  <c r="I215" i="18"/>
  <c r="I216" i="18"/>
  <c r="I217" i="18"/>
  <c r="I218" i="18"/>
  <c r="I219" i="18"/>
  <c r="I220" i="18"/>
  <c r="I221" i="18"/>
  <c r="I222" i="18"/>
  <c r="I223" i="18"/>
  <c r="I224" i="18"/>
  <c r="I225" i="18"/>
  <c r="I226" i="18"/>
  <c r="I227" i="18"/>
  <c r="I228" i="18"/>
  <c r="I203" i="18"/>
  <c r="H232" i="21"/>
  <c r="H233" i="21"/>
  <c r="H234" i="21"/>
  <c r="H235" i="21"/>
  <c r="H236" i="21"/>
  <c r="H237" i="21"/>
  <c r="H238" i="21"/>
  <c r="H239" i="21"/>
  <c r="H240" i="21"/>
  <c r="H241" i="21"/>
  <c r="H242" i="21"/>
  <c r="H243" i="21"/>
  <c r="H244" i="21"/>
  <c r="H245" i="21"/>
  <c r="H246" i="21"/>
  <c r="H247" i="21"/>
  <c r="H248" i="21"/>
  <c r="H249" i="21"/>
  <c r="H250" i="21"/>
  <c r="H251" i="21"/>
  <c r="H252" i="21"/>
  <c r="H253" i="21"/>
  <c r="H254" i="21"/>
  <c r="H255" i="21"/>
  <c r="H256" i="21"/>
  <c r="H257" i="21"/>
  <c r="H258" i="21"/>
  <c r="H259" i="21"/>
  <c r="H260" i="21"/>
  <c r="H261" i="21"/>
  <c r="H262" i="21"/>
  <c r="H263" i="21"/>
  <c r="H264" i="21"/>
  <c r="H265" i="21"/>
  <c r="H266" i="21"/>
  <c r="H267" i="21"/>
  <c r="H268" i="21"/>
  <c r="H269" i="21"/>
  <c r="H270" i="21"/>
  <c r="H271" i="21"/>
  <c r="H272" i="21"/>
  <c r="H273" i="21"/>
  <c r="H274" i="21"/>
  <c r="H275" i="21"/>
  <c r="H276" i="21"/>
  <c r="H277" i="21"/>
  <c r="H278" i="21"/>
  <c r="H279" i="21"/>
  <c r="H280" i="21"/>
  <c r="H281" i="21"/>
  <c r="I202" i="18"/>
  <c r="I201" i="18"/>
  <c r="I200" i="18"/>
  <c r="I199" i="18"/>
  <c r="I154" i="18"/>
  <c r="I155" i="18"/>
  <c r="I156" i="18"/>
  <c r="I157" i="18"/>
  <c r="I158" i="18"/>
  <c r="I159" i="18"/>
  <c r="I160" i="18"/>
  <c r="I161" i="18"/>
  <c r="I162" i="18"/>
  <c r="I163" i="18"/>
  <c r="I164" i="18"/>
  <c r="I165" i="18"/>
  <c r="I166" i="18"/>
  <c r="I167" i="18"/>
  <c r="I168" i="18"/>
  <c r="I169" i="18"/>
  <c r="I170" i="18"/>
  <c r="I171" i="18"/>
  <c r="I172" i="18"/>
  <c r="I173" i="18"/>
  <c r="I174" i="18"/>
  <c r="I175" i="18"/>
  <c r="I176" i="18"/>
  <c r="I177" i="18"/>
  <c r="I178" i="18"/>
  <c r="I179" i="18"/>
  <c r="I180" i="18"/>
  <c r="I181" i="18"/>
  <c r="I182" i="18"/>
  <c r="I183" i="18"/>
  <c r="I184" i="18"/>
  <c r="I185" i="18"/>
  <c r="I186" i="18"/>
  <c r="I187" i="18"/>
  <c r="I188" i="18"/>
  <c r="I189" i="18"/>
  <c r="I190" i="18"/>
  <c r="I191" i="18"/>
  <c r="I192" i="18"/>
  <c r="I198" i="18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197" i="21"/>
  <c r="H198" i="21"/>
  <c r="H199" i="21"/>
  <c r="H200" i="21"/>
  <c r="H201" i="21"/>
  <c r="H202" i="21"/>
  <c r="H203" i="21"/>
  <c r="H204" i="21"/>
  <c r="H205" i="21"/>
  <c r="H206" i="21"/>
  <c r="H207" i="21"/>
  <c r="H208" i="21"/>
  <c r="H209" i="21"/>
  <c r="H210" i="21"/>
  <c r="H211" i="21"/>
  <c r="H212" i="21"/>
  <c r="H213" i="21"/>
  <c r="H214" i="21"/>
  <c r="H215" i="21"/>
  <c r="H216" i="21"/>
  <c r="H217" i="21"/>
  <c r="H218" i="21"/>
  <c r="H219" i="21"/>
  <c r="H220" i="21"/>
  <c r="H221" i="21"/>
  <c r="H222" i="21"/>
  <c r="H223" i="21"/>
  <c r="H224" i="21"/>
  <c r="H225" i="21"/>
  <c r="H226" i="21"/>
  <c r="H227" i="21"/>
  <c r="H228" i="21"/>
  <c r="H229" i="21"/>
  <c r="H230" i="21"/>
  <c r="H231" i="21"/>
  <c r="I193" i="18"/>
  <c r="I194" i="18"/>
  <c r="I195" i="18"/>
  <c r="I196" i="18"/>
  <c r="I197" i="18"/>
  <c r="I113" i="18"/>
  <c r="I153" i="18"/>
  <c r="I152" i="18"/>
  <c r="I126" i="18"/>
  <c r="I125" i="18"/>
  <c r="I124" i="18"/>
  <c r="I116" i="18"/>
  <c r="I117" i="18"/>
  <c r="I118" i="18"/>
  <c r="I119" i="18"/>
  <c r="I120" i="18"/>
  <c r="I121" i="18"/>
  <c r="I122" i="18"/>
  <c r="I123" i="18"/>
  <c r="I136" i="18"/>
  <c r="I137" i="18"/>
  <c r="I138" i="18"/>
  <c r="I139" i="18"/>
  <c r="I140" i="18"/>
  <c r="I141" i="18"/>
  <c r="I142" i="18"/>
  <c r="I143" i="18"/>
  <c r="I144" i="18"/>
  <c r="I145" i="18"/>
  <c r="I146" i="18"/>
  <c r="I147" i="18"/>
  <c r="I148" i="18"/>
  <c r="I149" i="18"/>
  <c r="I131" i="18"/>
  <c r="I132" i="18"/>
  <c r="I133" i="18"/>
  <c r="I134" i="18"/>
  <c r="I135" i="18"/>
  <c r="I130" i="18"/>
  <c r="I127" i="18"/>
  <c r="I128" i="18"/>
  <c r="I129" i="18"/>
  <c r="I150" i="18"/>
  <c r="I151" i="18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I114" i="18"/>
  <c r="I101" i="18"/>
  <c r="I102" i="18"/>
  <c r="I103" i="18"/>
  <c r="I104" i="18"/>
  <c r="I105" i="18"/>
  <c r="I106" i="18"/>
  <c r="I107" i="18"/>
  <c r="I108" i="18"/>
  <c r="I109" i="18"/>
  <c r="I110" i="18"/>
  <c r="I111" i="18"/>
  <c r="I112" i="18"/>
  <c r="I98" i="18"/>
  <c r="I99" i="18"/>
  <c r="I100" i="18"/>
  <c r="I94" i="18"/>
  <c r="I95" i="18"/>
  <c r="I96" i="18"/>
  <c r="I97" i="18"/>
  <c r="I115" i="18"/>
  <c r="I92" i="18"/>
  <c r="I93" i="18"/>
  <c r="I72" i="18"/>
  <c r="I73" i="18"/>
  <c r="I74" i="18"/>
  <c r="I75" i="18"/>
  <c r="I76" i="18"/>
  <c r="I77" i="18"/>
  <c r="I78" i="18"/>
  <c r="I79" i="18"/>
  <c r="I80" i="18"/>
  <c r="I81" i="18"/>
  <c r="I82" i="18"/>
  <c r="I83" i="18"/>
  <c r="I84" i="18"/>
  <c r="I85" i="18"/>
  <c r="I86" i="18"/>
  <c r="I87" i="18"/>
  <c r="I88" i="18"/>
  <c r="I89" i="18"/>
  <c r="I90" i="18"/>
  <c r="I91" i="18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H28" i="21"/>
  <c r="H29" i="21"/>
  <c r="H30" i="21"/>
  <c r="H31" i="21"/>
  <c r="H32" i="21"/>
  <c r="H33" i="21"/>
  <c r="H34" i="21"/>
  <c r="H35" i="21"/>
  <c r="H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11" i="21"/>
  <c r="H10" i="21"/>
  <c r="H9" i="21"/>
  <c r="H8" i="21"/>
  <c r="H7" i="21"/>
  <c r="H6" i="21"/>
  <c r="H5" i="21"/>
  <c r="D32" i="20"/>
  <c r="I61" i="18"/>
  <c r="I62" i="18"/>
  <c r="I63" i="18"/>
  <c r="I64" i="18"/>
  <c r="I65" i="18"/>
  <c r="I66" i="18"/>
  <c r="I67" i="18"/>
  <c r="I68" i="18"/>
  <c r="I69" i="18"/>
  <c r="I70" i="18"/>
  <c r="I71" i="18"/>
  <c r="I60" i="18"/>
  <c r="I59" i="18"/>
  <c r="I55" i="18"/>
  <c r="I56" i="18"/>
  <c r="I57" i="18"/>
  <c r="I58" i="18"/>
  <c r="I47" i="18"/>
  <c r="I48" i="18"/>
  <c r="I49" i="18"/>
  <c r="I50" i="18"/>
  <c r="I51" i="18"/>
  <c r="I52" i="18"/>
  <c r="I53" i="18"/>
  <c r="I54" i="18"/>
  <c r="I43" i="18"/>
  <c r="I44" i="18"/>
  <c r="I46" i="18"/>
  <c r="I6" i="18"/>
  <c r="I7" i="18"/>
  <c r="I8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I23" i="18"/>
  <c r="I24" i="18"/>
  <c r="I25" i="18"/>
  <c r="I26" i="18"/>
  <c r="I27" i="18"/>
  <c r="I28" i="18"/>
  <c r="I45" i="18"/>
  <c r="I29" i="18"/>
  <c r="I30" i="18"/>
  <c r="I31" i="18"/>
  <c r="I32" i="18"/>
  <c r="I33" i="18"/>
  <c r="I34" i="18"/>
  <c r="I35" i="18"/>
  <c r="I36" i="18"/>
  <c r="I37" i="18"/>
  <c r="I38" i="18"/>
  <c r="I39" i="18"/>
  <c r="I40" i="18"/>
  <c r="I41" i="18"/>
  <c r="I42" i="18"/>
  <c r="K8" i="19"/>
  <c r="J8" i="19"/>
  <c r="I8" i="19"/>
  <c r="K7" i="19"/>
  <c r="J7" i="19"/>
  <c r="I7" i="19"/>
  <c r="O216" i="8"/>
  <c r="I216" i="8"/>
  <c r="J216" i="8"/>
  <c r="K216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7" i="8"/>
  <c r="J218" i="8"/>
  <c r="J219" i="8"/>
  <c r="J220" i="8"/>
  <c r="J221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7" i="8"/>
  <c r="I218" i="8"/>
  <c r="I219" i="8"/>
  <c r="I220" i="8"/>
  <c r="I221" i="8"/>
  <c r="I222" i="8"/>
  <c r="O206" i="8"/>
  <c r="O207" i="8"/>
  <c r="O208" i="8"/>
  <c r="O209" i="8"/>
  <c r="O210" i="8"/>
  <c r="O211" i="8"/>
  <c r="O212" i="8"/>
  <c r="O213" i="8"/>
  <c r="O214" i="8"/>
  <c r="O215" i="8"/>
  <c r="K206" i="8"/>
  <c r="K207" i="8"/>
  <c r="K208" i="8"/>
  <c r="K209" i="8"/>
  <c r="K210" i="8"/>
  <c r="K211" i="8"/>
  <c r="K212" i="8"/>
  <c r="K213" i="8"/>
  <c r="K214" i="8"/>
  <c r="K215" i="8"/>
  <c r="I368" i="8"/>
  <c r="J368" i="8"/>
  <c r="K368" i="8"/>
  <c r="O368" i="8"/>
  <c r="O9" i="8"/>
  <c r="O376" i="8"/>
  <c r="O35" i="8"/>
  <c r="I382" i="8"/>
  <c r="J382" i="8"/>
  <c r="K382" i="8"/>
  <c r="O381" i="8"/>
  <c r="O382" i="8"/>
  <c r="O279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200" i="8"/>
  <c r="O201" i="8"/>
  <c r="O202" i="8"/>
  <c r="O203" i="8"/>
  <c r="O204" i="8"/>
  <c r="O205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81" i="8"/>
  <c r="O282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4" i="8"/>
  <c r="O345" i="8"/>
  <c r="O346" i="8"/>
  <c r="O347" i="8"/>
  <c r="O348" i="8"/>
  <c r="O349" i="8"/>
  <c r="O350" i="8"/>
  <c r="O351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9" i="8"/>
  <c r="O370" i="8"/>
  <c r="O373" i="8"/>
  <c r="O375" i="8"/>
  <c r="O378" i="8"/>
  <c r="O379" i="8"/>
  <c r="O380" i="8"/>
  <c r="O383" i="8"/>
  <c r="O7" i="8"/>
  <c r="O8" i="8"/>
  <c r="O11" i="8"/>
  <c r="O12" i="8"/>
  <c r="O13" i="8"/>
  <c r="O14" i="8"/>
  <c r="O6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9" i="8"/>
  <c r="O460" i="8"/>
  <c r="O461" i="8"/>
  <c r="O462" i="8"/>
  <c r="O465" i="8"/>
  <c r="O466" i="8"/>
  <c r="O467" i="8"/>
  <c r="O468" i="8"/>
  <c r="O469" i="8"/>
  <c r="O470" i="8"/>
  <c r="O471" i="8"/>
  <c r="O472" i="8"/>
  <c r="O473" i="8"/>
  <c r="O474" i="8"/>
  <c r="O475" i="8"/>
  <c r="O476" i="8"/>
  <c r="O477" i="8"/>
  <c r="O480" i="8"/>
  <c r="O481" i="8"/>
  <c r="O482" i="8"/>
  <c r="O483" i="8"/>
  <c r="O485" i="8"/>
  <c r="O486" i="8"/>
  <c r="O488" i="8"/>
  <c r="O489" i="8"/>
  <c r="O490" i="8"/>
  <c r="O491" i="8"/>
  <c r="O492" i="8"/>
  <c r="O493" i="8"/>
  <c r="O494" i="8"/>
  <c r="O495" i="8"/>
  <c r="O496" i="8"/>
  <c r="O497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K255" i="8"/>
  <c r="K256" i="8"/>
  <c r="K257" i="8"/>
  <c r="K258" i="8"/>
  <c r="K259" i="8"/>
  <c r="K260" i="8"/>
  <c r="K261" i="8"/>
  <c r="K262" i="8"/>
  <c r="K263" i="8"/>
  <c r="K264" i="8"/>
  <c r="K265" i="8"/>
  <c r="K266" i="8"/>
  <c r="K267" i="8"/>
  <c r="K268" i="8"/>
  <c r="K269" i="8"/>
  <c r="K270" i="8"/>
  <c r="K271" i="8"/>
  <c r="K272" i="8"/>
  <c r="K273" i="8"/>
  <c r="K274" i="8"/>
  <c r="K275" i="8"/>
  <c r="K276" i="8"/>
  <c r="K277" i="8"/>
  <c r="K278" i="8"/>
  <c r="K279" i="8"/>
  <c r="K281" i="8"/>
  <c r="K282" i="8"/>
  <c r="K283" i="8"/>
  <c r="K285" i="8"/>
  <c r="K286" i="8"/>
  <c r="K287" i="8"/>
  <c r="K288" i="8"/>
  <c r="K289" i="8"/>
  <c r="K290" i="8"/>
  <c r="K291" i="8"/>
  <c r="K292" i="8"/>
  <c r="K293" i="8"/>
  <c r="K294" i="8"/>
  <c r="K295" i="8"/>
  <c r="K296" i="8"/>
  <c r="K297" i="8"/>
  <c r="K298" i="8"/>
  <c r="K299" i="8"/>
  <c r="K300" i="8"/>
  <c r="K301" i="8"/>
  <c r="K302" i="8"/>
  <c r="K303" i="8"/>
  <c r="K304" i="8"/>
  <c r="K305" i="8"/>
  <c r="K306" i="8"/>
  <c r="K307" i="8"/>
  <c r="K308" i="8"/>
  <c r="K309" i="8"/>
  <c r="K310" i="8"/>
  <c r="K311" i="8"/>
  <c r="K312" i="8"/>
  <c r="K313" i="8"/>
  <c r="K314" i="8"/>
  <c r="K315" i="8"/>
  <c r="K316" i="8"/>
  <c r="K317" i="8"/>
  <c r="K318" i="8"/>
  <c r="K319" i="8"/>
  <c r="K320" i="8"/>
  <c r="K321" i="8"/>
  <c r="K322" i="8"/>
  <c r="K323" i="8"/>
  <c r="K324" i="8"/>
  <c r="K325" i="8"/>
  <c r="K326" i="8"/>
  <c r="K327" i="8"/>
  <c r="K328" i="8"/>
  <c r="K329" i="8"/>
  <c r="K330" i="8"/>
  <c r="K331" i="8"/>
  <c r="K332" i="8"/>
  <c r="K333" i="8"/>
  <c r="K334" i="8"/>
  <c r="K335" i="8"/>
  <c r="K336" i="8"/>
  <c r="K337" i="8"/>
  <c r="K338" i="8"/>
  <c r="K339" i="8"/>
  <c r="K340" i="8"/>
  <c r="K341" i="8"/>
  <c r="K343" i="8"/>
  <c r="K344" i="8"/>
  <c r="K345" i="8"/>
  <c r="K346" i="8"/>
  <c r="K347" i="8"/>
  <c r="K348" i="8"/>
  <c r="K349" i="8"/>
  <c r="K350" i="8"/>
  <c r="K351" i="8"/>
  <c r="K352" i="8"/>
  <c r="K353" i="8"/>
  <c r="K354" i="8"/>
  <c r="K355" i="8"/>
  <c r="K356" i="8"/>
  <c r="K357" i="8"/>
  <c r="K358" i="8"/>
  <c r="K359" i="8"/>
  <c r="K360" i="8"/>
  <c r="K361" i="8"/>
  <c r="K362" i="8"/>
  <c r="K363" i="8"/>
  <c r="K364" i="8"/>
  <c r="K365" i="8"/>
  <c r="K366" i="8"/>
  <c r="K367" i="8"/>
  <c r="K369" i="8"/>
  <c r="K370" i="8"/>
  <c r="K371" i="8"/>
  <c r="K373" i="8"/>
  <c r="K375" i="8"/>
  <c r="K376" i="8"/>
  <c r="K378" i="8"/>
  <c r="K379" i="8"/>
  <c r="K380" i="8"/>
  <c r="K381" i="8"/>
  <c r="K383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1" i="8"/>
  <c r="J282" i="8"/>
  <c r="J283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9" i="8"/>
  <c r="J370" i="8"/>
  <c r="J371" i="8"/>
  <c r="J373" i="8"/>
  <c r="J375" i="8"/>
  <c r="J376" i="8"/>
  <c r="J378" i="8"/>
  <c r="J379" i="8"/>
  <c r="J380" i="8"/>
  <c r="J381" i="8"/>
  <c r="J383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1" i="8"/>
  <c r="I282" i="8"/>
  <c r="I283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9" i="8"/>
  <c r="I370" i="8"/>
  <c r="I371" i="8"/>
  <c r="I373" i="8"/>
  <c r="I375" i="8"/>
  <c r="I376" i="8"/>
  <c r="I378" i="8"/>
  <c r="I379" i="8"/>
  <c r="I380" i="8"/>
  <c r="I381" i="8"/>
  <c r="I383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71" i="8"/>
  <c r="K59" i="8"/>
  <c r="K60" i="8"/>
  <c r="K61" i="8"/>
  <c r="K62" i="8"/>
  <c r="J62" i="8"/>
  <c r="J59" i="8"/>
  <c r="J60" i="8"/>
  <c r="J61" i="8"/>
  <c r="I59" i="8"/>
  <c r="I60" i="8"/>
  <c r="I61" i="8"/>
  <c r="I62" i="8"/>
  <c r="I63" i="8"/>
  <c r="I64" i="8"/>
  <c r="J71" i="8"/>
  <c r="K71" i="8"/>
  <c r="N71" i="8"/>
  <c r="O71" i="8"/>
  <c r="I465" i="8"/>
  <c r="J465" i="8"/>
  <c r="K465" i="8"/>
  <c r="I466" i="8"/>
  <c r="J466" i="8"/>
  <c r="K466" i="8"/>
  <c r="I416" i="8"/>
  <c r="J416" i="8"/>
  <c r="K416" i="8"/>
  <c r="R464" i="8"/>
  <c r="R458" i="8"/>
  <c r="O458" i="8"/>
  <c r="R479" i="8"/>
  <c r="O479" i="8"/>
  <c r="R478" i="8"/>
  <c r="O478" i="8"/>
  <c r="R169" i="8"/>
  <c r="O169" i="8"/>
  <c r="R371" i="8"/>
  <c r="O371" i="8"/>
  <c r="K132" i="8"/>
  <c r="K133" i="8"/>
  <c r="K134" i="8"/>
  <c r="I25" i="8"/>
  <c r="J25" i="8"/>
  <c r="K25" i="8"/>
  <c r="I26" i="8"/>
  <c r="J26" i="8"/>
  <c r="K26" i="8"/>
  <c r="I96" i="8"/>
  <c r="K96" i="8"/>
  <c r="K110" i="8"/>
  <c r="I27" i="8"/>
  <c r="J27" i="8"/>
  <c r="K27" i="8"/>
  <c r="I97" i="8"/>
  <c r="K97" i="8"/>
  <c r="I49" i="8"/>
  <c r="J49" i="8"/>
  <c r="K49" i="8"/>
  <c r="I449" i="8"/>
  <c r="J449" i="8"/>
  <c r="K449" i="8"/>
  <c r="I50" i="8"/>
  <c r="J50" i="8"/>
  <c r="K50" i="8"/>
  <c r="K111" i="8"/>
  <c r="I28" i="8"/>
  <c r="J28" i="8"/>
  <c r="K28" i="8"/>
  <c r="K112" i="8"/>
  <c r="I15" i="8"/>
  <c r="J15" i="8"/>
  <c r="K15" i="8"/>
  <c r="I51" i="8"/>
  <c r="J51" i="8"/>
  <c r="K51" i="8"/>
  <c r="I29" i="8"/>
  <c r="J29" i="8"/>
  <c r="K29" i="8"/>
  <c r="I450" i="8"/>
  <c r="J450" i="8"/>
  <c r="K450" i="8"/>
  <c r="K135" i="8"/>
  <c r="I451" i="8"/>
  <c r="J451" i="8"/>
  <c r="K451" i="8"/>
  <c r="K136" i="8"/>
  <c r="J63" i="8"/>
  <c r="K63" i="8"/>
  <c r="K119" i="8"/>
  <c r="K120" i="8"/>
  <c r="K121" i="8"/>
  <c r="K137" i="8"/>
  <c r="I452" i="8"/>
  <c r="J452" i="8"/>
  <c r="K452" i="8"/>
  <c r="K122" i="8"/>
  <c r="I453" i="8"/>
  <c r="J453" i="8"/>
  <c r="K453" i="8"/>
  <c r="I454" i="8"/>
  <c r="J454" i="8"/>
  <c r="K454" i="8"/>
  <c r="I455" i="8"/>
  <c r="J455" i="8"/>
  <c r="K455" i="8"/>
  <c r="K113" i="8"/>
  <c r="K114" i="8"/>
  <c r="I467" i="8"/>
  <c r="J467" i="8"/>
  <c r="K467" i="8"/>
  <c r="K104" i="8"/>
  <c r="K123" i="8"/>
  <c r="K124" i="8"/>
  <c r="K105" i="8"/>
  <c r="K106" i="8"/>
  <c r="K107" i="8"/>
  <c r="K108" i="8"/>
  <c r="I52" i="8"/>
  <c r="J52" i="8"/>
  <c r="K52" i="8"/>
  <c r="I53" i="8"/>
  <c r="J53" i="8"/>
  <c r="K53" i="8"/>
  <c r="I54" i="8"/>
  <c r="J54" i="8"/>
  <c r="K54" i="8"/>
  <c r="J64" i="8"/>
  <c r="K64" i="8"/>
  <c r="K125" i="8"/>
  <c r="K126" i="8"/>
  <c r="K127" i="8"/>
  <c r="K128" i="8"/>
  <c r="K129" i="8"/>
  <c r="I468" i="8"/>
  <c r="J468" i="8"/>
  <c r="K468" i="8"/>
  <c r="I98" i="8"/>
  <c r="K98" i="8"/>
  <c r="I16" i="8"/>
  <c r="J16" i="8"/>
  <c r="K16" i="8"/>
  <c r="I99" i="8"/>
  <c r="K99" i="8"/>
  <c r="I11" i="8"/>
  <c r="J11" i="8"/>
  <c r="K11" i="8"/>
  <c r="I17" i="8"/>
  <c r="J17" i="8"/>
  <c r="K17" i="8"/>
  <c r="I469" i="8"/>
  <c r="J469" i="8"/>
  <c r="K469" i="8"/>
  <c r="I470" i="8"/>
  <c r="J470" i="8"/>
  <c r="K470" i="8"/>
  <c r="I93" i="8"/>
  <c r="K93" i="8"/>
  <c r="I94" i="8"/>
  <c r="K94" i="8"/>
  <c r="I95" i="8"/>
  <c r="K95" i="8"/>
  <c r="I100" i="8"/>
  <c r="K100" i="8"/>
  <c r="I488" i="8"/>
  <c r="J488" i="8"/>
  <c r="K488" i="8"/>
  <c r="I497" i="8"/>
  <c r="J497" i="8"/>
  <c r="K497" i="8"/>
  <c r="I12" i="8"/>
  <c r="J12" i="8"/>
  <c r="K12" i="8"/>
  <c r="I22" i="8"/>
  <c r="J22" i="8"/>
  <c r="K22" i="8"/>
  <c r="I496" i="8"/>
  <c r="J496" i="8"/>
  <c r="K496" i="8"/>
  <c r="I65" i="8"/>
  <c r="J65" i="8"/>
  <c r="K65" i="8"/>
  <c r="I494" i="8"/>
  <c r="J494" i="8"/>
  <c r="K494" i="8"/>
  <c r="I495" i="8"/>
  <c r="J495" i="8"/>
  <c r="K495" i="8"/>
  <c r="I66" i="8"/>
  <c r="J66" i="8"/>
  <c r="K66" i="8"/>
  <c r="K115" i="8"/>
  <c r="I23" i="8"/>
  <c r="J23" i="8"/>
  <c r="K23" i="8"/>
  <c r="I24" i="8"/>
  <c r="J24" i="8"/>
  <c r="K24" i="8"/>
  <c r="I101" i="8"/>
  <c r="K101" i="8"/>
  <c r="I493" i="8"/>
  <c r="J493" i="8"/>
  <c r="K493" i="8"/>
  <c r="I492" i="8"/>
  <c r="J492" i="8"/>
  <c r="K492" i="8"/>
  <c r="I91" i="8"/>
  <c r="K91" i="8"/>
  <c r="I491" i="8"/>
  <c r="J491" i="8"/>
  <c r="K491" i="8"/>
  <c r="I18" i="8"/>
  <c r="J18" i="8"/>
  <c r="K18" i="8"/>
  <c r="I19" i="8"/>
  <c r="J19" i="8"/>
  <c r="K19" i="8"/>
  <c r="I67" i="8"/>
  <c r="J67" i="8"/>
  <c r="K67" i="8"/>
  <c r="I68" i="8"/>
  <c r="J68" i="8"/>
  <c r="K68" i="8"/>
  <c r="I490" i="8"/>
  <c r="J490" i="8"/>
  <c r="K490" i="8"/>
  <c r="I69" i="8"/>
  <c r="J69" i="8"/>
  <c r="K69" i="8"/>
  <c r="I489" i="8"/>
  <c r="J489" i="8"/>
  <c r="K489" i="8"/>
  <c r="I486" i="8"/>
  <c r="J486" i="8"/>
  <c r="K486" i="8"/>
  <c r="I487" i="8"/>
  <c r="J487" i="8"/>
  <c r="K487" i="8"/>
  <c r="I34" i="8"/>
  <c r="J34" i="8"/>
  <c r="K34" i="8"/>
  <c r="I30" i="8"/>
  <c r="J30" i="8"/>
  <c r="K30" i="8"/>
  <c r="K116" i="8"/>
  <c r="I55" i="8"/>
  <c r="J55" i="8"/>
  <c r="K55" i="8"/>
  <c r="I56" i="8"/>
  <c r="J56" i="8"/>
  <c r="K56" i="8"/>
  <c r="I35" i="8"/>
  <c r="J35" i="8"/>
  <c r="K35" i="8"/>
  <c r="I31" i="8"/>
  <c r="J31" i="8"/>
  <c r="K31" i="8"/>
  <c r="I37" i="8"/>
  <c r="J37" i="8"/>
  <c r="K37" i="8"/>
  <c r="I38" i="8"/>
  <c r="J38" i="8"/>
  <c r="K38" i="8"/>
  <c r="K117" i="8"/>
  <c r="I102" i="8"/>
  <c r="K102" i="8"/>
  <c r="I39" i="8"/>
  <c r="J39" i="8"/>
  <c r="K39" i="8"/>
  <c r="K118" i="8"/>
  <c r="I32" i="8"/>
  <c r="J32" i="8"/>
  <c r="K32" i="8"/>
  <c r="I483" i="8"/>
  <c r="J483" i="8"/>
  <c r="K483" i="8"/>
  <c r="I484" i="8"/>
  <c r="J484" i="8"/>
  <c r="K484" i="8"/>
  <c r="I485" i="8"/>
  <c r="J485" i="8"/>
  <c r="K485" i="8"/>
  <c r="K138" i="8"/>
  <c r="I13" i="8"/>
  <c r="J13" i="8"/>
  <c r="K13" i="8"/>
  <c r="I40" i="8"/>
  <c r="J40" i="8"/>
  <c r="K40" i="8"/>
  <c r="I14" i="8"/>
  <c r="J14" i="8"/>
  <c r="K14" i="8"/>
  <c r="I481" i="8"/>
  <c r="J481" i="8"/>
  <c r="K481" i="8"/>
  <c r="I482" i="8"/>
  <c r="J482" i="8"/>
  <c r="K482" i="8"/>
  <c r="I57" i="8"/>
  <c r="J57" i="8"/>
  <c r="K57" i="8"/>
  <c r="I480" i="8"/>
  <c r="J480" i="8"/>
  <c r="K480" i="8"/>
  <c r="I456" i="8"/>
  <c r="J456" i="8"/>
  <c r="K456" i="8"/>
  <c r="I457" i="8"/>
  <c r="J457" i="8"/>
  <c r="K457" i="8"/>
  <c r="I458" i="8"/>
  <c r="J458" i="8"/>
  <c r="K458" i="8"/>
  <c r="I459" i="8"/>
  <c r="J459" i="8"/>
  <c r="K459" i="8"/>
  <c r="I460" i="8"/>
  <c r="J460" i="8"/>
  <c r="K460" i="8"/>
  <c r="I461" i="8"/>
  <c r="J461" i="8"/>
  <c r="K461" i="8"/>
  <c r="I462" i="8"/>
  <c r="J462" i="8"/>
  <c r="K462" i="8"/>
  <c r="I463" i="8"/>
  <c r="J463" i="8"/>
  <c r="K463" i="8"/>
  <c r="I464" i="8"/>
  <c r="J464" i="8"/>
  <c r="K464" i="8"/>
  <c r="I70" i="8"/>
  <c r="J70" i="8"/>
  <c r="K70" i="8"/>
  <c r="I477" i="8"/>
  <c r="J477" i="8"/>
  <c r="K477" i="8"/>
  <c r="I478" i="8"/>
  <c r="J478" i="8"/>
  <c r="K478" i="8"/>
  <c r="I479" i="8"/>
  <c r="J479" i="8"/>
  <c r="K479" i="8"/>
  <c r="I475" i="8"/>
  <c r="J475" i="8"/>
  <c r="K475" i="8"/>
  <c r="I476" i="8"/>
  <c r="J476" i="8"/>
  <c r="K476" i="8"/>
  <c r="I20" i="8"/>
  <c r="J20" i="8"/>
  <c r="K20" i="8"/>
  <c r="I473" i="8"/>
  <c r="J473" i="8"/>
  <c r="K473" i="8"/>
  <c r="I474" i="8"/>
  <c r="J474" i="8"/>
  <c r="K474" i="8"/>
  <c r="I472" i="8"/>
  <c r="J472" i="8"/>
  <c r="K472" i="8"/>
  <c r="I58" i="8"/>
  <c r="J58" i="8"/>
  <c r="K58" i="8"/>
  <c r="I471" i="8"/>
  <c r="J471" i="8"/>
  <c r="K471" i="8"/>
  <c r="I41" i="8"/>
  <c r="J41" i="8"/>
  <c r="K41" i="8"/>
  <c r="I42" i="8"/>
  <c r="J42" i="8"/>
  <c r="K42" i="8"/>
  <c r="I33" i="8"/>
  <c r="J33" i="8"/>
  <c r="K33" i="8"/>
  <c r="I429" i="8"/>
  <c r="J429" i="8"/>
  <c r="K429" i="8"/>
  <c r="I428" i="8"/>
  <c r="J428" i="8"/>
  <c r="K428" i="8"/>
  <c r="I43" i="8"/>
  <c r="J43" i="8"/>
  <c r="K43" i="8"/>
  <c r="I44" i="8"/>
  <c r="J44" i="8"/>
  <c r="K44" i="8"/>
  <c r="I45" i="8"/>
  <c r="J45" i="8"/>
  <c r="K45" i="8"/>
  <c r="I46" i="8"/>
  <c r="J46" i="8"/>
  <c r="K46" i="8"/>
  <c r="I47" i="8"/>
  <c r="J47" i="8"/>
  <c r="K47" i="8"/>
  <c r="I424" i="8"/>
  <c r="J424" i="8"/>
  <c r="K424" i="8"/>
  <c r="I425" i="8"/>
  <c r="J425" i="8"/>
  <c r="K425" i="8"/>
  <c r="I426" i="8"/>
  <c r="J426" i="8"/>
  <c r="K426" i="8"/>
  <c r="I427" i="8"/>
  <c r="J427" i="8"/>
  <c r="K427" i="8"/>
  <c r="I92" i="8"/>
  <c r="K92" i="8"/>
  <c r="R183" i="8"/>
  <c r="O183" i="8"/>
  <c r="R70" i="8"/>
  <c r="K433" i="8"/>
  <c r="J433" i="8"/>
  <c r="I433" i="8"/>
  <c r="K9" i="8"/>
  <c r="J9" i="8"/>
  <c r="I9" i="8"/>
  <c r="K8" i="8"/>
  <c r="J8" i="8"/>
  <c r="I8" i="8"/>
  <c r="K7" i="8"/>
  <c r="J7" i="8"/>
  <c r="I7" i="8"/>
  <c r="K432" i="8"/>
  <c r="J432" i="8"/>
  <c r="I432" i="8"/>
  <c r="K431" i="8"/>
  <c r="J431" i="8"/>
  <c r="I431" i="8"/>
  <c r="K6" i="8"/>
  <c r="J6" i="8"/>
  <c r="I6" i="8"/>
  <c r="K430" i="8"/>
  <c r="J430" i="8"/>
  <c r="I430" i="8"/>
  <c r="R283" i="8"/>
  <c r="K435" i="8"/>
  <c r="I435" i="8"/>
  <c r="N259" i="8"/>
  <c r="O259" i="8"/>
  <c r="N70" i="8"/>
  <c r="AC1257" i="12"/>
  <c r="P1257" i="12"/>
  <c r="O1257" i="12"/>
  <c r="N1257" i="12"/>
  <c r="AC1256" i="12"/>
  <c r="P1256" i="12"/>
  <c r="O1256" i="12"/>
  <c r="N1256" i="12"/>
  <c r="AC1255" i="12"/>
  <c r="P1255" i="12"/>
  <c r="O1255" i="12"/>
  <c r="N1255" i="12"/>
  <c r="AC1254" i="12"/>
  <c r="P1254" i="12"/>
  <c r="O1254" i="12"/>
  <c r="N1254" i="12"/>
  <c r="AC1253" i="12"/>
  <c r="P1253" i="12"/>
  <c r="O1253" i="12"/>
  <c r="N1253" i="12"/>
  <c r="AC1252" i="12"/>
  <c r="P1252" i="12"/>
  <c r="O1252" i="12"/>
  <c r="N1252" i="12"/>
  <c r="AC1251" i="12"/>
  <c r="P1251" i="12"/>
  <c r="O1251" i="12"/>
  <c r="N1251" i="12"/>
  <c r="AC1250" i="12"/>
  <c r="P1250" i="12"/>
  <c r="O1250" i="12"/>
  <c r="N1250" i="12"/>
  <c r="AC1249" i="12"/>
  <c r="P1249" i="12"/>
  <c r="O1249" i="12"/>
  <c r="N1249" i="12"/>
  <c r="AC1248" i="12"/>
  <c r="P1248" i="12"/>
  <c r="O1248" i="12"/>
  <c r="N1248" i="12"/>
  <c r="AC1247" i="12"/>
  <c r="P1247" i="12"/>
  <c r="O1247" i="12"/>
  <c r="N1247" i="12"/>
  <c r="AC1246" i="12"/>
  <c r="P1246" i="12"/>
  <c r="O1246" i="12"/>
  <c r="N1246" i="12"/>
  <c r="AC1245" i="12"/>
  <c r="P1245" i="12"/>
  <c r="O1245" i="12"/>
  <c r="N1245" i="12"/>
  <c r="AC1244" i="12"/>
  <c r="P1244" i="12"/>
  <c r="O1244" i="12"/>
  <c r="N1244" i="12"/>
  <c r="AC1243" i="12"/>
  <c r="P1243" i="12"/>
  <c r="O1243" i="12"/>
  <c r="N1243" i="12"/>
  <c r="AC1242" i="12"/>
  <c r="P1242" i="12"/>
  <c r="O1242" i="12"/>
  <c r="N1242" i="12"/>
  <c r="AC1241" i="12"/>
  <c r="P1241" i="12"/>
  <c r="O1241" i="12"/>
  <c r="N1241" i="12"/>
  <c r="AC1240" i="12"/>
  <c r="P1240" i="12"/>
  <c r="O1240" i="12"/>
  <c r="N1240" i="12"/>
  <c r="AC1239" i="12"/>
  <c r="P1239" i="12"/>
  <c r="O1239" i="12"/>
  <c r="N1239" i="12"/>
  <c r="AC1238" i="12"/>
  <c r="P1238" i="12"/>
  <c r="O1238" i="12"/>
  <c r="N1238" i="12"/>
  <c r="AC1237" i="12"/>
  <c r="P1237" i="12"/>
  <c r="O1237" i="12"/>
  <c r="N1237" i="12"/>
  <c r="AC1236" i="12"/>
  <c r="P1236" i="12"/>
  <c r="O1236" i="12"/>
  <c r="N1236" i="12"/>
  <c r="AC1235" i="12"/>
  <c r="P1235" i="12"/>
  <c r="O1235" i="12"/>
  <c r="N1235" i="12"/>
  <c r="AC1234" i="12"/>
  <c r="P1234" i="12"/>
  <c r="O1234" i="12"/>
  <c r="N1234" i="12"/>
  <c r="AC1233" i="12"/>
  <c r="P1233" i="12"/>
  <c r="O1233" i="12"/>
  <c r="N1233" i="12"/>
  <c r="AC1232" i="12"/>
  <c r="P1232" i="12"/>
  <c r="O1232" i="12"/>
  <c r="N1232" i="12"/>
  <c r="AC1231" i="12"/>
  <c r="P1231" i="12"/>
  <c r="O1231" i="12"/>
  <c r="N1231" i="12"/>
  <c r="AC1230" i="12"/>
  <c r="P1230" i="12"/>
  <c r="O1230" i="12"/>
  <c r="N1230" i="12"/>
  <c r="AC1229" i="12"/>
  <c r="P1229" i="12"/>
  <c r="O1229" i="12"/>
  <c r="N1229" i="12"/>
  <c r="AC1228" i="12"/>
  <c r="P1228" i="12"/>
  <c r="O1228" i="12"/>
  <c r="N1228" i="12"/>
  <c r="AC1227" i="12"/>
  <c r="P1227" i="12"/>
  <c r="O1227" i="12"/>
  <c r="N1227" i="12"/>
  <c r="AC1226" i="12"/>
  <c r="P1226" i="12"/>
  <c r="O1226" i="12"/>
  <c r="N1226" i="12"/>
  <c r="AC1225" i="12"/>
  <c r="P1225" i="12"/>
  <c r="O1225" i="12"/>
  <c r="N1225" i="12"/>
  <c r="AC1224" i="12"/>
  <c r="P1224" i="12"/>
  <c r="O1224" i="12"/>
  <c r="N1224" i="12"/>
  <c r="AC1223" i="12"/>
  <c r="P1223" i="12"/>
  <c r="O1223" i="12"/>
  <c r="N1223" i="12"/>
  <c r="AC1222" i="12"/>
  <c r="P1222" i="12"/>
  <c r="O1222" i="12"/>
  <c r="N1222" i="12"/>
  <c r="AC1221" i="12"/>
  <c r="P1221" i="12"/>
  <c r="O1221" i="12"/>
  <c r="N1221" i="12"/>
  <c r="AC1220" i="12"/>
  <c r="P1220" i="12"/>
  <c r="O1220" i="12"/>
  <c r="N1220" i="12"/>
  <c r="AC1219" i="12"/>
  <c r="P1219" i="12"/>
  <c r="O1219" i="12"/>
  <c r="N1219" i="12"/>
  <c r="AC1217" i="12"/>
  <c r="P1217" i="12"/>
  <c r="O1217" i="12"/>
  <c r="N1217" i="12"/>
  <c r="AC1216" i="12"/>
  <c r="P1216" i="12"/>
  <c r="O1216" i="12"/>
  <c r="N1216" i="12"/>
  <c r="AC1215" i="12"/>
  <c r="P1215" i="12"/>
  <c r="O1215" i="12"/>
  <c r="N1215" i="12"/>
  <c r="AC1214" i="12"/>
  <c r="P1214" i="12"/>
  <c r="O1214" i="12"/>
  <c r="N1214" i="12"/>
  <c r="AC1213" i="12"/>
  <c r="P1213" i="12"/>
  <c r="O1213" i="12"/>
  <c r="N1213" i="12"/>
  <c r="AC1212" i="12"/>
  <c r="P1212" i="12"/>
  <c r="O1212" i="12"/>
  <c r="N1212" i="12"/>
  <c r="AC1211" i="12"/>
  <c r="P1211" i="12"/>
  <c r="O1211" i="12"/>
  <c r="N1211" i="12"/>
  <c r="P1210" i="12"/>
  <c r="O1210" i="12"/>
  <c r="N1210" i="12"/>
  <c r="P1209" i="12"/>
  <c r="O1209" i="12"/>
  <c r="N1209" i="12"/>
  <c r="AC1208" i="12"/>
  <c r="P1208" i="12"/>
  <c r="O1208" i="12"/>
  <c r="N1208" i="12"/>
  <c r="AC1207" i="12"/>
  <c r="P1207" i="12"/>
  <c r="O1207" i="12"/>
  <c r="N1207" i="12"/>
  <c r="AC1206" i="12"/>
  <c r="P1206" i="12"/>
  <c r="O1206" i="12"/>
  <c r="N1206" i="12"/>
  <c r="AC1205" i="12"/>
  <c r="P1205" i="12"/>
  <c r="O1205" i="12"/>
  <c r="N1205" i="12"/>
  <c r="AC1204" i="12"/>
  <c r="P1204" i="12"/>
  <c r="O1204" i="12"/>
  <c r="N1204" i="12"/>
  <c r="P1203" i="12"/>
  <c r="O1203" i="12"/>
  <c r="N1203" i="12"/>
  <c r="P1202" i="12"/>
  <c r="O1202" i="12"/>
  <c r="N1202" i="12"/>
  <c r="AC1201" i="12"/>
  <c r="P1201" i="12"/>
  <c r="O1201" i="12"/>
  <c r="N1201" i="12"/>
  <c r="AC1200" i="12"/>
  <c r="P1200" i="12"/>
  <c r="O1200" i="12"/>
  <c r="N1200" i="12"/>
  <c r="AC1199" i="12"/>
  <c r="P1199" i="12"/>
  <c r="O1199" i="12"/>
  <c r="N1199" i="12"/>
  <c r="AC1198" i="12"/>
  <c r="P1198" i="12"/>
  <c r="O1198" i="12"/>
  <c r="N1198" i="12"/>
  <c r="AC1197" i="12"/>
  <c r="P1197" i="12"/>
  <c r="O1197" i="12"/>
  <c r="N1197" i="12"/>
  <c r="AC1196" i="12"/>
  <c r="P1196" i="12"/>
  <c r="O1196" i="12"/>
  <c r="N1196" i="12"/>
  <c r="AC1195" i="12"/>
  <c r="P1195" i="12"/>
  <c r="O1195" i="12"/>
  <c r="N1195" i="12"/>
  <c r="AC1194" i="12"/>
  <c r="P1194" i="12"/>
  <c r="O1194" i="12"/>
  <c r="N1194" i="12"/>
  <c r="AC1193" i="12"/>
  <c r="P1193" i="12"/>
  <c r="O1193" i="12"/>
  <c r="N1193" i="12"/>
  <c r="P1192" i="12"/>
  <c r="O1192" i="12"/>
  <c r="N1192" i="12"/>
  <c r="P1191" i="12"/>
  <c r="O1191" i="12"/>
  <c r="N1191" i="12"/>
  <c r="AC1190" i="12"/>
  <c r="P1190" i="12"/>
  <c r="O1190" i="12"/>
  <c r="N1190" i="12"/>
  <c r="AC1189" i="12"/>
  <c r="P1189" i="12"/>
  <c r="O1189" i="12"/>
  <c r="N1189" i="12"/>
  <c r="P1188" i="12"/>
  <c r="O1188" i="12"/>
  <c r="N1188" i="12"/>
  <c r="P1187" i="12"/>
  <c r="O1187" i="12"/>
  <c r="N1187" i="12"/>
  <c r="AC1186" i="12"/>
  <c r="P1186" i="12"/>
  <c r="O1186" i="12"/>
  <c r="N1186" i="12"/>
  <c r="AC1185" i="12"/>
  <c r="P1185" i="12"/>
  <c r="O1185" i="12"/>
  <c r="N1185" i="12"/>
  <c r="AC1184" i="12"/>
  <c r="P1184" i="12"/>
  <c r="O1184" i="12"/>
  <c r="N1184" i="12"/>
  <c r="P1183" i="12"/>
  <c r="O1183" i="12"/>
  <c r="N1183" i="12"/>
  <c r="P1182" i="12"/>
  <c r="O1182" i="12"/>
  <c r="N1182" i="12"/>
  <c r="P1181" i="12"/>
  <c r="O1181" i="12"/>
  <c r="N1181" i="12"/>
  <c r="AC1180" i="12"/>
  <c r="P1180" i="12"/>
  <c r="O1180" i="12"/>
  <c r="N1180" i="12"/>
  <c r="AC1179" i="12"/>
  <c r="P1179" i="12"/>
  <c r="O1179" i="12"/>
  <c r="N1179" i="12"/>
  <c r="AC1178" i="12"/>
  <c r="P1178" i="12"/>
  <c r="O1178" i="12"/>
  <c r="N1178" i="12"/>
  <c r="AC1177" i="12"/>
  <c r="P1177" i="12"/>
  <c r="O1177" i="12"/>
  <c r="N1177" i="12"/>
  <c r="P1176" i="12"/>
  <c r="O1176" i="12"/>
  <c r="N1176" i="12"/>
  <c r="AC1175" i="12"/>
  <c r="P1175" i="12"/>
  <c r="O1175" i="12"/>
  <c r="N1175" i="12"/>
  <c r="P1174" i="12"/>
  <c r="O1174" i="12"/>
  <c r="N1174" i="12"/>
  <c r="P1173" i="12"/>
  <c r="O1173" i="12"/>
  <c r="N1173" i="12"/>
  <c r="AC1172" i="12"/>
  <c r="P1172" i="12"/>
  <c r="O1172" i="12"/>
  <c r="N1172" i="12"/>
  <c r="AC1171" i="12"/>
  <c r="P1171" i="12"/>
  <c r="O1171" i="12"/>
  <c r="N1171" i="12"/>
  <c r="AC1170" i="12"/>
  <c r="P1170" i="12"/>
  <c r="O1170" i="12"/>
  <c r="N1170" i="12"/>
  <c r="AC1169" i="12"/>
  <c r="P1169" i="12"/>
  <c r="O1169" i="12"/>
  <c r="N1169" i="12"/>
  <c r="AC1168" i="12"/>
  <c r="P1168" i="12"/>
  <c r="O1168" i="12"/>
  <c r="N1168" i="12"/>
  <c r="AC1167" i="12"/>
  <c r="P1167" i="12"/>
  <c r="O1167" i="12"/>
  <c r="N1167" i="12"/>
  <c r="P1166" i="12"/>
  <c r="O1166" i="12"/>
  <c r="N1166" i="12"/>
  <c r="AC1165" i="12"/>
  <c r="P1165" i="12"/>
  <c r="O1165" i="12"/>
  <c r="N1165" i="12"/>
  <c r="AC1164" i="12"/>
  <c r="P1164" i="12"/>
  <c r="O1164" i="12"/>
  <c r="N1164" i="12"/>
  <c r="P1163" i="12"/>
  <c r="O1163" i="12"/>
  <c r="N1163" i="12"/>
  <c r="P1162" i="12"/>
  <c r="O1162" i="12"/>
  <c r="N1162" i="12"/>
  <c r="P1161" i="12"/>
  <c r="O1161" i="12"/>
  <c r="N1161" i="12"/>
  <c r="P1160" i="12"/>
  <c r="O1160" i="12"/>
  <c r="N1160" i="12"/>
  <c r="AC1159" i="12"/>
  <c r="P1159" i="12"/>
  <c r="O1159" i="12"/>
  <c r="N1159" i="12"/>
  <c r="P1158" i="12"/>
  <c r="O1158" i="12"/>
  <c r="N1158" i="12"/>
  <c r="P1157" i="12"/>
  <c r="O1157" i="12"/>
  <c r="N1157" i="12"/>
  <c r="AC1156" i="12"/>
  <c r="P1156" i="12"/>
  <c r="O1156" i="12"/>
  <c r="N1156" i="12"/>
  <c r="P1155" i="12"/>
  <c r="O1155" i="12"/>
  <c r="N1155" i="12"/>
  <c r="P1154" i="12"/>
  <c r="O1154" i="12"/>
  <c r="N1154" i="12"/>
  <c r="P1153" i="12"/>
  <c r="O1153" i="12"/>
  <c r="N1153" i="12"/>
  <c r="AC1152" i="12"/>
  <c r="P1152" i="12"/>
  <c r="O1152" i="12"/>
  <c r="N1152" i="12"/>
  <c r="AC1151" i="12"/>
  <c r="P1151" i="12"/>
  <c r="O1151" i="12"/>
  <c r="N1151" i="12"/>
  <c r="AC1150" i="12"/>
  <c r="P1150" i="12"/>
  <c r="O1150" i="12"/>
  <c r="N1150" i="12"/>
  <c r="P1149" i="12"/>
  <c r="O1149" i="12"/>
  <c r="N1149" i="12"/>
  <c r="P1148" i="12"/>
  <c r="O1148" i="12"/>
  <c r="N1148" i="12"/>
  <c r="P1147" i="12"/>
  <c r="O1147" i="12"/>
  <c r="N1147" i="12"/>
  <c r="P1146" i="12"/>
  <c r="O1146" i="12"/>
  <c r="N1146" i="12"/>
  <c r="P1145" i="12"/>
  <c r="O1145" i="12"/>
  <c r="N1145" i="12"/>
  <c r="P1144" i="12"/>
  <c r="O1144" i="12"/>
  <c r="N1144" i="12"/>
  <c r="AC1143" i="12"/>
  <c r="P1143" i="12"/>
  <c r="O1143" i="12"/>
  <c r="N1143" i="12"/>
  <c r="P1142" i="12"/>
  <c r="O1142" i="12"/>
  <c r="N1142" i="12"/>
  <c r="AC1141" i="12"/>
  <c r="P1141" i="12"/>
  <c r="O1141" i="12"/>
  <c r="N1141" i="12"/>
  <c r="P1140" i="12"/>
  <c r="O1140" i="12"/>
  <c r="N1140" i="12"/>
  <c r="P1139" i="12"/>
  <c r="O1139" i="12"/>
  <c r="N1139" i="12"/>
  <c r="P1138" i="12"/>
  <c r="O1138" i="12"/>
  <c r="N1138" i="12"/>
  <c r="AC1137" i="12"/>
  <c r="P1137" i="12"/>
  <c r="O1137" i="12"/>
  <c r="N1137" i="12"/>
  <c r="AC1136" i="12"/>
  <c r="P1136" i="12"/>
  <c r="O1136" i="12"/>
  <c r="N1136" i="12"/>
  <c r="AC1135" i="12"/>
  <c r="P1135" i="12"/>
  <c r="O1135" i="12"/>
  <c r="N1135" i="12"/>
  <c r="P1134" i="12"/>
  <c r="O1134" i="12"/>
  <c r="N1134" i="12"/>
  <c r="P1133" i="12"/>
  <c r="O1133" i="12"/>
  <c r="N1133" i="12"/>
  <c r="AC1132" i="12"/>
  <c r="P1132" i="12"/>
  <c r="O1132" i="12"/>
  <c r="N1132" i="12"/>
  <c r="AC1131" i="12"/>
  <c r="P1131" i="12"/>
  <c r="O1131" i="12"/>
  <c r="N1131" i="12"/>
  <c r="AC1130" i="12"/>
  <c r="P1130" i="12"/>
  <c r="O1130" i="12"/>
  <c r="N1130" i="12"/>
  <c r="P1129" i="12"/>
  <c r="O1129" i="12"/>
  <c r="N1129" i="12"/>
  <c r="AC1128" i="12"/>
  <c r="P1128" i="12"/>
  <c r="O1128" i="12"/>
  <c r="N1128" i="12"/>
  <c r="AC1127" i="12"/>
  <c r="P1127" i="12"/>
  <c r="O1127" i="12"/>
  <c r="N1127" i="12"/>
  <c r="P1126" i="12"/>
  <c r="O1126" i="12"/>
  <c r="N1126" i="12"/>
  <c r="P1125" i="12"/>
  <c r="O1125" i="12"/>
  <c r="N1125" i="12"/>
  <c r="P1124" i="12"/>
  <c r="O1124" i="12"/>
  <c r="N1124" i="12"/>
  <c r="P1123" i="12"/>
  <c r="O1123" i="12"/>
  <c r="N1123" i="12"/>
  <c r="P1122" i="12"/>
  <c r="O1122" i="12"/>
  <c r="N1122" i="12"/>
  <c r="P1121" i="12"/>
  <c r="O1121" i="12"/>
  <c r="N1121" i="12"/>
  <c r="AC1120" i="12"/>
  <c r="P1120" i="12"/>
  <c r="O1120" i="12"/>
  <c r="N1120" i="12"/>
  <c r="AC1119" i="12"/>
  <c r="P1119" i="12"/>
  <c r="O1119" i="12"/>
  <c r="N1119" i="12"/>
  <c r="AC1118" i="12"/>
  <c r="P1118" i="12"/>
  <c r="O1118" i="12"/>
  <c r="N1118" i="12"/>
  <c r="P1117" i="12"/>
  <c r="O1117" i="12"/>
  <c r="N1117" i="12"/>
  <c r="AC1116" i="12"/>
  <c r="P1116" i="12"/>
  <c r="O1116" i="12"/>
  <c r="N1116" i="12"/>
  <c r="P1115" i="12"/>
  <c r="O1115" i="12"/>
  <c r="N1115" i="12"/>
  <c r="AC1114" i="12"/>
  <c r="P1114" i="12"/>
  <c r="O1114" i="12"/>
  <c r="N1114" i="12"/>
  <c r="AC1113" i="12"/>
  <c r="P1113" i="12"/>
  <c r="O1113" i="12"/>
  <c r="N1113" i="12"/>
  <c r="P1112" i="12"/>
  <c r="O1112" i="12"/>
  <c r="N1112" i="12"/>
  <c r="P1111" i="12"/>
  <c r="O1111" i="12"/>
  <c r="N1111" i="12"/>
  <c r="AC1110" i="12"/>
  <c r="P1110" i="12"/>
  <c r="O1110" i="12"/>
  <c r="N1110" i="12"/>
  <c r="AC1109" i="12"/>
  <c r="P1109" i="12"/>
  <c r="O1109" i="12"/>
  <c r="N1109" i="12"/>
  <c r="P1108" i="12"/>
  <c r="O1108" i="12"/>
  <c r="N1108" i="12"/>
  <c r="P1107" i="12"/>
  <c r="O1107" i="12"/>
  <c r="N1107" i="12"/>
  <c r="P1106" i="12"/>
  <c r="O1106" i="12"/>
  <c r="N1106" i="12"/>
  <c r="P1105" i="12"/>
  <c r="O1105" i="12"/>
  <c r="N1105" i="12"/>
  <c r="P1104" i="12"/>
  <c r="O1104" i="12"/>
  <c r="N1104" i="12"/>
  <c r="P1103" i="12"/>
  <c r="O1103" i="12"/>
  <c r="N1103" i="12"/>
  <c r="P1102" i="12"/>
  <c r="O1102" i="12"/>
  <c r="N1102" i="12"/>
  <c r="AC1101" i="12"/>
  <c r="P1101" i="12"/>
  <c r="O1101" i="12"/>
  <c r="N1101" i="12"/>
  <c r="AC1100" i="12"/>
  <c r="P1100" i="12"/>
  <c r="O1100" i="12"/>
  <c r="N1100" i="12"/>
  <c r="P1099" i="12"/>
  <c r="O1099" i="12"/>
  <c r="N1099" i="12"/>
  <c r="P1098" i="12"/>
  <c r="O1098" i="12"/>
  <c r="N1098" i="12"/>
  <c r="AC1097" i="12"/>
  <c r="P1097" i="12"/>
  <c r="O1097" i="12"/>
  <c r="N1097" i="12"/>
  <c r="AC1096" i="12"/>
  <c r="P1096" i="12"/>
  <c r="O1096" i="12"/>
  <c r="N1096" i="12"/>
  <c r="P1095" i="12"/>
  <c r="O1095" i="12"/>
  <c r="N1095" i="12"/>
  <c r="P1094" i="12"/>
  <c r="O1094" i="12"/>
  <c r="N1094" i="12"/>
  <c r="P1093" i="12"/>
  <c r="O1093" i="12"/>
  <c r="N1093" i="12"/>
  <c r="P1092" i="12"/>
  <c r="O1092" i="12"/>
  <c r="N1092" i="12"/>
  <c r="AC1091" i="12"/>
  <c r="P1091" i="12"/>
  <c r="O1091" i="12"/>
  <c r="N1091" i="12"/>
  <c r="P1090" i="12"/>
  <c r="O1090" i="12"/>
  <c r="N1090" i="12"/>
  <c r="AC1089" i="12"/>
  <c r="P1089" i="12"/>
  <c r="O1089" i="12"/>
  <c r="N1089" i="12"/>
  <c r="AB1073" i="12"/>
  <c r="P1073" i="12"/>
  <c r="O1073" i="12"/>
  <c r="N1073" i="12"/>
  <c r="AB1072" i="12"/>
  <c r="P1072" i="12"/>
  <c r="O1072" i="12"/>
  <c r="N1072" i="12"/>
  <c r="AB1071" i="12"/>
  <c r="P1071" i="12"/>
  <c r="O1071" i="12"/>
  <c r="N1071" i="12"/>
  <c r="AB1070" i="12"/>
  <c r="P1070" i="12"/>
  <c r="O1070" i="12"/>
  <c r="N1070" i="12"/>
  <c r="AB1069" i="12"/>
  <c r="P1069" i="12"/>
  <c r="O1069" i="12"/>
  <c r="N1069" i="12"/>
  <c r="AB1068" i="12"/>
  <c r="P1068" i="12"/>
  <c r="O1068" i="12"/>
  <c r="N1068" i="12"/>
  <c r="AB1067" i="12"/>
  <c r="P1067" i="12"/>
  <c r="O1067" i="12"/>
  <c r="N1067" i="12"/>
  <c r="AB1066" i="12"/>
  <c r="P1066" i="12"/>
  <c r="O1066" i="12"/>
  <c r="N1066" i="12"/>
  <c r="AB1065" i="12"/>
  <c r="P1065" i="12"/>
  <c r="O1065" i="12"/>
  <c r="N1065" i="12"/>
  <c r="AB1064" i="12"/>
  <c r="P1064" i="12"/>
  <c r="O1064" i="12"/>
  <c r="N1064" i="12"/>
  <c r="AB1063" i="12"/>
  <c r="P1063" i="12"/>
  <c r="O1063" i="12"/>
  <c r="N1063" i="12"/>
  <c r="AB1062" i="12"/>
  <c r="P1062" i="12"/>
  <c r="O1062" i="12"/>
  <c r="N1062" i="12"/>
  <c r="AB1061" i="12"/>
  <c r="P1061" i="12"/>
  <c r="O1061" i="12"/>
  <c r="N1061" i="12"/>
  <c r="AB1060" i="12"/>
  <c r="P1060" i="12"/>
  <c r="O1060" i="12"/>
  <c r="N1060" i="12"/>
  <c r="AB1059" i="12"/>
  <c r="P1059" i="12"/>
  <c r="O1059" i="12"/>
  <c r="N1059" i="12"/>
  <c r="AB1058" i="12"/>
  <c r="P1058" i="12"/>
  <c r="O1058" i="12"/>
  <c r="N1058" i="12"/>
  <c r="AB1057" i="12"/>
  <c r="AB1056" i="12"/>
  <c r="AB1055" i="12"/>
  <c r="AB1054" i="12"/>
  <c r="AB1053" i="12"/>
  <c r="AB1052" i="12"/>
  <c r="AB1051" i="12"/>
  <c r="AB1050" i="12"/>
  <c r="AB1049" i="12"/>
  <c r="AB1048" i="12"/>
  <c r="AB1047" i="12"/>
  <c r="AB1046" i="12"/>
  <c r="AB1045" i="12"/>
  <c r="AB1044" i="12"/>
  <c r="AB1043" i="12"/>
  <c r="AB1042" i="12"/>
  <c r="AB1041" i="12"/>
  <c r="AB1040" i="12"/>
  <c r="AB1039" i="12"/>
  <c r="AB1038" i="12"/>
  <c r="AB1037" i="12"/>
  <c r="P1037" i="12"/>
  <c r="O1037" i="12"/>
  <c r="N1037" i="12"/>
  <c r="AB1036" i="12"/>
  <c r="P1036" i="12"/>
  <c r="O1036" i="12"/>
  <c r="N1036" i="12"/>
  <c r="AB1035" i="12"/>
  <c r="P1035" i="12"/>
  <c r="O1035" i="12"/>
  <c r="N1035" i="12"/>
  <c r="AB1034" i="12"/>
  <c r="P1034" i="12"/>
  <c r="O1034" i="12"/>
  <c r="N1034" i="12"/>
  <c r="AB1033" i="12"/>
  <c r="P1033" i="12"/>
  <c r="O1033" i="12"/>
  <c r="N1033" i="12"/>
  <c r="AB1032" i="12"/>
  <c r="P1032" i="12"/>
  <c r="O1032" i="12"/>
  <c r="N1032" i="12"/>
  <c r="P1031" i="12"/>
  <c r="O1031" i="12"/>
  <c r="N1031" i="12"/>
  <c r="AB1030" i="12"/>
  <c r="P1030" i="12"/>
  <c r="O1030" i="12"/>
  <c r="N1030" i="12"/>
  <c r="AB1029" i="12"/>
  <c r="P1029" i="12"/>
  <c r="O1029" i="12"/>
  <c r="N1029" i="12"/>
  <c r="AB1028" i="12"/>
  <c r="P1028" i="12"/>
  <c r="O1028" i="12"/>
  <c r="N1028" i="12"/>
  <c r="AB1027" i="12"/>
  <c r="P1027" i="12"/>
  <c r="O1027" i="12"/>
  <c r="N1027" i="12"/>
  <c r="AB1026" i="12"/>
  <c r="P1026" i="12"/>
  <c r="O1026" i="12"/>
  <c r="N1026" i="12"/>
  <c r="AB1025" i="12"/>
  <c r="P1025" i="12"/>
  <c r="O1025" i="12"/>
  <c r="N1025" i="12"/>
  <c r="AB1024" i="12"/>
  <c r="P1024" i="12"/>
  <c r="O1024" i="12"/>
  <c r="N1024" i="12"/>
  <c r="AB1023" i="12"/>
  <c r="P1023" i="12"/>
  <c r="O1023" i="12"/>
  <c r="N1023" i="12"/>
  <c r="AB1022" i="12"/>
  <c r="P1022" i="12"/>
  <c r="O1022" i="12"/>
  <c r="N1022" i="12"/>
  <c r="P1021" i="12"/>
  <c r="O1021" i="12"/>
  <c r="N1021" i="12"/>
  <c r="AB1020" i="12"/>
  <c r="AB1019" i="12"/>
  <c r="AB1018" i="12"/>
  <c r="P1018" i="12"/>
  <c r="O1018" i="12"/>
  <c r="N1018" i="12"/>
  <c r="AB1017" i="12"/>
  <c r="P1017" i="12"/>
  <c r="O1017" i="12"/>
  <c r="N1017" i="12"/>
  <c r="AB1016" i="12"/>
  <c r="P1016" i="12"/>
  <c r="O1016" i="12"/>
  <c r="N1016" i="12"/>
  <c r="AB1015" i="12"/>
  <c r="P1015" i="12"/>
  <c r="O1015" i="12"/>
  <c r="N1015" i="12"/>
  <c r="P1014" i="12"/>
  <c r="O1014" i="12"/>
  <c r="N1014" i="12"/>
  <c r="AB1013" i="12"/>
  <c r="P1013" i="12"/>
  <c r="O1013" i="12"/>
  <c r="N1013" i="12"/>
  <c r="AB1012" i="12"/>
  <c r="P1012" i="12"/>
  <c r="O1012" i="12"/>
  <c r="N1012" i="12"/>
  <c r="P1011" i="12"/>
  <c r="O1011" i="12"/>
  <c r="N1011" i="12"/>
  <c r="AB1010" i="12"/>
  <c r="P1010" i="12"/>
  <c r="O1010" i="12"/>
  <c r="N1010" i="12"/>
  <c r="AB1009" i="12"/>
  <c r="P1009" i="12"/>
  <c r="O1009" i="12"/>
  <c r="N1009" i="12"/>
  <c r="P1008" i="12"/>
  <c r="O1008" i="12"/>
  <c r="N1008" i="12"/>
  <c r="P1007" i="12"/>
  <c r="O1007" i="12"/>
  <c r="N1007" i="12"/>
  <c r="P1006" i="12"/>
  <c r="O1006" i="12"/>
  <c r="N1006" i="12"/>
  <c r="P1004" i="12"/>
  <c r="O1004" i="12"/>
  <c r="N1004" i="12"/>
  <c r="P1003" i="12"/>
  <c r="O1003" i="12"/>
  <c r="N1003" i="12"/>
  <c r="P1002" i="12"/>
  <c r="O1002" i="12"/>
  <c r="N1002" i="12"/>
  <c r="P1001" i="12"/>
  <c r="O1001" i="12"/>
  <c r="N1001" i="12"/>
  <c r="P1000" i="12"/>
  <c r="O1000" i="12"/>
  <c r="N1000" i="12"/>
  <c r="P999" i="12"/>
  <c r="O999" i="12"/>
  <c r="N999" i="12"/>
  <c r="P998" i="12"/>
  <c r="O998" i="12"/>
  <c r="N998" i="12"/>
  <c r="P997" i="12"/>
  <c r="O997" i="12"/>
  <c r="N997" i="12"/>
  <c r="P996" i="12"/>
  <c r="O996" i="12"/>
  <c r="N996" i="12"/>
  <c r="P995" i="12"/>
  <c r="O995" i="12"/>
  <c r="N995" i="12"/>
  <c r="AB994" i="12"/>
  <c r="P994" i="12"/>
  <c r="O994" i="12"/>
  <c r="N994" i="12"/>
  <c r="P993" i="12"/>
  <c r="O993" i="12"/>
  <c r="N993" i="12"/>
  <c r="P992" i="12"/>
  <c r="O992" i="12"/>
  <c r="N992" i="12"/>
  <c r="P991" i="12"/>
  <c r="O991" i="12"/>
  <c r="N991" i="12"/>
  <c r="P990" i="12"/>
  <c r="O990" i="12"/>
  <c r="N990" i="12"/>
  <c r="P989" i="12"/>
  <c r="O989" i="12"/>
  <c r="N989" i="12"/>
  <c r="AB988" i="12"/>
  <c r="P988" i="12"/>
  <c r="O988" i="12"/>
  <c r="N988" i="12"/>
  <c r="AB987" i="12"/>
  <c r="P987" i="12"/>
  <c r="O987" i="12"/>
  <c r="N987" i="12"/>
  <c r="AB986" i="12"/>
  <c r="P986" i="12"/>
  <c r="O986" i="12"/>
  <c r="N986" i="12"/>
  <c r="AB985" i="12"/>
  <c r="P985" i="12"/>
  <c r="O985" i="12"/>
  <c r="N985" i="12"/>
  <c r="AB984" i="12"/>
  <c r="P984" i="12"/>
  <c r="O984" i="12"/>
  <c r="N984" i="12"/>
  <c r="AB983" i="12"/>
  <c r="AB982" i="12"/>
  <c r="AB981" i="12"/>
  <c r="AB980" i="12"/>
  <c r="P980" i="12"/>
  <c r="O980" i="12"/>
  <c r="N980" i="12"/>
  <c r="AB979" i="12"/>
  <c r="P979" i="12"/>
  <c r="O979" i="12"/>
  <c r="N979" i="12"/>
  <c r="AB978" i="12"/>
  <c r="P978" i="12"/>
  <c r="O978" i="12"/>
  <c r="N978" i="12"/>
  <c r="AB977" i="12"/>
  <c r="P977" i="12"/>
  <c r="O977" i="12"/>
  <c r="N977" i="12"/>
  <c r="AB976" i="12"/>
  <c r="P976" i="12"/>
  <c r="O976" i="12"/>
  <c r="N976" i="12"/>
  <c r="AB975" i="12"/>
  <c r="P975" i="12"/>
  <c r="O975" i="12"/>
  <c r="N975" i="12"/>
  <c r="AB974" i="12"/>
  <c r="P974" i="12"/>
  <c r="O974" i="12"/>
  <c r="N974" i="12"/>
  <c r="AB973" i="12"/>
  <c r="P973" i="12"/>
  <c r="O973" i="12"/>
  <c r="N973" i="12"/>
  <c r="AB972" i="12"/>
  <c r="AB971" i="12"/>
  <c r="AB970" i="12"/>
  <c r="AB969" i="12"/>
  <c r="AB968" i="12"/>
  <c r="P968" i="12"/>
  <c r="O968" i="12"/>
  <c r="N968" i="12"/>
  <c r="AB967" i="12"/>
  <c r="P967" i="12"/>
  <c r="O967" i="12"/>
  <c r="N967" i="12"/>
  <c r="AB966" i="12"/>
  <c r="P966" i="12"/>
  <c r="O966" i="12"/>
  <c r="N966" i="12"/>
  <c r="AB965" i="12"/>
  <c r="P965" i="12"/>
  <c r="O965" i="12"/>
  <c r="N965" i="12"/>
  <c r="AB964" i="12"/>
  <c r="P964" i="12"/>
  <c r="O964" i="12"/>
  <c r="N964" i="12"/>
  <c r="AB963" i="12"/>
  <c r="P963" i="12"/>
  <c r="O963" i="12"/>
  <c r="N963" i="12"/>
  <c r="AB962" i="12"/>
  <c r="P962" i="12"/>
  <c r="O962" i="12"/>
  <c r="N962" i="12"/>
  <c r="AB961" i="12"/>
  <c r="P961" i="12"/>
  <c r="O961" i="12"/>
  <c r="N961" i="12"/>
  <c r="AB960" i="12"/>
  <c r="P960" i="12"/>
  <c r="O960" i="12"/>
  <c r="N960" i="12"/>
  <c r="AB959" i="12"/>
  <c r="P959" i="12"/>
  <c r="O959" i="12"/>
  <c r="N959" i="12"/>
  <c r="AB958" i="12"/>
  <c r="P958" i="12"/>
  <c r="O958" i="12"/>
  <c r="N958" i="12"/>
  <c r="P957" i="12"/>
  <c r="O957" i="12"/>
  <c r="N957" i="12"/>
  <c r="AB956" i="12"/>
  <c r="P956" i="12"/>
  <c r="O956" i="12"/>
  <c r="N956" i="12"/>
  <c r="AB955" i="12"/>
  <c r="P955" i="12"/>
  <c r="O955" i="12"/>
  <c r="N955" i="12"/>
  <c r="AB954" i="12"/>
  <c r="P954" i="12"/>
  <c r="O954" i="12"/>
  <c r="N954" i="12"/>
  <c r="AB953" i="12"/>
  <c r="P953" i="12"/>
  <c r="O953" i="12"/>
  <c r="N953" i="12"/>
  <c r="AB952" i="12"/>
  <c r="P952" i="12"/>
  <c r="O952" i="12"/>
  <c r="N952" i="12"/>
  <c r="AB951" i="12"/>
  <c r="P951" i="12"/>
  <c r="O951" i="12"/>
  <c r="N951" i="12"/>
  <c r="P950" i="12"/>
  <c r="O950" i="12"/>
  <c r="N950" i="12"/>
  <c r="AB949" i="12"/>
  <c r="P949" i="12"/>
  <c r="O949" i="12"/>
  <c r="N949" i="12"/>
  <c r="AB948" i="12"/>
  <c r="P948" i="12"/>
  <c r="O948" i="12"/>
  <c r="N948" i="12"/>
  <c r="AB947" i="12"/>
  <c r="P947" i="12"/>
  <c r="O947" i="12"/>
  <c r="N947" i="12"/>
  <c r="AB946" i="12"/>
  <c r="P946" i="12"/>
  <c r="O946" i="12"/>
  <c r="N946" i="12"/>
  <c r="AB945" i="12"/>
  <c r="P945" i="12"/>
  <c r="O945" i="12"/>
  <c r="N945" i="12"/>
  <c r="AB944" i="12"/>
  <c r="P944" i="12"/>
  <c r="O944" i="12"/>
  <c r="N944" i="12"/>
  <c r="AB943" i="12"/>
  <c r="P943" i="12"/>
  <c r="O943" i="12"/>
  <c r="N943" i="12"/>
  <c r="AB942" i="12"/>
  <c r="P942" i="12"/>
  <c r="O942" i="12"/>
  <c r="N942" i="12"/>
  <c r="AB941" i="12"/>
  <c r="P941" i="12"/>
  <c r="O941" i="12"/>
  <c r="N941" i="12"/>
  <c r="AB940" i="12"/>
  <c r="P940" i="12"/>
  <c r="O940" i="12"/>
  <c r="N940" i="12"/>
  <c r="AB939" i="12"/>
  <c r="P939" i="12"/>
  <c r="O939" i="12"/>
  <c r="N939" i="12"/>
  <c r="AB938" i="12"/>
  <c r="P938" i="12"/>
  <c r="O938" i="12"/>
  <c r="N938" i="12"/>
  <c r="AB937" i="12"/>
  <c r="P937" i="12"/>
  <c r="O937" i="12"/>
  <c r="N937" i="12"/>
  <c r="AB936" i="12"/>
  <c r="P936" i="12"/>
  <c r="O936" i="12"/>
  <c r="N936" i="12"/>
  <c r="AB935" i="12"/>
  <c r="P935" i="12"/>
  <c r="O935" i="12"/>
  <c r="N935" i="12"/>
  <c r="AB934" i="12"/>
  <c r="P934" i="12"/>
  <c r="O934" i="12"/>
  <c r="N934" i="12"/>
  <c r="AB933" i="12"/>
  <c r="P933" i="12"/>
  <c r="O933" i="12"/>
  <c r="N933" i="12"/>
  <c r="AB932" i="12"/>
  <c r="P932" i="12"/>
  <c r="O932" i="12"/>
  <c r="N932" i="12"/>
  <c r="AB931" i="12"/>
  <c r="P931" i="12"/>
  <c r="O931" i="12"/>
  <c r="N931" i="12"/>
  <c r="AB930" i="12"/>
  <c r="P930" i="12"/>
  <c r="O930" i="12"/>
  <c r="N930" i="12"/>
  <c r="AB929" i="12"/>
  <c r="P929" i="12"/>
  <c r="O929" i="12"/>
  <c r="N929" i="12"/>
  <c r="AB928" i="12"/>
  <c r="P928" i="12"/>
  <c r="O928" i="12"/>
  <c r="N928" i="12"/>
  <c r="AB927" i="12"/>
  <c r="P927" i="12"/>
  <c r="O927" i="12"/>
  <c r="N927" i="12"/>
  <c r="AB926" i="12"/>
  <c r="P926" i="12"/>
  <c r="O926" i="12"/>
  <c r="N926" i="12"/>
  <c r="AB925" i="12"/>
  <c r="P925" i="12"/>
  <c r="O925" i="12"/>
  <c r="N925" i="12"/>
  <c r="AB924" i="12"/>
  <c r="P924" i="12"/>
  <c r="O924" i="12"/>
  <c r="N924" i="12"/>
  <c r="AB923" i="12"/>
  <c r="P923" i="12"/>
  <c r="O923" i="12"/>
  <c r="N923" i="12"/>
  <c r="AB922" i="12"/>
  <c r="P922" i="12"/>
  <c r="O922" i="12"/>
  <c r="N922" i="12"/>
  <c r="AB921" i="12"/>
  <c r="P921" i="12"/>
  <c r="O921" i="12"/>
  <c r="N921" i="12"/>
  <c r="AB920" i="12"/>
  <c r="AB919" i="12"/>
  <c r="AB918" i="12"/>
  <c r="P918" i="12"/>
  <c r="O918" i="12"/>
  <c r="N918" i="12"/>
  <c r="AB917" i="12"/>
  <c r="AB916" i="12"/>
  <c r="P916" i="12"/>
  <c r="O916" i="12"/>
  <c r="N916" i="12"/>
  <c r="AB915" i="12"/>
  <c r="P915" i="12"/>
  <c r="O915" i="12"/>
  <c r="N915" i="12"/>
  <c r="AB914" i="12"/>
  <c r="P914" i="12"/>
  <c r="O914" i="12"/>
  <c r="N914" i="12"/>
  <c r="AB913" i="12"/>
  <c r="P913" i="12"/>
  <c r="O913" i="12"/>
  <c r="N913" i="12"/>
  <c r="AB912" i="12"/>
  <c r="P912" i="12"/>
  <c r="O912" i="12"/>
  <c r="N912" i="12"/>
  <c r="P911" i="12"/>
  <c r="O911" i="12"/>
  <c r="N911" i="12"/>
  <c r="AB910" i="12"/>
  <c r="P910" i="12"/>
  <c r="O910" i="12"/>
  <c r="N910" i="12"/>
  <c r="AB909" i="12"/>
  <c r="P909" i="12"/>
  <c r="O909" i="12"/>
  <c r="N909" i="12"/>
  <c r="AB908" i="12"/>
  <c r="P908" i="12"/>
  <c r="O908" i="12"/>
  <c r="N908" i="12"/>
  <c r="AB907" i="12"/>
  <c r="P907" i="12"/>
  <c r="O907" i="12"/>
  <c r="N907" i="12"/>
  <c r="AB906" i="12"/>
  <c r="P906" i="12"/>
  <c r="O906" i="12"/>
  <c r="N906" i="12"/>
  <c r="AB905" i="12"/>
  <c r="P905" i="12"/>
  <c r="O905" i="12"/>
  <c r="N905" i="12"/>
  <c r="AB904" i="12"/>
  <c r="P904" i="12"/>
  <c r="O904" i="12"/>
  <c r="N904" i="12"/>
  <c r="AB903" i="12"/>
  <c r="P903" i="12"/>
  <c r="O903" i="12"/>
  <c r="N903" i="12"/>
  <c r="AB902" i="12"/>
  <c r="P902" i="12"/>
  <c r="O902" i="12"/>
  <c r="N902" i="12"/>
  <c r="AB901" i="12"/>
  <c r="P901" i="12"/>
  <c r="O901" i="12"/>
  <c r="N901" i="12"/>
  <c r="AB900" i="12"/>
  <c r="P900" i="12"/>
  <c r="O900" i="12"/>
  <c r="N900" i="12"/>
  <c r="P899" i="12"/>
  <c r="O899" i="12"/>
  <c r="N899" i="12"/>
  <c r="AB898" i="12"/>
  <c r="P898" i="12"/>
  <c r="O898" i="12"/>
  <c r="N898" i="12"/>
  <c r="AB897" i="12"/>
  <c r="P897" i="12"/>
  <c r="O897" i="12"/>
  <c r="N897" i="12"/>
  <c r="AB896" i="12"/>
  <c r="P896" i="12"/>
  <c r="O896" i="12"/>
  <c r="N896" i="12"/>
  <c r="AB895" i="12"/>
  <c r="P895" i="12"/>
  <c r="O895" i="12"/>
  <c r="N895" i="12"/>
  <c r="P894" i="12"/>
  <c r="O894" i="12"/>
  <c r="N894" i="12"/>
  <c r="AB893" i="12"/>
  <c r="P893" i="12"/>
  <c r="O893" i="12"/>
  <c r="N893" i="12"/>
  <c r="AB892" i="12"/>
  <c r="P892" i="12"/>
  <c r="O892" i="12"/>
  <c r="N892" i="12"/>
  <c r="AB891" i="12"/>
  <c r="P891" i="12"/>
  <c r="O891" i="12"/>
  <c r="N891" i="12"/>
  <c r="AB890" i="12"/>
  <c r="P890" i="12"/>
  <c r="O890" i="12"/>
  <c r="N890" i="12"/>
  <c r="AB889" i="12"/>
  <c r="P889" i="12"/>
  <c r="O889" i="12"/>
  <c r="N889" i="12"/>
  <c r="AB888" i="12"/>
  <c r="P888" i="12"/>
  <c r="O888" i="12"/>
  <c r="N888" i="12"/>
  <c r="AB887" i="12"/>
  <c r="P887" i="12"/>
  <c r="O887" i="12"/>
  <c r="N887" i="12"/>
  <c r="P886" i="12"/>
  <c r="O886" i="12"/>
  <c r="N886" i="12"/>
  <c r="AB885" i="12"/>
  <c r="P885" i="12"/>
  <c r="O885" i="12"/>
  <c r="N885" i="12"/>
  <c r="AB884" i="12"/>
  <c r="P884" i="12"/>
  <c r="O884" i="12"/>
  <c r="N884" i="12"/>
  <c r="AB883" i="12"/>
  <c r="P883" i="12"/>
  <c r="O883" i="12"/>
  <c r="N883" i="12"/>
  <c r="AB882" i="12"/>
  <c r="P882" i="12"/>
  <c r="O882" i="12"/>
  <c r="N882" i="12"/>
  <c r="AB881" i="12"/>
  <c r="P881" i="12"/>
  <c r="O881" i="12"/>
  <c r="N881" i="12"/>
  <c r="AB880" i="12"/>
  <c r="P880" i="12"/>
  <c r="O880" i="12"/>
  <c r="N880" i="12"/>
  <c r="AB879" i="12"/>
  <c r="P879" i="12"/>
  <c r="O879" i="12"/>
  <c r="N879" i="12"/>
  <c r="AB878" i="12"/>
  <c r="P878" i="12"/>
  <c r="O878" i="12"/>
  <c r="N878" i="12"/>
  <c r="AB877" i="12"/>
  <c r="P877" i="12"/>
  <c r="O877" i="12"/>
  <c r="N877" i="12"/>
  <c r="AB876" i="12"/>
  <c r="P876" i="12"/>
  <c r="O876" i="12"/>
  <c r="N876" i="12"/>
  <c r="AB875" i="12"/>
  <c r="P875" i="12"/>
  <c r="O875" i="12"/>
  <c r="N875" i="12"/>
  <c r="AB874" i="12"/>
  <c r="P874" i="12"/>
  <c r="O874" i="12"/>
  <c r="N874" i="12"/>
  <c r="AB873" i="12"/>
  <c r="P873" i="12"/>
  <c r="O873" i="12"/>
  <c r="N873" i="12"/>
  <c r="AB872" i="12"/>
  <c r="P872" i="12"/>
  <c r="O872" i="12"/>
  <c r="N872" i="12"/>
  <c r="AB871" i="12"/>
  <c r="P871" i="12"/>
  <c r="O871" i="12"/>
  <c r="N871" i="12"/>
  <c r="AB870" i="12"/>
  <c r="P870" i="12"/>
  <c r="O870" i="12"/>
  <c r="N870" i="12"/>
  <c r="AB869" i="12"/>
  <c r="P869" i="12"/>
  <c r="O869" i="12"/>
  <c r="N869" i="12"/>
  <c r="AB868" i="12"/>
  <c r="P868" i="12"/>
  <c r="O868" i="12"/>
  <c r="N868" i="12"/>
  <c r="AB867" i="12"/>
  <c r="P867" i="12"/>
  <c r="O867" i="12"/>
  <c r="N867" i="12"/>
  <c r="AB866" i="12"/>
  <c r="P866" i="12"/>
  <c r="O866" i="12"/>
  <c r="N866" i="12"/>
  <c r="AB865" i="12"/>
  <c r="P865" i="12"/>
  <c r="O865" i="12"/>
  <c r="N865" i="12"/>
  <c r="AB864" i="12"/>
  <c r="P864" i="12"/>
  <c r="O864" i="12"/>
  <c r="N864" i="12"/>
  <c r="AB863" i="12"/>
  <c r="P863" i="12"/>
  <c r="O863" i="12"/>
  <c r="N863" i="12"/>
  <c r="AB862" i="12"/>
  <c r="AB861" i="12"/>
  <c r="P861" i="12"/>
  <c r="O861" i="12"/>
  <c r="N861" i="12"/>
  <c r="AB860" i="12"/>
  <c r="P860" i="12"/>
  <c r="O860" i="12"/>
  <c r="N860" i="12"/>
  <c r="AB859" i="12"/>
  <c r="P859" i="12"/>
  <c r="O859" i="12"/>
  <c r="N859" i="12"/>
  <c r="AB858" i="12"/>
  <c r="P858" i="12"/>
  <c r="O858" i="12"/>
  <c r="N858" i="12"/>
  <c r="AB857" i="12"/>
  <c r="P857" i="12"/>
  <c r="O857" i="12"/>
  <c r="N857" i="12"/>
  <c r="AB856" i="12"/>
  <c r="P856" i="12"/>
  <c r="O856" i="12"/>
  <c r="N856" i="12"/>
  <c r="AB855" i="12"/>
  <c r="P855" i="12"/>
  <c r="O855" i="12"/>
  <c r="N855" i="12"/>
  <c r="AB854" i="12"/>
  <c r="P854" i="12"/>
  <c r="O854" i="12"/>
  <c r="N854" i="12"/>
  <c r="AB853" i="12"/>
  <c r="P853" i="12"/>
  <c r="O853" i="12"/>
  <c r="N853" i="12"/>
  <c r="AB852" i="12"/>
  <c r="P852" i="12"/>
  <c r="O852" i="12"/>
  <c r="N852" i="12"/>
  <c r="AB851" i="12"/>
  <c r="P851" i="12"/>
  <c r="O851" i="12"/>
  <c r="N851" i="12"/>
  <c r="AB850" i="12"/>
  <c r="AB849" i="12"/>
  <c r="P849" i="12"/>
  <c r="O849" i="12"/>
  <c r="N849" i="12"/>
  <c r="AB848" i="12"/>
  <c r="P848" i="12"/>
  <c r="O848" i="12"/>
  <c r="N848" i="12"/>
  <c r="AB847" i="12"/>
  <c r="P847" i="12"/>
  <c r="O847" i="12"/>
  <c r="N847" i="12"/>
  <c r="AB846" i="12"/>
  <c r="P846" i="12"/>
  <c r="O846" i="12"/>
  <c r="N846" i="12"/>
  <c r="AB845" i="12"/>
  <c r="P845" i="12"/>
  <c r="O845" i="12"/>
  <c r="N845" i="12"/>
  <c r="AB844" i="12"/>
  <c r="P844" i="12"/>
  <c r="O844" i="12"/>
  <c r="N844" i="12"/>
  <c r="P843" i="12"/>
  <c r="O843" i="12"/>
  <c r="N843" i="12"/>
  <c r="AB842" i="12"/>
  <c r="P842" i="12"/>
  <c r="O842" i="12"/>
  <c r="N842" i="12"/>
  <c r="P841" i="12"/>
  <c r="O841" i="12"/>
  <c r="N841" i="12"/>
  <c r="AB840" i="12"/>
  <c r="P840" i="12"/>
  <c r="O840" i="12"/>
  <c r="N840" i="12"/>
  <c r="AB839" i="12"/>
  <c r="P839" i="12"/>
  <c r="O839" i="12"/>
  <c r="N839" i="12"/>
  <c r="AB838" i="12"/>
  <c r="P838" i="12"/>
  <c r="O838" i="12"/>
  <c r="N838" i="12"/>
  <c r="AB837" i="12"/>
  <c r="P837" i="12"/>
  <c r="O837" i="12"/>
  <c r="N837" i="12"/>
  <c r="AB836" i="12"/>
  <c r="P836" i="12"/>
  <c r="O836" i="12"/>
  <c r="N836" i="12"/>
  <c r="AB835" i="12"/>
  <c r="P835" i="12"/>
  <c r="O835" i="12"/>
  <c r="N835" i="12"/>
  <c r="AB834" i="12"/>
  <c r="P834" i="12"/>
  <c r="O834" i="12"/>
  <c r="N834" i="12"/>
  <c r="AB833" i="12"/>
  <c r="P833" i="12"/>
  <c r="O833" i="12"/>
  <c r="N833" i="12"/>
  <c r="AB832" i="12"/>
  <c r="P832" i="12"/>
  <c r="O832" i="12"/>
  <c r="N832" i="12"/>
  <c r="AB831" i="12"/>
  <c r="AB830" i="12"/>
  <c r="AB829" i="12"/>
  <c r="P829" i="12"/>
  <c r="O829" i="12"/>
  <c r="N829" i="12"/>
  <c r="AB828" i="12"/>
  <c r="P828" i="12"/>
  <c r="O828" i="12"/>
  <c r="N828" i="12"/>
  <c r="AB827" i="12"/>
  <c r="P827" i="12"/>
  <c r="O827" i="12"/>
  <c r="N827" i="12"/>
  <c r="AB826" i="12"/>
  <c r="P826" i="12"/>
  <c r="O826" i="12"/>
  <c r="N826" i="12"/>
  <c r="AB825" i="12"/>
  <c r="P825" i="12"/>
  <c r="O825" i="12"/>
  <c r="N825" i="12"/>
  <c r="P824" i="12"/>
  <c r="O824" i="12"/>
  <c r="N824" i="12"/>
  <c r="P823" i="12"/>
  <c r="O823" i="12"/>
  <c r="N823" i="12"/>
  <c r="P822" i="12"/>
  <c r="O822" i="12"/>
  <c r="N822" i="12"/>
  <c r="P821" i="12"/>
  <c r="O821" i="12"/>
  <c r="N821" i="12"/>
  <c r="P820" i="12"/>
  <c r="O820" i="12"/>
  <c r="N820" i="12"/>
  <c r="P819" i="12"/>
  <c r="O819" i="12"/>
  <c r="N819" i="12"/>
  <c r="AB818" i="12"/>
  <c r="P818" i="12"/>
  <c r="O818" i="12"/>
  <c r="N818" i="12"/>
  <c r="AB817" i="12"/>
  <c r="P817" i="12"/>
  <c r="O817" i="12"/>
  <c r="N817" i="12"/>
  <c r="AB816" i="12"/>
  <c r="P816" i="12"/>
  <c r="O816" i="12"/>
  <c r="N816" i="12"/>
  <c r="AB815" i="12"/>
  <c r="P815" i="12"/>
  <c r="O815" i="12"/>
  <c r="N815" i="12"/>
  <c r="AB814" i="12"/>
  <c r="P814" i="12"/>
  <c r="O814" i="12"/>
  <c r="N814" i="12"/>
  <c r="AB813" i="12"/>
  <c r="P813" i="12"/>
  <c r="O813" i="12"/>
  <c r="N813" i="12"/>
  <c r="AB812" i="12"/>
  <c r="P812" i="12"/>
  <c r="O812" i="12"/>
  <c r="N812" i="12"/>
  <c r="AB811" i="12"/>
  <c r="P811" i="12"/>
  <c r="O811" i="12"/>
  <c r="N811" i="12"/>
  <c r="P810" i="12"/>
  <c r="O810" i="12"/>
  <c r="N810" i="12"/>
  <c r="AB809" i="12"/>
  <c r="P809" i="12"/>
  <c r="O809" i="12"/>
  <c r="N809" i="12"/>
  <c r="P808" i="12"/>
  <c r="O808" i="12"/>
  <c r="N808" i="12"/>
  <c r="AB807" i="12"/>
  <c r="P807" i="12"/>
  <c r="O807" i="12"/>
  <c r="N807" i="12"/>
  <c r="AB806" i="12"/>
  <c r="P806" i="12"/>
  <c r="O806" i="12"/>
  <c r="N806" i="12"/>
  <c r="AB805" i="12"/>
  <c r="P805" i="12"/>
  <c r="O805" i="12"/>
  <c r="N805" i="12"/>
  <c r="AB804" i="12"/>
  <c r="P804" i="12"/>
  <c r="O804" i="12"/>
  <c r="N804" i="12"/>
  <c r="AB803" i="12"/>
  <c r="P803" i="12"/>
  <c r="O803" i="12"/>
  <c r="N803" i="12"/>
  <c r="AB802" i="12"/>
  <c r="P802" i="12"/>
  <c r="O802" i="12"/>
  <c r="N802" i="12"/>
  <c r="AB801" i="12"/>
  <c r="P801" i="12"/>
  <c r="O801" i="12"/>
  <c r="N801" i="12"/>
  <c r="P800" i="12"/>
  <c r="O800" i="12"/>
  <c r="N800" i="12"/>
  <c r="P799" i="12"/>
  <c r="O799" i="12"/>
  <c r="N799" i="12"/>
  <c r="AB798" i="12"/>
  <c r="P798" i="12"/>
  <c r="O798" i="12"/>
  <c r="N798" i="12"/>
  <c r="AB797" i="12"/>
  <c r="P797" i="12"/>
  <c r="O797" i="12"/>
  <c r="N797" i="12"/>
  <c r="AB796" i="12"/>
  <c r="P796" i="12"/>
  <c r="O796" i="12"/>
  <c r="N796" i="12"/>
  <c r="AB795" i="12"/>
  <c r="P795" i="12"/>
  <c r="O795" i="12"/>
  <c r="N795" i="12"/>
  <c r="AB794" i="12"/>
  <c r="P794" i="12"/>
  <c r="O794" i="12"/>
  <c r="N794" i="12"/>
  <c r="AB793" i="12"/>
  <c r="P793" i="12"/>
  <c r="O793" i="12"/>
  <c r="N793" i="12"/>
  <c r="AB792" i="12"/>
  <c r="P792" i="12"/>
  <c r="O792" i="12"/>
  <c r="N792" i="12"/>
  <c r="AB791" i="12"/>
  <c r="P791" i="12"/>
  <c r="O791" i="12"/>
  <c r="N791" i="12"/>
  <c r="AB790" i="12"/>
  <c r="P790" i="12"/>
  <c r="O790" i="12"/>
  <c r="N790" i="12"/>
  <c r="AB789" i="12"/>
  <c r="P789" i="12"/>
  <c r="O789" i="12"/>
  <c r="N789" i="12"/>
  <c r="AB788" i="12"/>
  <c r="P788" i="12"/>
  <c r="O788" i="12"/>
  <c r="N788" i="12"/>
  <c r="AB787" i="12"/>
  <c r="P787" i="12"/>
  <c r="O787" i="12"/>
  <c r="N787" i="12"/>
  <c r="AB786" i="12"/>
  <c r="P786" i="12"/>
  <c r="O786" i="12"/>
  <c r="N786" i="12"/>
  <c r="AB785" i="12"/>
  <c r="P785" i="12"/>
  <c r="O785" i="12"/>
  <c r="N785" i="12"/>
  <c r="AB784" i="12"/>
  <c r="P784" i="12"/>
  <c r="O784" i="12"/>
  <c r="N784" i="12"/>
  <c r="AB783" i="12"/>
  <c r="P783" i="12"/>
  <c r="O783" i="12"/>
  <c r="N783" i="12"/>
  <c r="P782" i="12"/>
  <c r="O782" i="12"/>
  <c r="N782" i="12"/>
  <c r="AB781" i="12"/>
  <c r="P781" i="12"/>
  <c r="O781" i="12"/>
  <c r="N781" i="12"/>
  <c r="AB780" i="12"/>
  <c r="P780" i="12"/>
  <c r="O780" i="12"/>
  <c r="N780" i="12"/>
  <c r="P779" i="12"/>
  <c r="O779" i="12"/>
  <c r="N779" i="12"/>
  <c r="AB778" i="12"/>
  <c r="P778" i="12"/>
  <c r="O778" i="12"/>
  <c r="N778" i="12"/>
  <c r="AB777" i="12"/>
  <c r="P777" i="12"/>
  <c r="O777" i="12"/>
  <c r="N777" i="12"/>
  <c r="AB776" i="12"/>
  <c r="P776" i="12"/>
  <c r="O776" i="12"/>
  <c r="N776" i="12"/>
  <c r="AB775" i="12"/>
  <c r="P775" i="12"/>
  <c r="O775" i="12"/>
  <c r="N775" i="12"/>
  <c r="AB774" i="12"/>
  <c r="P774" i="12"/>
  <c r="O774" i="12"/>
  <c r="N774" i="12"/>
  <c r="AB773" i="12"/>
  <c r="P773" i="12"/>
  <c r="O773" i="12"/>
  <c r="N773" i="12"/>
  <c r="AB772" i="12"/>
  <c r="P772" i="12"/>
  <c r="O772" i="12"/>
  <c r="N772" i="12"/>
  <c r="AB771" i="12"/>
  <c r="P771" i="12"/>
  <c r="O771" i="12"/>
  <c r="N771" i="12"/>
  <c r="AB770" i="12"/>
  <c r="AB769" i="12"/>
  <c r="AB768" i="12"/>
  <c r="AB767" i="12"/>
  <c r="P767" i="12"/>
  <c r="O767" i="12"/>
  <c r="N767" i="12"/>
  <c r="AB766" i="12"/>
  <c r="P766" i="12"/>
  <c r="O766" i="12"/>
  <c r="N766" i="12"/>
  <c r="AB765" i="12"/>
  <c r="P765" i="12"/>
  <c r="O765" i="12"/>
  <c r="N765" i="12"/>
  <c r="AB764" i="12"/>
  <c r="P764" i="12"/>
  <c r="O764" i="12"/>
  <c r="N764" i="12"/>
  <c r="AB763" i="12"/>
  <c r="P763" i="12"/>
  <c r="O763" i="12"/>
  <c r="N763" i="12"/>
  <c r="AB762" i="12"/>
  <c r="P762" i="12"/>
  <c r="O762" i="12"/>
  <c r="N762" i="12"/>
  <c r="AB761" i="12"/>
  <c r="P761" i="12"/>
  <c r="O761" i="12"/>
  <c r="N761" i="12"/>
  <c r="AB760" i="12"/>
  <c r="P760" i="12"/>
  <c r="O760" i="12"/>
  <c r="N760" i="12"/>
  <c r="AB759" i="12"/>
  <c r="P759" i="12"/>
  <c r="O759" i="12"/>
  <c r="N759" i="12"/>
  <c r="AB758" i="12"/>
  <c r="P758" i="12"/>
  <c r="O758" i="12"/>
  <c r="N758" i="12"/>
  <c r="AB757" i="12"/>
  <c r="P757" i="12"/>
  <c r="O757" i="12"/>
  <c r="N757" i="12"/>
  <c r="AB756" i="12"/>
  <c r="P756" i="12"/>
  <c r="O756" i="12"/>
  <c r="N756" i="12"/>
  <c r="AB755" i="12"/>
  <c r="P755" i="12"/>
  <c r="O755" i="12"/>
  <c r="N755" i="12"/>
  <c r="AB754" i="12"/>
  <c r="P754" i="12"/>
  <c r="O754" i="12"/>
  <c r="N754" i="12"/>
  <c r="AB753" i="12"/>
  <c r="P753" i="12"/>
  <c r="O753" i="12"/>
  <c r="N753" i="12"/>
  <c r="AB752" i="12"/>
  <c r="P752" i="12"/>
  <c r="O752" i="12"/>
  <c r="N752" i="12"/>
  <c r="AB751" i="12"/>
  <c r="P751" i="12"/>
  <c r="O751" i="12"/>
  <c r="N751" i="12"/>
  <c r="AB750" i="12"/>
  <c r="P750" i="12"/>
  <c r="O750" i="12"/>
  <c r="N750" i="12"/>
  <c r="AB749" i="12"/>
  <c r="P749" i="12"/>
  <c r="O749" i="12"/>
  <c r="N749" i="12"/>
  <c r="AB748" i="12"/>
  <c r="P748" i="12"/>
  <c r="O748" i="12"/>
  <c r="N748" i="12"/>
  <c r="P747" i="12"/>
  <c r="O747" i="12"/>
  <c r="N747" i="12"/>
  <c r="AB746" i="12"/>
  <c r="P746" i="12"/>
  <c r="O746" i="12"/>
  <c r="N746" i="12"/>
  <c r="AB745" i="12"/>
  <c r="P745" i="12"/>
  <c r="O745" i="12"/>
  <c r="N745" i="12"/>
  <c r="AB744" i="12"/>
  <c r="P744" i="12"/>
  <c r="O744" i="12"/>
  <c r="N744" i="12"/>
  <c r="P743" i="12"/>
  <c r="O743" i="12"/>
  <c r="N743" i="12"/>
  <c r="P742" i="12"/>
  <c r="O742" i="12"/>
  <c r="N742" i="12"/>
  <c r="AB741" i="12"/>
  <c r="P741" i="12"/>
  <c r="O741" i="12"/>
  <c r="N741" i="12"/>
  <c r="AB740" i="12"/>
  <c r="P740" i="12"/>
  <c r="O740" i="12"/>
  <c r="N740" i="12"/>
  <c r="AB739" i="12"/>
  <c r="P739" i="12"/>
  <c r="O739" i="12"/>
  <c r="N739" i="12"/>
  <c r="AB738" i="12"/>
  <c r="P738" i="12"/>
  <c r="O738" i="12"/>
  <c r="N738" i="12"/>
  <c r="AB737" i="12"/>
  <c r="P737" i="12"/>
  <c r="O737" i="12"/>
  <c r="N737" i="12"/>
  <c r="AB736" i="12"/>
  <c r="P736" i="12"/>
  <c r="O736" i="12"/>
  <c r="N736" i="12"/>
  <c r="AB735" i="12"/>
  <c r="P735" i="12"/>
  <c r="O735" i="12"/>
  <c r="N735" i="12"/>
  <c r="AB734" i="12"/>
  <c r="P734" i="12"/>
  <c r="O734" i="12"/>
  <c r="N734" i="12"/>
  <c r="AB733" i="12"/>
  <c r="P733" i="12"/>
  <c r="O733" i="12"/>
  <c r="N733" i="12"/>
  <c r="AB732" i="12"/>
  <c r="P732" i="12"/>
  <c r="O732" i="12"/>
  <c r="N732" i="12"/>
  <c r="P731" i="12"/>
  <c r="O731" i="12"/>
  <c r="N731" i="12"/>
  <c r="P730" i="12"/>
  <c r="O730" i="12"/>
  <c r="N730" i="12"/>
  <c r="AB729" i="12"/>
  <c r="P729" i="12"/>
  <c r="O729" i="12"/>
  <c r="N729" i="12"/>
  <c r="P728" i="12"/>
  <c r="O728" i="12"/>
  <c r="N728" i="12"/>
  <c r="P727" i="12"/>
  <c r="O727" i="12"/>
  <c r="N727" i="12"/>
  <c r="AB726" i="12"/>
  <c r="P726" i="12"/>
  <c r="O726" i="12"/>
  <c r="N726" i="12"/>
  <c r="AB725" i="12"/>
  <c r="P725" i="12"/>
  <c r="O725" i="12"/>
  <c r="N725" i="12"/>
  <c r="AB724" i="12"/>
  <c r="P724" i="12"/>
  <c r="O724" i="12"/>
  <c r="N724" i="12"/>
  <c r="AB723" i="12"/>
  <c r="P723" i="12"/>
  <c r="O723" i="12"/>
  <c r="N723" i="12"/>
  <c r="AB722" i="12"/>
  <c r="P722" i="12"/>
  <c r="O722" i="12"/>
  <c r="N722" i="12"/>
  <c r="P721" i="12"/>
  <c r="O721" i="12"/>
  <c r="N721" i="12"/>
  <c r="P720" i="12"/>
  <c r="O720" i="12"/>
  <c r="N720" i="12"/>
  <c r="P719" i="12"/>
  <c r="O719" i="12"/>
  <c r="N719" i="12"/>
  <c r="P718" i="12"/>
  <c r="O718" i="12"/>
  <c r="N718" i="12"/>
  <c r="AB717" i="12"/>
  <c r="P717" i="12"/>
  <c r="O717" i="12"/>
  <c r="N717" i="12"/>
  <c r="AB716" i="12"/>
  <c r="P716" i="12"/>
  <c r="O716" i="12"/>
  <c r="N716" i="12"/>
  <c r="P715" i="12"/>
  <c r="O715" i="12"/>
  <c r="N715" i="12"/>
  <c r="P714" i="12"/>
  <c r="O714" i="12"/>
  <c r="N714" i="12"/>
  <c r="AB713" i="12"/>
  <c r="P713" i="12"/>
  <c r="O713" i="12"/>
  <c r="N713" i="12"/>
  <c r="AB712" i="12"/>
  <c r="P712" i="12"/>
  <c r="O712" i="12"/>
  <c r="N712" i="12"/>
  <c r="AB711" i="12"/>
  <c r="P711" i="12"/>
  <c r="O711" i="12"/>
  <c r="N711" i="12"/>
  <c r="AB710" i="12"/>
  <c r="P710" i="12"/>
  <c r="O710" i="12"/>
  <c r="N710" i="12"/>
  <c r="AB709" i="12"/>
  <c r="P709" i="12"/>
  <c r="O709" i="12"/>
  <c r="N709" i="12"/>
  <c r="AB708" i="12"/>
  <c r="P708" i="12"/>
  <c r="O708" i="12"/>
  <c r="N708" i="12"/>
  <c r="AB707" i="12"/>
  <c r="P707" i="12"/>
  <c r="O707" i="12"/>
  <c r="N707" i="12"/>
  <c r="AB706" i="12"/>
  <c r="P706" i="12"/>
  <c r="O706" i="12"/>
  <c r="N706" i="12"/>
  <c r="AB705" i="12"/>
  <c r="P705" i="12"/>
  <c r="O705" i="12"/>
  <c r="N705" i="12"/>
  <c r="AB704" i="12"/>
  <c r="P704" i="12"/>
  <c r="O704" i="12"/>
  <c r="N704" i="12"/>
  <c r="AB703" i="12"/>
  <c r="P703" i="12"/>
  <c r="O703" i="12"/>
  <c r="N703" i="12"/>
  <c r="AB702" i="12"/>
  <c r="P702" i="12"/>
  <c r="O702" i="12"/>
  <c r="N702" i="12"/>
  <c r="AB701" i="12"/>
  <c r="P701" i="12"/>
  <c r="O701" i="12"/>
  <c r="N701" i="12"/>
  <c r="AB700" i="12"/>
  <c r="P700" i="12"/>
  <c r="O700" i="12"/>
  <c r="N700" i="12"/>
  <c r="AB699" i="12"/>
  <c r="P699" i="12"/>
  <c r="O699" i="12"/>
  <c r="N699" i="12"/>
  <c r="AB698" i="12"/>
  <c r="P698" i="12"/>
  <c r="O698" i="12"/>
  <c r="N698" i="12"/>
  <c r="AB697" i="12"/>
  <c r="P697" i="12"/>
  <c r="O697" i="12"/>
  <c r="N697" i="12"/>
  <c r="AB696" i="12"/>
  <c r="P696" i="12"/>
  <c r="O696" i="12"/>
  <c r="N696" i="12"/>
  <c r="AB695" i="12"/>
  <c r="P695" i="12"/>
  <c r="O695" i="12"/>
  <c r="N695" i="12"/>
  <c r="AB694" i="12"/>
  <c r="P694" i="12"/>
  <c r="O694" i="12"/>
  <c r="N694" i="12"/>
  <c r="AB693" i="12"/>
  <c r="P693" i="12"/>
  <c r="O693" i="12"/>
  <c r="N693" i="12"/>
  <c r="AB692" i="12"/>
  <c r="P692" i="12"/>
  <c r="O692" i="12"/>
  <c r="N692" i="12"/>
  <c r="AB691" i="12"/>
  <c r="P691" i="12"/>
  <c r="O691" i="12"/>
  <c r="N691" i="12"/>
  <c r="AB690" i="12"/>
  <c r="P690" i="12"/>
  <c r="O690" i="12"/>
  <c r="N690" i="12"/>
  <c r="AB689" i="12"/>
  <c r="P689" i="12"/>
  <c r="O689" i="12"/>
  <c r="N689" i="12"/>
  <c r="AB688" i="12"/>
  <c r="P688" i="12"/>
  <c r="O688" i="12"/>
  <c r="N688" i="12"/>
  <c r="AB687" i="12"/>
  <c r="P687" i="12"/>
  <c r="O687" i="12"/>
  <c r="N687" i="12"/>
  <c r="AB686" i="12"/>
  <c r="P686" i="12"/>
  <c r="O686" i="12"/>
  <c r="N686" i="12"/>
  <c r="AB685" i="12"/>
  <c r="P685" i="12"/>
  <c r="O685" i="12"/>
  <c r="N685" i="12"/>
  <c r="AB684" i="12"/>
  <c r="P684" i="12"/>
  <c r="O684" i="12"/>
  <c r="N684" i="12"/>
  <c r="AB683" i="12"/>
  <c r="P683" i="12"/>
  <c r="O683" i="12"/>
  <c r="N683" i="12"/>
  <c r="AB682" i="12"/>
  <c r="P682" i="12"/>
  <c r="O682" i="12"/>
  <c r="N682" i="12"/>
  <c r="AB681" i="12"/>
  <c r="P681" i="12"/>
  <c r="O681" i="12"/>
  <c r="N681" i="12"/>
  <c r="AB680" i="12"/>
  <c r="P680" i="12"/>
  <c r="O680" i="12"/>
  <c r="N680" i="12"/>
  <c r="AB679" i="12"/>
  <c r="P679" i="12"/>
  <c r="O679" i="12"/>
  <c r="N679" i="12"/>
  <c r="AB678" i="12"/>
  <c r="P678" i="12"/>
  <c r="O678" i="12"/>
  <c r="N678" i="12"/>
  <c r="AB677" i="12"/>
  <c r="P677" i="12"/>
  <c r="O677" i="12"/>
  <c r="N677" i="12"/>
  <c r="AB676" i="12"/>
  <c r="P676" i="12"/>
  <c r="O676" i="12"/>
  <c r="N676" i="12"/>
  <c r="AB675" i="12"/>
  <c r="P675" i="12"/>
  <c r="O675" i="12"/>
  <c r="N675" i="12"/>
  <c r="AB674" i="12"/>
  <c r="P674" i="12"/>
  <c r="O674" i="12"/>
  <c r="N674" i="12"/>
  <c r="AB673" i="12"/>
  <c r="P673" i="12"/>
  <c r="O673" i="12"/>
  <c r="N673" i="12"/>
  <c r="AB672" i="12"/>
  <c r="P672" i="12"/>
  <c r="O672" i="12"/>
  <c r="N672" i="12"/>
  <c r="AB671" i="12"/>
  <c r="P671" i="12"/>
  <c r="O671" i="12"/>
  <c r="N671" i="12"/>
  <c r="AB670" i="12"/>
  <c r="P670" i="12"/>
  <c r="O670" i="12"/>
  <c r="N670" i="12"/>
  <c r="AB669" i="12"/>
  <c r="P669" i="12"/>
  <c r="O669" i="12"/>
  <c r="N669" i="12"/>
  <c r="AB668" i="12"/>
  <c r="P668" i="12"/>
  <c r="O668" i="12"/>
  <c r="N668" i="12"/>
  <c r="AB667" i="12"/>
  <c r="P667" i="12"/>
  <c r="O667" i="12"/>
  <c r="N667" i="12"/>
  <c r="AB666" i="12"/>
  <c r="P666" i="12"/>
  <c r="O666" i="12"/>
  <c r="N666" i="12"/>
  <c r="AB665" i="12"/>
  <c r="P665" i="12"/>
  <c r="O665" i="12"/>
  <c r="N665" i="12"/>
  <c r="AB664" i="12"/>
  <c r="P664" i="12"/>
  <c r="O664" i="12"/>
  <c r="N664" i="12"/>
  <c r="AB663" i="12"/>
  <c r="P663" i="12"/>
  <c r="O663" i="12"/>
  <c r="N663" i="12"/>
  <c r="AB662" i="12"/>
  <c r="P662" i="12"/>
  <c r="O662" i="12"/>
  <c r="N662" i="12"/>
  <c r="AB661" i="12"/>
  <c r="P661" i="12"/>
  <c r="O661" i="12"/>
  <c r="N661" i="12"/>
  <c r="AB660" i="12"/>
  <c r="P660" i="12"/>
  <c r="O660" i="12"/>
  <c r="N660" i="12"/>
  <c r="AB659" i="12"/>
  <c r="P659" i="12"/>
  <c r="O659" i="12"/>
  <c r="N659" i="12"/>
  <c r="P658" i="12"/>
  <c r="O658" i="12"/>
  <c r="N658" i="12"/>
  <c r="AB657" i="12"/>
  <c r="P657" i="12"/>
  <c r="O657" i="12"/>
  <c r="N657" i="12"/>
  <c r="AB656" i="12"/>
  <c r="P656" i="12"/>
  <c r="O656" i="12"/>
  <c r="N656" i="12"/>
  <c r="AB655" i="12"/>
  <c r="P655" i="12"/>
  <c r="O655" i="12"/>
  <c r="N655" i="12"/>
  <c r="AB654" i="12"/>
  <c r="P654" i="12"/>
  <c r="O654" i="12"/>
  <c r="N654" i="12"/>
  <c r="AB653" i="12"/>
  <c r="P653" i="12"/>
  <c r="O653" i="12"/>
  <c r="N653" i="12"/>
  <c r="AB652" i="12"/>
  <c r="P652" i="12"/>
  <c r="O652" i="12"/>
  <c r="N652" i="12"/>
  <c r="P651" i="12"/>
  <c r="O651" i="12"/>
  <c r="N651" i="12"/>
  <c r="AB650" i="12"/>
  <c r="P650" i="12"/>
  <c r="O650" i="12"/>
  <c r="N650" i="12"/>
  <c r="AB649" i="12"/>
  <c r="P649" i="12"/>
  <c r="O649" i="12"/>
  <c r="N649" i="12"/>
  <c r="AB648" i="12"/>
  <c r="P648" i="12"/>
  <c r="O648" i="12"/>
  <c r="N648" i="12"/>
  <c r="AB647" i="12"/>
  <c r="P647" i="12"/>
  <c r="O647" i="12"/>
  <c r="N647" i="12"/>
  <c r="AB646" i="12"/>
  <c r="P646" i="12"/>
  <c r="O646" i="12"/>
  <c r="N646" i="12"/>
  <c r="AB645" i="12"/>
  <c r="P645" i="12"/>
  <c r="O645" i="12"/>
  <c r="N645" i="12"/>
  <c r="AB644" i="12"/>
  <c r="P644" i="12"/>
  <c r="O644" i="12"/>
  <c r="N644" i="12"/>
  <c r="AB643" i="12"/>
  <c r="P643" i="12"/>
  <c r="O643" i="12"/>
  <c r="N643" i="12"/>
  <c r="AB642" i="12"/>
  <c r="P642" i="12"/>
  <c r="O642" i="12"/>
  <c r="N642" i="12"/>
  <c r="AB641" i="12"/>
  <c r="P641" i="12"/>
  <c r="O641" i="12"/>
  <c r="N641" i="12"/>
  <c r="AB640" i="12"/>
  <c r="P640" i="12"/>
  <c r="O640" i="12"/>
  <c r="N640" i="12"/>
  <c r="AB639" i="12"/>
  <c r="P639" i="12"/>
  <c r="O639" i="12"/>
  <c r="N639" i="12"/>
  <c r="AB638" i="12"/>
  <c r="P638" i="12"/>
  <c r="O638" i="12"/>
  <c r="N638" i="12"/>
  <c r="AB637" i="12"/>
  <c r="P637" i="12"/>
  <c r="O637" i="12"/>
  <c r="N637" i="12"/>
  <c r="AB636" i="12"/>
  <c r="AB635" i="12"/>
  <c r="AB634" i="12"/>
  <c r="AB633" i="12"/>
  <c r="P633" i="12"/>
  <c r="O633" i="12"/>
  <c r="N633" i="12"/>
  <c r="AB632" i="12"/>
  <c r="P632" i="12"/>
  <c r="O632" i="12"/>
  <c r="N632" i="12"/>
  <c r="AB631" i="12"/>
  <c r="P631" i="12"/>
  <c r="O631" i="12"/>
  <c r="N631" i="12"/>
  <c r="AB630" i="12"/>
  <c r="P630" i="12"/>
  <c r="O630" i="12"/>
  <c r="N630" i="12"/>
  <c r="P629" i="12"/>
  <c r="O629" i="12"/>
  <c r="N629" i="12"/>
  <c r="AB628" i="12"/>
  <c r="P628" i="12"/>
  <c r="O628" i="12"/>
  <c r="N628" i="12"/>
  <c r="AB627" i="12"/>
  <c r="P627" i="12"/>
  <c r="O627" i="12"/>
  <c r="N627" i="12"/>
  <c r="AB626" i="12"/>
  <c r="P626" i="12"/>
  <c r="O626" i="12"/>
  <c r="N626" i="12"/>
  <c r="AB625" i="12"/>
  <c r="P625" i="12"/>
  <c r="O625" i="12"/>
  <c r="N625" i="12"/>
  <c r="AB624" i="12"/>
  <c r="P624" i="12"/>
  <c r="O624" i="12"/>
  <c r="N624" i="12"/>
  <c r="AB623" i="12"/>
  <c r="P623" i="12"/>
  <c r="O623" i="12"/>
  <c r="N623" i="12"/>
  <c r="AB622" i="12"/>
  <c r="P622" i="12"/>
  <c r="O622" i="12"/>
  <c r="N622" i="12"/>
  <c r="AB621" i="12"/>
  <c r="P621" i="12"/>
  <c r="O621" i="12"/>
  <c r="N621" i="12"/>
  <c r="AB620" i="12"/>
  <c r="P620" i="12"/>
  <c r="O620" i="12"/>
  <c r="N620" i="12"/>
  <c r="AB619" i="12"/>
  <c r="P619" i="12"/>
  <c r="O619" i="12"/>
  <c r="N619" i="12"/>
  <c r="AB618" i="12"/>
  <c r="P618" i="12"/>
  <c r="O618" i="12"/>
  <c r="N618" i="12"/>
  <c r="AB617" i="12"/>
  <c r="P617" i="12"/>
  <c r="O617" i="12"/>
  <c r="N617" i="12"/>
  <c r="P616" i="12"/>
  <c r="O616" i="12"/>
  <c r="N616" i="12"/>
  <c r="P615" i="12"/>
  <c r="O615" i="12"/>
  <c r="N615" i="12"/>
  <c r="P614" i="12"/>
  <c r="O614" i="12"/>
  <c r="N614" i="12"/>
  <c r="AB613" i="12"/>
  <c r="P613" i="12"/>
  <c r="O613" i="12"/>
  <c r="N613" i="12"/>
  <c r="AB612" i="12"/>
  <c r="P612" i="12"/>
  <c r="O612" i="12"/>
  <c r="N612" i="12"/>
  <c r="AB611" i="12"/>
  <c r="P611" i="12"/>
  <c r="O611" i="12"/>
  <c r="N611" i="12"/>
  <c r="AB610" i="12"/>
  <c r="P610" i="12"/>
  <c r="O610" i="12"/>
  <c r="N610" i="12"/>
  <c r="AB609" i="12"/>
  <c r="P609" i="12"/>
  <c r="O609" i="12"/>
  <c r="N609" i="12"/>
  <c r="AB608" i="12"/>
  <c r="P608" i="12"/>
  <c r="O608" i="12"/>
  <c r="N608" i="12"/>
  <c r="AB607" i="12"/>
  <c r="P607" i="12"/>
  <c r="O607" i="12"/>
  <c r="N607" i="12"/>
  <c r="AB606" i="12"/>
  <c r="P606" i="12"/>
  <c r="O606" i="12"/>
  <c r="N606" i="12"/>
  <c r="AB605" i="12"/>
  <c r="P605" i="12"/>
  <c r="O605" i="12"/>
  <c r="N605" i="12"/>
  <c r="AB604" i="12"/>
  <c r="P604" i="12"/>
  <c r="O604" i="12"/>
  <c r="N604" i="12"/>
  <c r="AB603" i="12"/>
  <c r="P603" i="12"/>
  <c r="O603" i="12"/>
  <c r="N603" i="12"/>
  <c r="AB602" i="12"/>
  <c r="P602" i="12"/>
  <c r="O602" i="12"/>
  <c r="N602" i="12"/>
  <c r="AB601" i="12"/>
  <c r="P601" i="12"/>
  <c r="O601" i="12"/>
  <c r="N601" i="12"/>
  <c r="AB600" i="12"/>
  <c r="P600" i="12"/>
  <c r="O600" i="12"/>
  <c r="N600" i="12"/>
  <c r="AB599" i="12"/>
  <c r="P599" i="12"/>
  <c r="O599" i="12"/>
  <c r="N599" i="12"/>
  <c r="AB598" i="12"/>
  <c r="P598" i="12"/>
  <c r="O598" i="12"/>
  <c r="N598" i="12"/>
  <c r="AB597" i="12"/>
  <c r="P597" i="12"/>
  <c r="O597" i="12"/>
  <c r="N597" i="12"/>
  <c r="AB596" i="12"/>
  <c r="P596" i="12"/>
  <c r="O596" i="12"/>
  <c r="N596" i="12"/>
  <c r="AB595" i="12"/>
  <c r="P595" i="12"/>
  <c r="O595" i="12"/>
  <c r="N595" i="12"/>
  <c r="AB594" i="12"/>
  <c r="P594" i="12"/>
  <c r="O594" i="12"/>
  <c r="N594" i="12"/>
  <c r="AB593" i="12"/>
  <c r="P593" i="12"/>
  <c r="O593" i="12"/>
  <c r="N593" i="12"/>
  <c r="AB592" i="12"/>
  <c r="P592" i="12"/>
  <c r="O592" i="12"/>
  <c r="N592" i="12"/>
  <c r="AB591" i="12"/>
  <c r="P591" i="12"/>
  <c r="O591" i="12"/>
  <c r="N591" i="12"/>
  <c r="AB590" i="12"/>
  <c r="P590" i="12"/>
  <c r="O590" i="12"/>
  <c r="N590" i="12"/>
  <c r="AB589" i="12"/>
  <c r="P589" i="12"/>
  <c r="O589" i="12"/>
  <c r="N589" i="12"/>
  <c r="AB588" i="12"/>
  <c r="P588" i="12"/>
  <c r="O588" i="12"/>
  <c r="N588" i="12"/>
  <c r="AB587" i="12"/>
  <c r="P587" i="12"/>
  <c r="O587" i="12"/>
  <c r="N587" i="12"/>
  <c r="AB586" i="12"/>
  <c r="P586" i="12"/>
  <c r="O586" i="12"/>
  <c r="N586" i="12"/>
  <c r="AB585" i="12"/>
  <c r="P585" i="12"/>
  <c r="O585" i="12"/>
  <c r="N585" i="12"/>
  <c r="AB584" i="12"/>
  <c r="P584" i="12"/>
  <c r="O584" i="12"/>
  <c r="N584" i="12"/>
  <c r="AB583" i="12"/>
  <c r="P583" i="12"/>
  <c r="O583" i="12"/>
  <c r="N583" i="12"/>
  <c r="AB582" i="12"/>
  <c r="P582" i="12"/>
  <c r="O582" i="12"/>
  <c r="N582" i="12"/>
  <c r="AB581" i="12"/>
  <c r="P581" i="12"/>
  <c r="O581" i="12"/>
  <c r="N581" i="12"/>
  <c r="AB580" i="12"/>
  <c r="P580" i="12"/>
  <c r="O580" i="12"/>
  <c r="N580" i="12"/>
  <c r="AB579" i="12"/>
  <c r="P579" i="12"/>
  <c r="O579" i="12"/>
  <c r="N579" i="12"/>
  <c r="AB578" i="12"/>
  <c r="P578" i="12"/>
  <c r="O578" i="12"/>
  <c r="N578" i="12"/>
  <c r="AB577" i="12"/>
  <c r="P577" i="12"/>
  <c r="O577" i="12"/>
  <c r="N577" i="12"/>
  <c r="AB576" i="12"/>
  <c r="P576" i="12"/>
  <c r="O576" i="12"/>
  <c r="N576" i="12"/>
  <c r="AB575" i="12"/>
  <c r="P575" i="12"/>
  <c r="O575" i="12"/>
  <c r="N575" i="12"/>
  <c r="AB574" i="12"/>
  <c r="P574" i="12"/>
  <c r="O574" i="12"/>
  <c r="N574" i="12"/>
  <c r="AB573" i="12"/>
  <c r="P573" i="12"/>
  <c r="O573" i="12"/>
  <c r="N573" i="12"/>
  <c r="AB572" i="12"/>
  <c r="P572" i="12"/>
  <c r="O572" i="12"/>
  <c r="N572" i="12"/>
  <c r="P571" i="12"/>
  <c r="O571" i="12"/>
  <c r="N571" i="12"/>
  <c r="AB570" i="12"/>
  <c r="P570" i="12"/>
  <c r="O570" i="12"/>
  <c r="N570" i="12"/>
  <c r="AB569" i="12"/>
  <c r="P569" i="12"/>
  <c r="O569" i="12"/>
  <c r="N569" i="12"/>
  <c r="AB568" i="12"/>
  <c r="P568" i="12"/>
  <c r="O568" i="12"/>
  <c r="N568" i="12"/>
  <c r="AB567" i="12"/>
  <c r="P567" i="12"/>
  <c r="O567" i="12"/>
  <c r="N567" i="12"/>
  <c r="AB566" i="12"/>
  <c r="P566" i="12"/>
  <c r="O566" i="12"/>
  <c r="N566" i="12"/>
  <c r="AB565" i="12"/>
  <c r="P565" i="12"/>
  <c r="O565" i="12"/>
  <c r="N565" i="12"/>
  <c r="AB564" i="12"/>
  <c r="P564" i="12"/>
  <c r="O564" i="12"/>
  <c r="N564" i="12"/>
  <c r="AB563" i="12"/>
  <c r="P563" i="12"/>
  <c r="O563" i="12"/>
  <c r="N563" i="12"/>
  <c r="AB562" i="12"/>
  <c r="P562" i="12"/>
  <c r="O562" i="12"/>
  <c r="N562" i="12"/>
  <c r="AB561" i="12"/>
  <c r="P561" i="12"/>
  <c r="O561" i="12"/>
  <c r="N561" i="12"/>
  <c r="AB560" i="12"/>
  <c r="P560" i="12"/>
  <c r="O560" i="12"/>
  <c r="N560" i="12"/>
  <c r="AB559" i="12"/>
  <c r="P559" i="12"/>
  <c r="O559" i="12"/>
  <c r="N559" i="12"/>
  <c r="AB558" i="12"/>
  <c r="P558" i="12"/>
  <c r="O558" i="12"/>
  <c r="N558" i="12"/>
  <c r="AB557" i="12"/>
  <c r="P557" i="12"/>
  <c r="O557" i="12"/>
  <c r="N557" i="12"/>
  <c r="AB556" i="12"/>
  <c r="P556" i="12"/>
  <c r="O556" i="12"/>
  <c r="N556" i="12"/>
  <c r="AB555" i="12"/>
  <c r="P555" i="12"/>
  <c r="O555" i="12"/>
  <c r="N555" i="12"/>
  <c r="AB554" i="12"/>
  <c r="P554" i="12"/>
  <c r="O554" i="12"/>
  <c r="N554" i="12"/>
  <c r="AB553" i="12"/>
  <c r="P553" i="12"/>
  <c r="O553" i="12"/>
  <c r="N553" i="12"/>
  <c r="AB552" i="12"/>
  <c r="P552" i="12"/>
  <c r="O552" i="12"/>
  <c r="N552" i="12"/>
  <c r="AB551" i="12"/>
  <c r="P551" i="12"/>
  <c r="O551" i="12"/>
  <c r="N551" i="12"/>
  <c r="AB550" i="12"/>
  <c r="P550" i="12"/>
  <c r="O550" i="12"/>
  <c r="N550" i="12"/>
  <c r="AB549" i="12"/>
  <c r="P549" i="12"/>
  <c r="O549" i="12"/>
  <c r="N549" i="12"/>
  <c r="AB548" i="12"/>
  <c r="P548" i="12"/>
  <c r="O548" i="12"/>
  <c r="N548" i="12"/>
  <c r="AB547" i="12"/>
  <c r="P547" i="12"/>
  <c r="O547" i="12"/>
  <c r="N547" i="12"/>
  <c r="AB546" i="12"/>
  <c r="P546" i="12"/>
  <c r="O546" i="12"/>
  <c r="N546" i="12"/>
  <c r="AB545" i="12"/>
  <c r="P545" i="12"/>
  <c r="O545" i="12"/>
  <c r="N545" i="12"/>
  <c r="AB544" i="12"/>
  <c r="P544" i="12"/>
  <c r="O544" i="12"/>
  <c r="N544" i="12"/>
  <c r="AB543" i="12"/>
  <c r="P543" i="12"/>
  <c r="O543" i="12"/>
  <c r="N543" i="12"/>
  <c r="AB542" i="12"/>
  <c r="P542" i="12"/>
  <c r="O542" i="12"/>
  <c r="N542" i="12"/>
  <c r="AB541" i="12"/>
  <c r="P541" i="12"/>
  <c r="O541" i="12"/>
  <c r="N541" i="12"/>
  <c r="AB540" i="12"/>
  <c r="P540" i="12"/>
  <c r="O540" i="12"/>
  <c r="N540" i="12"/>
  <c r="AB539" i="12"/>
  <c r="P539" i="12"/>
  <c r="O539" i="12"/>
  <c r="N539" i="12"/>
  <c r="AB538" i="12"/>
  <c r="P538" i="12"/>
  <c r="O538" i="12"/>
  <c r="N538" i="12"/>
  <c r="AB537" i="12"/>
  <c r="P537" i="12"/>
  <c r="O537" i="12"/>
  <c r="N537" i="12"/>
  <c r="AB536" i="12"/>
  <c r="P536" i="12"/>
  <c r="O536" i="12"/>
  <c r="N536" i="12"/>
  <c r="AB535" i="12"/>
  <c r="P535" i="12"/>
  <c r="O535" i="12"/>
  <c r="N535" i="12"/>
  <c r="AB534" i="12"/>
  <c r="P534" i="12"/>
  <c r="O534" i="12"/>
  <c r="N534" i="12"/>
  <c r="AB533" i="12"/>
  <c r="P533" i="12"/>
  <c r="O533" i="12"/>
  <c r="N533" i="12"/>
  <c r="AB532" i="12"/>
  <c r="P532" i="12"/>
  <c r="O532" i="12"/>
  <c r="N532" i="12"/>
  <c r="AB531" i="12"/>
  <c r="P531" i="12"/>
  <c r="O531" i="12"/>
  <c r="N531" i="12"/>
  <c r="AB530" i="12"/>
  <c r="P530" i="12"/>
  <c r="O530" i="12"/>
  <c r="N530" i="12"/>
  <c r="AB529" i="12"/>
  <c r="P529" i="12"/>
  <c r="O529" i="12"/>
  <c r="N529" i="12"/>
  <c r="AB528" i="12"/>
  <c r="P528" i="12"/>
  <c r="O528" i="12"/>
  <c r="N528" i="12"/>
  <c r="AB527" i="12"/>
  <c r="P527" i="12"/>
  <c r="O527" i="12"/>
  <c r="N527" i="12"/>
  <c r="AB526" i="12"/>
  <c r="P526" i="12"/>
  <c r="O526" i="12"/>
  <c r="N526" i="12"/>
  <c r="AB525" i="12"/>
  <c r="P525" i="12"/>
  <c r="O525" i="12"/>
  <c r="N525" i="12"/>
  <c r="AB524" i="12"/>
  <c r="P524" i="12"/>
  <c r="O524" i="12"/>
  <c r="N524" i="12"/>
  <c r="AB523" i="12"/>
  <c r="P523" i="12"/>
  <c r="O523" i="12"/>
  <c r="N523" i="12"/>
  <c r="AB522" i="12"/>
  <c r="P522" i="12"/>
  <c r="O522" i="12"/>
  <c r="N522" i="12"/>
  <c r="AB521" i="12"/>
  <c r="P521" i="12"/>
  <c r="O521" i="12"/>
  <c r="N521" i="12"/>
  <c r="AB520" i="12"/>
  <c r="P520" i="12"/>
  <c r="O520" i="12"/>
  <c r="N520" i="12"/>
  <c r="AB519" i="12"/>
  <c r="P519" i="12"/>
  <c r="O519" i="12"/>
  <c r="N519" i="12"/>
  <c r="AB518" i="12"/>
  <c r="P518" i="12"/>
  <c r="O518" i="12"/>
  <c r="N518" i="12"/>
  <c r="AB517" i="12"/>
  <c r="P517" i="12"/>
  <c r="O517" i="12"/>
  <c r="N517" i="12"/>
  <c r="AB516" i="12"/>
  <c r="P516" i="12"/>
  <c r="O516" i="12"/>
  <c r="N516" i="12"/>
  <c r="AB515" i="12"/>
  <c r="P515" i="12"/>
  <c r="O515" i="12"/>
  <c r="N515" i="12"/>
  <c r="AB514" i="12"/>
  <c r="P514" i="12"/>
  <c r="O514" i="12"/>
  <c r="N514" i="12"/>
  <c r="AB513" i="12"/>
  <c r="P513" i="12"/>
  <c r="O513" i="12"/>
  <c r="N513" i="12"/>
  <c r="AB512" i="12"/>
  <c r="P512" i="12"/>
  <c r="O512" i="12"/>
  <c r="N512" i="12"/>
  <c r="AB511" i="12"/>
  <c r="P511" i="12"/>
  <c r="O511" i="12"/>
  <c r="N511" i="12"/>
  <c r="AB510" i="12"/>
  <c r="P510" i="12"/>
  <c r="O510" i="12"/>
  <c r="N510" i="12"/>
  <c r="AB509" i="12"/>
  <c r="P509" i="12"/>
  <c r="O509" i="12"/>
  <c r="N509" i="12"/>
  <c r="AB508" i="12"/>
  <c r="P508" i="12"/>
  <c r="O508" i="12"/>
  <c r="N508" i="12"/>
  <c r="AB507" i="12"/>
  <c r="P507" i="12"/>
  <c r="O507" i="12"/>
  <c r="N507" i="12"/>
  <c r="AB506" i="12"/>
  <c r="P506" i="12"/>
  <c r="O506" i="12"/>
  <c r="N506" i="12"/>
  <c r="AB505" i="12"/>
  <c r="P505" i="12"/>
  <c r="O505" i="12"/>
  <c r="N505" i="12"/>
  <c r="AB504" i="12"/>
  <c r="P504" i="12"/>
  <c r="O504" i="12"/>
  <c r="N504" i="12"/>
  <c r="AB503" i="12"/>
  <c r="P503" i="12"/>
  <c r="O503" i="12"/>
  <c r="N503" i="12"/>
  <c r="AB502" i="12"/>
  <c r="P502" i="12"/>
  <c r="O502" i="12"/>
  <c r="N502" i="12"/>
  <c r="AB501" i="12"/>
  <c r="P501" i="12"/>
  <c r="O501" i="12"/>
  <c r="N501" i="12"/>
  <c r="AB500" i="12"/>
  <c r="P500" i="12"/>
  <c r="O500" i="12"/>
  <c r="N500" i="12"/>
  <c r="AB499" i="12"/>
  <c r="P499" i="12"/>
  <c r="O499" i="12"/>
  <c r="N499" i="12"/>
  <c r="AB498" i="12"/>
  <c r="P498" i="12"/>
  <c r="O498" i="12"/>
  <c r="N498" i="12"/>
  <c r="AB497" i="12"/>
  <c r="P497" i="12"/>
  <c r="O497" i="12"/>
  <c r="N497" i="12"/>
  <c r="AA496" i="12"/>
  <c r="P496" i="12"/>
  <c r="O496" i="12"/>
  <c r="N496" i="12"/>
  <c r="AA495" i="12"/>
  <c r="P495" i="12"/>
  <c r="O495" i="12"/>
  <c r="N495" i="12"/>
  <c r="P494" i="12"/>
  <c r="O494" i="12"/>
  <c r="N494" i="12"/>
  <c r="P493" i="12"/>
  <c r="O493" i="12"/>
  <c r="N493" i="12"/>
  <c r="P492" i="12"/>
  <c r="O492" i="12"/>
  <c r="N492" i="12"/>
  <c r="P491" i="12"/>
  <c r="O491" i="12"/>
  <c r="N491" i="12"/>
  <c r="P490" i="12"/>
  <c r="O490" i="12"/>
  <c r="N490" i="12"/>
  <c r="P489" i="12"/>
  <c r="O489" i="12"/>
  <c r="N489" i="12"/>
  <c r="P488" i="12"/>
  <c r="O488" i="12"/>
  <c r="N488" i="12"/>
  <c r="P487" i="12"/>
  <c r="O487" i="12"/>
  <c r="N487" i="12"/>
  <c r="P484" i="12"/>
  <c r="O484" i="12"/>
  <c r="N484" i="12"/>
  <c r="P483" i="12"/>
  <c r="O483" i="12"/>
  <c r="P482" i="12"/>
  <c r="O482" i="12"/>
  <c r="N482" i="12"/>
  <c r="P481" i="12"/>
  <c r="O481" i="12"/>
  <c r="N481" i="12"/>
  <c r="P480" i="12"/>
  <c r="O480" i="12"/>
  <c r="N480" i="12"/>
  <c r="P479" i="12"/>
  <c r="O479" i="12"/>
  <c r="N479" i="12"/>
  <c r="P478" i="12"/>
  <c r="O478" i="12"/>
  <c r="N478" i="12"/>
  <c r="P477" i="12"/>
  <c r="O477" i="12"/>
  <c r="N477" i="12"/>
  <c r="P476" i="12"/>
  <c r="O476" i="12"/>
  <c r="N476" i="12"/>
  <c r="P475" i="12"/>
  <c r="O475" i="12"/>
  <c r="N475" i="12"/>
  <c r="P474" i="12"/>
  <c r="O474" i="12"/>
  <c r="N474" i="12"/>
  <c r="P473" i="12"/>
  <c r="O473" i="12"/>
  <c r="N473" i="12"/>
  <c r="AA472" i="12"/>
  <c r="P472" i="12"/>
  <c r="O472" i="12"/>
  <c r="N472" i="12"/>
  <c r="AA471" i="12"/>
  <c r="P471" i="12"/>
  <c r="O471" i="12"/>
  <c r="N471" i="12"/>
  <c r="S470" i="12"/>
  <c r="AA470" i="12"/>
  <c r="P470" i="12"/>
  <c r="O470" i="12"/>
  <c r="N470" i="12"/>
  <c r="AA469" i="12"/>
  <c r="P469" i="12"/>
  <c r="O469" i="12"/>
  <c r="N469" i="12"/>
  <c r="S468" i="12"/>
  <c r="AA468" i="12"/>
  <c r="P468" i="12"/>
  <c r="O468" i="12"/>
  <c r="N468" i="12"/>
  <c r="AA467" i="12"/>
  <c r="P467" i="12"/>
  <c r="O467" i="12"/>
  <c r="N467" i="12"/>
  <c r="S466" i="12"/>
  <c r="AA466" i="12"/>
  <c r="P466" i="12"/>
  <c r="O466" i="12"/>
  <c r="N466" i="12"/>
  <c r="P465" i="12"/>
  <c r="O465" i="12"/>
  <c r="N465" i="12"/>
  <c r="P464" i="12"/>
  <c r="O464" i="12"/>
  <c r="N464" i="12"/>
  <c r="P463" i="12"/>
  <c r="O463" i="12"/>
  <c r="N463" i="12"/>
  <c r="P462" i="12"/>
  <c r="O462" i="12"/>
  <c r="N462" i="12"/>
  <c r="P461" i="12"/>
  <c r="O461" i="12"/>
  <c r="N461" i="12"/>
  <c r="P460" i="12"/>
  <c r="O460" i="12"/>
  <c r="N460" i="12"/>
  <c r="P459" i="12"/>
  <c r="O459" i="12"/>
  <c r="N459" i="12"/>
  <c r="P458" i="12"/>
  <c r="O458" i="12"/>
  <c r="N458" i="12"/>
  <c r="P457" i="12"/>
  <c r="O457" i="12"/>
  <c r="N457" i="12"/>
  <c r="P456" i="12"/>
  <c r="O456" i="12"/>
  <c r="N456" i="12"/>
  <c r="AA455" i="12"/>
  <c r="P455" i="12"/>
  <c r="O455" i="12"/>
  <c r="N455" i="12"/>
  <c r="AA454" i="12"/>
  <c r="P454" i="12"/>
  <c r="O454" i="12"/>
  <c r="N454" i="12"/>
  <c r="AA453" i="12"/>
  <c r="P453" i="12"/>
  <c r="O453" i="12"/>
  <c r="N453" i="12"/>
  <c r="AA452" i="12"/>
  <c r="P452" i="12"/>
  <c r="O452" i="12"/>
  <c r="N452" i="12"/>
  <c r="AA451" i="12"/>
  <c r="P451" i="12"/>
  <c r="O451" i="12"/>
  <c r="N451" i="12"/>
  <c r="AA450" i="12"/>
  <c r="P450" i="12"/>
  <c r="O450" i="12"/>
  <c r="N450" i="12"/>
  <c r="P449" i="12"/>
  <c r="O449" i="12"/>
  <c r="N449" i="12"/>
  <c r="AA448" i="12"/>
  <c r="P448" i="12"/>
  <c r="O448" i="12"/>
  <c r="N448" i="12"/>
  <c r="AA447" i="12"/>
  <c r="P447" i="12"/>
  <c r="O447" i="12"/>
  <c r="N447" i="12"/>
  <c r="AA446" i="12"/>
  <c r="P446" i="12"/>
  <c r="O446" i="12"/>
  <c r="N446" i="12"/>
  <c r="AA445" i="12"/>
  <c r="P445" i="12"/>
  <c r="O445" i="12"/>
  <c r="N445" i="12"/>
  <c r="AA444" i="12"/>
  <c r="P444" i="12"/>
  <c r="O444" i="12"/>
  <c r="N444" i="12"/>
  <c r="AA443" i="12"/>
  <c r="P443" i="12"/>
  <c r="O443" i="12"/>
  <c r="N443" i="12"/>
  <c r="AA442" i="12"/>
  <c r="P442" i="12"/>
  <c r="O442" i="12"/>
  <c r="N442" i="12"/>
  <c r="AA441" i="12"/>
  <c r="P441" i="12"/>
  <c r="O441" i="12"/>
  <c r="N441" i="12"/>
  <c r="AA440" i="12"/>
  <c r="P440" i="12"/>
  <c r="O440" i="12"/>
  <c r="N440" i="12"/>
  <c r="AA439" i="12"/>
  <c r="P439" i="12"/>
  <c r="O439" i="12"/>
  <c r="N439" i="12"/>
  <c r="P438" i="12"/>
  <c r="O438" i="12"/>
  <c r="N438" i="12"/>
  <c r="AA437" i="12"/>
  <c r="P437" i="12"/>
  <c r="O437" i="12"/>
  <c r="N437" i="12"/>
  <c r="AA436" i="12"/>
  <c r="P436" i="12"/>
  <c r="O436" i="12"/>
  <c r="N436" i="12"/>
  <c r="P435" i="12"/>
  <c r="O435" i="12"/>
  <c r="N435" i="12"/>
  <c r="P434" i="12"/>
  <c r="O434" i="12"/>
  <c r="N434" i="12"/>
  <c r="AA433" i="12"/>
  <c r="P433" i="12"/>
  <c r="O433" i="12"/>
  <c r="N433" i="12"/>
  <c r="AA432" i="12"/>
  <c r="P432" i="12"/>
  <c r="O432" i="12"/>
  <c r="N432" i="12"/>
  <c r="AA431" i="12"/>
  <c r="P431" i="12"/>
  <c r="O431" i="12"/>
  <c r="N431" i="12"/>
  <c r="AA430" i="12"/>
  <c r="P430" i="12"/>
  <c r="O430" i="12"/>
  <c r="N430" i="12"/>
  <c r="AA429" i="12"/>
  <c r="P429" i="12"/>
  <c r="O429" i="12"/>
  <c r="N429" i="12"/>
  <c r="AA428" i="12"/>
  <c r="P428" i="12"/>
  <c r="O428" i="12"/>
  <c r="N428" i="12"/>
  <c r="AA427" i="12"/>
  <c r="P427" i="12"/>
  <c r="O427" i="12"/>
  <c r="N427" i="12"/>
  <c r="AA426" i="12"/>
  <c r="P426" i="12"/>
  <c r="O426" i="12"/>
  <c r="N426" i="12"/>
  <c r="AA425" i="12"/>
  <c r="P425" i="12"/>
  <c r="O425" i="12"/>
  <c r="N425" i="12"/>
  <c r="P424" i="12"/>
  <c r="O424" i="12"/>
  <c r="N424" i="12"/>
  <c r="P423" i="12"/>
  <c r="O423" i="12"/>
  <c r="N423" i="12"/>
  <c r="P422" i="12"/>
  <c r="O422" i="12"/>
  <c r="N422" i="12"/>
  <c r="P421" i="12"/>
  <c r="O421" i="12"/>
  <c r="N421" i="12"/>
  <c r="P420" i="12"/>
  <c r="O420" i="12"/>
  <c r="N420" i="12"/>
  <c r="P419" i="12"/>
  <c r="O419" i="12"/>
  <c r="N419" i="12"/>
  <c r="P418" i="12"/>
  <c r="O418" i="12"/>
  <c r="N418" i="12"/>
  <c r="AA417" i="12"/>
  <c r="P417" i="12"/>
  <c r="O417" i="12"/>
  <c r="N417" i="12"/>
  <c r="P416" i="12"/>
  <c r="O416" i="12"/>
  <c r="N416" i="12"/>
  <c r="P415" i="12"/>
  <c r="O415" i="12"/>
  <c r="N415" i="12"/>
  <c r="P414" i="12"/>
  <c r="O414" i="12"/>
  <c r="N414" i="12"/>
  <c r="AA413" i="12"/>
  <c r="P413" i="12"/>
  <c r="O413" i="12"/>
  <c r="N413" i="12"/>
  <c r="P412" i="12"/>
  <c r="O412" i="12"/>
  <c r="N412" i="12"/>
  <c r="P411" i="12"/>
  <c r="O411" i="12"/>
  <c r="N411" i="12"/>
  <c r="P410" i="12"/>
  <c r="O410" i="12"/>
  <c r="N410" i="12"/>
  <c r="P409" i="12"/>
  <c r="O409" i="12"/>
  <c r="N409" i="12"/>
  <c r="P408" i="12"/>
  <c r="O408" i="12"/>
  <c r="N408" i="12"/>
  <c r="P407" i="12"/>
  <c r="O407" i="12"/>
  <c r="N407" i="12"/>
  <c r="P406" i="12"/>
  <c r="O406" i="12"/>
  <c r="N406" i="12"/>
  <c r="P405" i="12"/>
  <c r="O405" i="12"/>
  <c r="N405" i="12"/>
  <c r="P404" i="12"/>
  <c r="O404" i="12"/>
  <c r="N404" i="12"/>
  <c r="AA403" i="12"/>
  <c r="P403" i="12"/>
  <c r="O403" i="12"/>
  <c r="N403" i="12"/>
  <c r="P402" i="12"/>
  <c r="O402" i="12"/>
  <c r="N402" i="12"/>
  <c r="AA401" i="12"/>
  <c r="P401" i="12"/>
  <c r="O401" i="12"/>
  <c r="N401" i="12"/>
  <c r="P400" i="12"/>
  <c r="O400" i="12"/>
  <c r="N400" i="12"/>
  <c r="P399" i="12"/>
  <c r="O399" i="12"/>
  <c r="N399" i="12"/>
  <c r="P398" i="12"/>
  <c r="O398" i="12"/>
  <c r="N398" i="12"/>
  <c r="P397" i="12"/>
  <c r="O397" i="12"/>
  <c r="N397" i="12"/>
  <c r="AA396" i="12"/>
  <c r="P396" i="12"/>
  <c r="O396" i="12"/>
  <c r="N396" i="12"/>
  <c r="P395" i="12"/>
  <c r="O395" i="12"/>
  <c r="N395" i="12"/>
  <c r="AA394" i="12"/>
  <c r="P394" i="12"/>
  <c r="O394" i="12"/>
  <c r="N394" i="12"/>
  <c r="AA393" i="12"/>
  <c r="P393" i="12"/>
  <c r="O393" i="12"/>
  <c r="N393" i="12"/>
  <c r="AA392" i="12"/>
  <c r="P392" i="12"/>
  <c r="O392" i="12"/>
  <c r="N392" i="12"/>
  <c r="AA391" i="12"/>
  <c r="P391" i="12"/>
  <c r="O391" i="12"/>
  <c r="N391" i="12"/>
  <c r="AA390" i="12"/>
  <c r="P390" i="12"/>
  <c r="O390" i="12"/>
  <c r="N390" i="12"/>
  <c r="AA389" i="12"/>
  <c r="P389" i="12"/>
  <c r="O389" i="12"/>
  <c r="N389" i="12"/>
  <c r="AA388" i="12"/>
  <c r="P388" i="12"/>
  <c r="O388" i="12"/>
  <c r="N388" i="12"/>
  <c r="AA387" i="12"/>
  <c r="P387" i="12"/>
  <c r="O387" i="12"/>
  <c r="N387" i="12"/>
  <c r="AA386" i="12"/>
  <c r="P386" i="12"/>
  <c r="O386" i="12"/>
  <c r="N386" i="12"/>
  <c r="AA385" i="12"/>
  <c r="P385" i="12"/>
  <c r="O385" i="12"/>
  <c r="N385" i="12"/>
  <c r="P384" i="12"/>
  <c r="O384" i="12"/>
  <c r="N384" i="12"/>
  <c r="P383" i="12"/>
  <c r="O383" i="12"/>
  <c r="N383" i="12"/>
  <c r="P382" i="12"/>
  <c r="O382" i="12"/>
  <c r="N382" i="12"/>
  <c r="AA381" i="12"/>
  <c r="P381" i="12"/>
  <c r="O381" i="12"/>
  <c r="N381" i="12"/>
  <c r="P380" i="12"/>
  <c r="O380" i="12"/>
  <c r="N380" i="12"/>
  <c r="AA379" i="12"/>
  <c r="P379" i="12"/>
  <c r="O379" i="12"/>
  <c r="N379" i="12"/>
  <c r="AA378" i="12"/>
  <c r="P378" i="12"/>
  <c r="O378" i="12"/>
  <c r="N378" i="12"/>
  <c r="AA377" i="12"/>
  <c r="P377" i="12"/>
  <c r="O377" i="12"/>
  <c r="N377" i="12"/>
  <c r="AA376" i="12"/>
  <c r="P376" i="12"/>
  <c r="O376" i="12"/>
  <c r="N376" i="12"/>
  <c r="AA375" i="12"/>
  <c r="P375" i="12"/>
  <c r="O375" i="12"/>
  <c r="N375" i="12"/>
  <c r="AA374" i="12"/>
  <c r="P374" i="12"/>
  <c r="O374" i="12"/>
  <c r="N374" i="12"/>
  <c r="P373" i="12"/>
  <c r="O373" i="12"/>
  <c r="N373" i="12"/>
  <c r="AA372" i="12"/>
  <c r="P372" i="12"/>
  <c r="O372" i="12"/>
  <c r="N372" i="12"/>
  <c r="AA371" i="12"/>
  <c r="P371" i="12"/>
  <c r="O371" i="12"/>
  <c r="N371" i="12"/>
  <c r="P370" i="12"/>
  <c r="O370" i="12"/>
  <c r="N370" i="12"/>
  <c r="AA369" i="12"/>
  <c r="P369" i="12"/>
  <c r="O369" i="12"/>
  <c r="N369" i="12"/>
  <c r="AA368" i="12"/>
  <c r="P368" i="12"/>
  <c r="O368" i="12"/>
  <c r="N368" i="12"/>
  <c r="P367" i="12"/>
  <c r="O367" i="12"/>
  <c r="N367" i="12"/>
  <c r="AA366" i="12"/>
  <c r="P366" i="12"/>
  <c r="O366" i="12"/>
  <c r="N366" i="12"/>
  <c r="P365" i="12"/>
  <c r="O365" i="12"/>
  <c r="N365" i="12"/>
  <c r="AA364" i="12"/>
  <c r="P364" i="12"/>
  <c r="O364" i="12"/>
  <c r="N364" i="12"/>
  <c r="P363" i="12"/>
  <c r="O363" i="12"/>
  <c r="N363" i="12"/>
  <c r="P362" i="12"/>
  <c r="O362" i="12"/>
  <c r="N362" i="12"/>
  <c r="AA361" i="12"/>
  <c r="P361" i="12"/>
  <c r="O361" i="12"/>
  <c r="N361" i="12"/>
  <c r="P360" i="12"/>
  <c r="O360" i="12"/>
  <c r="N360" i="12"/>
  <c r="AA359" i="12"/>
  <c r="P359" i="12"/>
  <c r="O359" i="12"/>
  <c r="N359" i="12"/>
  <c r="P358" i="12"/>
  <c r="O358" i="12"/>
  <c r="N358" i="12"/>
  <c r="P357" i="12"/>
  <c r="O357" i="12"/>
  <c r="N357" i="12"/>
  <c r="AA356" i="12"/>
  <c r="P356" i="12"/>
  <c r="O356" i="12"/>
  <c r="N356" i="12"/>
  <c r="AA355" i="12"/>
  <c r="P355" i="12"/>
  <c r="O355" i="12"/>
  <c r="N355" i="12"/>
  <c r="P354" i="12"/>
  <c r="O354" i="12"/>
  <c r="N354" i="12"/>
  <c r="P353" i="12"/>
  <c r="O353" i="12"/>
  <c r="N353" i="12"/>
  <c r="AA352" i="12"/>
  <c r="P352" i="12"/>
  <c r="O352" i="12"/>
  <c r="N352" i="12"/>
  <c r="P351" i="12"/>
  <c r="O351" i="12"/>
  <c r="N351" i="12"/>
  <c r="P350" i="12"/>
  <c r="O350" i="12"/>
  <c r="N350" i="12"/>
  <c r="AA349" i="12"/>
  <c r="P349" i="12"/>
  <c r="O349" i="12"/>
  <c r="N349" i="12"/>
  <c r="AA348" i="12"/>
  <c r="P348" i="12"/>
  <c r="O348" i="12"/>
  <c r="N348" i="12"/>
  <c r="AA347" i="12"/>
  <c r="P347" i="12"/>
  <c r="O347" i="12"/>
  <c r="N347" i="12"/>
  <c r="AA346" i="12"/>
  <c r="P346" i="12"/>
  <c r="O346" i="12"/>
  <c r="N346" i="12"/>
  <c r="P345" i="12"/>
  <c r="O345" i="12"/>
  <c r="N345" i="12"/>
  <c r="P344" i="12"/>
  <c r="O344" i="12"/>
  <c r="N344" i="12"/>
  <c r="AA343" i="12"/>
  <c r="P343" i="12"/>
  <c r="O343" i="12"/>
  <c r="N343" i="12"/>
  <c r="P342" i="12"/>
  <c r="O342" i="12"/>
  <c r="N342" i="12"/>
  <c r="P341" i="12"/>
  <c r="O341" i="12"/>
  <c r="N341" i="12"/>
  <c r="AA340" i="12"/>
  <c r="P340" i="12"/>
  <c r="O340" i="12"/>
  <c r="N340" i="12"/>
  <c r="P339" i="12"/>
  <c r="O339" i="12"/>
  <c r="N339" i="12"/>
  <c r="P338" i="12"/>
  <c r="O338" i="12"/>
  <c r="N338" i="12"/>
  <c r="P337" i="12"/>
  <c r="O337" i="12"/>
  <c r="N337" i="12"/>
  <c r="AA336" i="12"/>
  <c r="P336" i="12"/>
  <c r="O336" i="12"/>
  <c r="N336" i="12"/>
  <c r="AA335" i="12"/>
  <c r="P335" i="12"/>
  <c r="O335" i="12"/>
  <c r="N335" i="12"/>
  <c r="AA334" i="12"/>
  <c r="P334" i="12"/>
  <c r="O334" i="12"/>
  <c r="N334" i="12"/>
  <c r="AA333" i="12"/>
  <c r="P333" i="12"/>
  <c r="O333" i="12"/>
  <c r="N333" i="12"/>
  <c r="AA332" i="12"/>
  <c r="P332" i="12"/>
  <c r="O332" i="12"/>
  <c r="N332" i="12"/>
  <c r="AA331" i="12"/>
  <c r="P331" i="12"/>
  <c r="O331" i="12"/>
  <c r="N331" i="12"/>
  <c r="P330" i="12"/>
  <c r="O330" i="12"/>
  <c r="N330" i="12"/>
  <c r="P329" i="12"/>
  <c r="O329" i="12"/>
  <c r="N329" i="12"/>
  <c r="P328" i="12"/>
  <c r="O328" i="12"/>
  <c r="N328" i="12"/>
  <c r="AA327" i="12"/>
  <c r="P327" i="12"/>
  <c r="O327" i="12"/>
  <c r="N327" i="12"/>
  <c r="AA326" i="12"/>
  <c r="P326" i="12"/>
  <c r="O326" i="12"/>
  <c r="N326" i="12"/>
  <c r="P325" i="12"/>
  <c r="O325" i="12"/>
  <c r="N325" i="12"/>
  <c r="P324" i="12"/>
  <c r="O324" i="12"/>
  <c r="N324" i="12"/>
  <c r="P323" i="12"/>
  <c r="O323" i="12"/>
  <c r="N323" i="12"/>
  <c r="AA322" i="12"/>
  <c r="P322" i="12"/>
  <c r="O322" i="12"/>
  <c r="N322" i="12"/>
  <c r="P321" i="12"/>
  <c r="O321" i="12"/>
  <c r="N321" i="12"/>
  <c r="AA320" i="12"/>
  <c r="P320" i="12"/>
  <c r="O320" i="12"/>
  <c r="N320" i="12"/>
  <c r="P319" i="12"/>
  <c r="O319" i="12"/>
  <c r="N319" i="12"/>
  <c r="AA318" i="12"/>
  <c r="P318" i="12"/>
  <c r="O318" i="12"/>
  <c r="N318" i="12"/>
  <c r="AA317" i="12"/>
  <c r="P317" i="12"/>
  <c r="O317" i="12"/>
  <c r="N317" i="12"/>
  <c r="AA316" i="12"/>
  <c r="P316" i="12"/>
  <c r="O316" i="12"/>
  <c r="N316" i="12"/>
  <c r="AA314" i="12"/>
  <c r="P314" i="12"/>
  <c r="O314" i="12"/>
  <c r="N314" i="12"/>
  <c r="AA313" i="12"/>
  <c r="P313" i="12"/>
  <c r="O313" i="12"/>
  <c r="N313" i="12"/>
  <c r="AA312" i="12"/>
  <c r="P312" i="12"/>
  <c r="O312" i="12"/>
  <c r="N312" i="12"/>
  <c r="P311" i="12"/>
  <c r="O311" i="12"/>
  <c r="N311" i="12"/>
  <c r="AA310" i="12"/>
  <c r="P310" i="12"/>
  <c r="O310" i="12"/>
  <c r="N310" i="12"/>
  <c r="P309" i="12"/>
  <c r="O309" i="12"/>
  <c r="N309" i="12"/>
  <c r="AA308" i="12"/>
  <c r="P308" i="12"/>
  <c r="O308" i="12"/>
  <c r="N308" i="12"/>
  <c r="AA307" i="12"/>
  <c r="P307" i="12"/>
  <c r="O307" i="12"/>
  <c r="N307" i="12"/>
  <c r="AA306" i="12"/>
  <c r="P306" i="12"/>
  <c r="O306" i="12"/>
  <c r="N306" i="12"/>
  <c r="P305" i="12"/>
  <c r="O305" i="12"/>
  <c r="N305" i="12"/>
  <c r="AA304" i="12"/>
  <c r="P304" i="12"/>
  <c r="O304" i="12"/>
  <c r="N304" i="12"/>
  <c r="AA303" i="12"/>
  <c r="P303" i="12"/>
  <c r="O303" i="12"/>
  <c r="N303" i="12"/>
  <c r="AA302" i="12"/>
  <c r="P302" i="12"/>
  <c r="O302" i="12"/>
  <c r="N302" i="12"/>
  <c r="AA301" i="12"/>
  <c r="P301" i="12"/>
  <c r="O301" i="12"/>
  <c r="N301" i="12"/>
  <c r="AA300" i="12"/>
  <c r="P300" i="12"/>
  <c r="O300" i="12"/>
  <c r="N300" i="12"/>
  <c r="AA299" i="12"/>
  <c r="P299" i="12"/>
  <c r="O299" i="12"/>
  <c r="N299" i="12"/>
  <c r="P298" i="12"/>
  <c r="O298" i="12"/>
  <c r="N298" i="12"/>
  <c r="P297" i="12"/>
  <c r="O297" i="12"/>
  <c r="N297" i="12"/>
  <c r="P296" i="12"/>
  <c r="O296" i="12"/>
  <c r="N296" i="12"/>
  <c r="AA295" i="12"/>
  <c r="P295" i="12"/>
  <c r="O295" i="12"/>
  <c r="N295" i="12"/>
  <c r="AA294" i="12"/>
  <c r="P294" i="12"/>
  <c r="O294" i="12"/>
  <c r="N294" i="12"/>
  <c r="AA293" i="12"/>
  <c r="P293" i="12"/>
  <c r="O293" i="12"/>
  <c r="N293" i="12"/>
  <c r="AA292" i="12"/>
  <c r="P292" i="12"/>
  <c r="O292" i="12"/>
  <c r="N292" i="12"/>
  <c r="P291" i="12"/>
  <c r="O291" i="12"/>
  <c r="N291" i="12"/>
  <c r="AA290" i="12"/>
  <c r="P290" i="12"/>
  <c r="O290" i="12"/>
  <c r="N290" i="12"/>
  <c r="AA289" i="12"/>
  <c r="P289" i="12"/>
  <c r="O289" i="12"/>
  <c r="N289" i="12"/>
  <c r="AA288" i="12"/>
  <c r="P288" i="12"/>
  <c r="O288" i="12"/>
  <c r="N288" i="12"/>
  <c r="AA287" i="12"/>
  <c r="P287" i="12"/>
  <c r="O287" i="12"/>
  <c r="N287" i="12"/>
  <c r="AA286" i="12"/>
  <c r="P286" i="12"/>
  <c r="O286" i="12"/>
  <c r="N286" i="12"/>
  <c r="AA285" i="12"/>
  <c r="P285" i="12"/>
  <c r="O285" i="12"/>
  <c r="N285" i="12"/>
  <c r="AA284" i="12"/>
  <c r="P284" i="12"/>
  <c r="O284" i="12"/>
  <c r="N284" i="12"/>
  <c r="AA283" i="12"/>
  <c r="P283" i="12"/>
  <c r="O283" i="12"/>
  <c r="N283" i="12"/>
  <c r="AA282" i="12"/>
  <c r="P282" i="12"/>
  <c r="O282" i="12"/>
  <c r="N282" i="12"/>
  <c r="AA281" i="12"/>
  <c r="P281" i="12"/>
  <c r="O281" i="12"/>
  <c r="N281" i="12"/>
  <c r="AA280" i="12"/>
  <c r="P280" i="12"/>
  <c r="O280" i="12"/>
  <c r="N280" i="12"/>
  <c r="P279" i="12"/>
  <c r="O279" i="12"/>
  <c r="N279" i="12"/>
  <c r="P278" i="12"/>
  <c r="O278" i="12"/>
  <c r="N278" i="12"/>
  <c r="AA277" i="12"/>
  <c r="P277" i="12"/>
  <c r="O277" i="12"/>
  <c r="N277" i="12"/>
  <c r="AA276" i="12"/>
  <c r="P276" i="12"/>
  <c r="O276" i="12"/>
  <c r="N276" i="12"/>
  <c r="AA275" i="12"/>
  <c r="P275" i="12"/>
  <c r="O275" i="12"/>
  <c r="N275" i="12"/>
  <c r="AA274" i="12"/>
  <c r="P274" i="12"/>
  <c r="O274" i="12"/>
  <c r="N274" i="12"/>
  <c r="AA273" i="12"/>
  <c r="P273" i="12"/>
  <c r="O273" i="12"/>
  <c r="N273" i="12"/>
  <c r="AA272" i="12"/>
  <c r="P272" i="12"/>
  <c r="O272" i="12"/>
  <c r="N272" i="12"/>
  <c r="AA271" i="12"/>
  <c r="P271" i="12"/>
  <c r="O271" i="12"/>
  <c r="N271" i="12"/>
  <c r="AA270" i="12"/>
  <c r="P270" i="12"/>
  <c r="O270" i="12"/>
  <c r="N270" i="12"/>
  <c r="AA269" i="12"/>
  <c r="P269" i="12"/>
  <c r="O269" i="12"/>
  <c r="N269" i="12"/>
  <c r="AA268" i="12"/>
  <c r="P268" i="12"/>
  <c r="O268" i="12"/>
  <c r="N268" i="12"/>
  <c r="AA267" i="12"/>
  <c r="P267" i="12"/>
  <c r="O267" i="12"/>
  <c r="N267" i="12"/>
  <c r="AA266" i="12"/>
  <c r="P266" i="12"/>
  <c r="O266" i="12"/>
  <c r="N266" i="12"/>
  <c r="P265" i="12"/>
  <c r="O265" i="12"/>
  <c r="N265" i="12"/>
  <c r="P264" i="12"/>
  <c r="O264" i="12"/>
  <c r="N264" i="12"/>
  <c r="AA263" i="12"/>
  <c r="P263" i="12"/>
  <c r="O263" i="12"/>
  <c r="N263" i="12"/>
  <c r="AA262" i="12"/>
  <c r="P262" i="12"/>
  <c r="O262" i="12"/>
  <c r="N262" i="12"/>
  <c r="AA261" i="12"/>
  <c r="P261" i="12"/>
  <c r="O261" i="12"/>
  <c r="N261" i="12"/>
  <c r="AA260" i="12"/>
  <c r="P260" i="12"/>
  <c r="O260" i="12"/>
  <c r="N260" i="12"/>
  <c r="AA259" i="12"/>
  <c r="P259" i="12"/>
  <c r="O259" i="12"/>
  <c r="N259" i="12"/>
  <c r="P258" i="12"/>
  <c r="O258" i="12"/>
  <c r="N258" i="12"/>
  <c r="AA257" i="12"/>
  <c r="P257" i="12"/>
  <c r="O257" i="12"/>
  <c r="N257" i="12"/>
  <c r="P256" i="12"/>
  <c r="O256" i="12"/>
  <c r="N256" i="12"/>
  <c r="AA255" i="12"/>
  <c r="P255" i="12"/>
  <c r="O255" i="12"/>
  <c r="N255" i="12"/>
  <c r="AA254" i="12"/>
  <c r="P254" i="12"/>
  <c r="O254" i="12"/>
  <c r="N254" i="12"/>
  <c r="P253" i="12"/>
  <c r="O253" i="12"/>
  <c r="N253" i="12"/>
  <c r="P252" i="12"/>
  <c r="O252" i="12"/>
  <c r="N252" i="12"/>
  <c r="P251" i="12"/>
  <c r="O251" i="12"/>
  <c r="N251" i="12"/>
  <c r="AA250" i="12"/>
  <c r="P250" i="12"/>
  <c r="O250" i="12"/>
  <c r="N250" i="12"/>
  <c r="AA249" i="12"/>
  <c r="P249" i="12"/>
  <c r="O249" i="12"/>
  <c r="N249" i="12"/>
  <c r="P248" i="12"/>
  <c r="O248" i="12"/>
  <c r="N248" i="12"/>
  <c r="P247" i="12"/>
  <c r="O247" i="12"/>
  <c r="N247" i="12"/>
  <c r="AA246" i="12"/>
  <c r="P246" i="12"/>
  <c r="O246" i="12"/>
  <c r="N246" i="12"/>
  <c r="P245" i="12"/>
  <c r="O245" i="12"/>
  <c r="N245" i="12"/>
  <c r="AA244" i="12"/>
  <c r="P244" i="12"/>
  <c r="O244" i="12"/>
  <c r="N244" i="12"/>
  <c r="P243" i="12"/>
  <c r="O243" i="12"/>
  <c r="N243" i="12"/>
  <c r="P242" i="12"/>
  <c r="O242" i="12"/>
  <c r="N242" i="12"/>
  <c r="AA241" i="12"/>
  <c r="P241" i="12"/>
  <c r="O241" i="12"/>
  <c r="N241" i="12"/>
  <c r="P240" i="12"/>
  <c r="O240" i="12"/>
  <c r="N240" i="12"/>
  <c r="P239" i="12"/>
  <c r="O239" i="12"/>
  <c r="N239" i="12"/>
  <c r="AA238" i="12"/>
  <c r="P238" i="12"/>
  <c r="O238" i="12"/>
  <c r="N238" i="12"/>
  <c r="AA237" i="12"/>
  <c r="P237" i="12"/>
  <c r="O237" i="12"/>
  <c r="N237" i="12"/>
  <c r="P236" i="12"/>
  <c r="O236" i="12"/>
  <c r="N236" i="12"/>
  <c r="AA235" i="12"/>
  <c r="P235" i="12"/>
  <c r="O235" i="12"/>
  <c r="N235" i="12"/>
  <c r="AA234" i="12"/>
  <c r="P234" i="12"/>
  <c r="O234" i="12"/>
  <c r="N234" i="12"/>
  <c r="P233" i="12"/>
  <c r="O233" i="12"/>
  <c r="N233" i="12"/>
  <c r="AA232" i="12"/>
  <c r="P232" i="12"/>
  <c r="O232" i="12"/>
  <c r="N232" i="12"/>
  <c r="AA231" i="12"/>
  <c r="P231" i="12"/>
  <c r="O231" i="12"/>
  <c r="N231" i="12"/>
  <c r="AA230" i="12"/>
  <c r="P230" i="12"/>
  <c r="O230" i="12"/>
  <c r="N230" i="12"/>
  <c r="AA229" i="12"/>
  <c r="P229" i="12"/>
  <c r="O229" i="12"/>
  <c r="N229" i="12"/>
  <c r="AA228" i="12"/>
  <c r="P228" i="12"/>
  <c r="O228" i="12"/>
  <c r="N228" i="12"/>
  <c r="P226" i="12"/>
  <c r="O226" i="12"/>
  <c r="N226" i="12"/>
  <c r="AA225" i="12"/>
  <c r="P225" i="12"/>
  <c r="O225" i="12"/>
  <c r="N225" i="12"/>
  <c r="AA224" i="12"/>
  <c r="P224" i="12"/>
  <c r="O224" i="12"/>
  <c r="N224" i="12"/>
  <c r="AA223" i="12"/>
  <c r="P223" i="12"/>
  <c r="O223" i="12"/>
  <c r="N223" i="12"/>
  <c r="AA222" i="12"/>
  <c r="P222" i="12"/>
  <c r="O222" i="12"/>
  <c r="N222" i="12"/>
  <c r="P221" i="12"/>
  <c r="O221" i="12"/>
  <c r="N221" i="12"/>
  <c r="AA220" i="12"/>
  <c r="P220" i="12"/>
  <c r="O220" i="12"/>
  <c r="N220" i="12"/>
  <c r="AA219" i="12"/>
  <c r="P219" i="12"/>
  <c r="O219" i="12"/>
  <c r="N219" i="12"/>
  <c r="AA218" i="12"/>
  <c r="P218" i="12"/>
  <c r="O218" i="12"/>
  <c r="N218" i="12"/>
  <c r="AA217" i="12"/>
  <c r="P217" i="12"/>
  <c r="O217" i="12"/>
  <c r="N217" i="12"/>
  <c r="AA216" i="12"/>
  <c r="P216" i="12"/>
  <c r="O216" i="12"/>
  <c r="N216" i="12"/>
  <c r="AA215" i="12"/>
  <c r="P215" i="12"/>
  <c r="O215" i="12"/>
  <c r="N215" i="12"/>
  <c r="AA214" i="12"/>
  <c r="P214" i="12"/>
  <c r="O214" i="12"/>
  <c r="N214" i="12"/>
  <c r="AA213" i="12"/>
  <c r="P213" i="12"/>
  <c r="O213" i="12"/>
  <c r="N213" i="12"/>
  <c r="AA212" i="12"/>
  <c r="P212" i="12"/>
  <c r="O212" i="12"/>
  <c r="N212" i="12"/>
  <c r="AA211" i="12"/>
  <c r="P211" i="12"/>
  <c r="O211" i="12"/>
  <c r="N211" i="12"/>
  <c r="AA210" i="12"/>
  <c r="P210" i="12"/>
  <c r="O210" i="12"/>
  <c r="N210" i="12"/>
  <c r="AA209" i="12"/>
  <c r="P209" i="12"/>
  <c r="O209" i="12"/>
  <c r="N209" i="12"/>
  <c r="AA208" i="12"/>
  <c r="P208" i="12"/>
  <c r="O208" i="12"/>
  <c r="N208" i="12"/>
  <c r="AA207" i="12"/>
  <c r="P207" i="12"/>
  <c r="O207" i="12"/>
  <c r="N207" i="12"/>
  <c r="AA206" i="12"/>
  <c r="P206" i="12"/>
  <c r="O206" i="12"/>
  <c r="N206" i="12"/>
  <c r="AA205" i="12"/>
  <c r="P205" i="12"/>
  <c r="O205" i="12"/>
  <c r="N205" i="12"/>
  <c r="AA204" i="12"/>
  <c r="P204" i="12"/>
  <c r="O204" i="12"/>
  <c r="N204" i="12"/>
  <c r="AA203" i="12"/>
  <c r="P203" i="12"/>
  <c r="O203" i="12"/>
  <c r="N203" i="12"/>
  <c r="AA202" i="12"/>
  <c r="P202" i="12"/>
  <c r="O202" i="12"/>
  <c r="N202" i="12"/>
  <c r="AA201" i="12"/>
  <c r="P201" i="12"/>
  <c r="O201" i="12"/>
  <c r="N201" i="12"/>
  <c r="AA200" i="12"/>
  <c r="P200" i="12"/>
  <c r="O200" i="12"/>
  <c r="N200" i="12"/>
  <c r="AA199" i="12"/>
  <c r="P199" i="12"/>
  <c r="O199" i="12"/>
  <c r="N199" i="12"/>
  <c r="AA198" i="12"/>
  <c r="P198" i="12"/>
  <c r="O198" i="12"/>
  <c r="N198" i="12"/>
  <c r="AA197" i="12"/>
  <c r="P197" i="12"/>
  <c r="O197" i="12"/>
  <c r="N197" i="12"/>
  <c r="AA196" i="12"/>
  <c r="P196" i="12"/>
  <c r="O196" i="12"/>
  <c r="N196" i="12"/>
  <c r="AA195" i="12"/>
  <c r="P195" i="12"/>
  <c r="O195" i="12"/>
  <c r="N195" i="12"/>
  <c r="P194" i="12"/>
  <c r="O194" i="12"/>
  <c r="N194" i="12"/>
  <c r="AA193" i="12"/>
  <c r="P193" i="12"/>
  <c r="O193" i="12"/>
  <c r="N193" i="12"/>
  <c r="P192" i="12"/>
  <c r="O192" i="12"/>
  <c r="N192" i="12"/>
  <c r="AA191" i="12"/>
  <c r="P191" i="12"/>
  <c r="O191" i="12"/>
  <c r="N191" i="12"/>
  <c r="AA190" i="12"/>
  <c r="P190" i="12"/>
  <c r="O190" i="12"/>
  <c r="N190" i="12"/>
  <c r="AA189" i="12"/>
  <c r="P189" i="12"/>
  <c r="O189" i="12"/>
  <c r="N189" i="12"/>
  <c r="AA188" i="12"/>
  <c r="P188" i="12"/>
  <c r="O188" i="12"/>
  <c r="N188" i="12"/>
  <c r="AA187" i="12"/>
  <c r="P187" i="12"/>
  <c r="O187" i="12"/>
  <c r="N187" i="12"/>
  <c r="AA186" i="12"/>
  <c r="P186" i="12"/>
  <c r="O186" i="12"/>
  <c r="N186" i="12"/>
  <c r="AA185" i="12"/>
  <c r="P185" i="12"/>
  <c r="O185" i="12"/>
  <c r="N185" i="12"/>
  <c r="AA184" i="12"/>
  <c r="P184" i="12"/>
  <c r="O184" i="12"/>
  <c r="N184" i="12"/>
  <c r="AA183" i="12"/>
  <c r="P183" i="12"/>
  <c r="O183" i="12"/>
  <c r="N183" i="12"/>
  <c r="AA182" i="12"/>
  <c r="P182" i="12"/>
  <c r="O182" i="12"/>
  <c r="N182" i="12"/>
  <c r="AA181" i="12"/>
  <c r="P181" i="12"/>
  <c r="O181" i="12"/>
  <c r="N181" i="12"/>
  <c r="AA180" i="12"/>
  <c r="P180" i="12"/>
  <c r="O180" i="12"/>
  <c r="N180" i="12"/>
  <c r="AA179" i="12"/>
  <c r="P179" i="12"/>
  <c r="O179" i="12"/>
  <c r="N179" i="12"/>
  <c r="AA178" i="12"/>
  <c r="P178" i="12"/>
  <c r="O178" i="12"/>
  <c r="N178" i="12"/>
  <c r="AA177" i="12"/>
  <c r="P177" i="12"/>
  <c r="O177" i="12"/>
  <c r="N177" i="12"/>
  <c r="AA176" i="12"/>
  <c r="P176" i="12"/>
  <c r="O176" i="12"/>
  <c r="N176" i="12"/>
  <c r="P175" i="12"/>
  <c r="O175" i="12"/>
  <c r="N175" i="12"/>
  <c r="AA174" i="12"/>
  <c r="P174" i="12"/>
  <c r="O174" i="12"/>
  <c r="N174" i="12"/>
  <c r="P173" i="12"/>
  <c r="O173" i="12"/>
  <c r="N173" i="12"/>
  <c r="AC172" i="12"/>
  <c r="AB172" i="12"/>
  <c r="AA172" i="12"/>
  <c r="P172" i="12"/>
  <c r="O172" i="12"/>
  <c r="N172" i="12"/>
  <c r="AA171" i="12"/>
  <c r="P171" i="12"/>
  <c r="O171" i="12"/>
  <c r="N171" i="12"/>
  <c r="AA170" i="12"/>
  <c r="P170" i="12"/>
  <c r="O170" i="12"/>
  <c r="N170" i="12"/>
  <c r="AC169" i="12"/>
  <c r="AB169" i="12"/>
  <c r="AA169" i="12"/>
  <c r="P169" i="12"/>
  <c r="O169" i="12"/>
  <c r="N169" i="12"/>
  <c r="AC168" i="12"/>
  <c r="AB168" i="12"/>
  <c r="AA168" i="12"/>
  <c r="P168" i="12"/>
  <c r="O168" i="12"/>
  <c r="N168" i="12"/>
  <c r="P167" i="12"/>
  <c r="O167" i="12"/>
  <c r="N167" i="12"/>
  <c r="AA166" i="12"/>
  <c r="P166" i="12"/>
  <c r="O166" i="12"/>
  <c r="N166" i="12"/>
  <c r="AC165" i="12"/>
  <c r="AB165" i="12"/>
  <c r="AA165" i="12"/>
  <c r="P165" i="12"/>
  <c r="O165" i="12"/>
  <c r="N165" i="12"/>
  <c r="AC164" i="12"/>
  <c r="AB164" i="12"/>
  <c r="AA164" i="12"/>
  <c r="P164" i="12"/>
  <c r="O164" i="12"/>
  <c r="N164" i="12"/>
  <c r="AC163" i="12"/>
  <c r="AB163" i="12"/>
  <c r="AA163" i="12"/>
  <c r="P163" i="12"/>
  <c r="O163" i="12"/>
  <c r="N163" i="12"/>
  <c r="P162" i="12"/>
  <c r="O162" i="12"/>
  <c r="N162" i="12"/>
  <c r="AC161" i="12"/>
  <c r="AB161" i="12"/>
  <c r="P161" i="12"/>
  <c r="O161" i="12"/>
  <c r="N161" i="12"/>
  <c r="AA160" i="12"/>
  <c r="P160" i="12"/>
  <c r="O160" i="12"/>
  <c r="N160" i="12"/>
  <c r="AC159" i="12"/>
  <c r="AB159" i="12"/>
  <c r="AA159" i="12"/>
  <c r="P159" i="12"/>
  <c r="O159" i="12"/>
  <c r="N159" i="12"/>
  <c r="AC158" i="12"/>
  <c r="AB158" i="12"/>
  <c r="AA158" i="12"/>
  <c r="P158" i="12"/>
  <c r="O158" i="12"/>
  <c r="N158" i="12"/>
  <c r="AC157" i="12"/>
  <c r="AB157" i="12"/>
  <c r="AA157" i="12"/>
  <c r="P157" i="12"/>
  <c r="O157" i="12"/>
  <c r="N157" i="12"/>
  <c r="AA156" i="12"/>
  <c r="P156" i="12"/>
  <c r="O156" i="12"/>
  <c r="N156" i="12"/>
  <c r="AC155" i="12"/>
  <c r="AB155" i="12"/>
  <c r="AA155" i="12"/>
  <c r="P155" i="12"/>
  <c r="O155" i="12"/>
  <c r="N155" i="12"/>
  <c r="AA154" i="12"/>
  <c r="P154" i="12"/>
  <c r="O154" i="12"/>
  <c r="N154" i="12"/>
  <c r="AC153" i="12"/>
  <c r="AB153" i="12"/>
  <c r="AA153" i="12"/>
  <c r="P153" i="12"/>
  <c r="O153" i="12"/>
  <c r="N153" i="12"/>
  <c r="AC152" i="12"/>
  <c r="AB152" i="12"/>
  <c r="AA152" i="12"/>
  <c r="P152" i="12"/>
  <c r="O152" i="12"/>
  <c r="N152" i="12"/>
  <c r="AC151" i="12"/>
  <c r="AB151" i="12"/>
  <c r="AA151" i="12"/>
  <c r="P151" i="12"/>
  <c r="O151" i="12"/>
  <c r="N151" i="12"/>
  <c r="AC150" i="12"/>
  <c r="AB150" i="12"/>
  <c r="AA150" i="12"/>
  <c r="P150" i="12"/>
  <c r="O150" i="12"/>
  <c r="N150" i="12"/>
  <c r="AA149" i="12"/>
  <c r="P149" i="12"/>
  <c r="O149" i="12"/>
  <c r="N149" i="12"/>
  <c r="AC148" i="12"/>
  <c r="AB148" i="12"/>
  <c r="AA148" i="12"/>
  <c r="P148" i="12"/>
  <c r="O148" i="12"/>
  <c r="N148" i="12"/>
  <c r="AC147" i="12"/>
  <c r="AB147" i="12"/>
  <c r="AA147" i="12"/>
  <c r="P147" i="12"/>
  <c r="O147" i="12"/>
  <c r="N147" i="12"/>
  <c r="AA146" i="12"/>
  <c r="P146" i="12"/>
  <c r="O146" i="12"/>
  <c r="N146" i="12"/>
  <c r="AC145" i="12"/>
  <c r="AB145" i="12"/>
  <c r="AA145" i="12"/>
  <c r="P145" i="12"/>
  <c r="O145" i="12"/>
  <c r="N145" i="12"/>
  <c r="AC144" i="12"/>
  <c r="AB144" i="12"/>
  <c r="AA144" i="12"/>
  <c r="P144" i="12"/>
  <c r="O144" i="12"/>
  <c r="N144" i="12"/>
  <c r="AC143" i="12"/>
  <c r="AB143" i="12"/>
  <c r="AA143" i="12"/>
  <c r="P143" i="12"/>
  <c r="O143" i="12"/>
  <c r="N143" i="12"/>
  <c r="AC142" i="12"/>
  <c r="AB142" i="12"/>
  <c r="AA142" i="12"/>
  <c r="P142" i="12"/>
  <c r="O142" i="12"/>
  <c r="N142" i="12"/>
  <c r="AC141" i="12"/>
  <c r="AB141" i="12"/>
  <c r="AA141" i="12"/>
  <c r="P141" i="12"/>
  <c r="O141" i="12"/>
  <c r="N141" i="12"/>
  <c r="AC140" i="12"/>
  <c r="AB140" i="12"/>
  <c r="AA140" i="12"/>
  <c r="P140" i="12"/>
  <c r="O140" i="12"/>
  <c r="N140" i="12"/>
  <c r="AC139" i="12"/>
  <c r="AB139" i="12"/>
  <c r="AA139" i="12"/>
  <c r="P139" i="12"/>
  <c r="O139" i="12"/>
  <c r="N139" i="12"/>
  <c r="AC138" i="12"/>
  <c r="AB138" i="12"/>
  <c r="P138" i="12"/>
  <c r="O138" i="12"/>
  <c r="N138" i="12"/>
  <c r="AA137" i="12"/>
  <c r="P137" i="12"/>
  <c r="O137" i="12"/>
  <c r="N137" i="12"/>
  <c r="AC136" i="12"/>
  <c r="AB136" i="12"/>
  <c r="AA136" i="12"/>
  <c r="P136" i="12"/>
  <c r="O136" i="12"/>
  <c r="N136" i="12"/>
  <c r="AC135" i="12"/>
  <c r="AB135" i="12"/>
  <c r="AA135" i="12"/>
  <c r="P135" i="12"/>
  <c r="O135" i="12"/>
  <c r="N135" i="12"/>
  <c r="AC134" i="12"/>
  <c r="AB134" i="12"/>
  <c r="AA134" i="12"/>
  <c r="P134" i="12"/>
  <c r="O134" i="12"/>
  <c r="N134" i="12"/>
  <c r="AC133" i="12"/>
  <c r="AB133" i="12"/>
  <c r="AA133" i="12"/>
  <c r="P133" i="12"/>
  <c r="O133" i="12"/>
  <c r="N133" i="12"/>
  <c r="AC132" i="12"/>
  <c r="AB132" i="12"/>
  <c r="AA132" i="12"/>
  <c r="P132" i="12"/>
  <c r="O132" i="12"/>
  <c r="N132" i="12"/>
  <c r="AC131" i="12"/>
  <c r="AB131" i="12"/>
  <c r="AA131" i="12"/>
  <c r="P131" i="12"/>
  <c r="O131" i="12"/>
  <c r="N131" i="12"/>
  <c r="P130" i="12"/>
  <c r="O130" i="12"/>
  <c r="N130" i="12"/>
  <c r="AC129" i="12"/>
  <c r="AB129" i="12"/>
  <c r="AA129" i="12"/>
  <c r="P129" i="12"/>
  <c r="O129" i="12"/>
  <c r="N129" i="12"/>
  <c r="AC128" i="12"/>
  <c r="AB128" i="12"/>
  <c r="AA128" i="12"/>
  <c r="P128" i="12"/>
  <c r="O128" i="12"/>
  <c r="N128" i="12"/>
  <c r="AA127" i="12"/>
  <c r="P127" i="12"/>
  <c r="O127" i="12"/>
  <c r="N127" i="12"/>
  <c r="AC126" i="12"/>
  <c r="AB126" i="12"/>
  <c r="AA126" i="12"/>
  <c r="P126" i="12"/>
  <c r="O126" i="12"/>
  <c r="N126" i="12"/>
  <c r="AC125" i="12"/>
  <c r="AB125" i="12"/>
  <c r="AA125" i="12"/>
  <c r="P125" i="12"/>
  <c r="O125" i="12"/>
  <c r="N125" i="12"/>
  <c r="AC124" i="12"/>
  <c r="AB124" i="12"/>
  <c r="AA124" i="12"/>
  <c r="P124" i="12"/>
  <c r="O124" i="12"/>
  <c r="N124" i="12"/>
  <c r="AC123" i="12"/>
  <c r="AB123" i="12"/>
  <c r="AA123" i="12"/>
  <c r="P123" i="12"/>
  <c r="O123" i="12"/>
  <c r="N123" i="12"/>
  <c r="AC122" i="12"/>
  <c r="AB122" i="12"/>
  <c r="AA122" i="12"/>
  <c r="P122" i="12"/>
  <c r="O122" i="12"/>
  <c r="N122" i="12"/>
  <c r="AC121" i="12"/>
  <c r="AB121" i="12"/>
  <c r="AA121" i="12"/>
  <c r="P121" i="12"/>
  <c r="O121" i="12"/>
  <c r="N121" i="12"/>
  <c r="AC120" i="12"/>
  <c r="AB120" i="12"/>
  <c r="AA120" i="12"/>
  <c r="P120" i="12"/>
  <c r="O120" i="12"/>
  <c r="N120" i="12"/>
  <c r="AC119" i="12"/>
  <c r="AB119" i="12"/>
  <c r="AA119" i="12"/>
  <c r="P119" i="12"/>
  <c r="O119" i="12"/>
  <c r="N119" i="12"/>
  <c r="AC118" i="12"/>
  <c r="AB118" i="12"/>
  <c r="AA118" i="12"/>
  <c r="P118" i="12"/>
  <c r="O118" i="12"/>
  <c r="N118" i="12"/>
  <c r="AC117" i="12"/>
  <c r="AB117" i="12"/>
  <c r="AA117" i="12"/>
  <c r="P117" i="12"/>
  <c r="O117" i="12"/>
  <c r="N117" i="12"/>
  <c r="AC116" i="12"/>
  <c r="AB116" i="12"/>
  <c r="AA116" i="12"/>
  <c r="P116" i="12"/>
  <c r="O116" i="12"/>
  <c r="N116" i="12"/>
  <c r="AC115" i="12"/>
  <c r="AB115" i="12"/>
  <c r="AA115" i="12"/>
  <c r="P115" i="12"/>
  <c r="O115" i="12"/>
  <c r="N115" i="12"/>
  <c r="AC114" i="12"/>
  <c r="AB114" i="12"/>
  <c r="AA114" i="12"/>
  <c r="P114" i="12"/>
  <c r="O114" i="12"/>
  <c r="N114" i="12"/>
  <c r="P113" i="12"/>
  <c r="O113" i="12"/>
  <c r="N113" i="12"/>
  <c r="P112" i="12"/>
  <c r="O112" i="12"/>
  <c r="N112" i="12"/>
  <c r="AA111" i="12"/>
  <c r="P111" i="12"/>
  <c r="O111" i="12"/>
  <c r="N111" i="12"/>
  <c r="AA110" i="12"/>
  <c r="P110" i="12"/>
  <c r="O110" i="12"/>
  <c r="N110" i="12"/>
  <c r="AC109" i="12"/>
  <c r="AB109" i="12"/>
  <c r="AA109" i="12"/>
  <c r="P109" i="12"/>
  <c r="O109" i="12"/>
  <c r="N109" i="12"/>
  <c r="AC108" i="12"/>
  <c r="AB108" i="12"/>
  <c r="AA108" i="12"/>
  <c r="P108" i="12"/>
  <c r="O108" i="12"/>
  <c r="N108" i="12"/>
  <c r="AC107" i="12"/>
  <c r="AB107" i="12"/>
  <c r="AA107" i="12"/>
  <c r="P107" i="12"/>
  <c r="O107" i="12"/>
  <c r="N107" i="12"/>
  <c r="AC106" i="12"/>
  <c r="AB106" i="12"/>
  <c r="AA106" i="12"/>
  <c r="P106" i="12"/>
  <c r="O106" i="12"/>
  <c r="N106" i="12"/>
  <c r="AC105" i="12"/>
  <c r="AB105" i="12"/>
  <c r="AA105" i="12"/>
  <c r="P105" i="12"/>
  <c r="O105" i="12"/>
  <c r="N105" i="12"/>
  <c r="AA104" i="12"/>
  <c r="P104" i="12"/>
  <c r="O104" i="12"/>
  <c r="N104" i="12"/>
  <c r="AA103" i="12"/>
  <c r="P103" i="12"/>
  <c r="O103" i="12"/>
  <c r="N103" i="12"/>
  <c r="AC102" i="12"/>
  <c r="AB102" i="12"/>
  <c r="AA102" i="12"/>
  <c r="P102" i="12"/>
  <c r="O102" i="12"/>
  <c r="N102" i="12"/>
  <c r="AA101" i="12"/>
  <c r="P101" i="12"/>
  <c r="O101" i="12"/>
  <c r="N101" i="12"/>
  <c r="AC100" i="12"/>
  <c r="AB100" i="12"/>
  <c r="AA100" i="12"/>
  <c r="P100" i="12"/>
  <c r="O100" i="12"/>
  <c r="N100" i="12"/>
  <c r="AC99" i="12"/>
  <c r="AB99" i="12"/>
  <c r="AA99" i="12"/>
  <c r="P99" i="12"/>
  <c r="O99" i="12"/>
  <c r="N99" i="12"/>
  <c r="AA98" i="12"/>
  <c r="P98" i="12"/>
  <c r="O98" i="12"/>
  <c r="N98" i="12"/>
  <c r="AA97" i="12"/>
  <c r="P97" i="12"/>
  <c r="O97" i="12"/>
  <c r="N97" i="12"/>
  <c r="AA96" i="12"/>
  <c r="P96" i="12"/>
  <c r="O96" i="12"/>
  <c r="N96" i="12"/>
  <c r="AA95" i="12"/>
  <c r="P95" i="12"/>
  <c r="O95" i="12"/>
  <c r="N95" i="12"/>
  <c r="AC94" i="12"/>
  <c r="AA94" i="12"/>
  <c r="P94" i="12"/>
  <c r="O94" i="12"/>
  <c r="N94" i="12"/>
  <c r="AA93" i="12"/>
  <c r="P93" i="12"/>
  <c r="O93" i="12"/>
  <c r="N93" i="12"/>
  <c r="AA92" i="12"/>
  <c r="P92" i="12"/>
  <c r="O92" i="12"/>
  <c r="N92" i="12"/>
  <c r="AA91" i="12"/>
  <c r="P91" i="12"/>
  <c r="O91" i="12"/>
  <c r="N91" i="12"/>
  <c r="AA90" i="12"/>
  <c r="P90" i="12"/>
  <c r="O90" i="12"/>
  <c r="N90" i="12"/>
  <c r="AC89" i="12"/>
  <c r="AB89" i="12"/>
  <c r="AA89" i="12"/>
  <c r="P89" i="12"/>
  <c r="O89" i="12"/>
  <c r="N89" i="12"/>
  <c r="AC88" i="12"/>
  <c r="AB88" i="12"/>
  <c r="AA88" i="12"/>
  <c r="P88" i="12"/>
  <c r="O88" i="12"/>
  <c r="N88" i="12"/>
  <c r="AA87" i="12"/>
  <c r="P87" i="12"/>
  <c r="O87" i="12"/>
  <c r="N87" i="12"/>
  <c r="AC86" i="12"/>
  <c r="AB86" i="12"/>
  <c r="AA86" i="12"/>
  <c r="P86" i="12"/>
  <c r="O86" i="12"/>
  <c r="N86" i="12"/>
  <c r="AA85" i="12"/>
  <c r="P85" i="12"/>
  <c r="O85" i="12"/>
  <c r="N85" i="12"/>
  <c r="AA84" i="12"/>
  <c r="P84" i="12"/>
  <c r="O84" i="12"/>
  <c r="N84" i="12"/>
  <c r="AC83" i="12"/>
  <c r="AB83" i="12"/>
  <c r="AA83" i="12"/>
  <c r="P83" i="12"/>
  <c r="O83" i="12"/>
  <c r="N83" i="12"/>
  <c r="AA82" i="12"/>
  <c r="P82" i="12"/>
  <c r="O82" i="12"/>
  <c r="N82" i="12"/>
  <c r="AA81" i="12"/>
  <c r="P81" i="12"/>
  <c r="O81" i="12"/>
  <c r="N81" i="12"/>
  <c r="AC80" i="12"/>
  <c r="AB80" i="12"/>
  <c r="AA80" i="12"/>
  <c r="P80" i="12"/>
  <c r="O80" i="12"/>
  <c r="N80" i="12"/>
  <c r="AC79" i="12"/>
  <c r="AB79" i="12"/>
  <c r="AA79" i="12"/>
  <c r="P79" i="12"/>
  <c r="O79" i="12"/>
  <c r="N79" i="12"/>
  <c r="AC78" i="12"/>
  <c r="AB78" i="12"/>
  <c r="AA78" i="12"/>
  <c r="P78" i="12"/>
  <c r="O78" i="12"/>
  <c r="N78" i="12"/>
  <c r="AA77" i="12"/>
  <c r="P77" i="12"/>
  <c r="O77" i="12"/>
  <c r="N77" i="12"/>
  <c r="AA76" i="12"/>
  <c r="P76" i="12"/>
  <c r="O76" i="12"/>
  <c r="N76" i="12"/>
  <c r="AC75" i="12"/>
  <c r="AB75" i="12"/>
  <c r="AA75" i="12"/>
  <c r="P75" i="12"/>
  <c r="O75" i="12"/>
  <c r="N75" i="12"/>
  <c r="AC74" i="12"/>
  <c r="AB74" i="12"/>
  <c r="AA74" i="12"/>
  <c r="P74" i="12"/>
  <c r="O74" i="12"/>
  <c r="N74" i="12"/>
  <c r="AC73" i="12"/>
  <c r="AB73" i="12"/>
  <c r="AA73" i="12"/>
  <c r="P73" i="12"/>
  <c r="O73" i="12"/>
  <c r="N73" i="12"/>
  <c r="AC72" i="12"/>
  <c r="AB72" i="12"/>
  <c r="AA72" i="12"/>
  <c r="P72" i="12"/>
  <c r="O72" i="12"/>
  <c r="N72" i="12"/>
  <c r="AC71" i="12"/>
  <c r="AB71" i="12"/>
  <c r="P71" i="12"/>
  <c r="O71" i="12"/>
  <c r="N71" i="12"/>
  <c r="AA70" i="12"/>
  <c r="P70" i="12"/>
  <c r="O70" i="12"/>
  <c r="N70" i="12"/>
  <c r="AC69" i="12"/>
  <c r="AB69" i="12"/>
  <c r="AA69" i="12"/>
  <c r="P69" i="12"/>
  <c r="O69" i="12"/>
  <c r="N69" i="12"/>
  <c r="AC68" i="12"/>
  <c r="AB68" i="12"/>
  <c r="AA68" i="12"/>
  <c r="P68" i="12"/>
  <c r="O68" i="12"/>
  <c r="N68" i="12"/>
  <c r="AC67" i="12"/>
  <c r="AB67" i="12"/>
  <c r="AA67" i="12"/>
  <c r="P67" i="12"/>
  <c r="O67" i="12"/>
  <c r="N67" i="12"/>
  <c r="AA66" i="12"/>
  <c r="P66" i="12"/>
  <c r="O66" i="12"/>
  <c r="N66" i="12"/>
  <c r="AC65" i="12"/>
  <c r="AB65" i="12"/>
  <c r="AA65" i="12"/>
  <c r="P65" i="12"/>
  <c r="O65" i="12"/>
  <c r="N65" i="12"/>
  <c r="AC64" i="12"/>
  <c r="AB64" i="12"/>
  <c r="AA64" i="12"/>
  <c r="P64" i="12"/>
  <c r="O64" i="12"/>
  <c r="N64" i="12"/>
  <c r="AC63" i="12"/>
  <c r="AB63" i="12"/>
  <c r="AA63" i="12"/>
  <c r="P63" i="12"/>
  <c r="O63" i="12"/>
  <c r="N63" i="12"/>
  <c r="AC62" i="12"/>
  <c r="AB62" i="12"/>
  <c r="AA62" i="12"/>
  <c r="P62" i="12"/>
  <c r="O62" i="12"/>
  <c r="N62" i="12"/>
  <c r="AC61" i="12"/>
  <c r="AB61" i="12"/>
  <c r="AA61" i="12"/>
  <c r="P61" i="12"/>
  <c r="O61" i="12"/>
  <c r="N61" i="12"/>
  <c r="AC60" i="12"/>
  <c r="AB60" i="12"/>
  <c r="AA60" i="12"/>
  <c r="P60" i="12"/>
  <c r="O60" i="12"/>
  <c r="N60" i="12"/>
  <c r="AC59" i="12"/>
  <c r="AB59" i="12"/>
  <c r="AA59" i="12"/>
  <c r="P59" i="12"/>
  <c r="O59" i="12"/>
  <c r="N59" i="12"/>
  <c r="AC58" i="12"/>
  <c r="AB58" i="12"/>
  <c r="AA58" i="12"/>
  <c r="P58" i="12"/>
  <c r="O58" i="12"/>
  <c r="N58" i="12"/>
  <c r="AA57" i="12"/>
  <c r="AC55" i="12"/>
  <c r="AB55" i="12"/>
  <c r="AA55" i="12"/>
  <c r="P55" i="12"/>
  <c r="O55" i="12"/>
  <c r="N55" i="12"/>
  <c r="P54" i="12"/>
  <c r="O54" i="12"/>
  <c r="N54" i="12"/>
  <c r="AA53" i="12"/>
  <c r="P53" i="12"/>
  <c r="O53" i="12"/>
  <c r="N53" i="12"/>
  <c r="P52" i="12"/>
  <c r="O52" i="12"/>
  <c r="N52" i="12"/>
  <c r="AC51" i="12"/>
  <c r="AA51" i="12"/>
  <c r="P51" i="12"/>
  <c r="O51" i="12"/>
  <c r="N51" i="12"/>
  <c r="AA50" i="12"/>
  <c r="P50" i="12"/>
  <c r="O50" i="12"/>
  <c r="N50" i="12"/>
  <c r="AA49" i="12"/>
  <c r="P49" i="12"/>
  <c r="O49" i="12"/>
  <c r="N49" i="12"/>
  <c r="AC48" i="12"/>
  <c r="AB48" i="12"/>
  <c r="AA48" i="12"/>
  <c r="P48" i="12"/>
  <c r="O48" i="12"/>
  <c r="N48" i="12"/>
  <c r="AA47" i="12"/>
  <c r="P47" i="12"/>
  <c r="O47" i="12"/>
  <c r="N47" i="12"/>
  <c r="AC46" i="12"/>
  <c r="AB46" i="12"/>
  <c r="AA46" i="12"/>
  <c r="P46" i="12"/>
  <c r="O46" i="12"/>
  <c r="N46" i="12"/>
  <c r="AC45" i="12"/>
  <c r="AB45" i="12"/>
  <c r="AA45" i="12"/>
  <c r="P45" i="12"/>
  <c r="O45" i="12"/>
  <c r="N45" i="12"/>
  <c r="AA44" i="12"/>
  <c r="P44" i="12"/>
  <c r="O44" i="12"/>
  <c r="N44" i="12"/>
  <c r="AA43" i="12"/>
  <c r="P43" i="12"/>
  <c r="O43" i="12"/>
  <c r="N43" i="12"/>
  <c r="AA42" i="12"/>
  <c r="P42" i="12"/>
  <c r="O42" i="12"/>
  <c r="N42" i="12"/>
  <c r="AA41" i="12"/>
  <c r="P41" i="12"/>
  <c r="O41" i="12"/>
  <c r="N41" i="12"/>
  <c r="AA40" i="12"/>
  <c r="P40" i="12"/>
  <c r="O40" i="12"/>
  <c r="N40" i="12"/>
  <c r="AA39" i="12"/>
  <c r="P39" i="12"/>
  <c r="O39" i="12"/>
  <c r="N39" i="12"/>
  <c r="AC38" i="12"/>
  <c r="AB38" i="12"/>
  <c r="AA38" i="12"/>
  <c r="P38" i="12"/>
  <c r="O38" i="12"/>
  <c r="N38" i="12"/>
  <c r="AC37" i="12"/>
  <c r="AA37" i="12"/>
  <c r="P37" i="12"/>
  <c r="O37" i="12"/>
  <c r="N37" i="12"/>
  <c r="AA36" i="12"/>
  <c r="P36" i="12"/>
  <c r="O36" i="12"/>
  <c r="N36" i="12"/>
  <c r="AA35" i="12"/>
  <c r="P35" i="12"/>
  <c r="O35" i="12"/>
  <c r="N35" i="12"/>
  <c r="AA34" i="12"/>
  <c r="P34" i="12"/>
  <c r="O34" i="12"/>
  <c r="N34" i="12"/>
  <c r="AA33" i="12"/>
  <c r="P33" i="12"/>
  <c r="O33" i="12"/>
  <c r="N33" i="12"/>
  <c r="AA32" i="12"/>
  <c r="P32" i="12"/>
  <c r="O32" i="12"/>
  <c r="N32" i="12"/>
  <c r="AC31" i="12"/>
  <c r="AA31" i="12"/>
  <c r="P31" i="12"/>
  <c r="O31" i="12"/>
  <c r="N31" i="12"/>
  <c r="AC30" i="12"/>
  <c r="AB30" i="12"/>
  <c r="AA30" i="12"/>
  <c r="P30" i="12"/>
  <c r="O30" i="12"/>
  <c r="N30" i="12"/>
  <c r="AC29" i="12"/>
  <c r="AB29" i="12"/>
  <c r="AA29" i="12"/>
  <c r="P29" i="12"/>
  <c r="O29" i="12"/>
  <c r="N29" i="12"/>
  <c r="AA28" i="12"/>
  <c r="P28" i="12"/>
  <c r="O28" i="12"/>
  <c r="N28" i="12"/>
  <c r="AC27" i="12"/>
  <c r="AB27" i="12"/>
  <c r="AA27" i="12"/>
  <c r="P27" i="12"/>
  <c r="O27" i="12"/>
  <c r="N27" i="12"/>
  <c r="AC26" i="12"/>
  <c r="AB26" i="12"/>
  <c r="AA26" i="12"/>
  <c r="P26" i="12"/>
  <c r="O26" i="12"/>
  <c r="N26" i="12"/>
  <c r="AC25" i="12"/>
  <c r="AB25" i="12"/>
  <c r="AA25" i="12"/>
  <c r="P25" i="12"/>
  <c r="O25" i="12"/>
  <c r="N25" i="12"/>
  <c r="AC24" i="12"/>
  <c r="AB24" i="12"/>
  <c r="AA24" i="12"/>
  <c r="P24" i="12"/>
  <c r="O24" i="12"/>
  <c r="N24" i="12"/>
  <c r="AC23" i="12"/>
  <c r="AB23" i="12"/>
  <c r="AA23" i="12"/>
  <c r="P23" i="12"/>
  <c r="O23" i="12"/>
  <c r="N23" i="12"/>
  <c r="AC22" i="12"/>
  <c r="AB22" i="12"/>
  <c r="AA22" i="12"/>
  <c r="P22" i="12"/>
  <c r="O22" i="12"/>
  <c r="N22" i="12"/>
  <c r="AA21" i="12"/>
  <c r="P21" i="12"/>
  <c r="O21" i="12"/>
  <c r="N21" i="12"/>
  <c r="AC20" i="12"/>
  <c r="AB20" i="12"/>
  <c r="AA20" i="12"/>
  <c r="P20" i="12"/>
  <c r="O20" i="12"/>
  <c r="N20" i="12"/>
  <c r="AC19" i="12"/>
  <c r="AB19" i="12"/>
  <c r="AA19" i="12"/>
  <c r="P19" i="12"/>
  <c r="O19" i="12"/>
  <c r="N19" i="12"/>
  <c r="AC18" i="12"/>
  <c r="AB18" i="12"/>
  <c r="AA18" i="12"/>
  <c r="P18" i="12"/>
  <c r="O18" i="12"/>
  <c r="N18" i="12"/>
  <c r="AC17" i="12"/>
  <c r="AB17" i="12"/>
  <c r="AA17" i="12"/>
  <c r="P17" i="12"/>
  <c r="O17" i="12"/>
  <c r="N17" i="12"/>
  <c r="AC16" i="12"/>
  <c r="AB16" i="12"/>
  <c r="AA16" i="12"/>
  <c r="P16" i="12"/>
  <c r="O16" i="12"/>
  <c r="N16" i="12"/>
  <c r="AC15" i="12"/>
  <c r="AB15" i="12"/>
  <c r="AA15" i="12"/>
  <c r="P15" i="12"/>
  <c r="O15" i="12"/>
  <c r="N15" i="12"/>
  <c r="AC14" i="12"/>
  <c r="AB14" i="12"/>
  <c r="AA14" i="12"/>
  <c r="P14" i="12"/>
  <c r="O14" i="12"/>
  <c r="N14" i="12"/>
  <c r="I434" i="8"/>
  <c r="J434" i="8"/>
  <c r="K434" i="8"/>
  <c r="J435" i="8"/>
  <c r="I436" i="8"/>
  <c r="J436" i="8"/>
  <c r="K436" i="8"/>
  <c r="I437" i="8"/>
  <c r="J437" i="8"/>
  <c r="K437" i="8"/>
  <c r="I438" i="8"/>
  <c r="J438" i="8"/>
  <c r="K438" i="8"/>
  <c r="I439" i="8"/>
  <c r="J439" i="8"/>
  <c r="K439" i="8"/>
  <c r="I440" i="8"/>
  <c r="J440" i="8"/>
  <c r="K440" i="8"/>
  <c r="I441" i="8"/>
  <c r="J441" i="8"/>
  <c r="K441" i="8"/>
  <c r="I442" i="8"/>
  <c r="J442" i="8"/>
  <c r="K442" i="8"/>
  <c r="I443" i="8"/>
  <c r="J443" i="8"/>
  <c r="K443" i="8"/>
  <c r="I21" i="8"/>
  <c r="J21" i="8"/>
  <c r="K21" i="8"/>
  <c r="I444" i="8"/>
  <c r="J444" i="8"/>
  <c r="K444" i="8"/>
  <c r="I445" i="8"/>
  <c r="J445" i="8"/>
  <c r="K445" i="8"/>
  <c r="I446" i="8"/>
  <c r="J446" i="8"/>
  <c r="K446" i="8"/>
  <c r="I447" i="8"/>
  <c r="J447" i="8"/>
  <c r="K447" i="8"/>
  <c r="I48" i="8"/>
  <c r="J48" i="8"/>
  <c r="K48" i="8"/>
  <c r="N199" i="8"/>
  <c r="O199" i="8"/>
  <c r="I448" i="8"/>
  <c r="J448" i="8"/>
  <c r="K448" i="8"/>
  <c r="K130" i="8"/>
  <c r="K131" i="8"/>
  <c r="N352" i="8"/>
  <c r="O352" i="8"/>
  <c r="N487" i="8"/>
  <c r="O487" i="8"/>
  <c r="N484" i="8"/>
  <c r="O484" i="8"/>
  <c r="N463" i="8"/>
  <c r="O463" i="8"/>
  <c r="N464" i="8"/>
  <c r="N283" i="8"/>
  <c r="N343" i="8"/>
  <c r="O343" i="8"/>
  <c r="I9" i="1"/>
  <c r="J9" i="1"/>
  <c r="K9" i="1"/>
  <c r="I11" i="1"/>
  <c r="J11" i="1"/>
  <c r="K11" i="1"/>
  <c r="I10" i="1"/>
  <c r="J10" i="1"/>
  <c r="K10" i="1"/>
  <c r="I8" i="1"/>
  <c r="J8" i="1"/>
  <c r="K8" i="1"/>
  <c r="I7" i="1"/>
  <c r="J7" i="1"/>
  <c r="K7" i="1"/>
  <c r="J12" i="1"/>
  <c r="K12" i="1"/>
  <c r="I12" i="1"/>
  <c r="O464" i="8"/>
  <c r="O70" i="8"/>
  <c r="O283" i="8"/>
</calcChain>
</file>

<file path=xl/comments1.xml><?xml version="1.0" encoding="utf-8"?>
<comments xmlns="http://schemas.openxmlformats.org/spreadsheetml/2006/main">
  <authors>
    <author>EDWIN</author>
    <author>ROX</author>
    <author>JULIO</author>
  </authors>
  <commentList>
    <comment ref="C73" authorId="0" shapeId="0">
      <text>
        <r>
          <rPr>
            <b/>
            <sz val="8"/>
            <color indexed="81"/>
            <rFont val="Tahoma"/>
            <family val="2"/>
          </rPr>
          <t>EDWIN:</t>
        </r>
        <r>
          <rPr>
            <sz val="8"/>
            <color indexed="81"/>
            <rFont val="Tahoma"/>
            <family val="2"/>
          </rPr>
          <t xml:space="preserve">
ANTES MAT001-SFN38/ST-SFN10 
05-02-14</t>
        </r>
      </text>
    </comment>
    <comment ref="C78" authorId="1" shapeId="0">
      <text>
        <r>
          <rPr>
            <b/>
            <sz val="8"/>
            <color indexed="81"/>
            <rFont val="Tahoma"/>
            <family val="2"/>
          </rPr>
          <t>ROX:</t>
        </r>
        <r>
          <rPr>
            <sz val="8"/>
            <color indexed="81"/>
            <rFont val="Tahoma"/>
            <family val="2"/>
          </rPr>
          <t xml:space="preserve">
Antes MAT5052-SFN10/EM. 
Rox corrigio el 09/01/14
</t>
        </r>
      </text>
    </comment>
    <comment ref="C79" authorId="2" shapeId="0">
      <text>
        <r>
          <rPr>
            <b/>
            <sz val="9"/>
            <color indexed="81"/>
            <rFont val="Tahoma"/>
            <family val="2"/>
          </rPr>
          <t>JULIO:</t>
        </r>
        <r>
          <rPr>
            <sz val="9"/>
            <color indexed="81"/>
            <rFont val="Tahoma"/>
            <family val="2"/>
          </rPr>
          <t xml:space="preserve">
ANTES MAT5022-COMBOA LINDA 24-2-16</t>
        </r>
      </text>
    </comment>
    <comment ref="C146" authorId="2" shapeId="0">
      <text>
        <r>
          <rPr>
            <b/>
            <sz val="9"/>
            <color indexed="81"/>
            <rFont val="Tahoma"/>
            <family val="2"/>
          </rPr>
          <t>JULIO:</t>
        </r>
        <r>
          <rPr>
            <sz val="9"/>
            <color indexed="81"/>
            <rFont val="Tahoma"/>
            <family val="2"/>
          </rPr>
          <t xml:space="preserve">
CREADO POR LINDA 25-02-16</t>
        </r>
      </text>
    </comment>
    <comment ref="C154" authorId="2" shapeId="0">
      <text>
        <r>
          <rPr>
            <b/>
            <sz val="9"/>
            <color indexed="81"/>
            <rFont val="Tahoma"/>
            <family val="2"/>
          </rPr>
          <t>JULIO:</t>
        </r>
        <r>
          <rPr>
            <sz val="9"/>
            <color indexed="81"/>
            <rFont val="Tahoma"/>
            <family val="2"/>
          </rPr>
          <t xml:space="preserve">
ANTES CAR4098-SFN85/18-24M LINDA24-02-16
</t>
        </r>
      </text>
    </comment>
    <comment ref="C208" authorId="0" shapeId="0">
      <text>
        <r>
          <rPr>
            <b/>
            <sz val="8"/>
            <color indexed="81"/>
            <rFont val="Tahoma"/>
            <family val="2"/>
          </rPr>
          <t>EDWIN:</t>
        </r>
        <r>
          <rPr>
            <sz val="8"/>
            <color indexed="81"/>
            <rFont val="Tahoma"/>
            <family val="2"/>
          </rPr>
          <t xml:space="preserve">
ANTES MAT5288-TAN/OAT. ERROR EN TEJER. LINDA-11/07/14
</t>
        </r>
      </text>
    </comment>
    <comment ref="C209" authorId="0" shapeId="0">
      <text>
        <r>
          <rPr>
            <b/>
            <sz val="8"/>
            <color indexed="81"/>
            <rFont val="Tahoma"/>
            <family val="2"/>
          </rPr>
          <t>EDWIN:</t>
        </r>
        <r>
          <rPr>
            <sz val="8"/>
            <color indexed="81"/>
            <rFont val="Tahoma"/>
            <family val="2"/>
          </rPr>
          <t xml:space="preserve">
ANTES MAT5288-TAN/OAT. ERROR EN TEJER. LINDA-11/07/14
</t>
        </r>
      </text>
    </comment>
    <comment ref="C210" authorId="0" shapeId="0">
      <text>
        <r>
          <rPr>
            <b/>
            <sz val="8"/>
            <color indexed="81"/>
            <rFont val="Tahoma"/>
            <family val="2"/>
          </rPr>
          <t>EDWIN:</t>
        </r>
        <r>
          <rPr>
            <sz val="8"/>
            <color indexed="81"/>
            <rFont val="Tahoma"/>
            <family val="2"/>
          </rPr>
          <t xml:space="preserve">
ANTES MAT5288-TAN/OAT. ERROR EN TEJER. LINDA-11/07/14
</t>
        </r>
      </text>
    </comment>
    <comment ref="C211" authorId="2" shapeId="0">
      <text>
        <r>
          <rPr>
            <b/>
            <sz val="9"/>
            <color indexed="81"/>
            <rFont val="Tahoma"/>
            <family val="2"/>
          </rPr>
          <t>JULIO:</t>
        </r>
        <r>
          <rPr>
            <sz val="9"/>
            <color indexed="81"/>
            <rFont val="Tahoma"/>
            <family val="2"/>
          </rPr>
          <t xml:space="preserve">
ANTES MAT5280-OAT/TAN LINDA 24-02-16</t>
        </r>
      </text>
    </comment>
    <comment ref="C269" authorId="2" shapeId="0">
      <text>
        <r>
          <rPr>
            <b/>
            <sz val="9"/>
            <color indexed="81"/>
            <rFont val="Tahoma"/>
            <family val="2"/>
          </rPr>
          <t>JULIO:</t>
        </r>
        <r>
          <rPr>
            <sz val="9"/>
            <color indexed="81"/>
            <rFont val="Tahoma"/>
            <family val="2"/>
          </rPr>
          <t xml:space="preserve">
CODIGO CREADO POR LINDA 24-02-16</t>
        </r>
      </text>
    </comment>
    <comment ref="C442" authorId="2" shapeId="0">
      <text>
        <r>
          <rPr>
            <b/>
            <sz val="9"/>
            <color indexed="81"/>
            <rFont val="Tahoma"/>
            <family val="2"/>
          </rPr>
          <t>JULIO:</t>
        </r>
        <r>
          <rPr>
            <sz val="9"/>
            <color indexed="81"/>
            <rFont val="Tahoma"/>
            <family val="2"/>
          </rPr>
          <t xml:space="preserve">
ANTES MAT0188-I355/I354 LINDA 24-02-16</t>
        </r>
      </text>
    </comment>
    <comment ref="C445" authorId="2" shapeId="0">
      <text>
        <r>
          <rPr>
            <b/>
            <sz val="9"/>
            <color indexed="81"/>
            <rFont val="Tahoma"/>
            <family val="2"/>
          </rPr>
          <t>JULIO:</t>
        </r>
        <r>
          <rPr>
            <sz val="9"/>
            <color indexed="81"/>
            <rFont val="Tahoma"/>
            <family val="2"/>
          </rPr>
          <t xml:space="preserve">
ANTES PLW4152-SFN61/ST-078 - LINDA 24-02-16</t>
        </r>
      </text>
    </comment>
    <comment ref="C446" authorId="2" shapeId="0">
      <text>
        <r>
          <rPr>
            <b/>
            <sz val="9"/>
            <color indexed="81"/>
            <rFont val="Tahoma"/>
            <family val="2"/>
          </rPr>
          <t>JULIO:</t>
        </r>
        <r>
          <rPr>
            <sz val="9"/>
            <color indexed="81"/>
            <rFont val="Tahoma"/>
            <family val="2"/>
          </rPr>
          <t xml:space="preserve">
ANTES SHM9007-4B LINDA 24-0216</t>
        </r>
      </text>
    </comment>
    <comment ref="C447" authorId="2" shapeId="0">
      <text>
        <r>
          <rPr>
            <b/>
            <sz val="9"/>
            <color indexed="81"/>
            <rFont val="Tahoma"/>
            <family val="2"/>
          </rPr>
          <t>JULIO:</t>
        </r>
        <r>
          <rPr>
            <sz val="9"/>
            <color indexed="81"/>
            <rFont val="Tahoma"/>
            <family val="2"/>
          </rPr>
          <t xml:space="preserve">
ANTES SHM9007-4A 24-02-16</t>
        </r>
      </text>
    </comment>
    <comment ref="C499" authorId="2" shapeId="0">
      <text>
        <r>
          <rPr>
            <b/>
            <sz val="9"/>
            <color indexed="81"/>
            <rFont val="Tahoma"/>
            <family val="2"/>
          </rPr>
          <t>JULIO:</t>
        </r>
        <r>
          <rPr>
            <sz val="9"/>
            <color indexed="81"/>
            <rFont val="Tahoma"/>
            <family val="2"/>
          </rPr>
          <t xml:space="preserve">
LINDA ANTES ESTABA BED003-A/J723 26-02-16</t>
        </r>
      </text>
    </comment>
    <comment ref="C532" authorId="1" shapeId="0">
      <text>
        <r>
          <rPr>
            <b/>
            <sz val="8"/>
            <color indexed="81"/>
            <rFont val="Tahoma"/>
            <family val="2"/>
          </rPr>
          <t>ROX:</t>
        </r>
        <r>
          <rPr>
            <sz val="8"/>
            <color indexed="81"/>
            <rFont val="Tahoma"/>
            <family val="2"/>
          </rPr>
          <t xml:space="preserve">
Rox corrigio por el guion el 09/01/14
</t>
        </r>
      </text>
    </comment>
    <comment ref="C533" authorId="1" shapeId="0">
      <text>
        <r>
          <rPr>
            <b/>
            <sz val="8"/>
            <color indexed="81"/>
            <rFont val="Tahoma"/>
            <family val="2"/>
          </rPr>
          <t>ROX:</t>
        </r>
        <r>
          <rPr>
            <sz val="8"/>
            <color indexed="81"/>
            <rFont val="Tahoma"/>
            <family val="2"/>
          </rPr>
          <t xml:space="preserve">
Rox corrigio por el guion el 09/01/14
</t>
        </r>
      </text>
    </comment>
    <comment ref="C567" authorId="1" shapeId="0">
      <text>
        <r>
          <rPr>
            <b/>
            <sz val="8"/>
            <color indexed="81"/>
            <rFont val="Tahoma"/>
            <family val="2"/>
          </rPr>
          <t>ROX:</t>
        </r>
        <r>
          <rPr>
            <sz val="8"/>
            <color indexed="81"/>
            <rFont val="Tahoma"/>
            <family val="2"/>
          </rPr>
          <t xml:space="preserve">
Antes MAT5052-SFN10/EM. 
Rox corrigio el 09/01/14
</t>
        </r>
      </text>
    </comment>
    <comment ref="C582" authorId="1" shapeId="0">
      <text>
        <r>
          <rPr>
            <b/>
            <sz val="8"/>
            <color indexed="81"/>
            <rFont val="Tahoma"/>
            <family val="2"/>
          </rPr>
          <t>ROX:</t>
        </r>
        <r>
          <rPr>
            <sz val="8"/>
            <color indexed="81"/>
            <rFont val="Tahoma"/>
            <family val="2"/>
          </rPr>
          <t xml:space="preserve">
Antes VEST5058-CY!-1.
Rox corrigio el 09/01/14
</t>
        </r>
      </text>
    </comment>
    <comment ref="C629" authorId="1" shapeId="0">
      <text>
        <r>
          <rPr>
            <b/>
            <sz val="8"/>
            <color indexed="81"/>
            <rFont val="Tahoma"/>
            <family val="2"/>
          </rPr>
          <t>ROX:</t>
        </r>
        <r>
          <rPr>
            <sz val="8"/>
            <color indexed="81"/>
            <rFont val="Tahoma"/>
            <family val="2"/>
          </rPr>
          <t xml:space="preserve">
Rox corrigio por el guion el 09/01/14
</t>
        </r>
      </text>
    </comment>
    <comment ref="B793" authorId="1" shapeId="0">
      <text>
        <r>
          <rPr>
            <b/>
            <sz val="8"/>
            <color indexed="81"/>
            <rFont val="Tahoma"/>
            <family val="2"/>
          </rPr>
          <t>ROX:</t>
        </r>
        <r>
          <rPr>
            <sz val="8"/>
            <color indexed="81"/>
            <rFont val="Tahoma"/>
            <family val="2"/>
          </rPr>
          <t xml:space="preserve">
Antes 13-135.
Rox corrigio el 09/01/14
</t>
        </r>
      </text>
    </comment>
    <comment ref="C793" authorId="1" shapeId="0">
      <text>
        <r>
          <rPr>
            <b/>
            <sz val="8"/>
            <color indexed="81"/>
            <rFont val="Tahoma"/>
            <family val="2"/>
          </rPr>
          <t>ROX:</t>
        </r>
        <r>
          <rPr>
            <sz val="8"/>
            <color indexed="81"/>
            <rFont val="Tahoma"/>
            <family val="2"/>
          </rPr>
          <t xml:space="preserve">
Antes MAT4288-SFN50/SFN69
Rox corrigio el 09/01/14</t>
        </r>
      </text>
    </comment>
    <comment ref="C818" authorId="2" shapeId="0">
      <text>
        <r>
          <rPr>
            <b/>
            <sz val="9"/>
            <color indexed="81"/>
            <rFont val="Tahoma"/>
            <family val="2"/>
          </rPr>
          <t>JULIO:</t>
        </r>
        <r>
          <rPr>
            <sz val="9"/>
            <color indexed="81"/>
            <rFont val="Tahoma"/>
            <family val="2"/>
          </rPr>
          <t xml:space="preserve">
MAT4280 - LINDA 25-02-16</t>
        </r>
      </text>
    </comment>
    <comment ref="C848" authorId="2" shapeId="0">
      <text>
        <r>
          <rPr>
            <b/>
            <sz val="9"/>
            <color indexed="81"/>
            <rFont val="Tahoma"/>
            <family val="2"/>
          </rPr>
          <t>JULIO:</t>
        </r>
        <r>
          <rPr>
            <sz val="9"/>
            <color indexed="81"/>
            <rFont val="Tahoma"/>
            <family val="2"/>
          </rPr>
          <t xml:space="preserve">
LINDA-ANTES MAT5067-SFN50/SFN10 25-02-16</t>
        </r>
      </text>
    </comment>
    <comment ref="C888" authorId="2" shapeId="0">
      <text>
        <r>
          <rPr>
            <b/>
            <sz val="9"/>
            <color indexed="81"/>
            <rFont val="Tahoma"/>
            <family val="2"/>
          </rPr>
          <t>JULIO:</t>
        </r>
        <r>
          <rPr>
            <sz val="9"/>
            <color indexed="81"/>
            <rFont val="Tahoma"/>
            <family val="2"/>
          </rPr>
          <t xml:space="preserve">
ANTES PCH5002-SFN38 25/02/16 LINDA</t>
        </r>
      </text>
    </comment>
    <comment ref="C1033" authorId="2" shapeId="0">
      <text>
        <r>
          <rPr>
            <b/>
            <sz val="9"/>
            <color indexed="81"/>
            <rFont val="Tahoma"/>
            <family val="2"/>
          </rPr>
          <t>JULIO:</t>
        </r>
        <r>
          <rPr>
            <sz val="9"/>
            <color indexed="81"/>
            <rFont val="Tahoma"/>
            <family val="2"/>
          </rPr>
          <t xml:space="preserve">
ANTES BOX5168-MRN/N LINDA24-02-16</t>
        </r>
      </text>
    </comment>
    <comment ref="C1093" authorId="0" shapeId="0">
      <text>
        <r>
          <rPr>
            <b/>
            <sz val="9"/>
            <color indexed="81"/>
            <rFont val="Tahoma"/>
            <family val="2"/>
          </rPr>
          <t>EDWIN:</t>
        </r>
        <r>
          <rPr>
            <sz val="9"/>
            <color indexed="81"/>
            <rFont val="Tahoma"/>
            <family val="2"/>
          </rPr>
          <t xml:space="preserve">
ACABADO EN LAS BOLSAS PUSO EL MAT5288-VDE/ROU</t>
        </r>
      </text>
    </comment>
    <comment ref="C1180" authorId="2" shapeId="0">
      <text>
        <r>
          <rPr>
            <b/>
            <sz val="9"/>
            <color indexed="81"/>
            <rFont val="Tahoma"/>
            <family val="2"/>
          </rPr>
          <t>JULIO:</t>
        </r>
        <r>
          <rPr>
            <sz val="9"/>
            <color indexed="81"/>
            <rFont val="Tahoma"/>
            <family val="2"/>
          </rPr>
          <t xml:space="preserve">
ANTES PCH5059-CY1/SFN10 LINDA 24-02-16
</t>
        </r>
      </text>
    </comment>
    <comment ref="C1242" authorId="0" shapeId="0">
      <text>
        <r>
          <rPr>
            <b/>
            <sz val="8"/>
            <color indexed="81"/>
            <rFont val="Tahoma"/>
            <family val="2"/>
          </rPr>
          <t>EDWIN:</t>
        </r>
        <r>
          <rPr>
            <sz val="8"/>
            <color indexed="81"/>
            <rFont val="Tahoma"/>
            <family val="2"/>
          </rPr>
          <t xml:space="preserve">
ANTES MAT5288-TAN/OAT. ERROR EN TEJER</t>
        </r>
      </text>
    </comment>
  </commentList>
</comments>
</file>

<file path=xl/comments2.xml><?xml version="1.0" encoding="utf-8"?>
<comments xmlns="http://schemas.openxmlformats.org/spreadsheetml/2006/main">
  <authors>
    <author>EDWIN</author>
    <author>ROX</author>
    <author>JULIO</author>
    <author>JORGE</author>
    <author>Jorge Espino</author>
  </authors>
  <commentList>
    <comment ref="C50" authorId="0" shapeId="0">
      <text>
        <r>
          <rPr>
            <b/>
            <sz val="8"/>
            <color indexed="81"/>
            <rFont val="Tahoma"/>
            <family val="2"/>
          </rPr>
          <t>EDWIN:</t>
        </r>
        <r>
          <rPr>
            <sz val="8"/>
            <color indexed="81"/>
            <rFont val="Tahoma"/>
            <family val="2"/>
          </rPr>
          <t xml:space="preserve">
ANTES MAT001-SFN38/ST-SFN10 
05-02-14</t>
        </r>
      </text>
    </comment>
    <comment ref="C51" authorId="1" shapeId="0">
      <text>
        <r>
          <rPr>
            <b/>
            <sz val="8"/>
            <color indexed="81"/>
            <rFont val="Tahoma"/>
            <family val="2"/>
          </rPr>
          <t>ROX:</t>
        </r>
        <r>
          <rPr>
            <sz val="8"/>
            <color indexed="81"/>
            <rFont val="Tahoma"/>
            <family val="2"/>
          </rPr>
          <t xml:space="preserve">
Antes MAT5052-SFN10/EM. 
Rox corrigio el 09/01/14
</t>
        </r>
      </text>
    </comment>
    <comment ref="C98" authorId="0" shapeId="0">
      <text>
        <r>
          <rPr>
            <b/>
            <sz val="8"/>
            <color indexed="81"/>
            <rFont val="Tahoma"/>
            <family val="2"/>
          </rPr>
          <t>EDWIN:</t>
        </r>
        <r>
          <rPr>
            <sz val="8"/>
            <color indexed="81"/>
            <rFont val="Tahoma"/>
            <family val="2"/>
          </rPr>
          <t xml:space="preserve">
ANTES MAT5288-TAN/OAT. ERROR EN TEJER. LINDA-11/07/14
</t>
        </r>
      </text>
    </comment>
    <comment ref="C143" authorId="2" shapeId="0">
      <text>
        <r>
          <rPr>
            <b/>
            <sz val="9"/>
            <color indexed="81"/>
            <rFont val="Tahoma"/>
            <family val="2"/>
          </rPr>
          <t>JULIO:</t>
        </r>
        <r>
          <rPr>
            <sz val="9"/>
            <color indexed="81"/>
            <rFont val="Tahoma"/>
            <family val="2"/>
          </rPr>
          <t xml:space="preserve">
CREADO POR LINDA 25-02-16</t>
        </r>
      </text>
    </comment>
    <comment ref="C167" authorId="2" shapeId="0">
      <text>
        <r>
          <rPr>
            <b/>
            <sz val="9"/>
            <color indexed="81"/>
            <rFont val="Tahoma"/>
            <family val="2"/>
          </rPr>
          <t>JULIO:</t>
        </r>
        <r>
          <rPr>
            <sz val="9"/>
            <color indexed="81"/>
            <rFont val="Tahoma"/>
            <family val="2"/>
          </rPr>
          <t xml:space="preserve">
ANTES MAT5022-COMBOA LINDA 24-2-16</t>
        </r>
      </text>
    </comment>
    <comment ref="C358" authorId="2" shapeId="0">
      <text>
        <r>
          <rPr>
            <b/>
            <sz val="9"/>
            <color indexed="81"/>
            <rFont val="Tahoma"/>
            <family val="2"/>
          </rPr>
          <t>JULIO:</t>
        </r>
        <r>
          <rPr>
            <sz val="9"/>
            <color indexed="81"/>
            <rFont val="Tahoma"/>
            <family val="2"/>
          </rPr>
          <t xml:space="preserve">
CODIGO CREADO POR LINDA 24-02-16</t>
        </r>
      </text>
    </comment>
    <comment ref="W376" authorId="3" shapeId="0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- MATBB5604-SFN38/ST4-3532
- MATBB5604-SFN38/ST4-4967
</t>
        </r>
      </text>
    </comment>
    <comment ref="W377" authorId="3" shapeId="0">
      <text>
        <r>
          <rPr>
            <b/>
            <sz val="10"/>
            <color indexed="81"/>
            <rFont val="Cambria"/>
            <family val="1"/>
            <scheme val="major"/>
          </rPr>
          <t>JORGE:
TRABEL SET</t>
        </r>
      </text>
    </comment>
    <comment ref="S458" authorId="4" shapeId="0">
      <text>
        <r>
          <rPr>
            <b/>
            <sz val="9"/>
            <color indexed="81"/>
            <rFont val="Tahoma"/>
            <family val="2"/>
          </rPr>
          <t>Jorge Espino:</t>
        </r>
        <r>
          <rPr>
            <sz val="9"/>
            <color indexed="81"/>
            <rFont val="Tahoma"/>
            <family val="2"/>
          </rPr>
          <t xml:space="preserve">
SE PASO PARA LA OP 146</t>
        </r>
      </text>
    </comment>
    <comment ref="S461" authorId="4" shapeId="0">
      <text>
        <r>
          <rPr>
            <b/>
            <sz val="9"/>
            <color indexed="81"/>
            <rFont val="Tahoma"/>
            <family val="2"/>
          </rPr>
          <t>Jorge Espino:</t>
        </r>
        <r>
          <rPr>
            <sz val="9"/>
            <color indexed="81"/>
            <rFont val="Tahoma"/>
            <family val="2"/>
          </rPr>
          <t xml:space="preserve">
SE PASO PARA LA OP 146
</t>
        </r>
      </text>
    </comment>
    <comment ref="S464" authorId="4" shapeId="0">
      <text>
        <r>
          <rPr>
            <b/>
            <sz val="9"/>
            <color indexed="81"/>
            <rFont val="Tahoma"/>
            <family val="2"/>
          </rPr>
          <t>Jorge Espino:</t>
        </r>
        <r>
          <rPr>
            <sz val="9"/>
            <color indexed="81"/>
            <rFont val="Tahoma"/>
            <family val="2"/>
          </rPr>
          <t xml:space="preserve">
SE PASO PARA LA OP 146</t>
        </r>
      </text>
    </comment>
    <comment ref="C471" authorId="2" shapeId="0">
      <text>
        <r>
          <rPr>
            <b/>
            <sz val="9"/>
            <color indexed="81"/>
            <rFont val="Tahoma"/>
            <family val="2"/>
          </rPr>
          <t>JULIO:</t>
        </r>
        <r>
          <rPr>
            <sz val="9"/>
            <color indexed="81"/>
            <rFont val="Tahoma"/>
            <family val="2"/>
          </rPr>
          <t xml:space="preserve">
ANTES SHM9007-4B LINDA 24-0216</t>
        </r>
      </text>
    </comment>
    <comment ref="S479" authorId="4" shapeId="0">
      <text>
        <r>
          <rPr>
            <b/>
            <sz val="9"/>
            <color indexed="81"/>
            <rFont val="Tahoma"/>
            <family val="2"/>
          </rPr>
          <t>Jorge Espino:</t>
        </r>
        <r>
          <rPr>
            <sz val="9"/>
            <color indexed="81"/>
            <rFont val="Tahoma"/>
            <family val="2"/>
          </rPr>
          <t xml:space="preserve">
SE PASO 62 UNID PAR LA OP 146</t>
        </r>
      </text>
    </comment>
  </commentList>
</comments>
</file>

<file path=xl/comments3.xml><?xml version="1.0" encoding="utf-8"?>
<comments xmlns="http://schemas.openxmlformats.org/spreadsheetml/2006/main">
  <authors>
    <author>EDWIN</author>
    <author>ROX</author>
    <author>JULIO</author>
    <author>JORGE</author>
  </authors>
  <commentList>
    <comment ref="C62" authorId="0" shapeId="0">
      <text>
        <r>
          <rPr>
            <b/>
            <sz val="8"/>
            <color indexed="81"/>
            <rFont val="Tahoma"/>
            <family val="2"/>
          </rPr>
          <t>EDWIN:</t>
        </r>
        <r>
          <rPr>
            <sz val="8"/>
            <color indexed="81"/>
            <rFont val="Tahoma"/>
            <family val="2"/>
          </rPr>
          <t xml:space="preserve">
ANTES MAT001-SFN38/ST-SFN10 
05-02-14</t>
        </r>
      </text>
    </comment>
    <comment ref="C63" authorId="1" shapeId="0">
      <text>
        <r>
          <rPr>
            <b/>
            <sz val="8"/>
            <color indexed="81"/>
            <rFont val="Tahoma"/>
            <family val="2"/>
          </rPr>
          <t>ROX:</t>
        </r>
        <r>
          <rPr>
            <sz val="8"/>
            <color indexed="81"/>
            <rFont val="Tahoma"/>
            <family val="2"/>
          </rPr>
          <t xml:space="preserve">
Antes MAT5052-SFN10/EM. 
Rox corrigio el 09/01/14
</t>
        </r>
      </text>
    </comment>
    <comment ref="C148" authorId="2" shapeId="0">
      <text>
        <r>
          <rPr>
            <b/>
            <sz val="9"/>
            <color indexed="81"/>
            <rFont val="Tahoma"/>
            <family val="2"/>
          </rPr>
          <t>JULIO:</t>
        </r>
        <r>
          <rPr>
            <sz val="9"/>
            <color indexed="81"/>
            <rFont val="Tahoma"/>
            <family val="2"/>
          </rPr>
          <t xml:space="preserve">
CREADO POR LINDA 25-02-16</t>
        </r>
      </text>
    </comment>
    <comment ref="C171" authorId="2" shapeId="0">
      <text>
        <r>
          <rPr>
            <b/>
            <sz val="9"/>
            <color indexed="81"/>
            <rFont val="Tahoma"/>
            <family val="2"/>
          </rPr>
          <t>JULIO:</t>
        </r>
        <r>
          <rPr>
            <sz val="9"/>
            <color indexed="81"/>
            <rFont val="Tahoma"/>
            <family val="2"/>
          </rPr>
          <t xml:space="preserve">
ANTES MAT5022-COMBOA LINDA 24-2-16</t>
        </r>
      </text>
    </comment>
    <comment ref="C337" authorId="3" shapeId="0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MAT5583-A709/T1223</t>
        </r>
      </text>
    </comment>
    <comment ref="C357" authorId="2" shapeId="0">
      <text>
        <r>
          <rPr>
            <b/>
            <sz val="9"/>
            <color indexed="81"/>
            <rFont val="Tahoma"/>
            <family val="2"/>
          </rPr>
          <t>JULIO:</t>
        </r>
        <r>
          <rPr>
            <sz val="9"/>
            <color indexed="81"/>
            <rFont val="Tahoma"/>
            <family val="2"/>
          </rPr>
          <t xml:space="preserve">
CODIGO CREADO POR LINDA 24-02-16</t>
        </r>
      </text>
    </comment>
  </commentList>
</comments>
</file>

<file path=xl/comments4.xml><?xml version="1.0" encoding="utf-8"?>
<comments xmlns="http://schemas.openxmlformats.org/spreadsheetml/2006/main">
  <authors>
    <author>JULIO</author>
    <author>ROX</author>
    <author>JORGE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>JULIO:</t>
        </r>
        <r>
          <rPr>
            <sz val="9"/>
            <color indexed="81"/>
            <rFont val="Tahoma"/>
            <family val="2"/>
          </rPr>
          <t xml:space="preserve">
LINDA ANTES ESTABA BED003-A/J723 26-02-16</t>
        </r>
      </text>
    </comment>
    <comment ref="C41" authorId="1" shapeId="0">
      <text>
        <r>
          <rPr>
            <b/>
            <sz val="8"/>
            <color indexed="81"/>
            <rFont val="Tahoma"/>
            <family val="2"/>
          </rPr>
          <t>ROX:</t>
        </r>
        <r>
          <rPr>
            <sz val="8"/>
            <color indexed="81"/>
            <rFont val="Tahoma"/>
            <family val="2"/>
          </rPr>
          <t xml:space="preserve">
Rox corrigio por el guion el 09/01/14
</t>
        </r>
      </text>
    </comment>
    <comment ref="C42" authorId="1" shapeId="0">
      <text>
        <r>
          <rPr>
            <b/>
            <sz val="8"/>
            <color indexed="81"/>
            <rFont val="Tahoma"/>
            <family val="2"/>
          </rPr>
          <t>ROX:</t>
        </r>
        <r>
          <rPr>
            <sz val="8"/>
            <color indexed="81"/>
            <rFont val="Tahoma"/>
            <family val="2"/>
          </rPr>
          <t xml:space="preserve">
Rox corrigio por el guion el 09/01/14
</t>
        </r>
      </text>
    </comment>
    <comment ref="C75" authorId="1" shapeId="0">
      <text>
        <r>
          <rPr>
            <b/>
            <sz val="8"/>
            <color indexed="81"/>
            <rFont val="Tahoma"/>
            <family val="2"/>
          </rPr>
          <t>ROX:</t>
        </r>
        <r>
          <rPr>
            <sz val="8"/>
            <color indexed="81"/>
            <rFont val="Tahoma"/>
            <family val="2"/>
          </rPr>
          <t xml:space="preserve">
Antes MAT5052-SFN10/EM. 
Rox corrigio el 09/01/14
</t>
        </r>
      </text>
    </comment>
    <comment ref="C90" authorId="1" shapeId="0">
      <text>
        <r>
          <rPr>
            <b/>
            <sz val="8"/>
            <color indexed="81"/>
            <rFont val="Tahoma"/>
            <family val="2"/>
          </rPr>
          <t>ROX:</t>
        </r>
        <r>
          <rPr>
            <sz val="8"/>
            <color indexed="81"/>
            <rFont val="Tahoma"/>
            <family val="2"/>
          </rPr>
          <t xml:space="preserve">
Antes VEST5058-CY!-1.
Rox corrigio el 09/01/14
</t>
        </r>
      </text>
    </comment>
    <comment ref="C133" authorId="1" shapeId="0">
      <text>
        <r>
          <rPr>
            <b/>
            <sz val="8"/>
            <color indexed="81"/>
            <rFont val="Tahoma"/>
            <family val="2"/>
          </rPr>
          <t>ROX:</t>
        </r>
        <r>
          <rPr>
            <sz val="8"/>
            <color indexed="81"/>
            <rFont val="Tahoma"/>
            <family val="2"/>
          </rPr>
          <t xml:space="preserve">
Rox corrigio por el guion el 09/01/14
</t>
        </r>
      </text>
    </comment>
    <comment ref="B295" authorId="1" shapeId="0">
      <text>
        <r>
          <rPr>
            <b/>
            <sz val="8"/>
            <color indexed="81"/>
            <rFont val="Tahoma"/>
            <family val="2"/>
          </rPr>
          <t>ROX:</t>
        </r>
        <r>
          <rPr>
            <sz val="8"/>
            <color indexed="81"/>
            <rFont val="Tahoma"/>
            <family val="2"/>
          </rPr>
          <t xml:space="preserve">
Antes 13-135.
Rox corrigio el 09/01/14
</t>
        </r>
      </text>
    </comment>
    <comment ref="C295" authorId="1" shapeId="0">
      <text>
        <r>
          <rPr>
            <b/>
            <sz val="8"/>
            <color indexed="81"/>
            <rFont val="Tahoma"/>
            <family val="2"/>
          </rPr>
          <t>ROX:</t>
        </r>
        <r>
          <rPr>
            <sz val="8"/>
            <color indexed="81"/>
            <rFont val="Tahoma"/>
            <family val="2"/>
          </rPr>
          <t xml:space="preserve">
Antes MAT4288-SFN50/SFN69
Rox corrigio el 09/01/14</t>
        </r>
      </text>
    </comment>
    <comment ref="C350" authorId="0" shapeId="0">
      <text>
        <r>
          <rPr>
            <b/>
            <sz val="9"/>
            <color indexed="81"/>
            <rFont val="Tahoma"/>
            <family val="2"/>
          </rPr>
          <t>JULIO:</t>
        </r>
        <r>
          <rPr>
            <sz val="9"/>
            <color indexed="81"/>
            <rFont val="Tahoma"/>
            <family val="2"/>
          </rPr>
          <t xml:space="preserve">
LINDA-ANTES MAT5067-SFN50/SFN10 25-02-16</t>
        </r>
      </text>
    </comment>
    <comment ref="C364" authorId="2" shapeId="0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MAT5016-SFN61/C869</t>
        </r>
      </text>
    </comment>
    <comment ref="C389" authorId="0" shapeId="0">
      <text>
        <r>
          <rPr>
            <b/>
            <sz val="9"/>
            <color indexed="81"/>
            <rFont val="Tahoma"/>
            <family val="2"/>
          </rPr>
          <t>JULIO:</t>
        </r>
        <r>
          <rPr>
            <sz val="9"/>
            <color indexed="81"/>
            <rFont val="Tahoma"/>
            <family val="2"/>
          </rPr>
          <t xml:space="preserve">
ANTES PCH5002-SFN38 25/02/16 LINDA</t>
        </r>
      </text>
    </comment>
    <comment ref="C538" authorId="0" shapeId="0">
      <text>
        <r>
          <rPr>
            <b/>
            <sz val="9"/>
            <color indexed="81"/>
            <rFont val="Tahoma"/>
            <family val="2"/>
          </rPr>
          <t>JULIO:</t>
        </r>
        <r>
          <rPr>
            <sz val="9"/>
            <color indexed="81"/>
            <rFont val="Tahoma"/>
            <family val="2"/>
          </rPr>
          <t xml:space="preserve">
ANTES BOX5168-MRN/N LINDA24-02-16</t>
        </r>
      </text>
    </comment>
  </commentList>
</comments>
</file>

<file path=xl/comments5.xml><?xml version="1.0" encoding="utf-8"?>
<comments xmlns="http://schemas.openxmlformats.org/spreadsheetml/2006/main">
  <authors>
    <author>JORGE</author>
  </authors>
  <commentList>
    <comment ref="J241" authorId="0" shapeId="0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CORREO DE LUPE Y LINDA 02 DE FEBRERO</t>
        </r>
      </text>
    </comment>
  </commentList>
</comments>
</file>

<file path=xl/comments6.xml><?xml version="1.0" encoding="utf-8"?>
<comments xmlns="http://schemas.openxmlformats.org/spreadsheetml/2006/main">
  <authors>
    <author>ROX</author>
  </authors>
  <commentList>
    <comment ref="B324" authorId="0" shapeId="0">
      <text>
        <r>
          <rPr>
            <b/>
            <sz val="8"/>
            <color indexed="81"/>
            <rFont val="Tahoma"/>
            <family val="2"/>
          </rPr>
          <t>ROX:</t>
        </r>
        <r>
          <rPr>
            <sz val="8"/>
            <color indexed="81"/>
            <rFont val="Tahoma"/>
            <family val="2"/>
          </rPr>
          <t xml:space="preserve">
Antes 13-135.
Rox corrigio el 09/01/14
</t>
        </r>
      </text>
    </comment>
  </commentList>
</comments>
</file>

<file path=xl/sharedStrings.xml><?xml version="1.0" encoding="utf-8"?>
<sst xmlns="http://schemas.openxmlformats.org/spreadsheetml/2006/main" count="28838" uniqueCount="4022">
  <si>
    <t>UBICACIÓN PRIMERAS</t>
  </si>
  <si>
    <t>CODIGO</t>
  </si>
  <si>
    <t>DESCRIPCION</t>
  </si>
  <si>
    <t>UNIDAD</t>
  </si>
  <si>
    <t>TIPO DE PRENDA</t>
  </si>
  <si>
    <t>TOTAL</t>
  </si>
  <si>
    <t>OP</t>
  </si>
  <si>
    <t>MEDIDA</t>
  </si>
  <si>
    <t>1RAS.</t>
  </si>
  <si>
    <t>2DAS.</t>
  </si>
  <si>
    <t>3RAS</t>
  </si>
  <si>
    <t>OTROS</t>
  </si>
  <si>
    <t>1A</t>
  </si>
  <si>
    <t>2F</t>
  </si>
  <si>
    <t>1F</t>
  </si>
  <si>
    <t>MAT0188-I351/I350</t>
  </si>
  <si>
    <t>MAT001-YL1-S/C986</t>
  </si>
  <si>
    <t>12-104</t>
  </si>
  <si>
    <t>12-143</t>
  </si>
  <si>
    <t>13-152</t>
  </si>
  <si>
    <t>MAT60197-BK/1</t>
  </si>
  <si>
    <t>MAT60197-NV/1</t>
  </si>
  <si>
    <t>MAT60197-CM/1</t>
  </si>
  <si>
    <t>2E</t>
  </si>
  <si>
    <t>MAT60197-RD/1</t>
  </si>
  <si>
    <t>WD0144-CAM</t>
  </si>
  <si>
    <t>12-054</t>
  </si>
  <si>
    <t>1E</t>
  </si>
  <si>
    <t>13-068</t>
  </si>
  <si>
    <t>13-078</t>
  </si>
  <si>
    <t>13-058</t>
  </si>
  <si>
    <t>WD0144-6416/7062</t>
  </si>
  <si>
    <t>WD0144-RC</t>
  </si>
  <si>
    <t>WD0144-NVY</t>
  </si>
  <si>
    <t>12-185</t>
  </si>
  <si>
    <t>WD0144-LTB</t>
  </si>
  <si>
    <t>1D</t>
  </si>
  <si>
    <t>S/OP</t>
  </si>
  <si>
    <t>MAT5022-COMBO D</t>
  </si>
  <si>
    <t>MAT5022-COMBO C</t>
  </si>
  <si>
    <t>2D</t>
  </si>
  <si>
    <t>13-054</t>
  </si>
  <si>
    <t>PLW001-SFN68/ST-C740</t>
  </si>
  <si>
    <t>12-198</t>
  </si>
  <si>
    <t>13-043</t>
  </si>
  <si>
    <t>1C</t>
  </si>
  <si>
    <t>13-086</t>
  </si>
  <si>
    <t>MAT5047-BRO/SAT</t>
  </si>
  <si>
    <t>MAT5047-AQUA/SAT</t>
  </si>
  <si>
    <t>2C</t>
  </si>
  <si>
    <t>12-076</t>
  </si>
  <si>
    <t>SIN BASTA</t>
  </si>
  <si>
    <t>SIN CIERRE Y SIN STITCH</t>
  </si>
  <si>
    <t>1B</t>
  </si>
  <si>
    <t>MAT5047-AZU/SAT</t>
  </si>
  <si>
    <t>MAT5020-SFN21/SFN10</t>
  </si>
  <si>
    <t>2B</t>
  </si>
  <si>
    <t>13-005</t>
  </si>
  <si>
    <t>MAT0322-SFN68</t>
  </si>
  <si>
    <t>12-138</t>
  </si>
  <si>
    <t>SIN STITCH</t>
  </si>
  <si>
    <t>12-009</t>
  </si>
  <si>
    <t>MAT001-YL1-S/SFN38</t>
  </si>
  <si>
    <t>MAT001-YL1-S/C732</t>
  </si>
  <si>
    <t>13-002</t>
  </si>
  <si>
    <t>13-090</t>
  </si>
  <si>
    <t>MAT4261-SFN10/1244</t>
  </si>
  <si>
    <t>2A</t>
  </si>
  <si>
    <t>MAT9713-9</t>
  </si>
  <si>
    <t>MAT9713-RED</t>
  </si>
  <si>
    <t>MAT9713-1</t>
  </si>
  <si>
    <t>MAT9713-ARENA</t>
  </si>
  <si>
    <t>MAT4288-SFN50/SFN68</t>
  </si>
  <si>
    <t>4E</t>
  </si>
  <si>
    <t>12-188</t>
  </si>
  <si>
    <t>90X 90</t>
  </si>
  <si>
    <t>12-144</t>
  </si>
  <si>
    <t>110X 100</t>
  </si>
  <si>
    <t>3E</t>
  </si>
  <si>
    <t>12-153</t>
  </si>
  <si>
    <t>13-012</t>
  </si>
  <si>
    <t>3D</t>
  </si>
  <si>
    <t>13-093</t>
  </si>
  <si>
    <t>SCF5076-CY1-1</t>
  </si>
  <si>
    <t>SCF5076-CY1-2</t>
  </si>
  <si>
    <t>SCF4208-CY1-SFN38</t>
  </si>
  <si>
    <t>4D</t>
  </si>
  <si>
    <t>13-110</t>
  </si>
  <si>
    <t>MAT5028-1/ST4</t>
  </si>
  <si>
    <t>4C</t>
  </si>
  <si>
    <t>13-085</t>
  </si>
  <si>
    <t>MAT4201-SFN40/C866</t>
  </si>
  <si>
    <t>MAT4201-SFN40/6414</t>
  </si>
  <si>
    <t>MAT4201-SFN40/C740</t>
  </si>
  <si>
    <t>12-033</t>
  </si>
  <si>
    <t>12-102</t>
  </si>
  <si>
    <t>12-017</t>
  </si>
  <si>
    <t>13-064</t>
  </si>
  <si>
    <t>ORN5054-1</t>
  </si>
  <si>
    <t>13-045</t>
  </si>
  <si>
    <t>12-170</t>
  </si>
  <si>
    <t>MAT5339-SFN22</t>
  </si>
  <si>
    <t>12-155</t>
  </si>
  <si>
    <t>13-074</t>
  </si>
  <si>
    <t>WD0144-ORNT</t>
  </si>
  <si>
    <t>3C</t>
  </si>
  <si>
    <t>13-118</t>
  </si>
  <si>
    <t>BEF4257-SFN10</t>
  </si>
  <si>
    <t>13-010</t>
  </si>
  <si>
    <t>13-030</t>
  </si>
  <si>
    <t>MAT5017-SFN75/SFN10</t>
  </si>
  <si>
    <t>26X26</t>
  </si>
  <si>
    <t>12-162</t>
  </si>
  <si>
    <t>12-043</t>
  </si>
  <si>
    <t>13-004</t>
  </si>
  <si>
    <t>MAT4230-AZ8040/F-AZ8734</t>
  </si>
  <si>
    <t>4B</t>
  </si>
  <si>
    <t>PLW003-OAT/VAL</t>
  </si>
  <si>
    <t>PLW60071/SFN10</t>
  </si>
  <si>
    <t>PLW60071/SFN41</t>
  </si>
  <si>
    <t>12-098</t>
  </si>
  <si>
    <t>12-068</t>
  </si>
  <si>
    <t>PLW60073/W</t>
  </si>
  <si>
    <t>12-189</t>
  </si>
  <si>
    <t>PLW5008-ECR</t>
  </si>
  <si>
    <t>BACK MORADO</t>
  </si>
  <si>
    <t>PLW5008-VIO</t>
  </si>
  <si>
    <t>PLW5008-STL</t>
  </si>
  <si>
    <t>13-013</t>
  </si>
  <si>
    <t>PLW003-AB/VAL</t>
  </si>
  <si>
    <t>45X45</t>
  </si>
  <si>
    <t>40X40</t>
  </si>
  <si>
    <t>12-057</t>
  </si>
  <si>
    <t>PNL60217/BB</t>
  </si>
  <si>
    <t>12-042</t>
  </si>
  <si>
    <t>PNL60221</t>
  </si>
  <si>
    <t>12-039</t>
  </si>
  <si>
    <t>13-042</t>
  </si>
  <si>
    <t>3B</t>
  </si>
  <si>
    <t>13-034</t>
  </si>
  <si>
    <t>MAT5025-2</t>
  </si>
  <si>
    <t>3A</t>
  </si>
  <si>
    <t>4A</t>
  </si>
  <si>
    <t>TS4278-U/SFN68</t>
  </si>
  <si>
    <t>13-109</t>
  </si>
  <si>
    <t>CAR4098-SFN85/6-12M</t>
  </si>
  <si>
    <t>CAR4098-SFN85/3-6M</t>
  </si>
  <si>
    <t>13-105</t>
  </si>
  <si>
    <t>MAT4272</t>
  </si>
  <si>
    <t>12-147</t>
  </si>
  <si>
    <t>12-152</t>
  </si>
  <si>
    <t>POR MANCHA</t>
  </si>
  <si>
    <t>TELA DELGADA</t>
  </si>
  <si>
    <t>TEJIDO ABIERTO</t>
  </si>
  <si>
    <t>MAT4121-CAM</t>
  </si>
  <si>
    <t>MAL PERCHADO</t>
  </si>
  <si>
    <t>12-106</t>
  </si>
  <si>
    <t>MAT5047-AQUA</t>
  </si>
  <si>
    <t>13-115</t>
  </si>
  <si>
    <t>MAT5047-AZU</t>
  </si>
  <si>
    <t>MAT5047-BRO</t>
  </si>
  <si>
    <t>6A</t>
  </si>
  <si>
    <t>12-120</t>
  </si>
  <si>
    <t>MAT5022-2</t>
  </si>
  <si>
    <t>MAT001-YL1-S/SFN61</t>
  </si>
  <si>
    <t>13-027</t>
  </si>
  <si>
    <t>MAT001-S/SFN38</t>
  </si>
  <si>
    <t>13-072</t>
  </si>
  <si>
    <t>2DA POR TENSION SUELTA</t>
  </si>
  <si>
    <t>13-067</t>
  </si>
  <si>
    <t>SHL5060-2233</t>
  </si>
  <si>
    <t>SHL0718-SFN22</t>
  </si>
  <si>
    <t>MAT4230-100/F-100</t>
  </si>
  <si>
    <t>12-194</t>
  </si>
  <si>
    <t>ABATANADO</t>
  </si>
  <si>
    <t>SHL4230-401</t>
  </si>
  <si>
    <t>2DA POR HILO</t>
  </si>
  <si>
    <t>SHL4230-RJ2130</t>
  </si>
  <si>
    <t>MAT4230-AM9683</t>
  </si>
  <si>
    <t>SHL0718-SFN50</t>
  </si>
  <si>
    <t>12-029</t>
  </si>
  <si>
    <t>5C</t>
  </si>
  <si>
    <t>MAT60213-G</t>
  </si>
  <si>
    <t>MAT60213-O</t>
  </si>
  <si>
    <t>MAT5045-1</t>
  </si>
  <si>
    <t>BOLSA AL TRAVES</t>
  </si>
  <si>
    <t>12-174</t>
  </si>
  <si>
    <t>FUERA DE MEDIDA</t>
  </si>
  <si>
    <t>MALA CONFECCION</t>
  </si>
  <si>
    <t>CIERRE MAL COLOCADO</t>
  </si>
  <si>
    <t>PLW60071/SFN61</t>
  </si>
  <si>
    <t>CAR4098-SFN85/12-18M</t>
  </si>
  <si>
    <t>2DA POR MANGA LARGA</t>
  </si>
  <si>
    <t>PCH5003-284/S</t>
  </si>
  <si>
    <t>13-100</t>
  </si>
  <si>
    <t>MAT001-YL1-S/C872</t>
  </si>
  <si>
    <t>SPLIT TORCIDO</t>
  </si>
  <si>
    <t>MAT001-S/SFN61</t>
  </si>
  <si>
    <t>2DA POR MANCHAS</t>
  </si>
  <si>
    <t>MAT5015-BUD1</t>
  </si>
  <si>
    <t>13-083</t>
  </si>
  <si>
    <t>MAT60197-LB/1</t>
  </si>
  <si>
    <t>MAT60197-GN/1</t>
  </si>
  <si>
    <t>5E</t>
  </si>
  <si>
    <t>WD0144-VDE</t>
  </si>
  <si>
    <t>WD0144-BLU</t>
  </si>
  <si>
    <t>WD0144-BK</t>
  </si>
  <si>
    <t>PORTALW/RJO</t>
  </si>
  <si>
    <t>PORTALW/NGR</t>
  </si>
  <si>
    <t>PORTALW/MRN</t>
  </si>
  <si>
    <t xml:space="preserve">PORTA LICOR DE CUERO CON TELAR COCOS VARIOS 43 X 12 X 10CM /  VARIOS  TEJIDO ARTESANAL TELAR  </t>
  </si>
  <si>
    <t xml:space="preserve">PORTA LICOR DE CUERO CON TELAR COCOS VARIOS 43 X 12 X 10CM SFN50/SFN10  VARIOS  TEJIDO ARTESANAL TELAR </t>
  </si>
  <si>
    <t xml:space="preserve">MANTA ROMANCE 100% BABY ALPACA 50" X 70" SFN68/  RIB 4X4  TEJIDO PUNTO MAQUINA </t>
  </si>
  <si>
    <t xml:space="preserve">MANTA SATIN 100% BABY ALPACA 50" X 70" + 3" FLECOS I647/L420  FLECOS  TEJIDO INDUSTRIAL PLANO  </t>
  </si>
  <si>
    <t>MANTA DOBLE CARA/DOBLE TELA 100% BABY ALPACA 50" X 70" + 4" FLECOS SFN21/SFN10  FLECOS  TEJIDO INDUSTRIAL PLANO</t>
  </si>
  <si>
    <t xml:space="preserve">PORTA LICOR DE CUERO CON TELAR COCOS VARIOS 43 X 12 X 10CM /SFN10  VARIOS  TEJIDO ARTESANAL TELAR    </t>
  </si>
  <si>
    <t>MANTA SATIN 100% BABY ALPACA 50" X 70" + 3" FLECOS AZ8734/L420  FLECOS  TEJIDO INDUSTRIAL PLANO</t>
  </si>
  <si>
    <t xml:space="preserve">MANTA ESPIGA A RAYAS 100% BABY ALPACA 2/16 60" X 80" + 3" FLECOS SFN10/5153  FLECOS  TEJIDO INDUSTRIAL PLANO    </t>
  </si>
  <si>
    <t xml:space="preserve">MANTA ESPIGA A RAYAS 100% BABY ALPACA 2/16 60" X 80" + 3" FLECOS SFN10/2250  FLECOS  TEJIDO INDUSTRIAL PLANO </t>
  </si>
  <si>
    <t xml:space="preserve">MANTA LABERINTO 100% BABY ALPACA 60" X 60" + 4" 6416/7062  FLECOS  TEJIDO INDUSTRIAL PLANO                                                            </t>
  </si>
  <si>
    <t xml:space="preserve">MANTA LABERINTO 100% BABY ALPACA 60" X 60" + 4" 5084/SFN10  SPLITTED  TEJIDO INDUSTRIAL PLANO  </t>
  </si>
  <si>
    <t xml:space="preserve">MANTA LABERINTO 100% BABY ALPACA 60" X 60" + 4" 6416/SFN10  SPLITTED  TEJIDO INDUSTRIAL PLANO   </t>
  </si>
  <si>
    <t>MANTA LABERINTO 100% BABY ALPACA 60" X 60" + 4" 1937/SFN10  SPLITTED  TEJIDO INDUSTRIAL PLANO</t>
  </si>
  <si>
    <t>MANTA ESPIGA 100% BABY ALPACA 50" X 70" + 4" FLECOS I351/I350    TEJIDO INDUSTRIAL PLANO</t>
  </si>
  <si>
    <t xml:space="preserve">MANTA CUBOS 100% BABY ALPACA 50" X 70" GREY/  VARIOS  TEJIDO INDUSTRIAL PLANO   </t>
  </si>
  <si>
    <t>MANTA GRIEGO 100% BABY ALPACA 60" X 60" + 4" SFN50/SFN10  SPLITTED  TEJIDO INDUSTRIAL PLANO</t>
  </si>
  <si>
    <t xml:space="preserve">MANTA SOLIDO COLOR ENTERO 100% BABY ALPACA 50" X 70" SFN10/  CROCHET EDGE  TEJIDO INDUSTRIAL PLANO  </t>
  </si>
  <si>
    <t xml:space="preserve">MANTA TRIOMPHE 100% BABY ALPACA 130 X 170 + 10CM FLECOS C986/  SPLITTED  TEJIDO INDUSTRIAL PLANO  </t>
  </si>
  <si>
    <t xml:space="preserve">MANTA TRIOMPHE 100% BABY ALPACA 130 X 170 + 10CM FLECOS SFN38/  SPLITTED  TEJIDO INDUSTRIAL PLANO </t>
  </si>
  <si>
    <t xml:space="preserve">MANTA TRIOMPHE 100% BABY ALPACA 130 X 170 + 10CM FLECOS C732/  SPLITTED  TEJIDO INDUSTRIAL PLANO </t>
  </si>
  <si>
    <t xml:space="preserve">MANTA SOLIDO ACABADO SPLIT 100% BABY ALPACA 50" X 70" SFN61/  SPLITTED  TEJIDO INDUSTRIAL PLANO </t>
  </si>
  <si>
    <t xml:space="preserve">MANTA TRIOMPHE 100% BABY ALPACA 130 X 170 + 10CM FLECOS C872/  SPLITTED  TEJIDO INDUSTRIAL PLANO </t>
  </si>
  <si>
    <t xml:space="preserve">MANTA TRIOMPHE 100% BABY ALPACA 130 X 170 + 10CM FLECOS SFN61/  SPLITTED  TEJIDO INDUSTRIAL PLANO </t>
  </si>
  <si>
    <t xml:space="preserve">MANTA SOLIDO ACABADO SPLIT 100% BABY ALPACA 50" X 70" SFN38/  SPLITTED  TEJIDO INDUSTRIAL PLANO </t>
  </si>
  <si>
    <t xml:space="preserve">MANTA ESPIGA 100% BABY ALPACA 50" X 70" + 4" FLECOS I353/I352    TEJIDO INDUSTRIAL PLANO  </t>
  </si>
  <si>
    <t>MANTA CABALLO 100% BABY ALPACA 50" X 70" /  CON PUNTADA  TEJIDO INDUSTRIAL PLANO</t>
  </si>
  <si>
    <t xml:space="preserve">MANTA SARGA 100% BABY ALPACA 50" X 70" SFN75/SFN40  VARIOS  TEJIDO INDUSTRIAL PLANO    </t>
  </si>
  <si>
    <t>MANTA ZARGA 100% BABY ALPACA 50" X 70" SFN10/SFN21  VARIOS  TEJIDO INDUSTRIAL PLANO</t>
  </si>
  <si>
    <t xml:space="preserve">MANTA ZARGA 100% BABY ALPACA 50" X 70" GRIS CLARO/SFN85  BASTA SIMPLE  TEJIDO INDUSTRIAL PLANO     </t>
  </si>
  <si>
    <t>MANTA SARGA 100% BABY ALPACA 50" X 70" + 4" FLECOS C750/C740    TEJIDO INDUSTRIAL PLANO</t>
  </si>
  <si>
    <t xml:space="preserve">MANTA SARGA 100% BABY ALPACA 50" X 70" C819/C866    TEJIDO INDUSTRIAL PLANO  </t>
  </si>
  <si>
    <t xml:space="preserve">MANTA DOBLE CARA 50% ALPACA 30% LANA 20% ACRILICO 50" X 70" + 3" FLECOS SFN50/SFN68  FLECOS  TEJIDO INDUSTRIAL PLANO   </t>
  </si>
  <si>
    <t>MANTA ELEFANTE 100% BABY ALPACA 50" X 70" SFN10/1244  CROCHETEADO INDUSTRIAL  TEJIDO INDUSTRIAL PLANO JACQUARD</t>
  </si>
  <si>
    <t>CUBRECAMA SOLIDO COLOR ENTERO 100% BABY ALPACA 108" X 90" 402/  CLEAN EDGE  TEJIDO INDUSTRIAL PLANO</t>
  </si>
  <si>
    <t xml:space="preserve">MANTA 3 RAYAS CANVAS 100% BABY ALPACA 50" X 70" SFN40/6414  BASTA SIMPLE  TEJIDO INDUSTRIAL PLANO   </t>
  </si>
  <si>
    <t>MANTA RAYAS 100% BABY ALPACA 50" X 70" SFN40/C866  BASTA SIMPLE  TEJIDO INDUSTRIAL PLANO</t>
  </si>
  <si>
    <t>MANTA 3 RAYAS CANVAS 100% BABY ALPACA 50" X 70" SFN40/C740  BASTA SIMPLE  TEJIDO INDUSTRIAL PLANO</t>
  </si>
  <si>
    <t xml:space="preserve">MANTA RAYAS CASH 100% BABY ALPACA 50" X 70" + 4" FLECOS SFN10/SFN50  FLECOS  TEJIDO INDUSTRIAL PLANO </t>
  </si>
  <si>
    <t xml:space="preserve">MANTA SAIL 100% BABY ALPACA 50'' X 70'' + 6" FLECOS 100/  FLECOS CON NUDO MACRAME  TEJIDO ARTESANAL TELAR  </t>
  </si>
  <si>
    <t xml:space="preserve">MANTA SAIL 100% BABY ALPACA 50'' X 70'' + 6" FLECOS AM9683/  FLECOS CON NUDO MACRAME  TEJIDO ARTESANAL TELAR </t>
  </si>
  <si>
    <t xml:space="preserve">MANTA 3 RAYAS S&amp;L 100% BABY ALPACA 50" X 70" SFN10/EMERALD  BASTA SIMPLE  TEJIDO INDUSTRIAL PLANO  </t>
  </si>
  <si>
    <t xml:space="preserve">MANTA ESPIGA A RAYAS 100% BABY ALPACA 2/16 60" X 80" + 3" FLECOS /  FLECOS  TEJIDO INDUSTRIAL PLANO </t>
  </si>
  <si>
    <t xml:space="preserve">MANTA RAYAS ESPIGA 100% BABY ALPACA 2/16 50" X 70" + 3" FLECOS /  FLECOS  TEJIDO INDUSTRIAL PLANO    </t>
  </si>
  <si>
    <t>MANTA ANIMAL PRINT 100% BABY ALPACA 56" X 76" SFN75/SFN10  CLEAN EDGE  TEJIDO INDUSTRIAL PLANO JACQUARD</t>
  </si>
  <si>
    <t xml:space="preserve">MANTA DOBLE TELA, DOBLE CARA ESPIGA- SQUARES 100% BABY ALPACA 50" X 70" + 4" FLECOS SFN10/I350  FLECOS  TEJIDO INDUSTRIAL PLANO </t>
  </si>
  <si>
    <t>MANTA DOBLE CARA/DOBLE TELA "CAHUAN" 100% BABY ALPACA 50" X 70" SFN68/SFN38  CON PUNTADA 4 LADOS  TEJIDO INDUSTRIAL PLANO</t>
  </si>
  <si>
    <t xml:space="preserve">MANTA RASO RAYAS 100% BABY ALPACA 50" X 70" + 3" FLECOS I647/L420  FLECOS  TEJIDO INDUSTRIAL PLANO  </t>
  </si>
  <si>
    <t xml:space="preserve">MANTA RASO RAYAS 100% BABY ALPACA 50" X 70" + 3" FLECOS BEIGE CLARO TIE/XO  FLECOS  TEJIDO INDUSTRIAL PLANO </t>
  </si>
  <si>
    <t>MANTA NIXON RAYAS 100% BABY ALPACA 60" X 60" + 4" /  FLECOS  TEJIDO INDUSTRIAL PLANO</t>
  </si>
  <si>
    <t xml:space="preserve">MANTA ESPIGA A RAYAS 100% BABY ALPACA 2/16 50" X 70" + 4" FLECOS /  FLECOS  TEJIDO INDUSTRIAL PLANO  </t>
  </si>
  <si>
    <t xml:space="preserve">MANTA CUADROS 100% BABY ALPACA 127 X 178 + 8CM FLECOS /  FLECOS  TEJIDO INDUSTRIAL PLANO      </t>
  </si>
  <si>
    <t>MANTA ZIG ZAG 100% BABY ALPACA 60" X 60" + 4" SFN50/SFN10  SPLITTED  TEJIDO INDUSTRIAL PLANO</t>
  </si>
  <si>
    <t xml:space="preserve">MANTA ZIG ZAG 100% BABY ALPACA 60" X 60" + 4" 6416/SFN10  SPLITTED  TEJIDO INDUSTRIAL PLANO       </t>
  </si>
  <si>
    <t xml:space="preserve">MANTA ZIG ZAG 100% BABY ALPACA 60" X 60" + 4" 4932/SFN10  SPLITTED  TEJIDO INDUSTRIAL PLANO </t>
  </si>
  <si>
    <t xml:space="preserve">MANTA ZIG ZAG 100% BABY ALPACA 60" X 60" + 4" 2403/SFN10  SPLITTED  TEJIDO INDUSTRIAL PLANO </t>
  </si>
  <si>
    <t xml:space="preserve">MANTA ZIG ZAG 100% BABY ALPACA 60" X 60" + 4" 1992/SFN10  SPLITTED  TEJIDO INDUSTRIAL PLANO  </t>
  </si>
  <si>
    <t xml:space="preserve">MANTA GRIEGO 100% BABY ALPACA 60" X 60" + 4" 7062/SFN10  FLECOS  TEJIDO INDUSTRIAL PLANO  </t>
  </si>
  <si>
    <t xml:space="preserve">MANTA CUBOS 100% BABY ALPACA 50" X 70" C732/  VARIOS  TEJIDO INDUSTRIAL PLANO   </t>
  </si>
  <si>
    <t xml:space="preserve">MANTA ZIG ZAG 100% BABY ALPACA 60" X 60" + 4" 7062/SFN10  SPLITTED  TEJIDO INDUSTRIAL PLANO </t>
  </si>
  <si>
    <t>MANTA DOBLE CARA 100% BABY ALPACA 50" X 70" /  ACABADO PERFECTO  TEJIDO ARTESANAL A PALITOS</t>
  </si>
  <si>
    <t>MANTA DOBLE CARA 100% BABY ALPACA 50" X 70" N5/N5  ACABADO PERFECTO  TEJIDO ARTESANAL A PALITOS</t>
  </si>
  <si>
    <t xml:space="preserve">MANTA DOBLE CARA 100% BABY ALPACA 50" X 70" SFN61/  PERFECTO  TEJIDO ARTESANAL A PALITOS    </t>
  </si>
  <si>
    <t>MANTA LABERINTO 100% BABY ALPACA 60" X 60" + 4" 2250/SFN10  SPLITTED  TEJIDO INDUSTRIAL PLANO</t>
  </si>
  <si>
    <t xml:space="preserve">MANTA LABERINTO 100% BABY ALPACA 60" X 60" + 4" 2403/SFN10  SPLITTED  TEJIDO INDUSTRIAL PLANO </t>
  </si>
  <si>
    <t>MANTA LABERINTO 100% BABY ALPACA 60" X 60" + 4" 6315/SFN10  SPLITTED  TEJIDO INDUSTRIAL PLANO</t>
  </si>
  <si>
    <t xml:space="preserve">MANTA LABERINTO 100% BABY ALPACA 60" X 60" + 4" 5775/SFN10  SPLITTED  TEJIDO INDUSTRIAL PLANO </t>
  </si>
  <si>
    <t>MANTA LABERINTO 100% BABY ALPACA 60" X 60" + 4" SFN50/SFN10  SPLITTED  TEJIDO INDUSTRIAL PLANO</t>
  </si>
  <si>
    <t xml:space="preserve">CUBRECAMA COTTONE 100% ALGODON 90" X 90" 0157/  CON PUNTADA ARRIBA/ABAJO  TEJIDO ARTESANAL TELAR </t>
  </si>
  <si>
    <t xml:space="preserve">CUBRECAMA COTTONE 100% ALGODON 90" X 90" J723/  CON PUNTADA  TEJIDO ARTESANAL TELAR </t>
  </si>
  <si>
    <t xml:space="preserve">CUBRECAMA COTTONE 100% ALGODON 90" X 90" J724/  CON PUNTADA ARRIBA/ABAJO  TEJIDO ARTESANAL TELAR   </t>
  </si>
  <si>
    <t xml:space="preserve">CUBRECAMA COTTONE 100% ALGODON 108" X 90" J723/  CON PUNTADA  TEJIDO ARTESANAL TELAR  </t>
  </si>
  <si>
    <t xml:space="preserve">MANTA COTTONE 100% ALGODON 50" X 70" + 3" FLECOS /  FLECOS  TEJIDO ARTESANAL TELAR  </t>
  </si>
  <si>
    <t xml:space="preserve">CHAL POR DEFINIR 100% BABY ALPACA 50" X 70" 401/  FLECOS CON NUDO MACRAME  TEJIDO INDUSTRIAL PLANO   </t>
  </si>
  <si>
    <t>CHALINA SOLIDO COLOR ENTERO 100% BABY ALPACA 180 X 30 + 10 CM FLECOS SFN60/  FLECOS  TEJIDO INDUSTRIAL PLANO</t>
  </si>
  <si>
    <t>CHALINA CY1 70% BABY ALPACA, 30% SEDA 36'' X 80" + 1" FLECOS B426/  SPLIT FRINGES  TEJIDO INDUSTRIAL PLANO</t>
  </si>
  <si>
    <t>CHALINA CY1 70% BABY ALPACA, 30% SEDA 36'' X 80" + 1" FLECOS 6783/  SPLIT FRINGES  TEJIDO INDUSTRIAL PLANO</t>
  </si>
  <si>
    <t>COJIN SOLIDO ACABADO CON STITCH 100% BABY ALPACA 51CM X 51CM SFN68/  CON PUNTADA 4 LADOS C740 TEJIDO INDUSTRIAL PLANO</t>
  </si>
  <si>
    <t>COJIN VALENTE 100% ALGODON 26" X 26" L837/  PESTAÑA DE 1"  TEJIDO ARTESANAL TELAR</t>
  </si>
  <si>
    <t xml:space="preserve">COJIN VALENTE 100% ALGODON 26" X 26" + 1"  PESTAÑA L990/  PESTAÑA DE 1"  TEJIDO ARTESANAL TELAR </t>
  </si>
  <si>
    <t xml:space="preserve">COJIN SOLIDO ACABADO CON STITCH 100% BABY ALPACA 51CM X 51CM SFN30/  CON PUNTADA 4 LADOS 0193 TEJIDO INDUSTRIAL PLANO </t>
  </si>
  <si>
    <t xml:space="preserve">COJIN CLASICO 100% BABY ALPACA 30CM X 40CM SFN10/SFN10  SPLITTED  TEJIDO INDUSTRIAL PLANO  </t>
  </si>
  <si>
    <t xml:space="preserve">COJIN CLASICO 100% BABY ALPACA 30CM X 40CM SFN41/SFN41  SPLITTED  TEJIDO INDUSTRIAL PLANO </t>
  </si>
  <si>
    <t>COJIN CLASICO 100% BABY ALPACA 14" X 20" /  S/SPLIT  TEJIDO INDUSTRIAL PLANO</t>
  </si>
  <si>
    <t>COJIN TURUNKU 85% ALPACA 13% LANA 2% NYLON 16" X 16" SFN10/  EMBOLSADO  TEJIDO PUNTO MAQUINA</t>
  </si>
  <si>
    <t xml:space="preserve">COJIN TURUNKU 85% ALPACA 13% LANA 2% NYLON 16" X 16" VIOLET ICE/  EMBOLSADO  TEJIDO PUNTO MAQUINA </t>
  </si>
  <si>
    <t xml:space="preserve">COJIN TURUNKU 85% ALPACA 13% LANA 2% NYLON 16" X 16" STEEL GREY/  EMBOLSADO  TEJIDO PUNTO MAQUINA </t>
  </si>
  <si>
    <t>COJIN LETRA "C" 100% LANA 16" X 16" NEGRO/CRUDO  NAVAJA  TEJIDO ARTESANAL TELAR</t>
  </si>
  <si>
    <t xml:space="preserve">COJIN LETRA "H" 100% LANA 16" X 16" NEGRO/CRUDO  NAVAJA  TEJIDO ARTESANAL TELAR                                                                       </t>
  </si>
  <si>
    <t xml:space="preserve">COJIN LETRA "J" 100% LANA 16" X 16" NEGRO/CRUDO  NAVAJA  TEJIDO ARTESANAL TELAR  </t>
  </si>
  <si>
    <t>COJIN LETRA "M" 100% LANA 16" X 16" NEGRO/CRUDO  NAVAJA  TEJIDO ARTESANAL TELAR</t>
  </si>
  <si>
    <t xml:space="preserve">COJIN LETRA "R" 100% LANA 16" X 16" NEGRO/CRUDO  NAVAJA  TEJIDO ARTESANAL TELAR </t>
  </si>
  <si>
    <t>PLW60044-BNR</t>
  </si>
  <si>
    <t>PLW60044-BNM</t>
  </si>
  <si>
    <t>PLW60044-BNC</t>
  </si>
  <si>
    <t>PLW60044-BNJ</t>
  </si>
  <si>
    <t>PLW60044-BNH</t>
  </si>
  <si>
    <t>PLW60044-BNL</t>
  </si>
  <si>
    <t>COJIN LETRA "V" 100% LANA 16" X 16" NEGRO/CRUDO  NAVAJA  TEJIDO ARTESANAL TELAR</t>
  </si>
  <si>
    <t>PLW60044-BNV</t>
  </si>
  <si>
    <t xml:space="preserve">SET VIAJERO URBANARA (MASCARILLA, MANTA Y BOLSA) 100% BABY ALPACA  SFN68/    TEJIDO INDUSTRIAL PLANO </t>
  </si>
  <si>
    <t xml:space="preserve">CARDIGAN ESPIGA 100% BABY ALPACA 6-12 MESES SFN85/    TEJIDO PUNTO MAQUINA </t>
  </si>
  <si>
    <t xml:space="preserve">CARDIGAN ESPIGA 100% BABY ALPACA 3-6 MESES SFN85/    TEJIDO PUNTO MAQUINA  </t>
  </si>
  <si>
    <t xml:space="preserve">CARDIGAN ESPIGA 100% BABY ALPACA 12-18 MESES SFN85/    TEJIDO PUNTO MAQUINA </t>
  </si>
  <si>
    <t>CHALECO BOUCLE CY1 76% ALPACA 17% LANA 7% NYLON  50/    TEJIDO INDUSTRIAL PLANO</t>
  </si>
  <si>
    <t xml:space="preserve">ADORNO DE NAVIDAD SNOWFLAKES "1" 100% ALGODON ARQUERITO  IVORY/    TEJIDO ARTESANAL A CROCHET   </t>
  </si>
  <si>
    <t xml:space="preserve">PANEL POR DEFINIR 100% ALGODON 1.50 X 1.20 MTS. MULTICOLOR/  VARIOS  TEJIDO ARTESANAL TELAR </t>
  </si>
  <si>
    <t xml:space="preserve">PANEL MACRAME 100% ALGODON 24" X 24" N5/N5  ACABADO PERFECTO  TEJIDO MACRAME </t>
  </si>
  <si>
    <t>PNL60019-BK</t>
  </si>
  <si>
    <t>PANEL WILD RIVER BOOK 100% LANA 48 X 48 CM MULTICOLOR/MULTICOLOR  ACABADO PERFECTO  TEJIDO ARTESANAL TELAR</t>
  </si>
  <si>
    <t>PONCHO VINCE 100% BABY ALPACA T/UNICA SFN50/  CLEAN EDGE  TEJIDO INDUSTRIAL PLANO</t>
  </si>
  <si>
    <t xml:space="preserve">PONCHO VINCE 100% BABY ALPACA T/UNICA SFN21/  CLEAN EDGE  TEJIDO INDUSTRIAL PLANO  </t>
  </si>
  <si>
    <t xml:space="preserve">BEK003-A/J723   </t>
  </si>
  <si>
    <t xml:space="preserve">BEQ003-A/J723 </t>
  </si>
  <si>
    <t>BEK003-MM/L837</t>
  </si>
  <si>
    <t>BEK003-A/K551</t>
  </si>
  <si>
    <t xml:space="preserve">BEQ003-A/J724    </t>
  </si>
  <si>
    <t xml:space="preserve">SCF001-SFN60  </t>
  </si>
  <si>
    <t xml:space="preserve">BEK003-A/0157  </t>
  </si>
  <si>
    <t xml:space="preserve">BET003-A/0157   </t>
  </si>
  <si>
    <t>MAT003-MM/L837/VAL</t>
  </si>
  <si>
    <t xml:space="preserve">PLW001-SFN30/ST-0193  </t>
  </si>
  <si>
    <t xml:space="preserve">BEQ003-A/0157   </t>
  </si>
  <si>
    <t xml:space="preserve">WD0144-ORNT </t>
  </si>
  <si>
    <t xml:space="preserve">COJIN LETRA "L" 100% LANA 16" X 16" NEGRO/CRUDO  NAVAJA  TEJIDO ARTESANAL TELAR    </t>
  </si>
  <si>
    <t>70" X 95"</t>
  </si>
  <si>
    <t xml:space="preserve">108" X 90" </t>
  </si>
  <si>
    <t>90" X 90"</t>
  </si>
  <si>
    <t>270 x 229CM</t>
  </si>
  <si>
    <t>50" X 70"</t>
  </si>
  <si>
    <t>50" X 70" + 4"</t>
  </si>
  <si>
    <t>50" X 70" + 3"</t>
  </si>
  <si>
    <t>60" X 80" + 3"</t>
  </si>
  <si>
    <t xml:space="preserve">60" X 60" + 4" </t>
  </si>
  <si>
    <t xml:space="preserve">50" X 70" </t>
  </si>
  <si>
    <t>130 X 170 + 10CM</t>
  </si>
  <si>
    <t xml:space="preserve"> 50" X 70" + 4"</t>
  </si>
  <si>
    <t>60" X 60" + 4"</t>
  </si>
  <si>
    <t>50'' X 70'' + 6"</t>
  </si>
  <si>
    <t xml:space="preserve"> 56" X 76"</t>
  </si>
  <si>
    <t xml:space="preserve"> 127 X 178 + 8CM</t>
  </si>
  <si>
    <t>BATA SOFT COLLAR 100% BABY ALPACA M SFN61/  ROLL  TEJIDO PUNTO MAQUINA</t>
  </si>
  <si>
    <t xml:space="preserve">CHOMPA CUELLO V 100% BABY ALPACA L SFN61/  ROLL  TEJIDO PUNTO MAQUINA  </t>
  </si>
  <si>
    <t>L</t>
  </si>
  <si>
    <t>M</t>
  </si>
  <si>
    <t xml:space="preserve">BAT5005-SFN61/M  </t>
  </si>
  <si>
    <t xml:space="preserve">SWT5001-SFN61/L  </t>
  </si>
  <si>
    <t>6-12 MESES</t>
  </si>
  <si>
    <t xml:space="preserve">3-6 MESES </t>
  </si>
  <si>
    <t>12-18 MESES</t>
  </si>
  <si>
    <t>OBSERVACION</t>
  </si>
  <si>
    <t>43 X 12 X 10CM</t>
  </si>
  <si>
    <t>180 X 30 + 10 CM</t>
  </si>
  <si>
    <t>UNICA</t>
  </si>
  <si>
    <t xml:space="preserve">12" X 70" + 1" </t>
  </si>
  <si>
    <t>36'' X 80" + 1"</t>
  </si>
  <si>
    <t>165 X 32 CM</t>
  </si>
  <si>
    <t xml:space="preserve">48 X 48 CM </t>
  </si>
  <si>
    <t>1.50 X 1.20 MTS.</t>
  </si>
  <si>
    <t>24" X 24"</t>
  </si>
  <si>
    <t>51CM X 51CM</t>
  </si>
  <si>
    <t>26" X 26"</t>
  </si>
  <si>
    <t xml:space="preserve">26" X 26" + 1" </t>
  </si>
  <si>
    <t>30CM X 40CM</t>
  </si>
  <si>
    <t>14" X 20"</t>
  </si>
  <si>
    <t>16" X 16"</t>
  </si>
  <si>
    <t>BEK003-MM/0157</t>
  </si>
  <si>
    <t>BEQ003-MM/0157</t>
  </si>
  <si>
    <t>CALIDAD CLEAN EDGE</t>
  </si>
  <si>
    <t>FALTA CIERRE Y STITCH</t>
  </si>
  <si>
    <t xml:space="preserve">MAT5019-VER/2 </t>
  </si>
  <si>
    <t xml:space="preserve">MANTA ESPIGA DISEÑO VERTICAL 100% ALPACA 55'' X 70'' + 4" FLECOS /  FLECOS  TEJIDO INDUSTRIAL PLANO </t>
  </si>
  <si>
    <t xml:space="preserve">MAT001-B0157/H4  </t>
  </si>
  <si>
    <t xml:space="preserve">MANTA SOLIDO COLOR ENTERO 100% BABY ALPACA 45" X 70" BLANCO/  BASTA SIMPLE  </t>
  </si>
  <si>
    <t xml:space="preserve"> 45" X 70" </t>
  </si>
  <si>
    <t xml:space="preserve">CHAL SOLIDO COLOR ENTERO 100% BABY ALPACA  SFN22/  FLECOS  TEJIDO INDUSTRIAL PLANO      </t>
  </si>
  <si>
    <t xml:space="preserve">CHAL SOLIDO COLOR ENTERO 100% BABY ALPACA  SFN50/  FLECOS  TEJIDO INDUSTRIAL PLANO </t>
  </si>
  <si>
    <t xml:space="preserve">MANTA LABERINTO 100% BABY ALPACA 60" X 60" + 4" 6416/7062  FLECOS  TEJIDO INDUSTRIAL PLANO       </t>
  </si>
  <si>
    <t>76 X 188CM + 11CM</t>
  </si>
  <si>
    <t>CHICO</t>
  </si>
  <si>
    <t>MEDIANO</t>
  </si>
  <si>
    <t>GRANDE</t>
  </si>
  <si>
    <t xml:space="preserve">CAJA YUYAYKUNA-COCOS MADERA- TELAR 100% LANA GRANDE ROJO/  APLICACION DE TELAR  HECHO A MANO </t>
  </si>
  <si>
    <t xml:space="preserve">CAJA YUYAYKUNA-COCOS MADERA- TELAR 100% LANA GRANDE NEGRO/  APLICACION DE TELAR  HECHO A MANO   </t>
  </si>
  <si>
    <t>CAJA YUYAYKUNA-COCOS MADERA- TELAR 100% LANA MEDIANO NARANJA/  APLICACION DE TELAR  HECHO A MANO</t>
  </si>
  <si>
    <t xml:space="preserve">CAJA YUYAYKUNA-COCOS MADERA- TELAR 100% LANA MEDIANO MARRON/  APLICACION DE TELAR  HECHO A MANO </t>
  </si>
  <si>
    <t xml:space="preserve">CAJA YUYAYKUNA-COCOS MADERA- TELAR 100% LANA MEDIANO ROJO/  APLICACION DE TELAR  HECHO A MANO  </t>
  </si>
  <si>
    <t xml:space="preserve">CAJA YUYAYKUNA-COCOS MADERA- TELAR 100% LANA CHICO ROJO/  APLICACION DE TELAR  HECHO A MANO </t>
  </si>
  <si>
    <t>CAJA YUYAYKUNA-COCOS MADERA- TELAR 100% LANA GRANDE MARRON/  APLICACION DE TELAR  HECHO A MANO</t>
  </si>
  <si>
    <t xml:space="preserve">CAJA YUYAYKUNA-COCOS MADERA- TELAR 100% LANA CHICO NEGRO/  APLICACION DE TELAR  HECHO A MANO   </t>
  </si>
  <si>
    <t xml:space="preserve">CAJA YUYAYKUNA-COCOS MADERA- TELAR 100% LANA CHICO MARRON/  APLICACION DE TELAR  HECHO A MANO    </t>
  </si>
  <si>
    <t>BOX5168-RJO/CH</t>
  </si>
  <si>
    <t>BOX5168-RJO/M</t>
  </si>
  <si>
    <t>BOX5168-MRN/M</t>
  </si>
  <si>
    <t>BOX5168-NGR/G</t>
  </si>
  <si>
    <t>BOX5168-RJO/G</t>
  </si>
  <si>
    <t>BOX5168-MRN/G</t>
  </si>
  <si>
    <t>BOX5168-NGR/CH</t>
  </si>
  <si>
    <t>BOX5168-MRN/CH</t>
  </si>
  <si>
    <t>REV9206-L/MRN</t>
  </si>
  <si>
    <t>35 X 41CM</t>
  </si>
  <si>
    <t xml:space="preserve">REVISTERO DE TELAR ENCAJONADO 100% LANA 35 X 41CM MARRON-CRUDO/  ACABADO PERFECTO  TEJIDO ARTESANAL TELAR  </t>
  </si>
  <si>
    <t>BOX5168-NGR/M</t>
  </si>
  <si>
    <t xml:space="preserve">IND109-BC-MRN/NJR </t>
  </si>
  <si>
    <t>INDIVIDUALES BRUJAS DE CACHICHE 100% ALGODON 42 X 30 CM. MARRON-NARANJA/  BASTA SIMPLE  TEJIDO ARTESANAL TELAR</t>
  </si>
  <si>
    <t>42 X 30 CM.</t>
  </si>
  <si>
    <t>COJIN REPASO 100% ALGODÓN PILLOW 45 X 45 CM</t>
  </si>
  <si>
    <t>COJIN DIAMOND 100% ALGODON PILLOW 45 X 45 CM</t>
  </si>
  <si>
    <t>PLW9122-1</t>
  </si>
  <si>
    <t>PLW9122-2</t>
  </si>
  <si>
    <t xml:space="preserve">MANTA SOLIDA COLOR SFN22 100% BABY ALPACA  53"x71". BASTA SIMPLE, SIN FLECOS. </t>
  </si>
  <si>
    <t>53" X 71"</t>
  </si>
  <si>
    <t xml:space="preserve">CHAL SOLIDO COLOR ENTERO 70% BABY ALPACA, 30% SEDA 76 X 188CM + 11CM 2233/  FLECOS    </t>
  </si>
  <si>
    <t>MAT001-SFN38/ST-SFN10</t>
  </si>
  <si>
    <t>50" x 70"</t>
  </si>
  <si>
    <t xml:space="preserve">MANTA SOLIDO ACABADO CON STITCH 100% BABY ALPACA 50" X 70" SFN38/  PUNTADA ARRIBA/ABAJO SFN10 TEJIDO INDUSTRIAL PLANO </t>
  </si>
  <si>
    <t>SHL4230-NT2290/F-NT8935</t>
  </si>
  <si>
    <t xml:space="preserve">CHAL SAIL 100% BABY ALPACA 50" X 70" + 5" FLECO NT2290/  FLECO MACRAME  INSERTADO NT8935 TEJIDO ARTESANAL TELAR </t>
  </si>
  <si>
    <t>MANTA SAIL 100% BABY ALPACA 50'' X 70'' + 6" FLECOS AZ8040/  FLECO MACRAME  INSERTADO AZ8734 TEJIDO ARTESANAL TELAR</t>
  </si>
  <si>
    <t>PLW4249-ECR</t>
  </si>
  <si>
    <t xml:space="preserve">COJIN TAFETA 100% LANA TIPO MECHA 26" X 26" CRUDO/  CON CIERRE  TEJIDO ARTESANAL TELAR    </t>
  </si>
  <si>
    <t xml:space="preserve">MANTA AFGHAN 60% BABY ALPACA, 5% OVEJA, 35% NYLON 50" X 70" K433/Z431    TEJIDO ARTESANAL A CROCHET                                                   </t>
  </si>
  <si>
    <t>MAT4264-K433/Z431</t>
  </si>
  <si>
    <t>COJIN SOLIDO ACABADO CON STITCH 100% BABY ALPACA 50CM X 50CM SFN61/  PUNTADA 4 LADOS 0784 TEJIDO INDUSTRIAL PLANO</t>
  </si>
  <si>
    <t>PLW001-SFN61/ST-0784</t>
  </si>
  <si>
    <t>50cm x 50cm</t>
  </si>
  <si>
    <t>COJIN TURUNKU 85% ALPACA 13% LANA 2% NYLON 16" X 16" PRUNE/  EMBOLSADO</t>
  </si>
  <si>
    <t>PLW5008-PRN</t>
  </si>
  <si>
    <t xml:space="preserve">CUBRECAMA COTTONE 100% ALGODON 90" X 90" L837/  CROCHETEADO  TEJIDO ARTESANAL TELAR                                                                   </t>
  </si>
  <si>
    <t xml:space="preserve">CUBRECAMA COTTONE 100% ALGODON 110" X 100" 0157/  CROCHETEADO  TEJIDO ARTESANAL TELAR </t>
  </si>
  <si>
    <t xml:space="preserve">CUBRECAMA COTTONE 100% ALGODON 90" X 90" 0157/  CROCHETEADO  TEJIDO ARTESANAL TELAR </t>
  </si>
  <si>
    <t xml:space="preserve">CHALINA BLACKWATCH SP4575 70% LANA, 30% BABY ALPACA 12" X 70" + 1" FLECOS SFN50/  FLECOS  TEJIDO INDUSTRIAL PLANO                                     </t>
  </si>
  <si>
    <t>CHAL SAIL 100% BABY ALPACA 50" X 70" + 5" FLECO RJ2130/  FLECOS CON NUDO MACRAME  TEJIDO ARTESANAL TELAR</t>
  </si>
  <si>
    <t>CHAL SAIL 100% BABY ALPACA 50" X 70" + 5" FLECO RJ10324/  FLECO MACRAME  INSERTADO AM9110 TEJIDO ARTESANAL TELAR</t>
  </si>
  <si>
    <t>SHL4230-RJ10324/F-AM9110</t>
  </si>
  <si>
    <t xml:space="preserve">PONCHO CUELLO BOTE 100% BABY ALPACA "S" 284/  RIB 1X1 </t>
  </si>
  <si>
    <t xml:space="preserve">CUBRECAMA COTTONE 100% ALGODON 108" X 90" K551/  CON PUNTADA  TEJIDO ARTESANAL TELAR  </t>
  </si>
  <si>
    <t>CUBRECAMA COTTONE 100% ALGODON 110" X 100" L837/  CROCHETEADO  TEJIDO ARTESANAL TELAR</t>
  </si>
  <si>
    <t xml:space="preserve">COJIN SOLIDO COLOR ENTERO 100% BABY ALPACA 30CM X 40CM SFN61/SFN61  ACABADO PERFECTO  TEJIDO INDUSTRIAL PLANO  </t>
  </si>
  <si>
    <t>COSTOS DE PRENDAS $</t>
  </si>
  <si>
    <t xml:space="preserve">1ERA </t>
  </si>
  <si>
    <t>2DA</t>
  </si>
  <si>
    <t>3ERA</t>
  </si>
  <si>
    <t>ENTRADAS</t>
  </si>
  <si>
    <t>SALIDAS</t>
  </si>
  <si>
    <t>STOCK FINAL</t>
  </si>
  <si>
    <t xml:space="preserve">FECHA </t>
  </si>
  <si>
    <t>N° DOC</t>
  </si>
  <si>
    <t>S/D</t>
  </si>
  <si>
    <t>CUBRECAMA CUADROS PUNTEADOS SCHWEITZER 100% BABY ALPACA 70" X 95" SFN10/SFN22  CON PUNTADA 4 LADOS  TEJIDO INDUSTRIAL PLANO</t>
  </si>
  <si>
    <t>INEVB</t>
  </si>
  <si>
    <t>13-128</t>
  </si>
  <si>
    <t>MAK4164-SFN68</t>
  </si>
  <si>
    <t xml:space="preserve">MANTA SOLIDO COLOR ENTERO 100% BABY ALPACA 51" X 95" + 4" SFN68/  FLECOS                                                                              </t>
  </si>
  <si>
    <t xml:space="preserve">MANTA SOLIDO COLOR ENTERO 100% BABY ALPACA 51" X 95" + 4" SFN61/  FLECOS </t>
  </si>
  <si>
    <t>51" X 95" + 4"</t>
  </si>
  <si>
    <t>13-143</t>
  </si>
  <si>
    <t>SCF4208-CY1-500</t>
  </si>
  <si>
    <t>13-148</t>
  </si>
  <si>
    <t xml:space="preserve">CHALINA INFINITY CY1 100% BABY ALPACA 165 X 32 CM 500/  UNION SIMPLE  TEJIDO INDUSTRIAL PLANO                                                         </t>
  </si>
  <si>
    <t xml:space="preserve">165 X 32 CM </t>
  </si>
  <si>
    <t>MAT60253-6416/SFN10</t>
  </si>
  <si>
    <t xml:space="preserve">MANTA GRIEGO 100% BABY ALPACA 60" X 60" + 4" 6416/SFN10  FLECOS  TEJIDO INDUSTRIAL PLANO                                                              </t>
  </si>
  <si>
    <t>MAT60253-BN</t>
  </si>
  <si>
    <t>MAT5052-SFN10/P466</t>
  </si>
  <si>
    <t>12-135</t>
  </si>
  <si>
    <t>VST5058-CY1-1</t>
  </si>
  <si>
    <t>MAK4164-SFN61</t>
  </si>
  <si>
    <t xml:space="preserve">PRECIO DE </t>
  </si>
  <si>
    <t>VENTA INEVB $</t>
  </si>
  <si>
    <t>13-133</t>
  </si>
  <si>
    <t>MAT001-SFN42/ST4-SFN43</t>
  </si>
  <si>
    <t>13-156</t>
  </si>
  <si>
    <t>MAT5161-MO/MC</t>
  </si>
  <si>
    <t>MAT5160-MO/BGE</t>
  </si>
  <si>
    <t>PCH5077-CY-SFN22</t>
  </si>
  <si>
    <t>13-137</t>
  </si>
  <si>
    <t>13-172</t>
  </si>
  <si>
    <t>TS4278-U/SFN21</t>
  </si>
  <si>
    <t>SET INCOMPLETO ( 2 BOLSAS Y 1 ANTIFAZ)</t>
  </si>
  <si>
    <t>HAT9937-6416</t>
  </si>
  <si>
    <t>13-129</t>
  </si>
  <si>
    <t>PLW0188-SFN30/SFN22</t>
  </si>
  <si>
    <t>13-157</t>
  </si>
  <si>
    <t>VST5058-CY1-3</t>
  </si>
  <si>
    <t>13-145</t>
  </si>
  <si>
    <t>MAT001-P569/ST4-0234</t>
  </si>
  <si>
    <t>BEQ003-A/0157</t>
  </si>
  <si>
    <t>13-113</t>
  </si>
  <si>
    <t>MAT5052-SFN10/CO</t>
  </si>
  <si>
    <t>PLW9874-CQ01/FUC</t>
  </si>
  <si>
    <t>13-127</t>
  </si>
  <si>
    <t>MAT5050-2</t>
  </si>
  <si>
    <t>14-054</t>
  </si>
  <si>
    <t>14-055</t>
  </si>
  <si>
    <t xml:space="preserve">MANTA ESPIGA 100% ALGODON 50" X 70" + 3" FLECOS MORADO OSCURO/MORADO CLARO  FLECOS  TEJIDO ARTESANAL TELAR                                            </t>
  </si>
  <si>
    <t xml:space="preserve">MANTA PIED-DE-POULE 100% ALGODON 50" X 70" MORADO OSCURO/  BASTA SIMPLE  TEJIDO ARTESANAL TELAR                                                       </t>
  </si>
  <si>
    <t xml:space="preserve"> 50" X 70" </t>
  </si>
  <si>
    <t xml:space="preserve">MANTA SOLIDO ACABADO CON STITCH 100% BABY ALPACA 50" X 70" SFN42/  ST EDGE(4) SFN43 TEJIDO INDUSTRIAL PLANO                                           </t>
  </si>
  <si>
    <t xml:space="preserve">MANTA JACK 100% BABY ALPACA 50" X 70" + 3" FLECOS MULTICOLOR/  FLECOS  TEJIDO INDUSTRIAL PLANO                                                        </t>
  </si>
  <si>
    <t xml:space="preserve">SET VIAJERO URBANARA (MASCARILLA, MANTA Y BOLSA) 100% BABY ALPACA  SFN21/    TEJIDO INDUSTRIAL PLANO                                                  </t>
  </si>
  <si>
    <t xml:space="preserve">GORRA CROCHET 50% ACRILICO,35% ALPACA 15% LANA UNICA 6416/    TEJIDO ARTESANAL A CROCHET                                                              </t>
  </si>
  <si>
    <t xml:space="preserve">COJIN ESPIGA 100% BABY ALPACA 50CM X 50CM SFN30/SFN22  C/CIERRE INVISIBLE                                                                             </t>
  </si>
  <si>
    <t xml:space="preserve"> 50CM X 50CM </t>
  </si>
  <si>
    <t xml:space="preserve">CHALINA INFINITY CY1 100% BABY ALPACA 165 X 32 CM SFN38/  UNION SIMPLE  TEJIDO INDUSTRIAL PLANO                                                       </t>
  </si>
  <si>
    <t xml:space="preserve">CUBRECAMA COTTONE 100% ALGODON 70" X 90" 0157/  CON PUNTADA  TEJIDO ARTESANAL TELAR                                                                   </t>
  </si>
  <si>
    <t xml:space="preserve"> 70" X 90"</t>
  </si>
  <si>
    <t xml:space="preserve">50" X 70" + 3" </t>
  </si>
  <si>
    <t xml:space="preserve">MANTA SATIN 100% BABY ALPACA 50" X 70" + 3" FLECOS BEIGE CLARO TIE/  FLECOS  TEJIDO INDUSTRIAL PLANO                                                  </t>
  </si>
  <si>
    <t xml:space="preserve">MANTA SOLIDO ACABADO CON STITCH 100% BABY ALPACA 50" X 70" P569/  ST EDGE(4)  TEJIDO INDUSTRIAL PLANO                                                 </t>
  </si>
  <si>
    <t xml:space="preserve">MANTA LEGS 100% BABY ALPACA 56" X 76" SFN50/SFN10  CLEAN EDGE NEGRO                                                                                   </t>
  </si>
  <si>
    <t xml:space="preserve">56" X 76" </t>
  </si>
  <si>
    <t xml:space="preserve">MANTA CUADROS 100% BABY ALPACA 52" X 72" / 5623/SFN40/1291 BASTA SIMPLE                                                                               </t>
  </si>
  <si>
    <t xml:space="preserve"> 52" X 72" </t>
  </si>
  <si>
    <t xml:space="preserve">COJIN CAICERINA 50% ACRILICO,35% ALPACA 15% LANA 18" X 18" CQ01/  EMBOLSADO                                                                           </t>
  </si>
  <si>
    <t xml:space="preserve"> 18" X 18"</t>
  </si>
  <si>
    <t xml:space="preserve">CHALECO BOUCLE CY1 76% ALPACA 17% LANA 7% NYLON T/UNICA Z613/Z604    TEJIDO INDUSTRIAL PLANO                                                          </t>
  </si>
  <si>
    <t>"S"</t>
  </si>
  <si>
    <t xml:space="preserve">CUBRECAMA COTTONE 100% ALGODON 108" X 90" 0157/  CON PUNTADA ARRIBA/ABAJO  TEJIDO ARTESANAL TELAR                                                     </t>
  </si>
  <si>
    <t>108" X 90"</t>
  </si>
  <si>
    <t xml:space="preserve">MANTA 3 RAYAS S&amp;L 100% BABY ALPACA 50" X 70" SFN10/AZ8117  BASTA SIMPLE  TEJIDO INDUSTRIAL PLANO                                                      </t>
  </si>
  <si>
    <t>MAT5052-SFN10/AZ8117</t>
  </si>
  <si>
    <t xml:space="preserve">MANTA 3 RAYAS S&amp;L 100% BABY ALPACA 50" X 70" SFN10/CORAL  BASTA SIMPLE                                                                                </t>
  </si>
  <si>
    <t>14-073</t>
  </si>
  <si>
    <t>14-064</t>
  </si>
  <si>
    <t>SCF4208-CY1-SFN10</t>
  </si>
  <si>
    <t xml:space="preserve">CHALINA INFINITY CY1 100% BABY ALPACA 165 X 32 CM SFN10/  UNION SIMPLE  TEJIDO INDUSTRIAL PLANO                                                       </t>
  </si>
  <si>
    <t>165 X 32</t>
  </si>
  <si>
    <t>12-074</t>
  </si>
  <si>
    <t>MANTA LABERINTO 100% BABY ALPACA 60" X 60" + 4" 6416/7062  FLECOS  TEJIDO INDUSTRIAL PLANO</t>
  </si>
  <si>
    <t>13-191</t>
  </si>
  <si>
    <t>MAT5190-3606</t>
  </si>
  <si>
    <t>MAT5190-1173</t>
  </si>
  <si>
    <t>13-179</t>
  </si>
  <si>
    <t>MAT4284-C838/SFN10/ST</t>
  </si>
  <si>
    <t>PCH5059-CY1-SFN50</t>
  </si>
  <si>
    <t>MANTA POLKA DOTS 100% BABY ALPACA 56" X 76" C838/SFN10  PUNTADA 4 LADOS C838 TEJIDO INDUSTRIAL PLANO JACQUARD</t>
  </si>
  <si>
    <t>MANTA LIPS 100% BABY ALPACA 56" X 76" SFN85/  CLEAN EDGE  TEJIDO INDUSTRIAL PLANO JACQUARD</t>
  </si>
  <si>
    <t xml:space="preserve">MANTA NIXON SOLIDO 100% BABY ALPACA 60" X 60" + 4" / SFN10-3606-SFN50 FLECOS SFN10 TEJIDO INDUSTRIAL PLANO                                            </t>
  </si>
  <si>
    <t xml:space="preserve"> 60" X 60" + 4" </t>
  </si>
  <si>
    <t>MAT001-SFN38/H2</t>
  </si>
  <si>
    <t>MAT001-SFN50/H4</t>
  </si>
  <si>
    <t>13-181</t>
  </si>
  <si>
    <t>50 X 70</t>
  </si>
  <si>
    <t>MANTA COTTONE 100% ALGODÓN 50 X 70 16-000 TPX / CROCHETEADO TEJIDO ARTESANAL</t>
  </si>
  <si>
    <t>MAT003-GH/BO</t>
  </si>
  <si>
    <t>MANTA COTONE 100% ALGODÓN 50 X 70 ECRU / CROCHETADO / TEJIDO ARTESANAL TELAR</t>
  </si>
  <si>
    <t xml:space="preserve">50 X70 </t>
  </si>
  <si>
    <t>13-171</t>
  </si>
  <si>
    <t>13-153</t>
  </si>
  <si>
    <t>SCF4208-CY1-SFN21</t>
  </si>
  <si>
    <t xml:space="preserve">CHALINA INFINITY CY1 100% BABY ALPACA 165 X 32 CM SFN21/  UNION SIMPLE  TEJIDO INDUSTRIAL PLANO                                                       </t>
  </si>
  <si>
    <t>PRODUCTOS DE 1ERA</t>
  </si>
  <si>
    <t>PRODUCTOS DE 2DA</t>
  </si>
  <si>
    <t>PRODUCTOS DE 3ERA</t>
  </si>
  <si>
    <t>MOVIMIENTOS</t>
  </si>
  <si>
    <t>STOCK CERO</t>
  </si>
  <si>
    <t>STOCK DISPONIBLE</t>
  </si>
  <si>
    <t xml:space="preserve">MAT4151-SFN75/SFN40  </t>
  </si>
  <si>
    <t xml:space="preserve">MAT4151-SFN10/SFN21 </t>
  </si>
  <si>
    <t xml:space="preserve">MAT4151-SFN40/SFN85 </t>
  </si>
  <si>
    <t xml:space="preserve">MAT4151-C750/C740  </t>
  </si>
  <si>
    <t xml:space="preserve">MAT4151-C819/C866   </t>
  </si>
  <si>
    <t>MAT5024-SFN10/I350</t>
  </si>
  <si>
    <t xml:space="preserve">BEK4164-402 </t>
  </si>
  <si>
    <t>MAT0188-I353/I352</t>
  </si>
  <si>
    <t>PCH5059-CY1-SFN21</t>
  </si>
  <si>
    <t>MAT025-SFN68/SFN38</t>
  </si>
  <si>
    <t>ENTREGADO</t>
  </si>
  <si>
    <t>SRTA INES</t>
  </si>
  <si>
    <t>MAT001-YL1-S/C820</t>
  </si>
  <si>
    <t>MANTA TRIOMPHE 100% ALPACA 130 X 170 + 10CM" FLECOS  C820/ SPLITTED TEJIDO INDUSTRIAL PLANO</t>
  </si>
  <si>
    <t>MAT001-YL1-S/CA13</t>
  </si>
  <si>
    <t>13-0181</t>
  </si>
  <si>
    <t>MANTA COTTONE  100% ALGODON 50" X 70" ECRU/ CROCHETEADO TEJIDO ARTESANAL TELAR</t>
  </si>
  <si>
    <t>MANCHAS ROJAS</t>
  </si>
  <si>
    <t>50" X 70</t>
  </si>
  <si>
    <t>13-189</t>
  </si>
  <si>
    <t>13-201</t>
  </si>
  <si>
    <t>13-108</t>
  </si>
  <si>
    <t>MAT5090-SFN61</t>
  </si>
  <si>
    <t>PLW5111</t>
  </si>
  <si>
    <t>PLW5110-2</t>
  </si>
  <si>
    <t>14-179</t>
  </si>
  <si>
    <t>13-192</t>
  </si>
  <si>
    <t>MAT5193-0157/SFN64</t>
  </si>
  <si>
    <t>13-176</t>
  </si>
  <si>
    <t>BAG5073-2</t>
  </si>
  <si>
    <t>13-066</t>
  </si>
  <si>
    <t>SCF5041-NC/5B243</t>
  </si>
  <si>
    <t>MAT003-GH/P732</t>
  </si>
  <si>
    <t>14-003</t>
  </si>
  <si>
    <t xml:space="preserve">MANTA SOLIDO COLOR ENTERO 100% BABY ALPACA 50" X 70",SFN50/  BASTA(4) ,TEJIDO INDUSTRIAL PLANO                                                        </t>
  </si>
  <si>
    <t xml:space="preserve">CARTERA LARGE TOTE 100% ALGODON 20 X 26 1/2 / AZUL,BLANCO,NARANJA   TEJIDO ARTESANAL A CROCHET                                                        </t>
  </si>
  <si>
    <t xml:space="preserve">COJIN RAYAS CHICAS 100% ALGODON 18" X 18" / CRUDO, GRIS CLARO, GRIS OSCURO TRASLAPADO                                                                 </t>
  </si>
  <si>
    <t>CHALINA INFINITY 50% ACRILICO,35% ALPACA 15% LANA 35" X 14" 61/  C/ LENTEJUELAS</t>
  </si>
  <si>
    <t>COJIN RAYAS GRANDES 100% ALGODON 18" X 18" / 18-3905 TP, 15-0000 TP, ECRU TRASLAPADO  TEJIDO ARTESANAL TELAR</t>
  </si>
  <si>
    <t xml:space="preserve">COJIN RAYAS CHICAS 100% ALGODON 12" X 18" / 18-3905 TP, 15-0000 TP, ECRU TRASLAPADO  TEJIDO ARTESANAL TELAR                                           </t>
  </si>
  <si>
    <t xml:space="preserve">MANTA DIAMANTE 100% ALPACA 140 X 240 CM SFN61/  CLEAN EDGE                                                                                            </t>
  </si>
  <si>
    <t xml:space="preserve">MANTA WIDE WIDTH 100% BABY ALPACA 90" X 90" 0157/SFN64  PUNTADA 4 LADOS SFN64 TEJIDO INDUSTRIAL PLANO                                                 </t>
  </si>
  <si>
    <t>PLW9007-R2</t>
  </si>
  <si>
    <t>PLW9007-R1</t>
  </si>
  <si>
    <t>COJIN RAYAS #2 100% ALGODON 40 X 40 CM</t>
  </si>
  <si>
    <t>COJIN RAYAS #1 100% ALGODON 40 X 40 CM</t>
  </si>
  <si>
    <t xml:space="preserve">COJIN RAYAS #7 100% LANA 40CM X 40CM,NEGRO/  TRASLAPADO ,TEJIDO ARTESANAL TELAR                                                                       </t>
  </si>
  <si>
    <t>PLW9007-R7</t>
  </si>
  <si>
    <t>GABY MUESTRAS</t>
  </si>
  <si>
    <t>120CM X 170CM</t>
  </si>
  <si>
    <t>MAT001-S/SFN85</t>
  </si>
  <si>
    <t>CON STICH</t>
  </si>
  <si>
    <t>51 CM X 51 CM</t>
  </si>
  <si>
    <t xml:space="preserve">MANTA TRIOMPHE 100% BABY ALPACA 130 X 170 + 10CM FLECOS CA13/  SPLITTED  TEJIDO INDUSTRIAL PLANO                                                      </t>
  </si>
  <si>
    <t>QUEBRADURA</t>
  </si>
  <si>
    <t>MANCHAS</t>
  </si>
  <si>
    <t xml:space="preserve">MAT5016-P555/4718             </t>
  </si>
  <si>
    <t xml:space="preserve">MANTA RASO 100% BABY ALPACA 50" X 70" + 4" FLECOS,P555/4718  FLECOS SEAL BROWN,TEJIDO INDUSTRIAL PLANO                                                </t>
  </si>
  <si>
    <t>14-045</t>
  </si>
  <si>
    <t>MAT025-SFN68/SFN61</t>
  </si>
  <si>
    <t>MANTA CLEAN EDGE 100% BABY ALPACA 50 X 70 SFN68/SFN61 CLEAN EDGE</t>
  </si>
  <si>
    <t>14-032</t>
  </si>
  <si>
    <t xml:space="preserve">50 X 70 </t>
  </si>
  <si>
    <t>MAT5016-SFN22/8316</t>
  </si>
  <si>
    <t>MANTA RASO 100% BABY ALPACA 50 X 70 + 4 FLECOS, SFN22/TEAL FLECOS TEJIDO INDUSTRIAL PLANO</t>
  </si>
  <si>
    <t>MAT5216-SPICE</t>
  </si>
  <si>
    <t>MANTA CHEVRON 100% BABY ALPACA 2/16 50 X 70 + 4 FLECOS 5775-AZ8117-6416 FLEOCS TEJIDO INDUSTRIAL PLANO</t>
  </si>
  <si>
    <t>SCF001-4718</t>
  </si>
  <si>
    <t>CHALINA SOLIDO COLOR ENTERO 100% BABY ALPACA 12 X 67 +3 PLUM/ FLECOS TEJIDO INDUSTRIAL PLANO</t>
  </si>
  <si>
    <t>12 X 67 + 3</t>
  </si>
  <si>
    <t>SCF001-4932</t>
  </si>
  <si>
    <t>CHALINA SOLIDO COLOR ENTERO 100% BABY ALPACA 12 X 67 +3 4932/ FLECOS TEJIDO INDUSTRIAL PLANO</t>
  </si>
  <si>
    <t>SCF001-SFN38</t>
  </si>
  <si>
    <t>CHALINA SOLIDO COLOR ENTERO 100% BABY ALPACA 12 X 67 +3 SFN38/ FLECOS TEJIDO INDUSTRIAL PLANO</t>
  </si>
  <si>
    <t>MANCHA FUERTE</t>
  </si>
  <si>
    <t>SPLIT ROTO</t>
  </si>
  <si>
    <t>FLECO DESGARRADO</t>
  </si>
  <si>
    <t>MAT5016-SFN22/6416</t>
  </si>
  <si>
    <t>MANTA RASO 100% BABY ALPACA 50 X 70 + 4 FLECOS, SFN22/NAVY FLECOS TEJIDO INDUSTRIAL PLANO</t>
  </si>
  <si>
    <t>14-0061</t>
  </si>
  <si>
    <t xml:space="preserve">50 X 70 + 4 </t>
  </si>
  <si>
    <t>TOY5221-PNK</t>
  </si>
  <si>
    <t>MUÑECO CONEJA 100% ALGODÓN 14 ALTO, BLANCO/LT. PINK, TEJIDO PUNTO MAQUINA / WHITE/PINK</t>
  </si>
  <si>
    <t>MUÑECO 14</t>
  </si>
  <si>
    <t>14-0021</t>
  </si>
  <si>
    <t>TOY5221-LTB</t>
  </si>
  <si>
    <t>MUÑECO CONEJO 100% ALGODÓN 14 ALTO, BLANCO/LT. BLUE, TEJIDO PUNTO MAQUINA / WHITE/LTBLUE</t>
  </si>
  <si>
    <t>TOY5221-BEI</t>
  </si>
  <si>
    <t>MUÑECO CONEJO 100% ALGODÓN 14 ALTO, ECRU/LT. BEI, TEJIDO PUNTO MAQUINA / ECRU BEIGE</t>
  </si>
  <si>
    <t>TOY5220-BEI</t>
  </si>
  <si>
    <t>MUÑECO CONEJO 100% ALGODÓN 7 ALTO, ECRU/LT. BEI, TEJIDO PUNTO MAQUINA / ECRU BEIGE</t>
  </si>
  <si>
    <t>MUÑECO 7</t>
  </si>
  <si>
    <t>TOY5220-LTB</t>
  </si>
  <si>
    <t>MUÑECO CONEJO 100% ALGODÓN 7 ALTO, BLANCO/LT.BLUE, TEJIDO PUNTO MAQUINA / WHITE/LT BLUE</t>
  </si>
  <si>
    <t>TOY5220-PNK</t>
  </si>
  <si>
    <t>MUÑECO CONEJA 100% ALGODÓN 7 ALTO, BLANCO/LT.PINK, TEJIDO PUNTO MAQUINA / WHITE/LT PINK</t>
  </si>
  <si>
    <t>SONAJA CONEJO 100% ALGODÓN, ECRU/LT. BEIGE TEJIDO PUNTO MAQUINA</t>
  </si>
  <si>
    <t>ACCBB5222-BEI</t>
  </si>
  <si>
    <t>ACCBB5222-LTB</t>
  </si>
  <si>
    <t>SONAJA CONEJO 100% ALGODÓN, BLANCO/LT.BLUE TEJIDO PUNTO MAQUINA</t>
  </si>
  <si>
    <t>ACCBB5219-BEI</t>
  </si>
  <si>
    <t>MANTITA CONEJO 100% ALGODÓN 11 X 11, ECRU/LT BEIGE BORDE RIB LT. BEIGE, TEJIDO PUNTO MAQUINA</t>
  </si>
  <si>
    <t>11 X 11</t>
  </si>
  <si>
    <t>MATBB5218-BEI</t>
  </si>
  <si>
    <t>MANTA BB CONEJO 100% ALGODÓN 39 1/2, ECRU/LT. BEIGE BORDE RIB LT. BEIGE, TEJIDO PUNTO MAQUINA</t>
  </si>
  <si>
    <t>39  1/2  X 39  1/2</t>
  </si>
  <si>
    <t>MATBB5218-LTB</t>
  </si>
  <si>
    <t>MANTA BB CONEJO 100% ALGODÓN 39 1/2, BLANCOLT. BLUE BORDE RIB LT. BLUE, TEJIDO PUNTO MAQUINA</t>
  </si>
  <si>
    <t>MATBB5218-PNK</t>
  </si>
  <si>
    <t>MANTA BB CONEJA 100% ALGODÓN 39 1/2, BLANCOLT.PINK BORDE RIB LT. PINK, TEJIDO PUNTO MAQUINA</t>
  </si>
  <si>
    <t>MANTA RAYAS 100% BABY ALPACA 50" X 70" + 4" FLECOS, SFN61/I351 FLECO TEJIDO ARTESANAL TELAR</t>
  </si>
  <si>
    <t>MAT2013-SFN61</t>
  </si>
  <si>
    <t>MAT5273-K529/P732</t>
  </si>
  <si>
    <t>MAT5150-L699/P732</t>
  </si>
  <si>
    <t>MANTA COTTONE 3 RAYAS 100% ALGODÓN 50 X 70, K529/P732 CROCHETEADO P732, TEJIDO ARTESANAL TELAR</t>
  </si>
  <si>
    <t>MANTA COTTONE BICOLOR 100% ALGODÓN 50 X 70, L699/P732 CROCHETEADO P732, TEJIDO ARTESANAL TELAR</t>
  </si>
  <si>
    <t>14-0071</t>
  </si>
  <si>
    <t>130 X 138 CM</t>
  </si>
  <si>
    <t>MAT5016-P556/SFN21</t>
  </si>
  <si>
    <t>MANTA RASO 100% BABY ALPACA 50 X 70 +4 FLECOS, P556/SFN21 FLECOS TEJIDO INDUSTRIAL PLANO</t>
  </si>
  <si>
    <t>PUNTA RECOGIDA Y PUNTONA</t>
  </si>
  <si>
    <t>124 X 180</t>
  </si>
  <si>
    <t>SIN MEDIDA</t>
  </si>
  <si>
    <t>MANCHA</t>
  </si>
  <si>
    <t>MAT5235-2250</t>
  </si>
  <si>
    <t>MANTA ESPIGA 100% BABY ALPACA 2/16 50 X 70 +4 FLECOS, 2250,0157 FLECOS ,TEJIDO INDUSTRIAL PLANO</t>
  </si>
  <si>
    <t>SWTPET5230-AS503/8</t>
  </si>
  <si>
    <t>SWTPET5230-AS838/8</t>
  </si>
  <si>
    <t>SWTPET5232-AS404/8</t>
  </si>
  <si>
    <t>14-079</t>
  </si>
  <si>
    <t>CHOMPA MASCOTA CABLEKNIT 85% ACRILICO 15% ALPACA T8/AS503/ HUECO EN ESPALDA</t>
  </si>
  <si>
    <t>CHOMPA MASCOTA CABLEKNIT 85% ACRILICO 15% ALPACA T8/AS838/ HUECO EN ESPALDA</t>
  </si>
  <si>
    <t>CHOMPA  MAS COTA TWEED 85% ACRILICO 15%ALPACA T8/AS404 HUECO EN ESPALDA</t>
  </si>
  <si>
    <t>14-096</t>
  </si>
  <si>
    <t>MAT025-SFN85/SFN68</t>
  </si>
  <si>
    <t>MAT025-SFN85/SFN21</t>
  </si>
  <si>
    <t>MANTA CLEAN EDGE 100% BABY ALPACA 50 X 70 SFN85/SFN21 CLEAN EDGE, TEJIDO INDUSTRIAL PLANO</t>
  </si>
  <si>
    <t>MANTA CLEAN EDGE 100% BABY ALPACA 50 X 70 SFN68/SFN38 CLEAN EDGE, TEJIDO INDUSTRIAL PLANO</t>
  </si>
  <si>
    <t>MANTA CLEAN EDGE 100% BABY ALPACA 50 X 70 SFN85/SFN68 CLEAN EDGE, TEJIDO INDUSTRIAL PLANO</t>
  </si>
  <si>
    <t>14-100</t>
  </si>
  <si>
    <t>MAT001-C732/EL</t>
  </si>
  <si>
    <t>MANTA SOLIDO COLOR ENTERO 100% BABY ALPACA 50 X 70 + 3 FLECOS C732/ FLECO PESTAÑA, TEJIDO INUSTRIAL PLANO</t>
  </si>
  <si>
    <t>50 X 70 + 3</t>
  </si>
  <si>
    <t>50 X 70 +3</t>
  </si>
  <si>
    <t>MAT5016-SFN22/0178</t>
  </si>
  <si>
    <t>MAT5174-H-BBLTB/ST2-BBLTB</t>
  </si>
  <si>
    <t>MANTA  CANASTA BICOLOR 100% ALGODÓN 130 X 180 CM, CELESTE BB/BLANCO PUNTADA ZIGZAG (2) CELESTE BB, TEJIDO ARTESANAL</t>
  </si>
  <si>
    <t>MAT5174-H-GRY/ST2-GRY</t>
  </si>
  <si>
    <t>MANTA  CANASTA BICOLOR 100% ALGODÓN 130 X 180 CM, GRIS CLAROBLANCO PUNTADA ZIGZAG (2) GRIS CLARO, TEJIDO ARTESANAL</t>
  </si>
  <si>
    <t>MATBB5174-BBLTB/ST4-BBLTB</t>
  </si>
  <si>
    <t>MANTA  CANASTA BICOLOR 100% ALGODÓN 90 X 90 CM, CELESTE BB/BLANCO PUNTADA ZIGZAG (4) CELESTE BB, TEJIDO ARTESANAL</t>
  </si>
  <si>
    <t>MANTA  CANASTA BICOLOR 100% ALGODÓN 90 X 90 CM, GRIS CLARO/BLANCO PUNTADA ZIGZAG (4) GRIS CLARO, TEJIDO ARTESANAL</t>
  </si>
  <si>
    <t>90 X 90</t>
  </si>
  <si>
    <t xml:space="preserve">12 X 65 </t>
  </si>
  <si>
    <t>SCF4208-5084</t>
  </si>
  <si>
    <t>CHALINA INFINITY 100% BABY ALPACA 12 X 65, 5084/ UNION SIMPLE TEJIDO INDUSTRIAL PLANO</t>
  </si>
  <si>
    <t>GLV5229-6460</t>
  </si>
  <si>
    <t>SHL5234-SFN68</t>
  </si>
  <si>
    <t>CHAL SOLIDO COLOR ENTERO 70% BABY ALPACA, 30% SEDA 29.5 X 71 + 4 SFN68 / FLECOS TEJIDO INDUSTRIAL PLANO CHARCOAL</t>
  </si>
  <si>
    <t>29.5 X 71 + 4</t>
  </si>
  <si>
    <t>MATBB5174-GRY/ST4-GRY</t>
  </si>
  <si>
    <t>140 X 200</t>
  </si>
  <si>
    <t>14-098</t>
  </si>
  <si>
    <t>MANTA CLEAN EDGE 100% BABY ALPACA 50 X 70 SFN85/SFN68 CLEAN EDGE, TEJIDO INDUSTRIAL PLANO DK SAND / DK GREY</t>
  </si>
  <si>
    <t>14-0102</t>
  </si>
  <si>
    <t>14-095</t>
  </si>
  <si>
    <t>CUBRECAMA COTTONE 100% ALGODÓN 110 X 100 L837 / CROCHETEADO, TEJIDO ARTESANAL TELAR  OATMEAL</t>
  </si>
  <si>
    <t>BEQ003-MM/STR2</t>
  </si>
  <si>
    <t>CUBRECAMA COTTONE RAYAS 100% ALGODÓN 90 X 90 0157/ L837 CROCHETEADO  TEJIDO ARTESANAL TELAR WHITE/OATMEAL</t>
  </si>
  <si>
    <t>26 X 26</t>
  </si>
  <si>
    <t>MAT5250-SFN10/2250</t>
  </si>
  <si>
    <t>MANTA LABERINTO 100% BABY ALPACA 60 X 84 + 4 SFN10 / 2250 FLECOS, TEJIDO INDUSTRIAL PLANO ORANGE</t>
  </si>
  <si>
    <t>MAT5250-SFN10/SFN50</t>
  </si>
  <si>
    <t>MANTA LABERINTO 100% BABY ALPACA 60 X 84 + 4 SFN10 / SFN50 FLECOS, TEJIDO INDUSTRIAL PLANO BLACK AND NATURAL</t>
  </si>
  <si>
    <t>60 X 84 +4</t>
  </si>
  <si>
    <t>MANTA NIXON SOLIDO 100% BABY ALPACA 60 X 60 +4 / SFN10-1173-SFN50 FLECOS SFN10 TEJIDO INDUSTRIAL TURQUOISE</t>
  </si>
  <si>
    <t>VINCHA ROTA</t>
  </si>
  <si>
    <t>MANTA CLEAN EDGE 100% BABY ALPACA 50" X 70" SFN68/SFN38  CLEAN EDGE  TEJIDO INDUSTRIAL PLANO  DK GREY/ LT GREY</t>
  </si>
  <si>
    <t>PAÑO ROTO</t>
  </si>
  <si>
    <t>2 TONOS</t>
  </si>
  <si>
    <t>MAT5257-5153</t>
  </si>
  <si>
    <t>MAT5325-OAT/TAN</t>
  </si>
  <si>
    <t>14-0050</t>
  </si>
  <si>
    <t>MAT5016-SFN41/C869</t>
  </si>
  <si>
    <t>MANTA RAZO DOBLE CARA 100% BABY ALPACA 50 X 70 + 4 FLECOS,SFN41 / C869 FLECOS TEJIDO INDUSTRIAL PLANO GREY / NAVY</t>
  </si>
  <si>
    <t>MAT5016-SFN41/C823</t>
  </si>
  <si>
    <t>MAT5016-SFN10/SFN61</t>
  </si>
  <si>
    <t>MANTA RAZO DOBLE CARA 100% BABY ALPACA 50 X 70 + 4 FLECOS,SFN10 /SFN61 FLECOS TEJIDO INDUSTRIAL PLANO OFFWHT/LINEN</t>
  </si>
  <si>
    <t>MANTA RAZO DOBLE CARA 100% BABY ALPACA 50 X 70 + 4 FLECOS,SFN41 / C823 FLECOS TEJIDO INDUSTRIAL PLANO GREY / PURPLE</t>
  </si>
  <si>
    <t>MAT001-MN-S/SFN61</t>
  </si>
  <si>
    <t>14-0074</t>
  </si>
  <si>
    <t>SWT5181-AZ1667/L</t>
  </si>
  <si>
    <t>CHOMPA MUJERES PETREL 100% BABY ALPACA L, AZ1667/ S/ACABADO,TEJIDO PUNTO MAQUINA MIDNIGHT BLUE</t>
  </si>
  <si>
    <t>SWT5181-404/M</t>
  </si>
  <si>
    <t>CHOMPA MUJERES PETREL 100% BABY ALPACA M, 404 / TEJIDO PUNTO MAQUINA DK GREY MELANGE</t>
  </si>
  <si>
    <t>SWT5181-AZ1667/M</t>
  </si>
  <si>
    <t>CHOMPA MUJERES PETREL 100% BABY ALPACA M, AZ1667 / S/ ACABADO TEJIDO PUNTO MAQUINA MIDNIGHT BLUE</t>
  </si>
  <si>
    <t>SWT5181-500/XL</t>
  </si>
  <si>
    <t>CHOMPA MUJERES PETREL 100% BABY ALPACA XL, 500 / TEJIDO PUNTO MAQUINA RAVEN BLACK</t>
  </si>
  <si>
    <t>SWT5181-500/S</t>
  </si>
  <si>
    <t>CHOMPA MUJERES PETREL 100% BABY ALPACA S, 500 / TEJIDO PUNTO MAQUINA RAVEN BLACK</t>
  </si>
  <si>
    <t>SWT5183-SFN43/SFN40/L</t>
  </si>
  <si>
    <t>CHOMPA HOMBRES THRUSH 100% BABY ALPACA FS L,SFN43/SFN40 RAYA VERTICAL ESPALDA,TEJIDO PUNTO MAQUINA LIGHT GREY</t>
  </si>
  <si>
    <t>SWT5181-404/XS</t>
  </si>
  <si>
    <t>CHOMPA MUJERES PETREL 100% BABY ALPACA XS ,404/, TEJIDO PUNTO MAQUINA DK GREY MELANGE</t>
  </si>
  <si>
    <t>CHOMPA MUJERES PETREL 100% BABY ALPACA S ,500/, TEJIDO PUNTO MAQUINA RAVEN BLACK</t>
  </si>
  <si>
    <t>CHOMPA MUJERES PETREL 100% BABY ALPACA L ,AZ1667/, S/ACABADO TEJIDO PUNTO MAQUINA MIDNIGHT BLUE</t>
  </si>
  <si>
    <t>MAT5289-ROU/BLA</t>
  </si>
  <si>
    <t>50 X 70 +4</t>
  </si>
  <si>
    <t>MANTA BUFFALO CHECK 60% ACRILICO 30% ALPACA 10% LANA 50 X 70 +4 FLECOS NEGRO,TEJIDO INDUSTRIAL PLANO ROUGE BLACK</t>
  </si>
  <si>
    <t>MANTA RASO 60% ACRILICO 30% ALPACA 10% LANA 50 X 70 +4 FLECOS, OAT/TAN FLECOS TEJIDO INDUSTRIAL PLANO</t>
  </si>
  <si>
    <t>MANTA HOLIDAY MELANGE 60% ACRILICO 30% ALPACA 10% LANA 50 X 70 + 4 FLECOS TEJIDO INDUSTRIAL PLANO</t>
  </si>
  <si>
    <t>MANTA RASO 60% ACRILICO 30% ALPACA 10% LANA 50 X 70 + 4 FLECOS/ TEJIDO INDUSTRIAL PLANO OT/TAN</t>
  </si>
  <si>
    <t>MAT5288-IND/ASH</t>
  </si>
  <si>
    <t>MANTA HOLIDAY MELANGE 60% ACRILICO 30% ALPACA 10% LANA 50 X 70 + 4 FLECOS TEJIDO INDUSTRIAL PLANO INDIGO / ASH</t>
  </si>
  <si>
    <t>MAT5325-ASH/IND</t>
  </si>
  <si>
    <t>MANTA RASO 60% ACRILICO 30% ALPACA 10% LANA 50 X 70 +4 FLECOS,ASH/IND FLECOS TEJIDO INDUSTRIAL PLANO</t>
  </si>
  <si>
    <t>14-102</t>
  </si>
  <si>
    <t xml:space="preserve">50 X 70 +4 </t>
  </si>
  <si>
    <t>MAT5150-L699/J723</t>
  </si>
  <si>
    <t>MANTA COTTONE BICOLOR 100% ALGODÓN 50 X 70, L699 / J723 CROCHETEADO TEJIDO ARTESANAL TELAR</t>
  </si>
  <si>
    <t>MAT5016-SFN10/C838</t>
  </si>
  <si>
    <t>14-050</t>
  </si>
  <si>
    <t>MANTA RAZO DOBLE CARA 100% BABY ALPACA 50 X 70 + 4 FLECOS, SFN10/C838 FLECOS TEJIDO INDUSTRIAL PLANO OFFWT/LT BLUE</t>
  </si>
  <si>
    <t>14-114</t>
  </si>
  <si>
    <t>MAT001-STR1/SFN50-SFN10</t>
  </si>
  <si>
    <t>MANTA STRIPED MARC 100% BABY ALPACA 50" X 70" + 4" FLECOS SFN50/SFN10  SPLITTED TEJIDO INDUSTRIAL PLANO ECRU BLACK STRIPES</t>
  </si>
  <si>
    <t xml:space="preserve">MAT001-SFN73/EL </t>
  </si>
  <si>
    <t>MANTA SOLIDO COLOR ENTERO 100% BABY ALPACA 50" X 70" + 1" FLECO PESTAÑA,SFN73/  FLECO PESTAÑA ,TEJIDO INDUSTRIAL PLANO/ CAMELL</t>
  </si>
  <si>
    <t>50 X 70 +1</t>
  </si>
  <si>
    <t>14-0114</t>
  </si>
  <si>
    <t>MAT5298-I350/SFN10</t>
  </si>
  <si>
    <t>MANTA RAYAS 100% BABY ALPACA 50" X 70" MULTICOLOR / BASTA(2), TEJIDO INDUSTRIAL PLANO/ CREAM / NATURAL</t>
  </si>
  <si>
    <t>14-0117</t>
  </si>
  <si>
    <t>136 X 180 + 10CM</t>
  </si>
  <si>
    <t>MANCHA GRASA</t>
  </si>
  <si>
    <t>50 X 70 + 1</t>
  </si>
  <si>
    <t>MANCHA LEVE</t>
  </si>
  <si>
    <t>MANCHA AMARILLO</t>
  </si>
  <si>
    <t>MAT5022-SFN10/C869</t>
  </si>
  <si>
    <t>MANTA ESPIGA A RAYAS 100% BABY ALPACA 50" X 70" + 4" FLECOS,SFN10/ C869 FLECOS ,TEJIDO INDUSTRIAL PLANO/ BLUE</t>
  </si>
  <si>
    <t>50 X 70+ 4</t>
  </si>
  <si>
    <t>MAT5022-SFN10/SFN23/SFN44</t>
  </si>
  <si>
    <t>MANTA ESPIGA A RAYAS 100% BABY ALPACA 2/16 50" X 70" + 4" FLECOS,SFN10/SFN23,SFN44 FLECOS ,TEJIDO INDUSTRIAL PLANO/ BROWN</t>
  </si>
  <si>
    <t>MAT5022-SFN10/2250</t>
  </si>
  <si>
    <t>MANTA ESPIGA A RAYAS 100% BABY ALPACA  50" X 70" + 4" FLECOS,SFN10/2250 FLECOS ,TEJIDO INDUSTRIAL PLANO/ ORANGE</t>
  </si>
  <si>
    <t>MAT5020-SFN68/SFN38</t>
  </si>
  <si>
    <t>MANTA DOBLE CARA/DOBLE TELA  100% BABY ALPACA 50" X 70" + 4" FLECOS ,SFN68/SFN38 FLECOS TEJIDO INDUSTRIAL PLANO/ DK/LIGHT GREY</t>
  </si>
  <si>
    <t>14-117</t>
  </si>
  <si>
    <t>MANTA TRIOMPHE 100% BABY ALPACA 130 X 170"+10CM FLECOS C820/SPLITTED TEJIDO INDUSTRIAL PLANO / SAPHIR</t>
  </si>
  <si>
    <t>MANTA TRIOMPHE 100% BABY ALPACA 130 X 170"+10CM FLECOS SFN61/SPLITTED TEJIDO INDUSTRIAL PLANO / PIERRE</t>
  </si>
  <si>
    <t>14-142</t>
  </si>
  <si>
    <t xml:space="preserve">MANTA SARGA 100% BABY ALPACA 140 X 20 CM 5153/ BORDE BASKETWEAVE, TEJIDO INDUSTRIAL PLANO0" </t>
  </si>
  <si>
    <t>14-109</t>
  </si>
  <si>
    <t>COJIN TURUNKU 85%  ALPACA 13% LANA 2% NYLON 16 X 16 SFN10/EMBOLSADO TEJIDO PUNTO MAQUINA  /WHITE</t>
  </si>
  <si>
    <t>14-140</t>
  </si>
  <si>
    <t>MANTA SOLIDO ACABADO SPLIT 100% BABY ALPACA 50 X 70 + 4 FLECOS SFN85/  FLECOS  TEJIDO INDUSTRIAL PLANO  / KAKI</t>
  </si>
  <si>
    <t>14-074</t>
  </si>
  <si>
    <t>4F</t>
  </si>
  <si>
    <t>4J</t>
  </si>
  <si>
    <t>4I</t>
  </si>
  <si>
    <t>4H</t>
  </si>
  <si>
    <t>4L</t>
  </si>
  <si>
    <t>4M</t>
  </si>
  <si>
    <t>4P</t>
  </si>
  <si>
    <t>4O</t>
  </si>
  <si>
    <t>4N</t>
  </si>
  <si>
    <t>4Ñ</t>
  </si>
  <si>
    <t>SHW7317-C872</t>
  </si>
  <si>
    <t>SHW7317-RJ7295</t>
  </si>
  <si>
    <t>SHW7317-CA13</t>
  </si>
  <si>
    <t>SHW7317-I647</t>
  </si>
  <si>
    <t>SHW7317-SFN50</t>
  </si>
  <si>
    <t>CHAL PUNTO FACIL 100% BABY ALPACA 66 CM X 200 CM, C872 / BORDERIB, TEJIDO PUNTO MAQUINA / LILA MELANGE</t>
  </si>
  <si>
    <t>66 X 200</t>
  </si>
  <si>
    <t>14-036</t>
  </si>
  <si>
    <t>5H</t>
  </si>
  <si>
    <t>5G</t>
  </si>
  <si>
    <t>CHAL PUNTO FACIL 100% BABY ALPACA 66 CM X 200 CM, RJ7295/ BORDERIB, TEJIDO PUNTO MAQUINA / MORADO</t>
  </si>
  <si>
    <t>CHAL PUNTO FACIL 100% BABY ALPACA 66 CM X 200 CM, CA13 / BORDERIB, TEJIDO PUNTO MAQUINA / PINK</t>
  </si>
  <si>
    <t>CHAL PUNTO FACIL 100% BABY ALPACA 66 CM X 200 CM, I647 / BORDERIB, TEJIDO PUNTO MAQUINA / CELESTE BEBE</t>
  </si>
  <si>
    <t>CHAL PUNTO FACIL 100% BABY ALPACA 66 CM X 200 CM, SFN50 / BORDERIB, TEJIDO PUNTO MAQUINA / NEGRO</t>
  </si>
  <si>
    <t>14-138</t>
  </si>
  <si>
    <t>62 X 69 + 4</t>
  </si>
  <si>
    <t>14-131</t>
  </si>
  <si>
    <t>MAT5309-1342</t>
  </si>
  <si>
    <t>MANTA LUXE 100% BABY ALPACA 130 X 170CM SFN10/1342 CLEAN EDGE 1342,TEJIDO INDUSTRIAL PLANO - NACRE/POLLEN 1342</t>
  </si>
  <si>
    <t>130 X 170</t>
  </si>
  <si>
    <t>MAT5309-6488</t>
  </si>
  <si>
    <t>MANTA LUXE 100% BABY ALPACA 130 X 170CM SFN10/6488 CLEAN EDGE 6488,TEJIDO INDUSTRIAL PLANO - NACRE/PIERRE 6488</t>
  </si>
  <si>
    <t>14-155</t>
  </si>
  <si>
    <t>PCH5059-CY1-6269</t>
  </si>
  <si>
    <t xml:space="preserve">PONCHO VINCE 100% BABY ALPACA REGULAR SFN50/  CLEAN EDGE  TEJIDO INDUSTRIAL PLANO                                                                     </t>
  </si>
  <si>
    <t xml:space="preserve">PONCHO VINCE 100% BABY ALPACA REGULAR 6269/  CLEAN EDGE  TEJIDO INDUSTRIAL PLANO   NAVY                                                             </t>
  </si>
  <si>
    <t>PCH5059-CY1-6702</t>
  </si>
  <si>
    <t xml:space="preserve">PONCHO VINCE 100% BABY ALPACA REGULAR 6702/  CLEAN EDGE  TEJIDO INDUSTRIAL PLANO   HUNTER GREEN                                                          </t>
  </si>
  <si>
    <t xml:space="preserve">PONCHO VINCE 100% BABY ALPACA REGULAR SFN21/  CLEAN EDGE  TEJIDO INDUSTRIAL PLANO  </t>
  </si>
  <si>
    <t>SCF4208-CY2-2138</t>
  </si>
  <si>
    <t>CHALINA INFINITY CY2 100% BABY ALPACA 165 X 32 CM, 2138 / CLEAN EDGE/ CERRADOA MANO TEJIDO INDUSTRIAL PLANO BURGUNDY</t>
  </si>
  <si>
    <t>SPLIT DESGARRADO</t>
  </si>
  <si>
    <t>HUECO</t>
  </si>
  <si>
    <t>SCF4208-CY2-SFN38</t>
  </si>
  <si>
    <t>SCF4208-CY2-SFN50</t>
  </si>
  <si>
    <t>SCF4208-CY2-SFN68</t>
  </si>
  <si>
    <t>BORDE PELUDO</t>
  </si>
  <si>
    <t>COJIN TURUNKU 85% ALPACA 13% LANA 2% NYLON 16" X 16" SFN10/  EMBOLSADO  TEJIDO PUNTO MAQUINA   BACK MORADO</t>
  </si>
  <si>
    <t>4K</t>
  </si>
  <si>
    <t>MAT60197-CAM/1</t>
  </si>
  <si>
    <t>60 X 60 +4</t>
  </si>
  <si>
    <t>14-234</t>
  </si>
  <si>
    <t>MAT5412</t>
  </si>
  <si>
    <t>MANTA ESPIGA A RAYAS 100% BABY ALPACA 2/16 145X200+9CM/100,401,202,402 FLEOC TEJIDO INDUSTRIAL PLANO</t>
  </si>
  <si>
    <t>145X200+9</t>
  </si>
  <si>
    <t>14-130</t>
  </si>
  <si>
    <t>SHL0718-RJ9054</t>
  </si>
  <si>
    <t>CHAL SOLIDO COLOR ENTERO 1005 BABY ALPACA 25 ½”X 69 ½” +3, RJ9054/ FRINGES WOVEN</t>
  </si>
  <si>
    <t>25 ½”X 69 ½” +3</t>
  </si>
  <si>
    <t>14-221</t>
  </si>
  <si>
    <t>SCF001-0042</t>
  </si>
  <si>
    <t>CHALINA SOLIDO COLOR ENTERO 100% BABY ALPACA 180 X 30 + 10 CM FLECOS, ROJO FLECOS, TEJIDO INDUSTRIAL PLANO</t>
  </si>
  <si>
    <t>SCF4252-3</t>
  </si>
  <si>
    <t>14-146</t>
  </si>
  <si>
    <t>MAT5288-CHA/BLA</t>
  </si>
  <si>
    <t>MAT5288-TAN/SNW</t>
  </si>
  <si>
    <t>MANTA HOLIDAY MELANGE 60% ACRILICO 30% ALPACA 10% LANA 50 X 70 + 4 FLECOS TAN / SNW FLECOS TEJIDO INDUSTRIAL PLANO IVORY / CAMEL</t>
  </si>
  <si>
    <t>MAT5288-VBE/ROU</t>
  </si>
  <si>
    <t>MANTA HOLIDAY MELANGE 60% ACRILICO 30% ALPACA 10% LANA 50 X 70 + 4 FLECOS VBY / ROU FLECOS TEJIDO INDUSTRIAL PLANO ROUGE / BERRY</t>
  </si>
  <si>
    <t>MANTA MANCHADA</t>
  </si>
  <si>
    <t>13-74</t>
  </si>
  <si>
    <t>BORDE SUELTOS</t>
  </si>
  <si>
    <t>SURCO EN PAÑOS</t>
  </si>
  <si>
    <t>MANCHA EN BORDE</t>
  </si>
  <si>
    <t>60" X 50" + 4"</t>
  </si>
  <si>
    <t>QUEBRADURA Y MANCHA</t>
  </si>
  <si>
    <t>TELA QUEBRADA</t>
  </si>
  <si>
    <t>BORDE ONDEADO</t>
  </si>
  <si>
    <t>FLECOS CHICOS</t>
  </si>
  <si>
    <t xml:space="preserve">MANTA ESPIGA A RAYAS 100% BABY ALPACA 2/16 50" X 70" + 4" FLECOS,/ SFN10, SFN23, SFN44 FLECOS ,TEJIDO INDUSTRIAL PLANO  BROWN         </t>
  </si>
  <si>
    <t xml:space="preserve">MANTA RAYAS 100% BABY ALPACA 50" X 70",MULTICOLOR/  BASTA(2) ,TEJIDO INDUSTRIAL PLANO  CREAM/NATURAL                           </t>
  </si>
  <si>
    <t xml:space="preserve">MANTA STRIPED MARC 100% BABY ALPACA 50" X 70" + 4" FLECOS SFN50/SFN10  SPLITTED  TEJIDO INDUSTRIAL PLANO  ECRU BLACK STRIPES                                            </t>
  </si>
  <si>
    <t>MANTA CUADROS 100% BABY ALPACA 50" X 70" + 4" FLECOS,I350/SFN10  FLECOS ,TEJIDO INDUSTRIAL PLANO    BROWN WITH ECRU</t>
  </si>
  <si>
    <t>50 x 70</t>
  </si>
  <si>
    <t>50 x 70 x 4</t>
  </si>
  <si>
    <t>MANCHAS FUERTES</t>
  </si>
  <si>
    <t>FALLA DE TEJIDO</t>
  </si>
  <si>
    <t>TELA CON HUECO</t>
  </si>
  <si>
    <t>PELUDAS X PARTES</t>
  </si>
  <si>
    <t>SCF4208-CY2-6702</t>
  </si>
  <si>
    <t>14-201</t>
  </si>
  <si>
    <t>CHALINA INFINITY CY2 100% BABAY ALPACA 165 X 32 CM,7062/ CLEAN EDGE/CERRADO A MANO,TEJIDO INDUSTRIAL PLANO HUNTER GREEN</t>
  </si>
  <si>
    <t xml:space="preserve">165 X 32 </t>
  </si>
  <si>
    <t>CHALINA INFINITY CY2 100% BABAY ALPACA 165 X 32 CM,2138/ CLEAN EDGE/CERRADO A MANO,TEJIDO INDUSTRIAL PLANO BURGUNDY</t>
  </si>
  <si>
    <t>PCH5077-CY-SFN38</t>
  </si>
  <si>
    <t xml:space="preserve">PONCHO CY1 100% BABY ALPACA REGULAR SFN38/  CLEAN EDGE  TEJIDO INDUSTRIAL PLANO   LIGHT GREY                                                                    </t>
  </si>
  <si>
    <t>PCH5059-CY1/PET-SFN50</t>
  </si>
  <si>
    <t>PCH5059-CY1/PET-6702</t>
  </si>
  <si>
    <t>PCH5059-CY1-SFN38</t>
  </si>
  <si>
    <t>REGULAR</t>
  </si>
  <si>
    <t>CAPA</t>
  </si>
  <si>
    <t>TALLA PETITE</t>
  </si>
  <si>
    <t>PCH5059-CY1-2138</t>
  </si>
  <si>
    <t>PONCHO VINCE 100% BABY ALPACA REGULAR, / CLEAN EDGE, TEJIDO INDUSTRIAL PLANO BURGUNDY</t>
  </si>
  <si>
    <t>PONCHO VINCE 100% BABY ALPACA REGULAR,SFN38 / CLEAN EDGE, TEJIDO INDUSTRIAL PLANO  LIGTH GREY</t>
  </si>
  <si>
    <t>PONCHO PETITE VINCE 100% BABY ALPACA PETITE,6702 / CLEAN EDGE, TEJIDO INDUSTRIAL PLANO  HUNTER GREEN</t>
  </si>
  <si>
    <t>PCH5077-CY-SFN50</t>
  </si>
  <si>
    <t>SCF4208-CY2-6416</t>
  </si>
  <si>
    <t>CHALINA INFINITY CY2 100% BABY ALPACA 165 X 32CM 6416 / CLEAN EDGE / CERRADO A MANO, TEJIDO INDUSTRIAL PLANO / NAVY</t>
  </si>
  <si>
    <t xml:space="preserve">PONCHO CY1 100% BABY ALPACA REGULAR SFN22/  CLEAN EDGE  TEJIDO INDUSTRIAL PLANO   CAMEL                                                                  </t>
  </si>
  <si>
    <t>CHALINA INFINITY CY2 100% BABY ALPACA 165 X 32CM SFN38 / CLEAN EDGE / CERRADO A MANO, TEJIDO INDUSTRIAL PLANO / LIGHT GREY</t>
  </si>
  <si>
    <t>CHALINA INFINITY CY2 100% BABY ALPACA 165 X 32CM SFN50 / CLEAN EDGE / CERRADO A MANO, TEJIDO INDUSTRIAL PLANO / NEGRO</t>
  </si>
  <si>
    <t>VINCHA MANCHADA</t>
  </si>
  <si>
    <t>VINCHA TORCIDA</t>
  </si>
  <si>
    <t>SCF4208-CY2-SFN22</t>
  </si>
  <si>
    <t>CHALINA INFINITY CY2 100% BABY ALPACA 165 X 32CM SFN22/ CLEAN EDGE / CERRADO A MANO, TEJIDO INDUSTRIAL PLANO / CAMELL</t>
  </si>
  <si>
    <t>TELA FALLADA</t>
  </si>
  <si>
    <t>DOBLE SPLIT</t>
  </si>
  <si>
    <t>MANCHA PEQUEÑA</t>
  </si>
  <si>
    <t xml:space="preserve">PONCHO CY1 100% BABY ALPACA REGULAR SFN50/  CLEAN EDGE  TEJIDO INDUSTRIAL PLANO   NEGRO                                                               </t>
  </si>
  <si>
    <t>TONO DE VINCHA</t>
  </si>
  <si>
    <t>REPROCESO DE VINCHA</t>
  </si>
  <si>
    <t>QUEBRADURA DE TELA</t>
  </si>
  <si>
    <t>PONCHO VINCE 100% BABY ALPACA REGULAR,SFN50 / CLEAN EDGE, TEJIDO INDUSTRIAL PLANO  NEGRO</t>
  </si>
  <si>
    <t>QUEBRADURA DE SPLIT</t>
  </si>
  <si>
    <t>SCF4208-CY2-6269</t>
  </si>
  <si>
    <t>CHALINA INFINITY CY2 100% BABY ALPACA 165 X 32CM 6269 / CLEAN EDGE / CERRADO A MANO, TEJIDO INDUSTRIAL PLANO / NAVY-AZULINO</t>
  </si>
  <si>
    <t>SPLIT PEQUEÑO</t>
  </si>
  <si>
    <t>PCH5077-CY/PET-SFN50</t>
  </si>
  <si>
    <t xml:space="preserve">PONCHO PETITE CAPA 100% BABY ALPACA PETITE SFN50/  CLEAN EDGE  TEJIDO INDUSTRIAL PLANO   NEGRO                                                               </t>
  </si>
  <si>
    <t>HUECO EN EL PAÑO</t>
  </si>
  <si>
    <t>PCH5077-CY/PET-SFN22</t>
  </si>
  <si>
    <t>CHALINA INFINITY CY2 100% BABY ALPACA 165 X 32CM SFN38/ CLEAN EDGE / CERRADO A MANO, TEJIDO INDUSTRIAL PLANO / LIGHT GREY</t>
  </si>
  <si>
    <t xml:space="preserve">PONCHO PETITE VINCE 100% BABY ALPACA PETITE SFN50/  CLEAN EDGE  TEJIDO INDUSTRIAL PLANO NEGRO                                                          </t>
  </si>
  <si>
    <t>14-226</t>
  </si>
  <si>
    <t>MAT001-SFN50/EL</t>
  </si>
  <si>
    <t>MANTA SOLIDO COLOR ENTERO 100% BABY ALPACA 50 X 70 + 1  FLECO PESTAÑA  SFN50 / FLECO PESTAÑA, TEJIDO INDUSTRIAL PLANO / NEGRO</t>
  </si>
  <si>
    <t>OTRO TONO</t>
  </si>
  <si>
    <t>50 x 70 x 1</t>
  </si>
  <si>
    <t>MANTA LUXE 100% BABY ALPACA 130 X 170 + 1  SFN10 / 1342, CLEAN EDGE 1342  TEJIDO INDUSTRIAL PLANO / NACRE / POLLEN</t>
  </si>
  <si>
    <t>MAT025-YL1-SFN10/SFN61-ST4</t>
  </si>
  <si>
    <t>MANTA DOBLE CARA 100% BABY ALPACA 130 X 170 SFN10 / SFN61, PUNTADA(4) SFN10  TEJIDO INDUSTRIAL PLANO / NACRE /PIERRE</t>
  </si>
  <si>
    <t xml:space="preserve">MANTA RASO RAYAS 100% BABY ALPACA 50" X 70" + 3" FLECOS / SFN85 / K828 / SFN22 BEIGE CLARO TIE/XO / P502  FLECOS  TEJIDO INDUSTRIAL PLANO </t>
  </si>
  <si>
    <t>50 x 70 x 3</t>
  </si>
  <si>
    <t>14-190</t>
  </si>
  <si>
    <t>MAT5398-SFN10/5340</t>
  </si>
  <si>
    <t>MANTA DOBLE CARA 100% BABY ALPACA 50 X 70 + 4 SFN10 / 5340, FLECO  TEJIDO INDUSTRIAL PLANO / CRUDO /VERDE</t>
  </si>
  <si>
    <t>14-0241</t>
  </si>
  <si>
    <t>PLW5426-A</t>
  </si>
  <si>
    <t>COJIN RAYAS 100% BABY ALPACA 45 CM X 45 CM / MULTICOLOR EMBOLSADO, TEJIDO ARTESANAL TELAR / VERDE AMARILLO /MARRON</t>
  </si>
  <si>
    <t>COJIN RAYAS 100% BABY ALPACA 45 CM X 45 CM / MULTICOLOR EMBOLSADO, TEJIDO ARTESANAL TELAR / VERDE AMARILLO /MARRON / NARANJA</t>
  </si>
  <si>
    <t>45 X 45</t>
  </si>
  <si>
    <t>14-175</t>
  </si>
  <si>
    <t>MANTA JACK 100% BABY ALPACA 50 X 70 + 3 FLECOS MULTICOLOR / , FLECOS  TEJIDO INDUSTRIAL PLANO / NEUTRAL</t>
  </si>
  <si>
    <t>MAT001-SFN61/ST4-0W02</t>
  </si>
  <si>
    <t>MANTA SOLIDO ACABADO CON STITCH 100% BAY ALPACA 50 X 70 SFN61 / STICH 4 ESQUINAS ARENA, TEJIDO INDUSTRIAL PLANO</t>
  </si>
  <si>
    <t>14-240</t>
  </si>
  <si>
    <t>MAT5045-2</t>
  </si>
  <si>
    <t xml:space="preserve">MANTA A RAYAS ERRONEO COLOR </t>
  </si>
  <si>
    <t xml:space="preserve">60 X 60 </t>
  </si>
  <si>
    <t>SHL0718-SFN38</t>
  </si>
  <si>
    <t>CHAL SOLIDO COLOR ENTERO 100% BABY ALPACA 25 ½”X 69 ½” +3 SFN38 /FLECOS TEJIDO INDUSTRIAL PLANO</t>
  </si>
  <si>
    <t>MAT5413</t>
  </si>
  <si>
    <t xml:space="preserve">MANTA CANASTA 100% BABY ALPACA 2/28 50" X 70" + 4" FLECOS,/ 4718/J715/SFN10/AZ1654 FLECOS ,TEJIDO INDUSTRIAL PLANO                                    </t>
  </si>
  <si>
    <t>60 X 80</t>
  </si>
  <si>
    <t xml:space="preserve">MANTA SOLIDO COLOR ENTERO 100% BABY ALPACA 130 X 170 SFN38 / PUNTADA(4) SFN10  TEJIDO INDUSTRIAL PLANO </t>
  </si>
  <si>
    <t>COJIN RAYAS 100% BABY ALPACA 45 CM X 45 CM / MULTICOLOR EMBOLSADO, TEJIDO ARTESANAL TELAR /MARRON / AMARILLO / NARANJA</t>
  </si>
  <si>
    <t>MAT5397-9125/1391-EL</t>
  </si>
  <si>
    <t xml:space="preserve">MANTA TARTAN 100% ALPACA 50" X 70" + 1" FLECO PESTAÑA,9125/1391  PESTAÑA DE 1" ,TEJIDO INDUSTRIAL PLANO  / ACERO NAVY                </t>
  </si>
  <si>
    <t>14-174</t>
  </si>
  <si>
    <t xml:space="preserve">MANTA RASO 100% BABY ALPACA 50" X 70" + 4" FLECOS P556/SFN21  FLECOS  TEJIDO INDUSTRIAL PLANO   CAMEL /BEIGE                       </t>
  </si>
  <si>
    <t>FALLA EN PAÑO</t>
  </si>
  <si>
    <t>14-205</t>
  </si>
  <si>
    <t xml:space="preserve">MANTA RASO RAYAS 100% BABY ALPACA 50" X 70" + 3" FLECOS,/ SFN85/K828/SFN22/BEIGE CLARO TIE/XO/P502 FLECOS ,TEJIDO INDUSTRIAL PLANO   /BRONZE                 </t>
  </si>
  <si>
    <t xml:space="preserve">MANTA HOLIDAY MELANGE 60% ACRILICO 30% ALPACA 10% LANA 50" X 70" + 4" FLECOS,CHARCOAL/NEGRO  FLECOS ,TEJIDO INDUSTRIAL PLANO / BLACK / CHARCOAL   </t>
  </si>
  <si>
    <t>FALLA EN TEJIDO</t>
  </si>
  <si>
    <t>14-216</t>
  </si>
  <si>
    <t>MAT5288-PA/BH-CE</t>
  </si>
  <si>
    <t>MANTA CLEAN EDGE 60% ACRILICO 30% ALPACA 10% LANA 50" X 70",PALOMA/BLUE HAZE  CLEAN EDGE 2 1/2" PALOMA,TEJIDO INDUSTRIAL PLANO / WEDGWOOD</t>
  </si>
  <si>
    <t xml:space="preserve">50 x 70 </t>
  </si>
  <si>
    <t xml:space="preserve">MANTA SOLIDO COLOR ENTERO 100% BABY ALPACA 50" X 70" + 1" FLECO PESTAÑA,SFN73/  FLECO PESTAÑA ,TEJIDO INDUSTRIAL PLANO / CAMEL                                </t>
  </si>
  <si>
    <t>MAT5288-FUN/DM-CE</t>
  </si>
  <si>
    <t xml:space="preserve">MANTA CLEAN EDGE 60% ACRILICO 30% ALPACA 10% LANA 50" X 70",FUNGI/DRIED MOSS  CLEAN EDGE 2 1/2" FUNGI,TEJIDO INDUSTRIAL PLANO / LINDEN                       </t>
  </si>
  <si>
    <t>RAYA EN EL PAÑO</t>
  </si>
  <si>
    <t xml:space="preserve">MANTA HOLIDAY MELANGE 60% ACRILICO 30% ALPACA 10% LANA 50" X 70" + 4" FLECOS,VBY/ROU  FLECOS ,TEJIDO INDUSTRIAL PLANO  / ROUGE BERRY                         </t>
  </si>
  <si>
    <t>MANCHA AMARILLA</t>
  </si>
  <si>
    <t>14-244</t>
  </si>
  <si>
    <t>PCH5002-SFN68/S</t>
  </si>
  <si>
    <t xml:space="preserve">PONCHO CAPUCHA 100% BABY ALPACA "S" SFN68/  CLEAN EDGE / CHARCOAL       </t>
  </si>
  <si>
    <t>14-166</t>
  </si>
  <si>
    <t>MAT001-S/C852</t>
  </si>
  <si>
    <t xml:space="preserve">MANTA SOLIDO ACABADO SPLIT 100% BABY ALPACA 50" X 70",C852/  FLECOS ,TEJIDO INDUSTRIAL PLANO                   </t>
  </si>
  <si>
    <t>FLECO PEQUEÑO</t>
  </si>
  <si>
    <t>53 X 67</t>
  </si>
  <si>
    <t>14-237</t>
  </si>
  <si>
    <t>MAT5175-GP4</t>
  </si>
  <si>
    <t xml:space="preserve">MANTA BROKEN DIAMOND 100% BABY ALPACA 50" X 70",/ SFN10/4967/SFN41 PUNTADA(4) ,TEJIDO INDUSTRIAL PLANO JACQUARD / PERIWINKLE                   </t>
  </si>
  <si>
    <t>HILO JALADO</t>
  </si>
  <si>
    <t>MAT001-SFN10/EL</t>
  </si>
  <si>
    <t xml:space="preserve">MANTA SOLIDO COLOR ENTERO 100% BABY ALPACA 50" X 70" + 1" FLECO PESTAÑA,SFN10/  FLECO PESTAÑA ,TEJIDO INDUSTRIAL PLANO / CREAM                               </t>
  </si>
  <si>
    <t xml:space="preserve">PONCHO CAPUCHA 100% BABY ALPACA SFN38  CLEAN EDGE    </t>
  </si>
  <si>
    <t>MAT001-SFN68</t>
  </si>
  <si>
    <t>MANTA 100% BABY ALPACA 40 X 60</t>
  </si>
  <si>
    <t>COSTURA DE TELA AL REVEZ</t>
  </si>
  <si>
    <t>MAT001-YL2-SFN38/S4-SFN10</t>
  </si>
  <si>
    <t>15-015</t>
  </si>
  <si>
    <t>MANTA LUXE 100% BABY ALPACA 130 X 170 CM, SFN10 / 6488 CLEAN EDGE 6488, TEJIDO INDUSTRIAL  PLANO / VISIBLE NATURAL</t>
  </si>
  <si>
    <t xml:space="preserve">CHALINA INFINITY CY1 100% BABY ALPACA 165 X 32 CM 500/  UNION SIMPLE  TEJIDO INDUSTRIAL PLANO  / NEGRO                                                       </t>
  </si>
  <si>
    <t>14-241</t>
  </si>
  <si>
    <t>SHL5424-FCS</t>
  </si>
  <si>
    <t xml:space="preserve">CHAL RAYAS VERTICALES 100% BABY ALPACA 27" X 70" + 4",/ FUCSIA-GRIS FLECO CON NUDO ,TEJIDO ARTESANAL TELAR / FUCSIA / GRIS          </t>
  </si>
  <si>
    <t>27 X 70 + 4</t>
  </si>
  <si>
    <t>MAT5362-SFN61</t>
  </si>
  <si>
    <t xml:space="preserve">MANTA SOLIDO COLOR ENTERO 100% BABY ALPACA 60" X 80" + 1" EYELASH FRINGES,SFN61/  FLECO PESTAÑA ,TEJIDO INDUSTRIAL PLANO / SFN61                             </t>
  </si>
  <si>
    <t>SPLIT QUEBRADO</t>
  </si>
  <si>
    <t>60 X 80+1</t>
  </si>
  <si>
    <t>CHALINA INFINITY CY2 100% BABY ALPACA 165 X 32CM SFN68 / CLEAN EDGE / CERRADO A MANO, TEJIDO INDUSTRIAL PLANO / GRIS OSCURO</t>
  </si>
  <si>
    <t>PAÑO DESGARRADO</t>
  </si>
  <si>
    <t>TEJIDO FLOJO CON NUDO</t>
  </si>
  <si>
    <t>SHL5425-FCS</t>
  </si>
  <si>
    <t xml:space="preserve">CHAL LINEAS 100% BABY ALPACA 27" X 70" + 4",/ FUCSIA-GRIS FLECO CON NUDO ,TEJIDO ARTESANAL TELAR    / FUCSIA-GRIS      </t>
  </si>
  <si>
    <t>MAT5421</t>
  </si>
  <si>
    <t>MANTA RAYAS VERTICALES 100% BABY ALPACA 50" X 70" + 4" FLECOS,/ MULTICOLOR FLECOS ,TEJIDO ARTESANAL TELAR  / MULTICOLOR</t>
  </si>
  <si>
    <t>SHL5423-BRW</t>
  </si>
  <si>
    <t xml:space="preserve">CHAL RAYAS VERTICALES 100% BABY ALPACA 27" X 70" + 4",/ BEIGE-MOSTAZA-CAMEL-TAUPE FLECO CON NUDO ,TEJIDO ARTESANAL TELAR / TIERRA          </t>
  </si>
  <si>
    <t>BEQ025-SFN85/SFN68</t>
  </si>
  <si>
    <t>HUECO EN PAÑO</t>
  </si>
  <si>
    <t>LINEA BLANCA</t>
  </si>
  <si>
    <t>CAJA-10</t>
  </si>
  <si>
    <t>CAJA-11</t>
  </si>
  <si>
    <t>CAJA-12</t>
  </si>
  <si>
    <t>CAJA-13</t>
  </si>
  <si>
    <t>CAJA-14</t>
  </si>
  <si>
    <t>CAJA-15</t>
  </si>
  <si>
    <t>CAJA-16</t>
  </si>
  <si>
    <t>CAJA-17</t>
  </si>
  <si>
    <t>CAJA-18</t>
  </si>
  <si>
    <t>MAT7484-H2</t>
  </si>
  <si>
    <t>14-251</t>
  </si>
  <si>
    <t>MAT5437-COMBO1</t>
  </si>
  <si>
    <t>MAT5437-COMBO2</t>
  </si>
  <si>
    <t>MAT5437-COMBO3</t>
  </si>
  <si>
    <t xml:space="preserve">MANTA CHEVRON 100% ALPACA 2/16 50" X 70" + 4" FLECOS,SFN10/ SFN43 (SOLID) / 0170 / SFN30 FLECOS ,TEJIDO INDUSTRIAL PLANO    </t>
  </si>
  <si>
    <t xml:space="preserve">MANTA CHEVRON 100% ALPACA 2/16 50" X 70" + 4" FLECOS,8369/ 4936 / 0785 / 0629 FLECOS ,TEJIDO INDUSTRIAL PLANO      </t>
  </si>
  <si>
    <t xml:space="preserve">MANTA CHEVRON 100% ALPACA 2/16 50" X 70" + 4" FLECOS,8369/ 5662 / 0232 / B143 FLECOS ,TEJIDO INDUSTRIAL PLANO              </t>
  </si>
  <si>
    <t xml:space="preserve">50 x 70 + 4 </t>
  </si>
  <si>
    <t>MAT5438-COMBO1</t>
  </si>
  <si>
    <t>MAT5438-COMBO2</t>
  </si>
  <si>
    <t xml:space="preserve">MANTA ESPIGA A RAYAS 100% ALPACA 50" X 70" + 4" FLECOS,SFN10/K914  FLECOS ,TEJIDO INDUSTRIAL PLANO                                                    </t>
  </si>
  <si>
    <t>MAT5439-COMBO1</t>
  </si>
  <si>
    <t>MAT5439-COMBO2</t>
  </si>
  <si>
    <t>MAT5439-COMBO3</t>
  </si>
  <si>
    <t>MAT5439-COMBO4</t>
  </si>
  <si>
    <t xml:space="preserve">MANTA DOBLE CARA 100% ALPACA 50" X 70" + 4" FLECOS,SFN22/SFN80 (SOLID)  FLECOS ,TEJIDO INDUSTRIAL PLANO  </t>
  </si>
  <si>
    <t xml:space="preserve">MANTA DOBLE CARA 100% ALPACA 50" X 70" + 4" FLECOS,SFN22/0232  FLECOS ,TEJIDO INDUSTRIAL PLANO                           </t>
  </si>
  <si>
    <t>MANTA DOBLE CARA 100% ALPACA 50" X 70" + 4" FLECOS,SFN22/0785  FLECOS ,TEJIDO INDUSTRIAL PLANO</t>
  </si>
  <si>
    <t>MAT5440-COMBO1</t>
  </si>
  <si>
    <t>MAT5440-COMBO3</t>
  </si>
  <si>
    <t xml:space="preserve">MANTA CUADROS 100% ALPACA 50" X 70" + 4" FLECOS,B143/0232  FLECOS ,TEJIDO INDUSTRIAL PLANO       </t>
  </si>
  <si>
    <t xml:space="preserve">MANTA CUADROS 100% ALPACA 50" X 70" + 4" FLECOS,4936/0785  FLECOS ,TEJIDO INDUSTRIAL PLANO         </t>
  </si>
  <si>
    <t>QUEBRADURA EN SPLIT</t>
  </si>
  <si>
    <t>PAÑO ABIERTO COMO GASTADO</t>
  </si>
  <si>
    <t>CAJA-20</t>
  </si>
  <si>
    <t>CAJA-21</t>
  </si>
  <si>
    <t>CAJA-25</t>
  </si>
  <si>
    <t>CAJA-26</t>
  </si>
  <si>
    <t>CAJA-27</t>
  </si>
  <si>
    <t>CAJA-29</t>
  </si>
  <si>
    <t>SCF4208-0592</t>
  </si>
  <si>
    <t>CHALINA INFINITY 100% BABY ALPACA 12" X 65",0592/  UNION SIMPLE ,TEJIDO INDUSTRIAL PLANO   COMBO 6</t>
  </si>
  <si>
    <t>SCF4208-0244</t>
  </si>
  <si>
    <t>CHALINA INFINITY 100% BABY ALPACA 12" X 65",0244/  UNION SIMPLE ,TEJIDO INDUSTRIAL PLANO   COMBO 5</t>
  </si>
  <si>
    <t>SCF4208-9934</t>
  </si>
  <si>
    <t>CHALINA INFINITY 100% BABY ALPACA 12" X 65",9934/  UNION SIMPLE ,TEJIDO INDUSTRIAL PLANO   COMBO 4</t>
  </si>
  <si>
    <t>SCF4208-4199</t>
  </si>
  <si>
    <t>CHALINA INFINITY 100% BABY ALPACA 12" X 65",4199/  UNION SIMPLE ,TEJIDO INDUSTRIAL PLANO   COMBO 3</t>
  </si>
  <si>
    <t>14-253</t>
  </si>
  <si>
    <t>60 X 84 + 4</t>
  </si>
  <si>
    <t xml:space="preserve">MANTA LABERINTO 100% BABY ALPACA 60" X 84" + 4",SFN10/SFN50  FLECOS ,TEJIDO INDUSTRIAL PLANO    BLACK                                                      </t>
  </si>
  <si>
    <t>SCF5287-SFN85/SFN61</t>
  </si>
  <si>
    <t>SCF5287-SFN85/SFN43</t>
  </si>
  <si>
    <t>CHALINA DOBLE CARA 100% BABY ALPACA 12" X 65" + 4",/SFN61  FLECOS ,TEJIDO INDUSTRIAL PLANO    COMBO 1</t>
  </si>
  <si>
    <t xml:space="preserve">CHALINA DOBLE CARA 100% BABY ALPACA 12" X 65" + 4",/SFN43  FLECOS ,TEJIDO INDUSTRIAL PLANO   COMBO 2     </t>
  </si>
  <si>
    <t>12 X 65 + 4</t>
  </si>
  <si>
    <t>MAT5309-3532</t>
  </si>
  <si>
    <t xml:space="preserve">MANTA LUXE 100% BABY ALPACA 130 X 170CM,SFN10/3532  CLEAN EDGE 3532,TEJIDO INDUSTRIAL PLANO  </t>
  </si>
  <si>
    <t>SCF5464-6488</t>
  </si>
  <si>
    <t xml:space="preserve">CHALINA MINI ESPIGA 100% BABY ALPACA 12.5" X 69" + 1",SFN10/6488  FLECO PESTAÑA ,TEJIDO INDUSTRIAL PLANO  </t>
  </si>
  <si>
    <t>12.5 X 69 + 1</t>
  </si>
  <si>
    <t>52 X 64</t>
  </si>
  <si>
    <t>SCF4208-I647</t>
  </si>
  <si>
    <t>CHALINA INFINITY 100% BABY ALPACA 12" X 65",I647/  UNION SIMPLE ,TEJIDO INDUSTRIAL PLANO   COMBO 2</t>
  </si>
  <si>
    <t>FALLA DE TEJIDO EN EL BORDE</t>
  </si>
  <si>
    <t>PUNTONAS</t>
  </si>
  <si>
    <t>60 X 56 + 4</t>
  </si>
  <si>
    <t>MAT60197-SFN10/B135</t>
  </si>
  <si>
    <t>MANTA ZIG ZAG 100% BABY ALPACA 60" X 60" + 4",SFN10/B135  SPLITTED ,TEJIDO INDUSTRIAL PLANO  PURPLE AND NATURAL</t>
  </si>
  <si>
    <t>MANCHA NARANJA</t>
  </si>
  <si>
    <t>15-010</t>
  </si>
  <si>
    <t>MAT001-YL1-S/2548</t>
  </si>
  <si>
    <t>MAT001-YL1-S/6209</t>
  </si>
  <si>
    <t>MANTA TRIOMPHE 100% BABY ALPACA 130 X 170 + 10CM FLECOS,2548/  SPLITTED ,TEJIDO INDUSTRIAL PLANO</t>
  </si>
  <si>
    <t>130 X 170 + 4</t>
  </si>
  <si>
    <t>55 X 62</t>
  </si>
  <si>
    <t>FALLA DE TEJIDO Y AGLOBADO</t>
  </si>
  <si>
    <t>54 X 61</t>
  </si>
  <si>
    <t>14-254</t>
  </si>
  <si>
    <t>64 X 63 1/2</t>
  </si>
  <si>
    <t>SPLIT SALTADO</t>
  </si>
  <si>
    <t xml:space="preserve">130 X 170 </t>
  </si>
  <si>
    <t>VINCHA TORCIDO E HILO TENSIONADO</t>
  </si>
  <si>
    <t>130 X 170 + 10</t>
  </si>
  <si>
    <t>CAJA-31</t>
  </si>
  <si>
    <t>CAJA-34</t>
  </si>
  <si>
    <t>CAJA-37</t>
  </si>
  <si>
    <t>CAJA-38</t>
  </si>
  <si>
    <t>CAJA-33</t>
  </si>
  <si>
    <t>CAJA-36</t>
  </si>
  <si>
    <t>15-030</t>
  </si>
  <si>
    <t>SHL0718-4718</t>
  </si>
  <si>
    <t xml:space="preserve">CHAL SOLIDO COLOR ENTERO 100% BABY ALPACA 25 ½”X 69 ½” +3 ”,4718/  FLECOS ,TEJIDO INDUSTRIAL PLANO                                                    </t>
  </si>
  <si>
    <t>SHL0718-1391</t>
  </si>
  <si>
    <t xml:space="preserve">CHAL SOLIDO COLOR ENTERO 100% BABY ALPACA 25 ½”X 69 ½” +3 ”,1391/  FLECOS ,TEJIDO INDUSTRIAL PLANO                                                    </t>
  </si>
  <si>
    <t>QUEBRADURA LEVE</t>
  </si>
  <si>
    <t>SHL0718-SFN68</t>
  </si>
  <si>
    <t xml:space="preserve">CHAL SOLIDO COLOR ENTERO 100% BABY ALPACA 25 ½”X 69 ½” +3 ”,SFN68/  FLECOS ,TEJIDO INDUSTRIAL PLANO                                                    </t>
  </si>
  <si>
    <t>SPLIT AL BORDE</t>
  </si>
  <si>
    <t>COSTURA TORCIDA</t>
  </si>
  <si>
    <t>SPLIT CORREGIDO</t>
  </si>
  <si>
    <t>BEK025-SFN85/SFN68</t>
  </si>
  <si>
    <t xml:space="preserve">CUBRECAMA CLEAN EDGE (HUGO) 100% BABY ALPACA 108" X 90",SFN85/SFN68  CLEAN EDGE SFN85,TEJIDO INDUSTRIAL PLANO    </t>
  </si>
  <si>
    <t xml:space="preserve">108 X 90 </t>
  </si>
  <si>
    <t xml:space="preserve">CUBRECAMA CLEAN EDGE (HUGO) 100% BABY ALPACA 90" X 90",SFN85/SFN68  CLEAN EDGE SFN85,TEJIDO INDUSTRIAL PLANO                                          </t>
  </si>
  <si>
    <t>MANTA CON MEDIDA 84 X 92</t>
  </si>
  <si>
    <t>84 X 92</t>
  </si>
  <si>
    <t>60 X 60 + 4</t>
  </si>
  <si>
    <t>CAJA-40</t>
  </si>
  <si>
    <t>15-047</t>
  </si>
  <si>
    <t>50 x 70 +4</t>
  </si>
  <si>
    <t>12 X 65</t>
  </si>
  <si>
    <t>15-035</t>
  </si>
  <si>
    <t>PCH5077-CY/PET-SFN38</t>
  </si>
  <si>
    <t>PONCHO PETITE CAPA 100% BABY ALPACA PETITE,SFN38/  CLEAN EDGE ,TEJIDO INDUSTRIAL PLANO / LT GREY</t>
  </si>
  <si>
    <t>15-021</t>
  </si>
  <si>
    <t>MANTA CHEVRON 100% ALPACA 2/16 50" X 70" + 4" FLECOS,SFN10/ SFN43 (SOLID) / 0170 / SFN30 FLECOS ,TEJIDO INDUSTRIAL PLANO /NEUTRAL MULTI</t>
  </si>
  <si>
    <t xml:space="preserve">MANTA CHEVRON 100% ALPACA 2/16 50" X 70" + 4" FLECOS,SFN10/ 4936 / 0785 / 0629 FLECOS ,TEJIDO INDUSTRIAL PLANO  / BLUE MULTI </t>
  </si>
  <si>
    <t>MAT5437-COMBO3-2</t>
  </si>
  <si>
    <t>MAT5437-COMBO2-2</t>
  </si>
  <si>
    <t xml:space="preserve">MANTA CHEVRON 100% ALPACA 2/16 50" X 70" + 4" FLECOS,SFN10/ 5662 / 0232 / B143 FLECOS ,TEJIDO INDUSTRIAL PLANO   / BERRY MULTI </t>
  </si>
  <si>
    <t xml:space="preserve">MANTA ESPIGA A RAYAS 100% ALPACA 50" X 70" + 4" FLECOS,SFN10/2289  FLECOS ,TEJIDO INDUSTRIAL PLANO / ORANGE                                               </t>
  </si>
  <si>
    <t>SPLIT SOLTADO</t>
  </si>
  <si>
    <t>MANCHA Y QUEBRADURA</t>
  </si>
  <si>
    <t>15-043</t>
  </si>
  <si>
    <t>15-012</t>
  </si>
  <si>
    <t>PLW001-BGE/FL</t>
  </si>
  <si>
    <t xml:space="preserve">COJIN SOLIDO COLOR ENTERO 100% BABY ALPACA 30CM X 50CM + 5CM FLANGE,BEIGE/  PESTAÑA ,TEJIDO INDUSTRIAL PLANO       </t>
  </si>
  <si>
    <t>30 X 50 +5</t>
  </si>
  <si>
    <t>SHL5234-SFN50</t>
  </si>
  <si>
    <t xml:space="preserve">CHAL SOLIDO COLOR ENTERO 70% BABY ALPACA, 30% SEDA 29.5" X 71" + 4",SFN50/  FLECOS ,TEJIDO INDUSTRIAL PLANO       </t>
  </si>
  <si>
    <t>15-041</t>
  </si>
  <si>
    <t>MAT025-SFN38/SFN10</t>
  </si>
  <si>
    <t>VINCHA DESGARRADA</t>
  </si>
  <si>
    <t>CAP5393-SFN68</t>
  </si>
  <si>
    <t xml:space="preserve">CAPA SOLIDO COLOR ENTERO 100% BABY ALPACA 50X70 + 4,SFN68/  FLECOS ,TEJIDO INDUSTRIAL PLANO   </t>
  </si>
  <si>
    <t>POR COSTURA</t>
  </si>
  <si>
    <t>50 x 70+4</t>
  </si>
  <si>
    <t>BEK001-DKBGE/CE-DKBGE</t>
  </si>
  <si>
    <t xml:space="preserve">CUBRECAMA SOLIDO COLOR ENTERO 100% BABY ALPACA 270 X 229CM,/  CLEAN EDGE ,TEJIDO INDUSTRIAL PLANO  / BEGE </t>
  </si>
  <si>
    <t xml:space="preserve">PONCHO CY1 100% BABY ALPACA REGULAR,SFN38/  CLEAN EDGE ,TEJIDO INDUSTRIAL PLANO  / LT GREY             </t>
  </si>
  <si>
    <t xml:space="preserve">PONCHO PETITE CAPA 100% BABY ALPACA PETITE,SFN50/  CLEAN EDGE ,TEJIDO INDUSTRIAL PLANO    BLACK  </t>
  </si>
  <si>
    <t>PAÑO ABIERTO</t>
  </si>
  <si>
    <t xml:space="preserve">PONCHO PETITE CAPA 100% BABY ALPACA PETITE,SFN22/  CLEAN EDGE ,TEJIDO INDUSTRIAL PLANO  CAMELL   </t>
  </si>
  <si>
    <t>FLECO ROTO</t>
  </si>
  <si>
    <t>15-017</t>
  </si>
  <si>
    <t>MAT001-FL-6267</t>
  </si>
  <si>
    <t xml:space="preserve">MANTA SOLIDO COLOR ENTERO 100% BABY ALPACA 120CM X 170CM + 10CM,6267/  FLECOS RETORCIDOS ,TEJIDO INDUSTRIAL PLANO   </t>
  </si>
  <si>
    <t>PCH5002-SFN68/L</t>
  </si>
  <si>
    <t xml:space="preserve">PONCHO CAPUCHA 100% BABY ALPACA "L" SFN68/  CLEAN EDGE / CHARCOAL       </t>
  </si>
  <si>
    <t>CAJA-41</t>
  </si>
  <si>
    <t>CAJA-42</t>
  </si>
  <si>
    <t xml:space="preserve">PONCHO CY1 100% BABY ALPACA T/UNICA SFN50/  CLEAN EDGE  TEJIDO INDUSTRIAL PLANO  CAMEL                                                                     </t>
  </si>
  <si>
    <t>15-071</t>
  </si>
  <si>
    <t>MAT4151-SFN40/2138</t>
  </si>
  <si>
    <t>MANTA SARGA 100% BABY ALPACA 50" X 70",SFN40/2138   ,TEJIDO INDUSTRIAL PLANO</t>
  </si>
  <si>
    <t>MAT5529-SFN10/SFN50</t>
  </si>
  <si>
    <t xml:space="preserve">MANTA RAYAS 100% BABY ALPACA 50" X 70" + 4" FLECOS,SFN10/SFN50  FLECOS ,TEJIDO INDUSTRIAL PLANO  ECRU/BLACK  </t>
  </si>
  <si>
    <t>MAT5529-SFN10/I350</t>
  </si>
  <si>
    <t>MANTA RAYAS 100% BABY ALPACA 50" X 70" + 4" FLECOS,SFN10/I350  FLECOS ,TEJIDO INDUSTRIAL PLANO</t>
  </si>
  <si>
    <t>MAT5529-SFN10/204</t>
  </si>
  <si>
    <t xml:space="preserve">MANTA RAYAS 100% BABY ALPACA 50" X 70" + 4" FLECOS,SFN10/CAMELL  FLECOS ,TEJIDO INDUSTRIAL PLANO     </t>
  </si>
  <si>
    <t>TEJIDO FLOJO RAYAS</t>
  </si>
  <si>
    <t>TEJIDO MUY FLOJO VARIAS RAYAS</t>
  </si>
  <si>
    <t>15-079</t>
  </si>
  <si>
    <t xml:space="preserve">NDIVIDUALES WAYRA 2 100% ALGODON 37 X 43 CM,/ CRUDO, MARRON/BEIGE, PLOMO, ROJO Y AMARILLO BASTA SIMPLE ,TEJIDO ARTESANAL TELAR              </t>
  </si>
  <si>
    <t>IND5538</t>
  </si>
  <si>
    <t>CAJA-43</t>
  </si>
  <si>
    <t>CAJA-44</t>
  </si>
  <si>
    <t>CAJA-45</t>
  </si>
  <si>
    <t>SCF5287-SFN38/SFN68</t>
  </si>
  <si>
    <t>CHALINA DOBLE CARA 100% BABY ALPACA 12 X 65 + 4 SFN38/SFN68 1FLECOS TEJIDO INDUSTRIAL PLANO / CHARCOAL</t>
  </si>
  <si>
    <t>MAT5413-1</t>
  </si>
  <si>
    <t xml:space="preserve">MANTA CARMEN 50% SMALLER 100% BABY ALPACA 50" X 70" + 4" FLECOS,/ SFN10, SFN38, SFN61, 6488. FLECOS RETORCIDOS ,TEJIDO INDUSTRIAL PLANO    </t>
  </si>
  <si>
    <t>15-111</t>
  </si>
  <si>
    <t>HATBB5385-K433</t>
  </si>
  <si>
    <t>GORRA BB 60% BABY ALPACA 35% NYLON 5% WOOL 1/15.6, K433 / ARENA OSCURO</t>
  </si>
  <si>
    <t>HATBB5385-Z431</t>
  </si>
  <si>
    <t>GORRA BB 60% BABY ALPACA 35% NYLON 5% WOOL 1/15.6, / BEIGE CLARO</t>
  </si>
  <si>
    <t>130 X 170+10CM</t>
  </si>
  <si>
    <t>15-045</t>
  </si>
  <si>
    <t>MANTA TRIOMPHE 100% BABY ALPACA 130 X 170"+10CM FLECOS 2548/SPLITTED TEJIDO INDUSTRIAL PLANO / PEACOCK</t>
  </si>
  <si>
    <t>15-084</t>
  </si>
  <si>
    <t>15-054</t>
  </si>
  <si>
    <t>MANTA ESPERIENZA SOLIDO ACABADO SPLIT 100% BABY ALPACA 130 X 170 +10CM FLECOS SFN61/ SPLITTED TEJIDO INDUSTRIAL PLANO BEIGE</t>
  </si>
  <si>
    <t>MAT5309-B130</t>
  </si>
  <si>
    <t>MANTA LUXE 100% BABY ALPACA 130 X 170CM, SFN10/B130 CLEAN EDGE B130,TEJIDO INDUSTRIAL PLANO SILVER</t>
  </si>
  <si>
    <t>130 X 170CM</t>
  </si>
  <si>
    <t>15-086</t>
  </si>
  <si>
    <t>MAT5398-SFN10/SFN41</t>
  </si>
  <si>
    <t>MANTA DOBLE CARA 100% BABY ALPACA 50 X 70 + 4 FLECOS,SFN10/SFN41 FLECOS TEJIDO INDUSTRIAL PLANO STONE</t>
  </si>
  <si>
    <t>15-093</t>
  </si>
  <si>
    <t>15-039</t>
  </si>
  <si>
    <t>MAT5193-0157/SFN40</t>
  </si>
  <si>
    <t xml:space="preserve">MANTA WIDE WIDTH 100% BABY ALPACA 90" X 90" 0157/SFN40  PUNTADA 4 SFN40 TEJIDO INDUSTRIAL PLANO       WHITE AND GREY                                          </t>
  </si>
  <si>
    <t>90X90</t>
  </si>
  <si>
    <t>15-042</t>
  </si>
  <si>
    <t>MAT5473-SFN10/C866</t>
  </si>
  <si>
    <t>MANTA CUADROS 100% BABY ALPACA 50 X 70 + 1 SFN10/C866 FLECO PESTAÑA TEJIDO INDUSTRIAL PLANO</t>
  </si>
  <si>
    <t>MANTA TRIOMPHE 100% BABY ALPACA 130 X 170 + 10CM FLECOS,6209/  SPLITTED ,TEJIDO INDUSTRIAL PLANO CARAMEL</t>
  </si>
  <si>
    <t>FLECOS SURCIDOS</t>
  </si>
  <si>
    <t>CAJA-48</t>
  </si>
  <si>
    <t>DESGASTE DE TELA</t>
  </si>
  <si>
    <t>CAJA-47</t>
  </si>
  <si>
    <t>MAT001-FL-J715</t>
  </si>
  <si>
    <t>MANTA SOLIDO COLOR ENTERO 100% BABY ALPACA 120CMX170CM + 10CM J715/FLECOS TEJIDO INDUSTRIAL PLANO / AMARILLO</t>
  </si>
  <si>
    <t>120 CM X 170 CM +10CM</t>
  </si>
  <si>
    <t>15-073</t>
  </si>
  <si>
    <t>MAT001-SFN40/EL</t>
  </si>
  <si>
    <t>MANTA SOLIDO COLOR ENTERO 100% BABY ALPACA 50 X 70 + 1  FLECO PESTAÑA  SFN40 / FLECO PESTAÑA, TEJIDO INDUSTRIAL PLANO / LIGHT GREY</t>
  </si>
  <si>
    <t>MAT001-J239/EL</t>
  </si>
  <si>
    <t>MANTA SOLIDO COLOR ENTERO 100% BABY ALPACA 50 X 70 + 1  FLECO PESTAÑA  J239 / FLECO PESTAÑA, TEJIDO INDUSTRIAL PLANO / DARK TEAL</t>
  </si>
  <si>
    <t>MAT5016-SFN10/C869</t>
  </si>
  <si>
    <t>MANTA RAZO DOBLE CARA 100% BABY ALPACA 50 X 70 + 4 FLECOS SFN10/C869 FLECOS TEJIDO INDUSTRIAL PLANO  / WHITE NAVY</t>
  </si>
  <si>
    <t>51 X 70 + 4</t>
  </si>
  <si>
    <t>MAT001-STR-SFN10/SFN50-SFN40</t>
  </si>
  <si>
    <t>MANTA RAYAS 100% BABY ALPACA 50 X 70 +1 FLECO PESTAÑA SFN10/SFN50/SFN40 FLECOS PESTAÑA TEJIDO INDUSTRIAL PLANO BLACK</t>
  </si>
  <si>
    <t>RAYAS NEGRAS</t>
  </si>
  <si>
    <t>MANTA CUADROS 100% BABY ALPACA 50" X 70" + 1",SFN10/C866  FLECO PESTAÑA ,TEJIDO INDUSTRIAL PLANO  NAVY/NATURAL</t>
  </si>
  <si>
    <t xml:space="preserve">MANTA RASO RAYAS 100% BABY ALPACA 50" X 70" + 3" FLECOS,/ SFN85/K828/SFN22/BEIGE CLARO TIE/XO/P502 FLECOS ,TEJIDO INDUSTRIAL PLANO  BRONZE     </t>
  </si>
  <si>
    <t>MAT5476-SFN40/6416</t>
  </si>
  <si>
    <t xml:space="preserve">MANTA RAYAS 100% BABY ALPACA 50" X 70",SFN40/6416  BASTA SIMPLE ,TEJIDO INDUSTRIAL PLANO   GRAY W/INDIGO STRIPE  </t>
  </si>
  <si>
    <t>MAT5476-SFN40/2138</t>
  </si>
  <si>
    <t xml:space="preserve">MANTA RAYAS 100% BABY ALPACA 50" X 70",SFN40/2138  BASTA SIMPLE ,TEJIDO INDUSTRIAL PLANO      GRAY W/RED STRIPE                                                          </t>
  </si>
  <si>
    <t>SPLIT SALTADOS SIN COSTURA</t>
  </si>
  <si>
    <t>15-066</t>
  </si>
  <si>
    <t>MAT5524-401</t>
  </si>
  <si>
    <t>MAT5524-202</t>
  </si>
  <si>
    <t>MANTA RESORT 50% ALPACA 50% BABY ALPACA 50" X 70",SFN10/401  PUNTADA(4) 401,TEJIDO INDUSTRIAL PLANO JACQUARD    HEATHER GREY</t>
  </si>
  <si>
    <t>MANTA RESORT 50% ALPACA 50% BABY ALPACA 50" X 70",SFN10/202  PUNTADA(4) 202,TEJIDO INDUSTRIAL PLANO JACQUARD   LIGHT CAMEL</t>
  </si>
  <si>
    <t>15-076</t>
  </si>
  <si>
    <t>MANTA JACQUARDED WOVEN 100% BABY ALPACA 50" X 70",SFN10/SFN75  STITCH 4 LADOS SFN75,TEJIDO INDUSTRIAL PLANO JACQUARD  CHARCOAL</t>
  </si>
  <si>
    <t xml:space="preserve">MANTA JACQUARDED WOVEN 100% BABY ALPACA 50" X 70",SFN10/7255  STITCH 4 LADOS 7255,TEJIDO INDUSTRIAL PLANO JACQUARD  GOLD          </t>
  </si>
  <si>
    <t>MANTA SOLIDO COLOR ENTERO 100% BABY ALPACA 120CM X 170CM + 10CM,6267/  FLECOS RETORCIDOS ,TEJIDO INDUSTRIAL PLANO  VERDE</t>
  </si>
  <si>
    <t>12" X 65" + 4</t>
  </si>
  <si>
    <t>SPLIT PELUDO</t>
  </si>
  <si>
    <t>MANTA ESPIGA A RAYAS 100% BABY ALPACA 2/16 09 CM,/ 100, 401, 202, 402 FLECOS ,TEJIDO INDUSTRIAL PLANO    CREAM/CREME</t>
  </si>
  <si>
    <t>MANTA TRIOMPHE 100% BABY ALPACA 130 X 170 + 10CM FLECOS SFN61/  SPLITTED  TEJIDO INDUSTRIAL PLANO</t>
  </si>
  <si>
    <t xml:space="preserve">MANTA TRIOMPHE 100% BABY ALPACA 130 X 170 + 10CM FLECOS CA13/  SPLITTED  TEJIDO INDUSTRIAL PLANO      </t>
  </si>
  <si>
    <t xml:space="preserve">MANTA LUXE 100% BABY ALPACA 130 X 170CM,SFN10/B130  CLEAN EDGE B130,TEJIDO INDUSTRIAL PLANO  </t>
  </si>
  <si>
    <t>CAJA-57</t>
  </si>
  <si>
    <t>DESGASTE DE PAÑO</t>
  </si>
  <si>
    <t>130 X 170 + 10 CM</t>
  </si>
  <si>
    <t xml:space="preserve">MANTA SOLIDO COLOR ENTERO 100% BABY ALPACA 120CM X 170CM + 10CM,6267/  FLECOS RETORCIDOS ,TEJIDO INDUSTRIAL PLANO      </t>
  </si>
  <si>
    <t>120 CM X 170 CM + 10CM</t>
  </si>
  <si>
    <t xml:space="preserve">MANTA SOLIDO COLOR ENTERO 100% BABY ALPACA 120CM X 170CM + 10CM,J715/  FLECOS ,TEJIDO INDUSTRIAL PLANO                                                </t>
  </si>
  <si>
    <t xml:space="preserve">MANTA CLEAN EDGE 100% BABY ALPACA 50" X 70",SFN38/SFN10  CLEAN EDGE SFN38,TEJIDO INDUSTRIAL PLANO                                                     </t>
  </si>
  <si>
    <t>DESGASTE DE VINCHA</t>
  </si>
  <si>
    <t xml:space="preserve">MANTA CUADROS 100% BABY ALPACA 50" X 70" + 1",SFN10/C866  FLECO PESTAÑA ,TEJIDO INDUSTRIAL PLANO  </t>
  </si>
  <si>
    <t xml:space="preserve">MANTA RASO RAYAS 100% BABY ALPACA 50" X 70" + 3" FLECOS,/ 4937/AZ4625/L408/AZ8734/L420/I355 FLECOS ,TEJIDO INDUSTRIAL PLANO     </t>
  </si>
  <si>
    <t xml:space="preserve">CHALINA INFINITY 100% BABY ALPACA 12" X 65",0244/  UNION SIMPLE ,TEJIDO INDUSTRIAL PLANO                                                              </t>
  </si>
  <si>
    <t>MAT001-MN-S/A709</t>
  </si>
  <si>
    <t xml:space="preserve">MANTA ESPERIENZA SOLIDO ACABADO SPLIT 100% BABY ALPACA 130 X 170 + 10CM FLECOS,A709/  SPLITTED ,TEJIDO INDUSTRIAL PLANO     </t>
  </si>
  <si>
    <t>FALTA HILO</t>
  </si>
  <si>
    <t>CAJA-59</t>
  </si>
  <si>
    <t>CAJA-60</t>
  </si>
  <si>
    <t>15-091</t>
  </si>
  <si>
    <t>MAT001-SFN38/EL</t>
  </si>
  <si>
    <t xml:space="preserve">MANTA SOLIDO COLOR ENTERO 100% BABY ALPACA 50" X 70" + 1",SFN38/  FLECO PESTAÑA ,TEJIDO INDUSTRIAL PLANO / GRIS CLARO   </t>
  </si>
  <si>
    <t>MAT001-6460/EL</t>
  </si>
  <si>
    <t>MANTA SOLIDO COLOR ENTERO 100% BABY ALPACA 50" X 70" + 1",6460/  FLECO PESTAÑA ,TEJIDO INDUSTRIAL PLANO / NARANJA</t>
  </si>
  <si>
    <t>MAT5398-SFN10/4941</t>
  </si>
  <si>
    <t xml:space="preserve">MANTA DOBLE CARA 100% BABY ALPACA 50" X 70" + 4" FLECOS,SFN10/4941  FLECOS ,TEJIDO INDUSTRIAL PLANO  / PALEST OCEAN   </t>
  </si>
  <si>
    <t>15-090</t>
  </si>
  <si>
    <t>50 x 70 + 7</t>
  </si>
  <si>
    <t>MAT5555-SFN10/4936</t>
  </si>
  <si>
    <t>MANTA TAFETA 100% ALPACA 50" X 70" + 7",SFN10/4936  FLECOS ,TEJIDO INDUSTRIAL PLANO</t>
  </si>
  <si>
    <t>MAT5555-SFN10/B143</t>
  </si>
  <si>
    <t xml:space="preserve">MANTA TAFETA 100% ALPACA 50" X 70" + 7",SFN10/B143  FLECOS ,TEJIDO INDUSTRIAL PLANO    </t>
  </si>
  <si>
    <t>MAT5555-SFN10/0232</t>
  </si>
  <si>
    <t>MANTA TAFETA 100% ALPACA 50" X 70" + 7",SFN10/0232  FLECOS ,TEJIDO INDUSTRIAL PLANO</t>
  </si>
  <si>
    <t>MAT5555-SFN10/0170</t>
  </si>
  <si>
    <t xml:space="preserve">MANTA TAFETA 100% ALPACA 50" X 70" + 7",SFN10/0170  FLECOS ,TEJIDO INDUSTRIAL PLANO         </t>
  </si>
  <si>
    <t xml:space="preserve">60 x 60 + 4 </t>
  </si>
  <si>
    <t>15-107</t>
  </si>
  <si>
    <t>MATBB5528-SFN61</t>
  </si>
  <si>
    <t>MANTA BB SOLIDO COLOR ENTERO 100% BABY ALPACA 30" X 40",SFN61/  CROCHETEADO SFN61,TEJIDO INDUSTRIAL PLANO  / LT SAND</t>
  </si>
  <si>
    <t>30" X 40"</t>
  </si>
  <si>
    <t>MATBB5528-SFN38</t>
  </si>
  <si>
    <t>MANTA BB SOLIDO COLOR ENTERO 100% BABY ALPACA 30" X 40",SFN38/  CROCHETEADO SFN38,TEJIDO INDUSTRIAL PLANO</t>
  </si>
  <si>
    <t xml:space="preserve">PONCHO CY1 100% BABY ALPACA REGULAR,SFN50/  CLEAN EDGE ,TEJIDO INDUSTRIAL PLANO     </t>
  </si>
  <si>
    <t>15-108</t>
  </si>
  <si>
    <t>MAT5193-2/0157-SFN40</t>
  </si>
  <si>
    <t xml:space="preserve">MANTA WIDE WIDTH 100% BABY ALPACA 63" X 89",0157/SFN40  PUNTADA(4) SFN40,TEJIDO INDUSTRIAL PLANO      </t>
  </si>
  <si>
    <t>63" X 89"</t>
  </si>
  <si>
    <t>MAT5440-GYT/0170</t>
  </si>
  <si>
    <t xml:space="preserve">MANTA CUADROS 100% ALPACA 50" X 70" + 4" FLECOS,GYT/0170  FLECOS ,TEJIDO INDUSTRIAL PLANO </t>
  </si>
  <si>
    <t>SPLIT CORTO-ROTO</t>
  </si>
  <si>
    <t>HILO SOLIDO - JALADO</t>
  </si>
  <si>
    <t>SHL5556-SFN68/0592-EL</t>
  </si>
  <si>
    <t xml:space="preserve">CHAL RAYAS 100% BABY ALPACA 72CM X 175CM + 1CM,SFN68/0592  FLECO PESTAÑA ,TEJIDO INDUSTRIAL PLANO                                                     </t>
  </si>
  <si>
    <t>72CM X 175CM + 1CM</t>
  </si>
  <si>
    <t>MAT5398-SFN10/0376</t>
  </si>
  <si>
    <t>50" X 70" + 4</t>
  </si>
  <si>
    <t>MAT5398-SFN10/L413</t>
  </si>
  <si>
    <t>RAYAS PELUDAS</t>
  </si>
  <si>
    <t>MAT5398-SFN10/0715</t>
  </si>
  <si>
    <t xml:space="preserve">MANTA DOBLE CARA 100% BABY ALPACA 50" X 70" + 4" FLECOS,SFN10/L413  FLECOS ,TEJIDO INDUSTRIAL PLANO  / LAGOON </t>
  </si>
  <si>
    <t xml:space="preserve">MANTA DOBLE CARA 100% BABY ALPACA 50" X 70" + 4" FLECOS,SFN10/4941  FLECOS ,TEJIDO INDUSTRIAL PLANO / PALEST OCEAN    </t>
  </si>
  <si>
    <t xml:space="preserve">MANTA TAFETA 100% ALPACA 50" X 70" + 7",SFN10/4936  FLECOS ,TEJIDO INDUSTRIAL PLANO  </t>
  </si>
  <si>
    <t>SPLIT MANCHADO</t>
  </si>
  <si>
    <t>50" X 70" + 7</t>
  </si>
  <si>
    <t>MANCHAS PEQUEÑAS</t>
  </si>
  <si>
    <t>MAT5530-SFN10/SFN75</t>
  </si>
  <si>
    <t>MAT5530-SFN10/7255</t>
  </si>
  <si>
    <t xml:space="preserve">PONCHO CY1 100% BABY ALPACA REGULAR,SFN50/  CLEAN EDGE ,TEJIDO INDUSTRIAL PLANO  </t>
  </si>
  <si>
    <t>DESGARRADO FALTA DE HILO</t>
  </si>
  <si>
    <t>HUECO EN LA VICHA</t>
  </si>
  <si>
    <t xml:space="preserve">MANTA SOLIDO COLOR ENTERO 100% BABY ALPACA 50" X 70" + 1",SFN38/  FLECO PESTAÑA ,TEJIDO INDUSTRIAL PLANO      </t>
  </si>
  <si>
    <t xml:space="preserve">MANTA SOLIDO COLOR ENTERO 100% BABY ALPACA 50" X 70" + 1",6460/  FLECO PESTAÑA ,TEJIDO INDUSTRIAL PLANO      </t>
  </si>
  <si>
    <t>SHL5556-SFN22/6460-EL</t>
  </si>
  <si>
    <t xml:space="preserve">CHAL RAYAS 100% BABY ALPACA 72CM X 175CM + 1CM,SFN22/6460  FLECO PESTAÑA ,TEJIDO INDUSTRIAL PLANO </t>
  </si>
  <si>
    <t xml:space="preserve">72 CM X 175 CM + 1 </t>
  </si>
  <si>
    <t>TELA AGLOBADA</t>
  </si>
  <si>
    <t xml:space="preserve">CHAL RAYAS 100% BABY ALPACA 72CM X 175CM + 1CM,SFN68/0592  FLECO PESTAÑA ,TEJIDO INDUSTRIAL PLANO   </t>
  </si>
  <si>
    <t xml:space="preserve">MANTA DOBLE CARA 100% BABY ALPACA 50" X 70" + 4" FLECOS,SFN10/0715  FLECOS ,TEJIDO INDUSTRIAL PLANO   </t>
  </si>
  <si>
    <t>15-089</t>
  </si>
  <si>
    <t xml:space="preserve">MANTA ZIG ZAG 100% BABY ALPACA 60" X 60" + 4",SFN10/B135  SPLITTED ,TEJIDO INDUSTRIAL PLANO      </t>
  </si>
  <si>
    <t xml:space="preserve">MANTA BB SOLIDO COLOR ENTERO 100% BABY ALPACA 30" X 40",SFN61/  CROCHETEADO SFN61,TEJIDO INDUSTRIAL PLANO      </t>
  </si>
  <si>
    <t>30 X 40</t>
  </si>
  <si>
    <t>MAT4121-ORA</t>
  </si>
  <si>
    <t>15-142</t>
  </si>
  <si>
    <t>MAT001-S/0042</t>
  </si>
  <si>
    <t xml:space="preserve">MANTA SOLIDO ACABADO SPLIT 100% BABY ALPACA 50" X 70" + 4" FLECOS,ROJO/  FLECOS ,TEJIDO INDUSTRIAL PLANO  </t>
  </si>
  <si>
    <t>MAT5016-SFN21/SFN50</t>
  </si>
  <si>
    <t>15-118</t>
  </si>
  <si>
    <t xml:space="preserve">MANTA RASO 100% BABY ALPACA 127 X 178 + 10CM FLECOS,SFN21/SFN50  FLECOS ,TEJIDO INDUSTRIAL PLANO    </t>
  </si>
  <si>
    <t>127 X 178 + 10CM</t>
  </si>
  <si>
    <t>CAJA-46</t>
  </si>
  <si>
    <t>15-163</t>
  </si>
  <si>
    <t>MAT5235-P891</t>
  </si>
  <si>
    <t xml:space="preserve">MANTA ESPIGA 100% BABY ALPACA 2/16 50" X 70" + 4" FLECOS,P891/0157  FLECOS CELESTE,TEJIDO INDUSTRIAL PLANO      </t>
  </si>
  <si>
    <t>15-110</t>
  </si>
  <si>
    <t>MAT001-S/A709</t>
  </si>
  <si>
    <t>MANTA 100% BABY ALPACA 50 X 70 +4 - MARINO</t>
  </si>
  <si>
    <t xml:space="preserve">MANTA BB SOLIDO COLOR ENTERO 100% BABY ALPACA 30" X 40",SFN38/  CROCHETEADO SFN38,TEJIDO INDUSTRIAL PLANO  / GREY   </t>
  </si>
  <si>
    <t>PCH5466-WHT/MD-LG</t>
  </si>
  <si>
    <t>15-077</t>
  </si>
  <si>
    <t>PONCHO VINCE 100% ALGODON PIMA MD/LG,BO/  ROLL ,TEJIDO PUNTO MAQUINA / WHITE</t>
  </si>
  <si>
    <t>PCH5466-6416/MD-LG</t>
  </si>
  <si>
    <t xml:space="preserve">PONCHO VINCE 100% ALGODON PIMA MD/LG,6416/  ROLL ,TEJIDO PUNTO MAQUINA    / NAVY </t>
  </si>
  <si>
    <t>15-125</t>
  </si>
  <si>
    <t>BEQ5562-SFN68/SFN38</t>
  </si>
  <si>
    <t>CUBRECAMA TAFETA 100% BABY ALPACA 90" X 90",SFN68/SFN38  BASTA SIMPLE ,TEJIDO INDUSTRIAL PLANO   GRAPHITE/SOFT GREY</t>
  </si>
  <si>
    <t>CAJA-49</t>
  </si>
  <si>
    <t>MANTA LABERINTO 100% BABY ALPACA 60" X 60" + 4" 5084/SFN10  SPLITTED  TEJIDO INDUSTRIAL PLANO  / PINK</t>
  </si>
  <si>
    <t xml:space="preserve">MANTA NIXON SOLIDO 100% BABY ALPACA 60" X 60" + 4" / SFN10-3606-SFN50 FLECOS SFN10 TEJIDO INDUSTRIAL PLANO / YELLOW                                           </t>
  </si>
  <si>
    <t>MANTA PELUDA</t>
  </si>
  <si>
    <t>MANTA 2 TONOS</t>
  </si>
  <si>
    <t>MEDIDA 1.65CM X 1.32CM</t>
  </si>
  <si>
    <t>MAT5016-SFN21/C843</t>
  </si>
  <si>
    <t xml:space="preserve">MANTA RASO 100% BABY ALPACA 127 X 178 + 10CM FLECOS,SFN21/  FLECOS ,TEJIDO INDUSTRIAL PLANO    </t>
  </si>
  <si>
    <t>MANCHAS AMARILLA</t>
  </si>
  <si>
    <t>15-143</t>
  </si>
  <si>
    <t xml:space="preserve">MANTA SOLIDO COLOR ENTERO 100% BABY ALPACA 50" X 70" + 1" FLECO PESTAÑA,SFN10/  FLECO PESTAÑA ,TEJIDO INDUSTRIAL PLANO  </t>
  </si>
  <si>
    <t>MAT001-S/SFN68</t>
  </si>
  <si>
    <t>MANTA 100% BABY ALPACA 50 X 70 +4 - GRIS TOPO MELANGE</t>
  </si>
  <si>
    <t>SPLIT DE OTRO TONO</t>
  </si>
  <si>
    <t>HILADO JALADO</t>
  </si>
  <si>
    <t>15-116</t>
  </si>
  <si>
    <t>30" X 40",</t>
  </si>
  <si>
    <t>15-098</t>
  </si>
  <si>
    <t>SCF4208-CY2-Q194</t>
  </si>
  <si>
    <t>CHALINA INFINITY CY2 100% BABY ALPACA 165 X 32 CM,Q194/  CLEAN EDGE / CERRADO A MANO ,TEJIDO INDUSTRIAL PLANO    / PINK</t>
  </si>
  <si>
    <t>SCF4208-CY2-SFN10</t>
  </si>
  <si>
    <t xml:space="preserve">CHALINA INFINITY CY2 100% BABY ALPACA 165 X 32 CM,SFN10/  CLEAN EDGE / CERRADO A MANO ,TEJIDO INDUSTRIAL PLANO   / ECRU  </t>
  </si>
  <si>
    <t>CAP5077-CY-SFN38</t>
  </si>
  <si>
    <t xml:space="preserve">CAPA CY1 100% BABY ALPACA REGULAR,SFN38/  CLEAN EDGE ,TEJIDO INDUSTRIAL PLANO   </t>
  </si>
  <si>
    <t>CUELLO DISPAREJO</t>
  </si>
  <si>
    <t>CAJA-50</t>
  </si>
  <si>
    <t>15-082</t>
  </si>
  <si>
    <t>MAT001-S/6085</t>
  </si>
  <si>
    <t xml:space="preserve">MANTA SOLIDO ACABADO SPLIT 100% BABY ALPACA 50" X 70" + 4" FLECOS,6085/  FLECOS ,TEJIDO INDUSTRIAL PLANO  / RED        </t>
  </si>
  <si>
    <t>MAT0188-SFN85/SFN22</t>
  </si>
  <si>
    <t>15-104</t>
  </si>
  <si>
    <t xml:space="preserve">MANTA ESPIGA 100% BABY ALPACA 127 X 178 + 10CM FLECOS,SFN85/SFN22  FLECOS ,TEJIDO INDUSTRIAL PLANO </t>
  </si>
  <si>
    <t xml:space="preserve">127 X 178 + 10CM </t>
  </si>
  <si>
    <t>MANTA 100% BABY ALPACA 50 X 70 +4 - CAMEL</t>
  </si>
  <si>
    <t>MANCHA Y DESGASTE DE TELA</t>
  </si>
  <si>
    <t xml:space="preserve">MANTA SOLIDO COLOR ENTERO 100% BABY ALPACA 50" X 70" + 1" FLECO PESTAÑA,SFN73/  FLECO PESTAÑA ,TEJIDO INDUSTRIAL PLANO   </t>
  </si>
  <si>
    <t>DESGASTE DE PAÑO TELA</t>
  </si>
  <si>
    <t>BEQ5562-SFN21/SFN38</t>
  </si>
  <si>
    <t xml:space="preserve">CUBRECAMA TAFETA 100% BABY ALPACA 90" X 90",SFN21/SFN38  BASTA SIMPLE ,TEJIDO INDUSTRIAL PLANO / BEIGE/SOFT GREY   </t>
  </si>
  <si>
    <t>90" X 90",</t>
  </si>
  <si>
    <t>MAT5562-SFN21/SFN38</t>
  </si>
  <si>
    <t xml:space="preserve">MANTA TAFETA 100% BABY ALPACA 50" X 70" + 4" FLECOS,SFN21/SFN38  FLECOS ,TEJIDO INDUSTRIAL PLANO          </t>
  </si>
  <si>
    <t>QUEBRADURA GRAVE</t>
  </si>
  <si>
    <t>CAP5077-CY-SFN22</t>
  </si>
  <si>
    <t xml:space="preserve">CAPA CY1 100% BABY ALPACA REGULAR,SFN38/  CLEAN EDGE ,TEJIDO INDUSTRIAL PLANO    </t>
  </si>
  <si>
    <t>CAP5077-CY-SFN50</t>
  </si>
  <si>
    <t xml:space="preserve">CAPA CY1 100% BABY ALPACA REGULAR,SFN50/  CLEAN EDGE ,TEJIDO INDUSTRIAL PLANO  </t>
  </si>
  <si>
    <t>PCH5059-CY1-SFN10</t>
  </si>
  <si>
    <t xml:space="preserve">PONCHO VINCE 100% BABY ALPACA REGULAR,SFN10/  CLEAN EDGE ,TEJIDO INDUSTRIAL PLANO         </t>
  </si>
  <si>
    <t>CAP5077-CY/PET-SFN22</t>
  </si>
  <si>
    <t xml:space="preserve">CAPA CY1 100% BABY ALPACA PETITE,SFN22/  CLEAN EDGE ,TEJIDO INDUSTRIAL PLANO </t>
  </si>
  <si>
    <t>PCH5059-CY1/PET-SFN10</t>
  </si>
  <si>
    <t xml:space="preserve">PONCHO PETITE VINCE 100% BABY ALPACA PETITE,SFN10/  CLEAN EDGE ,TEJIDO INDUSTRIAL PLANO          </t>
  </si>
  <si>
    <t>PONCHO PETITE</t>
  </si>
  <si>
    <t>CAPA PETITE</t>
  </si>
  <si>
    <t>PCH5466-WHT/XS-SM</t>
  </si>
  <si>
    <t xml:space="preserve">ONCHO VINCE 100% ALGODON PIMA XS/SM,BO/  ROLL ,TEJIDO PUNTO MAQUINA / WHITE           </t>
  </si>
  <si>
    <t>MANCHA GRAVE</t>
  </si>
  <si>
    <t>SPLIT DIFERENTE</t>
  </si>
  <si>
    <t>SPLIT DIFERENTE DISPAREJO</t>
  </si>
  <si>
    <t>15-085</t>
  </si>
  <si>
    <t>MAT001-S/0546</t>
  </si>
  <si>
    <t xml:space="preserve">MANTA SOLIDO ACABADO SPLIT 100% BABY ALPACA 50" X 70" + 4" FLECOS,0546/  FLECOS ,TEJIDO INDUSTRIAL PLANO   / CELADON GREEN                                           </t>
  </si>
  <si>
    <t>MANTA SOLIDO ACABADO SPLIT 100% BABY ALPACA 50" X 70",SFN61/  FLECOS ,TEJIDO INDUSTRIAL PLANO   / LIGHT BROW</t>
  </si>
  <si>
    <t>PONCHO VINCE</t>
  </si>
  <si>
    <t xml:space="preserve">PONCHO PETITE VINCE 100% BABY ALPACA PETITE,SFN10/  CLEAN EDGE ,TEJIDO INDUSTRIAL PLANO    / ECRU   </t>
  </si>
  <si>
    <t xml:space="preserve">PONCHO VINCE 100% BABY ALPACA REGULAR,SFN10/  CLEAN EDGE ,TEJIDO INDUSTRIAL PLANO  / ECRU  </t>
  </si>
  <si>
    <t>VINCE PONCHO</t>
  </si>
  <si>
    <t xml:space="preserve">PONCHO VINCE 100% BABY ALPACA REGULAR,SFN50/  CLEAN EDGE ,TEJIDO INDUSTRIAL PLANO  / BLACK      </t>
  </si>
  <si>
    <t>15-161</t>
  </si>
  <si>
    <t>PONCHO VINCE REGULAR</t>
  </si>
  <si>
    <t xml:space="preserve">PONCHO PETITE VINCE 100% BABY ALPACA PETITE,SFN50/  CLEAN EDGE ,TEJIDO INDUSTRIAL PLANO / BLACK    </t>
  </si>
  <si>
    <t>PCH5059-CY1/PET-SFN38</t>
  </si>
  <si>
    <t xml:space="preserve">PONCHO PETITE VINCE 100% BABY ALPACA PETITE,SFN38/  CLEAN EDGE ,TEJIDO INDUSTRIAL PLANO / LIGHT GREY                                                              </t>
  </si>
  <si>
    <t xml:space="preserve">CAPA CY1 100% BABY ALPACA PETITE,SFN22/  CLEAN EDGE ,TEJIDO INDUSTRIAL PLANO  / CAMEL       </t>
  </si>
  <si>
    <t>CAP5077-CY/PET-SFN38</t>
  </si>
  <si>
    <t xml:space="preserve">CAPA CY1 100% BABY ALPACA PETITE,SFN38/  CLEAN EDGE ,TEJIDO INDUSTRIAL PLANO     / LIGHT GREY  </t>
  </si>
  <si>
    <t>CAPA REGULAR</t>
  </si>
  <si>
    <t>CAPA CY1 100% BABY ALPACA REGULAR,SFN50/  CLEAN EDGE ,TEJIDO INDUSTRIAL PLANO    / BLACK</t>
  </si>
  <si>
    <t xml:space="preserve">CAPA CY1 100% BABY ALPACA REGULAR,SFN38/  CLEAN EDGE ,TEJIDO INDUSTRIAL PLANO   / LIGHT GREY     </t>
  </si>
  <si>
    <t>CAP5077-CY/PET-SFN50</t>
  </si>
  <si>
    <t>CAPA CY1 100% BABY ALPACA PETITE,SFN50/  CLEAN EDGE ,TEJIDO INDUSTRIAL PLANO   / BLACK</t>
  </si>
  <si>
    <t xml:space="preserve">CAPA CY1 100% BABY ALPACA PETITE,SFN22/  CLEAN EDGE ,TEJIDO INDUSTRIAL PLANO   /CAMEL </t>
  </si>
  <si>
    <t xml:space="preserve">CAPA CY1 100% BABY ALPACA REGULAR,SFN22/  CLEAN EDGE ,TEJIDO INDUSTRIAL PLANO   /CAMEL </t>
  </si>
  <si>
    <t>PLW5472-ED2</t>
  </si>
  <si>
    <t xml:space="preserve">COJIN MULTI-TEXTURE 81% ALPACA 3/11  19% LANA MECHA 1/0.4 16" X 26",MULTICOLOR/  C/CIERRE INVISIBLE ,MULTI-TECHNIQUE  / GREY HTR  </t>
  </si>
  <si>
    <t>16 X 26</t>
  </si>
  <si>
    <t xml:space="preserve">MANTA RAYAS 100% BABY ALPACA 50" X 70",SFN40/2138  BASTA SIMPLE ,TEJIDO INDUSTRIAL PLANO     / GRAY W/RED STRIPE                                                         </t>
  </si>
  <si>
    <t>MAT5398-SFN10/SFN10</t>
  </si>
  <si>
    <t xml:space="preserve">MANTA DOBLE CARA 100% BABY ALPACA 50" X 70" + 4" FLECOS,SFN10/SFN10  FLECOS ,TEJIDO INDUSTRIAL PLANO  / NATURAL                                                </t>
  </si>
  <si>
    <t xml:space="preserve">MANTA DOBLE CARA 100% BABY ALPACA 50" X 70" + 4" FLECOS,SFN10/0376  FLECOS ,TEJIDO INDUSTRIAL PLANO   / EUCALIPTUS     </t>
  </si>
  <si>
    <t xml:space="preserve">MANTA DOBLE CARA 100% BABY ALPACA 50" X 70" + 4" FLECOS,SFN10/4941  FLECOS ,TEJIDO INDUSTRIAL PLANO  / STONE                          </t>
  </si>
  <si>
    <t xml:space="preserve">MANTA DOBLE CARA 100% BABY ALPACA 50" X 70" + 4" FLECOS,SFN10/L413  FLECOS ,TEJIDO INDUSTRIAL PLANO    / LAGOON  </t>
  </si>
  <si>
    <t xml:space="preserve">MANTA DOBLE CARA 100% BABY ALPACA 50" X 70" + 4" FLECOS,SFN10/4941  FLECOS ,TEJIDO INDUSTRIAL PLANO   / PALEST OCEAN  </t>
  </si>
  <si>
    <t>CAPA SOLIDO COLOR ENTERO 100% BABY ALPACA 50X70 + 4,SFN68/  FLECOS ,TEJIDO INDUSTRIAL PLANO/CHARCOAL</t>
  </si>
  <si>
    <t xml:space="preserve">MANTA TRIOMPHE 100% BABY ALPACA 130 X 170 + 10CM FLECOS C820/  SPLITTED  TEJIDO INDUSTRIAL PLANO  / SAPHIR     </t>
  </si>
  <si>
    <t>MANTA LUXE 100% BABY ALPACA 130 X 170CM,SFN10/B130  CLEAN EDGE B130,TEJIDO INDUSTRIAL PLANO  / SILVER</t>
  </si>
  <si>
    <t xml:space="preserve">CHALINA DOBLE CARA 100% BABY ALPACA 12" X 65" + 4",/SFN61  FLECOS ,TEJIDO INDUSTRIAL PLANO   / LIGHT BROWN                                                         </t>
  </si>
  <si>
    <t>12" X 65" + 4"</t>
  </si>
  <si>
    <t>TEJIDO INCORRECTO</t>
  </si>
  <si>
    <t xml:space="preserve">MANTA ZIG ZAG 100% BABY ALPACA 60" X 60" + 4",SFN10/B135  SPLITTED ,TEJIDO INDUSTRIAL PLANO   / PURPLE AND NATURAL   </t>
  </si>
  <si>
    <t>MAT60197-7062/SFN30</t>
  </si>
  <si>
    <t xml:space="preserve">MANTA ZIG ZAG 100% BABY ALPACA 60" X 60" + 4",7062/SFN30  SPLITTED ,TEJIDO INDUSTRIAL PLANO   / CHOCOLATE AND BLUE          </t>
  </si>
  <si>
    <t>MAT60253-7062/SFN30</t>
  </si>
  <si>
    <t xml:space="preserve">MANTA GRIEGO 100% BABY ALPACA 60" X 60" + 4",7062/SFN30  SPLITTED ,TEJIDO INDUSTRIAL PLANO  / CHOCOLATE/BLUE     </t>
  </si>
  <si>
    <t>15-004</t>
  </si>
  <si>
    <t>MAT60197-SFN10/3709</t>
  </si>
  <si>
    <t xml:space="preserve">MANTA ZIG ZAG 100% BABY ALPACA 60" X 60" + 4",SFN10/3709  FLECOS ,TEJIDO INDUSTRIAL PLANO   / FRENCH BLUE   </t>
  </si>
  <si>
    <t>MAT5449</t>
  </si>
  <si>
    <t>VINCHA TORCIDO EN EL CUELLO</t>
  </si>
  <si>
    <t>15-115</t>
  </si>
  <si>
    <t>BEQ4164-SFN68</t>
  </si>
  <si>
    <t xml:space="preserve">CUBRECAMA SOLIDO COLOR ENTERO 100% BABY ALPACA 90" X 90",SFN68/  CLEAN EDGE SFN68,TEJIDO INDUSTRIAL PLANO   / GRAPHITE </t>
  </si>
  <si>
    <t>MAT5525-6416</t>
  </si>
  <si>
    <t>MEDIDA 56 X 74</t>
  </si>
  <si>
    <t>56 X 74</t>
  </si>
  <si>
    <t>15-153</t>
  </si>
  <si>
    <t>MAT001-S/Q194</t>
  </si>
  <si>
    <t xml:space="preserve">MANTA SOLIDO ACABADO SPLIT 100% BABY ALPACA 50" X 70" + 4" FLECOS,Q194/  FLECOS ,TEJIDO INDUSTRIAL PLANO /SOFT PINK     </t>
  </si>
  <si>
    <t>MANTA RAYAS 50% ALPACA 50% BABY ALPACA 50" X 70",/ 6416/4967/100 PUNTADA(4) 4967,TEJIDO INDUSTRIAL PLANO JACQUARD   / NAVY PERIWINKLE</t>
  </si>
  <si>
    <t xml:space="preserve">PONCHO VINCE 100% ALGODON PIMA XS/SM,B130/  ROLL ,TEJIDO PUNTO MAQUINA    / SOFT GREY                                                                            </t>
  </si>
  <si>
    <t xml:space="preserve">PONCHO PETITE VINCE 100% BABY ALPACA PETITE,SFN50/  CLEAN EDGE ,TEJIDO INDUSTRIAL PLANO    / BLACK      </t>
  </si>
  <si>
    <t>HOMBROS DESIGUALES</t>
  </si>
  <si>
    <t xml:space="preserve">PONCHO PETITE VINCE 100% BABY ALPACA PETITE,SFN38/  CLEAN EDGE ,TEJIDO INDUSTRIAL PLANO  / LIGHT GREY         </t>
  </si>
  <si>
    <t>DESGARRO VINCHA</t>
  </si>
  <si>
    <t xml:space="preserve">CAPA CY1 100% BABY ALPACA REGULAR,SFN50/  CLEAN EDGE ,TEJIDO INDUSTRIAL PLANO  / BLACK      </t>
  </si>
  <si>
    <t xml:space="preserve">CAPA CY1 100% BABY ALPACA REGULAR,SFN22/  CLEAN EDGE ,TEJIDO INDUSTRIAL PLANO / CAMEL   </t>
  </si>
  <si>
    <t xml:space="preserve">CAPA CY1 100% BABY ALPACA PETITE,SFN22/  CLEAN EDGE ,TEJIDO INDUSTRIAL PLANO  / CAMEL     </t>
  </si>
  <si>
    <t>CAPA CY1 100% BABY ALPACA PETITE,SFN38/  CLEAN EDGE ,TEJIDO INDUSTRIAL PLANO / LIGHT GREY</t>
  </si>
  <si>
    <t>MAT5024-4921/SFN10</t>
  </si>
  <si>
    <t xml:space="preserve">MANTA DOBLE TELA, DOBLE CARA ESPIGA- SQUARES 100% BABY ALPACA 50" X 70" + 4" FLECOS,4921/SFN10  FLECOS ,TEJIDO INDUSTRIAL PLANO   / BLUE/IVORY    </t>
  </si>
  <si>
    <t>15-176</t>
  </si>
  <si>
    <t>MANTA SOLIDO COLOR ENTERO 100% BABY ALPACA 50 X 70 + 4 ,SFN68/ FLECOS TEJIDO INDUSTRIAL PLANO</t>
  </si>
  <si>
    <t xml:space="preserve">CHAL SOLIDO COLOR ENTERO 100% BABY ALPACA 25 ½”X 69 ½” +3 ”,SFN38/  FLECOS ,TEJIDO INDUSTRIAL PLANO  / GRAY      </t>
  </si>
  <si>
    <t xml:space="preserve">MANTA ZIG ZAG 100% BABY ALPACA 60" X 60" + 4",SFN10/3709  FLECOS ,TEJIDO INDUSTRIAL PLANO  / FRENCH BLUE    </t>
  </si>
  <si>
    <t xml:space="preserve">FLECOS MANCHADOS </t>
  </si>
  <si>
    <t>MEDIDA 62 X 54</t>
  </si>
  <si>
    <t xml:space="preserve">MANTA LABERINTO 100% BABY ALPACA 60" X 60" + 4" 2250/SFN10  SPLITTED  TEJIDO INDUSTRIAL PLANO  / ORANGE/NATURAL                                                       </t>
  </si>
  <si>
    <t xml:space="preserve">MANTA ZIG ZAG 100% BABY ALPACA 60" X 60" + 4" 1992/SFN10  SPLITTED  TEJIDO INDUSTRIAL PLANO  / GREY AND NATURAL             </t>
  </si>
  <si>
    <t xml:space="preserve">MANTA ZIG ZAG 100% BABY ALPACA 60" X 60" + 4" 2403/SFN10  SPLITTED  TEJIDO INDUSTRIAL PLANO  / CAMEL     </t>
  </si>
  <si>
    <t>PAÑO AGLOBADO</t>
  </si>
  <si>
    <t xml:space="preserve">MANTA ZIG ZAG 100% BABY ALPACA 60" X 60" + 4" SFN50/SFN10  SPLITTED  TEJIDO INDUSTRIAL PLANO   / BLACK        </t>
  </si>
  <si>
    <t xml:space="preserve">MANTA RASO RAYAS 100% BABY ALPACA 50" X 70" + 3" FLECOS,/ 4937/AZ4625/L408/AZ8734/L420/I355 FLECOS ,TEJIDO INDUSTRIAL PLANO / AQUAMARINE          </t>
  </si>
  <si>
    <t>50" X 70" + 3</t>
  </si>
  <si>
    <t xml:space="preserve">MANTA DOBLE CARA 100% ALPACA 50" X 70" + 4" FLECOS,SFN22/0785  FLECOS ,TEJIDO INDUSTRIAL PLANO  / TEAL      </t>
  </si>
  <si>
    <t xml:space="preserve">MANTA DOBLE CARA 100% ALPACA 50" X 70" + 4" FLECOS,SFN22/5662  FLECOS ,TEJIDO INDUSTRIAL PLANO   / SPICE    </t>
  </si>
  <si>
    <t xml:space="preserve">MANTA NIXON SOLIDO CON LETRAS 100% BABY ALPACA 60" X 60" + 4",SFN10/SFN50,TEJIDO INDUSTRIAL PLANO             </t>
  </si>
  <si>
    <t>PONCHO REGULAR</t>
  </si>
  <si>
    <t xml:space="preserve">MANTA SOLIDO ACABADO SPLIT 100% BABY ALPACA 50" X 70" + 4" FLECOS,Q194/  FLECOS ,TEJIDO INDUSTRIAL PLANO    </t>
  </si>
  <si>
    <t>MANCHAS Y QUEBRADURAS</t>
  </si>
  <si>
    <t>15-134</t>
  </si>
  <si>
    <t xml:space="preserve">MANTA SOLIDO ACABADO SPLIT 100% BABY ALPACA 50" X 70",SFN68/  FLECOS ,TEJIDO INDUSTRIAL PLANO           </t>
  </si>
  <si>
    <t xml:space="preserve">MANTA SOLIDO COLOR ENTERO 100% BABY ALPACA 50" X 70",SFN38/  FLECOS ,TEJIDO INDUSTRIAL PLANO         </t>
  </si>
  <si>
    <t xml:space="preserve">CAPA CY1 100% BABY ALPACA REGULAR,SFN22/  CLEAN EDGE ,TEJIDO INDUSTRIAL PLANO                                                                         </t>
  </si>
  <si>
    <t xml:space="preserve">CAPA CY1 100% BABY ALPACA PETITE,SFN22/  CLEAN EDGE ,TEJIDO INDUSTRIAL PLANO                                                                          </t>
  </si>
  <si>
    <t xml:space="preserve">PONCHO PETITE VINCE 100% BABY ALPACA PETITE,SFN10/  CLEAN EDGE ,TEJIDO INDUSTRIAL PLANO    </t>
  </si>
  <si>
    <t xml:space="preserve">PONCHO VINCE 100% BABY ALPACA REGULAR,SFN10/  CLEAN EDGE ,TEJIDO INDUSTRIAL PLANO                                                                     </t>
  </si>
  <si>
    <t>PLW5472-ED1</t>
  </si>
  <si>
    <t xml:space="preserve">COJIN MULTI-TEXTURE 81% ALPACA 3/11  19% LANA MECHA 1/0.4 20" X 20",MULTICOLOR/  C/CIERRE INVISIBLE ,MULTI-TECHNIQUE    </t>
  </si>
  <si>
    <t>20" X 20"</t>
  </si>
  <si>
    <t>DESGARRE DE CIERRE</t>
  </si>
  <si>
    <t xml:space="preserve">COJIN MULTI-TEXTURE 81% ALPACA 3/11  19% LANA MECHA 1/0.4 16" X 26",MULTICOLOR/  C/CIERRE INVISIBLE ,MULTI-TECHNIQUE     </t>
  </si>
  <si>
    <t>16" X 26"</t>
  </si>
  <si>
    <t xml:space="preserve">PONCHO VINCE 100% BABY ALPACA REGULAR,SFN50/  CLEAN EDGE ,TEJIDO INDUSTRIAL PLANO        </t>
  </si>
  <si>
    <t>DESGARRO DE VINCHA</t>
  </si>
  <si>
    <t>PCH5059-CY1-SFN68</t>
  </si>
  <si>
    <t xml:space="preserve">PONCHO VINCE 100% BABY ALPACA REGULAR,SFN68/  CLEAN EDGE ,TEJIDO INDUSTRIAL PLANO         </t>
  </si>
  <si>
    <t xml:space="preserve">PONCHO VINCE 100% BABY ALPACA REGULAR,SFN38/  CLEAN EDGE ,TEJIDO INDUSTRIAL PLANO         </t>
  </si>
  <si>
    <t xml:space="preserve">CAPA CY1 100% BABY ALPACA PETITE,SFN50/  CLEAN EDGE ,TEJIDO INDUSTRIAL PLANO       </t>
  </si>
  <si>
    <t>PASAR HILO</t>
  </si>
  <si>
    <t xml:space="preserve">CAPA CY1 100% BABY ALPACA REGULAR,SFN50/  CLEAN EDGE ,TEJIDO INDUSTRIAL PLANO     </t>
  </si>
  <si>
    <t xml:space="preserve">MANTA ZIG ZAG 100% BABY ALPACA 60" X 60" + 4",SFN10/B135  SPLITTED ,TEJIDO INDUSTRIAL PLANO </t>
  </si>
  <si>
    <t xml:space="preserve">MANTA TRIOMPHE 100% BABY ALPACA 130 X 170 + 10CM FLECOS SFN61/  SPLITTED  TEJIDO INDUSTRIAL PLANO         </t>
  </si>
  <si>
    <t>POR HUECO</t>
  </si>
  <si>
    <t>MANTA SOLIDO COLOR ENTERO 100% BABY ALPACA 50 X 50 + 4 , SFN68/FLECOS TEJIDO INDUSTRIAL PLANO</t>
  </si>
  <si>
    <t xml:space="preserve">CHALINA DOBLE CARA 100% BABY ALPACA 12" X 65" + 4",/SFN61  FLECOS ,TEJIDO INDUSTRIAL PLANO      </t>
  </si>
  <si>
    <t>15-21</t>
  </si>
  <si>
    <t xml:space="preserve">MANTA DOBLE CARA 100% ALPACA 50" X 70" + 4" FLECOS,SFN22/5662  FLECOS ,TEJIDO INDUSTRIAL PLANO     </t>
  </si>
  <si>
    <t>5F</t>
  </si>
  <si>
    <t>5D</t>
  </si>
  <si>
    <t>15-201</t>
  </si>
  <si>
    <t>SHL5529-SFN10/SFN50-2</t>
  </si>
  <si>
    <t>CHAL RAYAS GRANDES 100% BABY ALPACA 50 X 70 + 4 SFN50/SFN10 FLECOS, TEJIDOS INDUSTRIAL PLANO</t>
  </si>
  <si>
    <t>SPLIT SUELTO</t>
  </si>
  <si>
    <t>MAT001-C838/EL</t>
  </si>
  <si>
    <t>15-185</t>
  </si>
  <si>
    <t>MANTA SOLIDO COLOR ENTERO 100% BABY ALPACA 50 X 70 +1 FLECO PESTAÑA C838/FLECO PESTAÑA TEJIDO INDUSTRIAL PLANO</t>
  </si>
  <si>
    <t>DESGASTE DE PAÑO PEQUEÑO</t>
  </si>
  <si>
    <t>50" X 70" + 1</t>
  </si>
  <si>
    <t>50 X 70 X 4</t>
  </si>
  <si>
    <t>15-129</t>
  </si>
  <si>
    <t>15-181</t>
  </si>
  <si>
    <t>15-194</t>
  </si>
  <si>
    <t>15-175</t>
  </si>
  <si>
    <t>MAT5578-3</t>
  </si>
  <si>
    <t>SCF5662-6460</t>
  </si>
  <si>
    <t>HAT5662-6460</t>
  </si>
  <si>
    <t>GLV5662-6460</t>
  </si>
  <si>
    <t>MAT5024-SFN64/SFN10</t>
  </si>
  <si>
    <t>MAT5633</t>
  </si>
  <si>
    <t xml:space="preserve">CHALINA INFINITY CY1 100% BABY ALPACA 165 X 32 CM SFN38/  UNION SIMPLE  TEJIDO INDUSTRIAL PLANO </t>
  </si>
  <si>
    <t xml:space="preserve">MANTA CHUNKY UNEVEN 100% WOOL 50" X 70",ECRU/  BASTA SIMPLE ,TEJIDO ARTESANAL TELAR </t>
  </si>
  <si>
    <t xml:space="preserve">CHAL SOLIDO COLOR ENTERO 100% BABY ALPACA 25 ½”X 69 ½” +3 ”,SFN38/  FLECOS ,TEJIDO INDUSTRIAL PLANO </t>
  </si>
  <si>
    <t xml:space="preserve">CHALINA RIB 2X2 100% BABY ALPACA ,6460/   ,TEJIDO PUNTO MAQUINA </t>
  </si>
  <si>
    <t xml:space="preserve">GORRA RIB PERLE 100% BABY ALPACA ,6460/   ,TEJIDO PUNTO MAQUINA </t>
  </si>
  <si>
    <t xml:space="preserve">GUANTES JERSEY 100% BABY ALPACA ,6460/   ,TEJIDO PUNTO MAQUINA </t>
  </si>
  <si>
    <t xml:space="preserve">MANTA DOBLE TELA, DOBLE CARA ESPIGA- SQUARES 100% BABY ALPACA 50" X 70" + 4" FLECOS,SFN64/SFN10  FLECOS ,TEJIDO INDUSTRIAL PLANO </t>
  </si>
  <si>
    <t xml:space="preserve">MANTA DOBLE TELA, DOBLE CARA ESPIGA- SQUARES 100% BABY ALPACA 50" X 70" + 4" FLECOS,4921/SFN10  FLECOS ,TEJIDO INDUSTRIAL PLANO </t>
  </si>
  <si>
    <t xml:space="preserve">MANTA CANASTA 4 COLORES 100% BABY ALPACA 50" X 70" + 4" FLECOS,C740/434 SFN30-SFN10 FLECOS RETORCIDOS ,TEJIDO INDUSTRIAL PLANO </t>
  </si>
  <si>
    <t xml:space="preserve">MANTA TRIOMPHE 100% BABY ALPACA 130 X 170 + 10CM FLECOS C820/  SPLITTED  TEJIDO INDUSTRIAL PLANO </t>
  </si>
  <si>
    <t xml:space="preserve">MANTA SOLIDO COLOR ENTERO 100% BABY ALPACA 50" X 70" + 1" FLECO PESTAÑA,SFN10/  FLECO PESTAÑA ,TEJIDO INDUSTRIAL PLANO </t>
  </si>
  <si>
    <t xml:space="preserve">PONCHO VINCE 100% BABY ALPACA REGULAR,SFN38/  CLEAN EDGE ,TEJIDO INDUSTRIAL PLANO </t>
  </si>
  <si>
    <t xml:space="preserve">MANTA RASO 100% BABY ALPACA 50" X 70" + 4" FLECOS,SFN22/BRICK  FLECOS ,TEJIDO INDUSTRIAL PLANO </t>
  </si>
  <si>
    <t>MAT5016-SFN22/C732</t>
  </si>
  <si>
    <t xml:space="preserve">MANTA RASO 100% BABY ALPACA 50" X 70" + 3" FLECOS,SFN22/C732  FLECOS ,TEJIDO INDUSTRIAL PLANO </t>
  </si>
  <si>
    <t>14-161</t>
  </si>
  <si>
    <t>VINCHA AGLOBADA Y TORCIDA</t>
  </si>
  <si>
    <t>ESTRIAS EN EL PAÑO</t>
  </si>
  <si>
    <t xml:space="preserve">POR HUECO </t>
  </si>
  <si>
    <t>CAPUCHA DESGARRADA</t>
  </si>
  <si>
    <t>15-31</t>
  </si>
  <si>
    <t>FERIA HEIMTEXTIL - FLAVIA</t>
  </si>
  <si>
    <t xml:space="preserve">25 ½”X 69 ½” +3 </t>
  </si>
  <si>
    <t xml:space="preserve">50" X 70" + 4" </t>
  </si>
  <si>
    <t xml:space="preserve">HAT5442-I647       </t>
  </si>
  <si>
    <t xml:space="preserve">GORRA  100% BABY ALPACA ,9934/   ,HECHO A MANO                     </t>
  </si>
  <si>
    <t>HAT5442-9934</t>
  </si>
  <si>
    <t xml:space="preserve">GORRA  100% BABY ALPACA ,I647/   ,HECHO A MANO            </t>
  </si>
  <si>
    <t>EQUIVOCADO NUMERO DE HEBRAS</t>
  </si>
  <si>
    <t>14-172</t>
  </si>
  <si>
    <t xml:space="preserve">SWT5266-402/M </t>
  </si>
  <si>
    <t xml:space="preserve">CHOMPA SWEATER VESTIDO 100% BABY ALPACA "M",402/  S/ACABADO ,TEJIDO PUNTO MAQUINA     </t>
  </si>
  <si>
    <t>14-255</t>
  </si>
  <si>
    <t xml:space="preserve">CAR5420-403/G-L    </t>
  </si>
  <si>
    <t xml:space="preserve">CARDIGAN CUELLO V GG 10 100% BABY ALPACA L,403/  CUELLO TUBULAR DOBLE, MANGA RIB 2X2-VUELO 2X1 CON APLICACIÓN DE GOLON ,TEJIDO PUNTO MAQUINA  </t>
  </si>
  <si>
    <t>SCF001-B426/EL</t>
  </si>
  <si>
    <t xml:space="preserve">CHALINA SOLIDO COLOR ENTERO 100% BABY ALPACA 165 X 32 CM,B426/  PESTAÑA DE 1" ,TEJIDO INDUSTRIAL PLANO     </t>
  </si>
  <si>
    <t>15-209</t>
  </si>
  <si>
    <t>SCF001-SFN40/EL</t>
  </si>
  <si>
    <t xml:space="preserve">CHALINA SOLIDO COLOR ENTERO 100% BABY ALPACA 165 X 32 CM,SFN40/  PESTAÑA DE 1" ,TEJIDO INDUSTRIAL PLANO     </t>
  </si>
  <si>
    <t>SCF001-SFN61/EL</t>
  </si>
  <si>
    <t xml:space="preserve">CHALINA SOLIDO COLOR ENTERO 100% BABY ALPACA 165 X 32 CM,SFN61/  PESTAÑA DE 1" ,TEJIDO INDUSTRIAL PLANO           </t>
  </si>
  <si>
    <t>SCF001-C970/EL</t>
  </si>
  <si>
    <t xml:space="preserve">CHALINA SOLIDO COLOR ENTERO 100% BABY ALPACA 165 X 32 CM,C970/  PESTAÑA DE 1" ,TEJIDO INDUSTRIAL PLANO        </t>
  </si>
  <si>
    <t>SCF001-SFN21/EL</t>
  </si>
  <si>
    <t xml:space="preserve">CHALINA SOLIDO COLOR ENTERO 100% BABY ALPACA 165 X 32 CM,SFN21/  PESTAÑA DE 1" ,TEJIDO INDUSTRIAL PLANO    </t>
  </si>
  <si>
    <t xml:space="preserve">MANTA NIXON SOLIDO CON LETRAS 100% BABY ALPACA 60" X 60" + 4",SFN10/SFN50 SFN50,TEJIDO INDUSTRIAL PLANO         </t>
  </si>
  <si>
    <t>TEXTURA PELADA</t>
  </si>
  <si>
    <t>RAYA NEGRA</t>
  </si>
  <si>
    <t>60" X 60" + 4</t>
  </si>
  <si>
    <t xml:space="preserve">CHAL RAYAS 100% BABY ALPACA 72CM X 175CM + 1CM,SFN22/6460  FLECO PESTAÑA ,TEJIDO INDUSTRIAL PLANO        </t>
  </si>
  <si>
    <t>INVENTARIO</t>
  </si>
  <si>
    <t>TEÑIDO EQUIVOCADO</t>
  </si>
  <si>
    <t>13-186</t>
  </si>
  <si>
    <t>SIN COSTURA</t>
  </si>
  <si>
    <t>CHALINA PELUDA BORDE</t>
  </si>
  <si>
    <t>12-090</t>
  </si>
  <si>
    <t>11-004</t>
  </si>
  <si>
    <t>PANELES</t>
  </si>
  <si>
    <t>47 X 68</t>
  </si>
  <si>
    <t>PLW003-J742/SAV</t>
  </si>
  <si>
    <t>COJIN SAVANNAH 100% ALGODON 26" X 26" J742/  EMBOLSADO  TEJIDO ARTESANAL TELAR</t>
  </si>
  <si>
    <t>PLW001-SFN50</t>
  </si>
  <si>
    <t xml:space="preserve">COJIN SOLIDO COLOR ENTERO 100% BABY ALPACA 51CM X 51CM SFN50                                                                </t>
  </si>
  <si>
    <t>12-079</t>
  </si>
  <si>
    <t>91" X 91"</t>
  </si>
  <si>
    <t>73 X 55</t>
  </si>
  <si>
    <t>67 X 55</t>
  </si>
  <si>
    <t>OP-16-0018- LUPE</t>
  </si>
  <si>
    <t>SIN BORDADO</t>
  </si>
  <si>
    <t>50 X70 +3</t>
  </si>
  <si>
    <t>PANEL PARA COJIN</t>
  </si>
  <si>
    <t>CAMILA MUESTRAS</t>
  </si>
  <si>
    <t>MAT5632</t>
  </si>
  <si>
    <t xml:space="preserve">MANTA DOBLE CARA/DOBLE TELA 100% BABY ALPACA 50" X 70" + 4" FLECOS,SFN10/Q345  FLECOS ,TEJIDO INDUSTRIAL PLANO     </t>
  </si>
  <si>
    <t>FLAVIA VIAJE</t>
  </si>
  <si>
    <t>CAMILA MUESTRA</t>
  </si>
  <si>
    <t>15-212</t>
  </si>
  <si>
    <t>MAT5661-SFN10/3606</t>
  </si>
  <si>
    <t xml:space="preserve">MANTA CHEVRON 100% BABY ALPACA 50" X 70",SFN10/3606  FLECOS ,TEJIDO INDUSTRIAL PLANO                                                                  </t>
  </si>
  <si>
    <t>MAT5635-434/402</t>
  </si>
  <si>
    <t xml:space="preserve">MANTA DIAMANTA 100% BABY ALPACA 50" X 70" + 4" FLECOS,434/402  FLECOS RETORCIDOS ,TEJIDO INDUSTRIAL PLANO            </t>
  </si>
  <si>
    <t>MAT5632-STRIPES</t>
  </si>
  <si>
    <t xml:space="preserve">MANTA DOBLE CARA/DOBLE TELA  -TRI RAYAS 100% BABY ALPACA 50" X 70" + 4" FLECOS,SFN10/Q345  FLECOS ,TEJIDO INDUSTRIAL PLANO     </t>
  </si>
  <si>
    <t>CONTAMINADO</t>
  </si>
  <si>
    <t>88 X 88</t>
  </si>
  <si>
    <t>86 X 86</t>
  </si>
  <si>
    <t>MAT5171-SFN85/SFN21/CE</t>
  </si>
  <si>
    <t>FLECOS PEQUEÑOS</t>
  </si>
  <si>
    <t>MANTAS EQUIVOCADAS</t>
  </si>
  <si>
    <t xml:space="preserve">60 X 84 + 4 </t>
  </si>
  <si>
    <t>62.5 X 62</t>
  </si>
  <si>
    <t>HAT5662-2-6460</t>
  </si>
  <si>
    <t>GLV5229-J715</t>
  </si>
  <si>
    <t xml:space="preserve">GUANTES CROCHET 100% BABY ALPACA ,J715/   ,HECHO A MANO                                      </t>
  </si>
  <si>
    <t xml:space="preserve">GUANTES CROCHET 100% BABY ALPACA ,6460/   ,HECHO A MANO          </t>
  </si>
  <si>
    <t>GLV5229-6701</t>
  </si>
  <si>
    <t xml:space="preserve">GUANTES CROCHET 100% BABY ALPACA ,6701/   ,HECHO A MANO                                                                                               </t>
  </si>
  <si>
    <t>15-186</t>
  </si>
  <si>
    <t>MAT5617-SFN10/5167</t>
  </si>
  <si>
    <t>MAT5617-SFN10/SFN50</t>
  </si>
  <si>
    <t>MAT5617-SFN10/2200</t>
  </si>
  <si>
    <t xml:space="preserve">MANTA ZEBRA 50% ALPACA 50% BABY ALPACA 50" X 70",SFN10/5167  CROCHETEADO INDUSTRIAL ,TEJIDO INDUSTRIAL PLANO JACQUARD        </t>
  </si>
  <si>
    <t xml:space="preserve">MANTA ZEBRA 50% ALPACA 50% BABY ALPACA 50" X 70",SFN10/SFN50  CROCHETEADO INDUSTRIAL ,TEJIDO INDUSTRIAL PLANO JACQUARD   </t>
  </si>
  <si>
    <t xml:space="preserve">MANTA ZEBRA 50% ALPACA 50% BABY ALPACA 50" X 70",SFN10/2200  CROCHETEADO INDUSTRIAL ,TEJIDO INDUSTRIAL PLANO JACQUARD </t>
  </si>
  <si>
    <t>MAT5615-SFN10/6701</t>
  </si>
  <si>
    <t>MANTA LEON 50% ALPACA 50% BABY ALPACA 50" X 70",SFN10/6701  CROCHETEADO INDUSTRIAL ,TEJIDO INDUSTRIAL PLANO JACQUARD</t>
  </si>
  <si>
    <t>15-200</t>
  </si>
  <si>
    <t>MAT001-YL1-S/0638</t>
  </si>
  <si>
    <t xml:space="preserve">MANTA TRIOMPHE 100% BABY ALPACA 130 X 170 + 10CM FLECOS,0638/  SPLITTED ,TEJIDO INDUSTRIAL PLANO  </t>
  </si>
  <si>
    <t xml:space="preserve">130 X 170 + 10CM </t>
  </si>
  <si>
    <t>15-218</t>
  </si>
  <si>
    <t>MAT001-S/FYT</t>
  </si>
  <si>
    <t xml:space="preserve">MANTA SOLIDO ACABADO SPLIT 100% BABY ALPACA 50" X 70" + 4" FLECOS,/  FLECOS ,TEJIDO INDUSTRIAL PLANO        </t>
  </si>
  <si>
    <t>MAT5309-0193</t>
  </si>
  <si>
    <t xml:space="preserve">MANTA LUXE 100% BABY ALPACA 130 X 170CM,SFN10/0193  CLEAN EDGE GOLD,TEJIDO INDUSTRIAL PLANO        </t>
  </si>
  <si>
    <t>MAT5618-SFN10/SFN23</t>
  </si>
  <si>
    <t xml:space="preserve">MANTA CABALLO 50% ALPACA 50% BABY ALPACA 50" X 70",SFN10/SFN23  CROCHETEADO INDUSTRIAL ,TEJIDO INDUSTRIAL PLANO JACQUARD    </t>
  </si>
  <si>
    <t>MANTA COLOR SOLIDO CAMELL</t>
  </si>
  <si>
    <t xml:space="preserve">PONCHO VINCE 100% ALGODON PIMA XS/SM,6416/  ROLL ,TEJIDO PUNTO MAQUINA              </t>
  </si>
  <si>
    <t xml:space="preserve">PCH5466-6416/XS-SM   </t>
  </si>
  <si>
    <t>PLW5426-C</t>
  </si>
  <si>
    <t>PLW5426-B</t>
  </si>
  <si>
    <t>SWT5181-AZ1667/XS</t>
  </si>
  <si>
    <t>CHOMPA MUJERES PETREL 100% BABY ALPACA XS ,AZ1667/, S/ACABADO TEJIDO PUNTO MAQUINA MIDNIGHT BLUE</t>
  </si>
  <si>
    <t>MAT001-S/SFN10</t>
  </si>
  <si>
    <t xml:space="preserve">MANTA SOLIDO ACABADO SPLIT 100% BABY ALPACA 50" X 70" + 4" FLECOS,SFN10/  FLECOS ,TEJIDO INDUSTRIAL PLANO          </t>
  </si>
  <si>
    <t>SOLO MANTA</t>
  </si>
  <si>
    <t xml:space="preserve">CARDIGAN ESPIGA 100% BABY ALPACA 12-24 MESES SFN85/    TEJIDO PUNTO MAQUINA   </t>
  </si>
  <si>
    <t>12-24 MESES</t>
  </si>
  <si>
    <t>MIDE 68</t>
  </si>
  <si>
    <t>SIN STICH</t>
  </si>
  <si>
    <t>MEDIDA 136 CM X 192 CM</t>
  </si>
  <si>
    <t>MANTA HOLIDAY MELANGE 60% ACRILICO 30% ALPACA 10% LANA 50" X 70" + 4" FLECOS,OAT/TAN  FLECOS ,TEJIDO INDUSTRIAL PLANO</t>
  </si>
  <si>
    <t>MANTAS ONDEADAS Y PELUDAS</t>
  </si>
  <si>
    <t>FLECO SUELTO</t>
  </si>
  <si>
    <t xml:space="preserve">BORDE PELUDO </t>
  </si>
  <si>
    <t>SPLIT SOBRESALIDO</t>
  </si>
  <si>
    <t xml:space="preserve"> DIFERENTES TONOS</t>
  </si>
  <si>
    <t xml:space="preserve">SPLIT SALTADO </t>
  </si>
  <si>
    <t>61 X 55</t>
  </si>
  <si>
    <t>MEDIDA 54 X 61</t>
  </si>
  <si>
    <t>SURCOS &amp; PELADAS</t>
  </si>
  <si>
    <t>MANTAS ONDEADAS</t>
  </si>
  <si>
    <t>BORDES ONDEADAS</t>
  </si>
  <si>
    <t>SURCOS EN MANTA</t>
  </si>
  <si>
    <t>PELUDA</t>
  </si>
  <si>
    <t>60 X 55</t>
  </si>
  <si>
    <t>62 X 54</t>
  </si>
  <si>
    <t>FALLA BORDES</t>
  </si>
  <si>
    <t>FALLA DE TELA MANCHA</t>
  </si>
  <si>
    <t>14-116</t>
  </si>
  <si>
    <t>TONO DIFERENTE</t>
  </si>
  <si>
    <t>MANTA CON MANCHA</t>
  </si>
  <si>
    <t>PAÑO PELUDO</t>
  </si>
  <si>
    <t>SPLIT CON HUECOS</t>
  </si>
  <si>
    <t>POR DOS TONOS</t>
  </si>
  <si>
    <t>TENSION SUELTA</t>
  </si>
  <si>
    <t>SHAL PUNTONAS</t>
  </si>
  <si>
    <t>SPLIT DOBLE EN PARTES</t>
  </si>
  <si>
    <t>QUEBRADURA EN EL PAÑO</t>
  </si>
  <si>
    <t>MANTA VETEADA</t>
  </si>
  <si>
    <t>CON MANCHA</t>
  </si>
  <si>
    <t>NUDO EN LA MANTA</t>
  </si>
  <si>
    <t>CAJA-24</t>
  </si>
  <si>
    <t>DIFERENTES COLORES EN PAÑO</t>
  </si>
  <si>
    <t>CAMILA MANTAS AMBIENTE-FERIA ALEMANIA</t>
  </si>
  <si>
    <t xml:space="preserve">FLAVIA VIAJE </t>
  </si>
  <si>
    <t>FALLA DE TEJIDOS Y SURCOS</t>
  </si>
  <si>
    <t>MANTAS CON SURCO</t>
  </si>
  <si>
    <t>MANCHAS LEVES</t>
  </si>
  <si>
    <t>TELA ONDEADA</t>
  </si>
  <si>
    <t>MEDIDA 56 X 62</t>
  </si>
  <si>
    <t>ARAÑAZOS EN CENTRO MAL PERCHADO</t>
  </si>
  <si>
    <t>BORDE GLOBADO Y PAÑO PELUDO</t>
  </si>
  <si>
    <t>MANTA PELUDO</t>
  </si>
  <si>
    <t>FALLA DE TEJIDO &amp; PERCHADO</t>
  </si>
  <si>
    <t>MUY PERCHADA</t>
  </si>
  <si>
    <t>PELUDAS</t>
  </si>
  <si>
    <t>DISEÑO DIFERENTE</t>
  </si>
  <si>
    <t>SLIT SALTADO</t>
  </si>
  <si>
    <t>FLECO CHICO &amp; PELUDO</t>
  </si>
  <si>
    <t>ARAÑAZOS PERCHADO IRREGULAR</t>
  </si>
  <si>
    <t>FLECOS CHICO PELUDAS</t>
  </si>
  <si>
    <t>MANTA AGLOBADO</t>
  </si>
  <si>
    <t>MANTA PELADA</t>
  </si>
  <si>
    <t>LINEA OSCURA</t>
  </si>
  <si>
    <t>50 X 70 + 4</t>
  </si>
  <si>
    <t xml:space="preserve">                                                                                           </t>
  </si>
  <si>
    <t xml:space="preserve">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</si>
  <si>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</t>
  </si>
  <si>
    <t>RAYA AMARILLA</t>
  </si>
  <si>
    <t>MANCHAS Y NUDOS</t>
  </si>
  <si>
    <t>MANCHA SIN CROCHET</t>
  </si>
  <si>
    <t>RAYA PEQUEÑA</t>
  </si>
  <si>
    <t>QUEBRADURA Y PUNTEADA</t>
  </si>
  <si>
    <t>CONTAMINACION DE PELUSA</t>
  </si>
  <si>
    <t>50" X 70" + 1"</t>
  </si>
  <si>
    <t>PAÑO CON SURCO</t>
  </si>
  <si>
    <t xml:space="preserve">SPLIT DOBLE </t>
  </si>
  <si>
    <t>52½ x 62</t>
  </si>
  <si>
    <t>62 x 52</t>
  </si>
  <si>
    <t>62½ x 52</t>
  </si>
  <si>
    <t>63 x 52</t>
  </si>
  <si>
    <t xml:space="preserve">PUNTONAS Y SPLIT DIFERENTE </t>
  </si>
  <si>
    <t>MANCHA EN PAÑO</t>
  </si>
  <si>
    <t>VINCHA CON LA CADENA MAL</t>
  </si>
  <si>
    <t>VINCHA SUELTA</t>
  </si>
  <si>
    <t>TELA DESGARRADA</t>
  </si>
  <si>
    <t>TONO DE VINCHA DIFERENTE A LA TELA</t>
  </si>
  <si>
    <t>TELA RASGADA</t>
  </si>
  <si>
    <t>CAMILA-VIAJE FERIA ALEMANIA</t>
  </si>
  <si>
    <t>SPLIT DOBLE OTRO COLOR</t>
  </si>
  <si>
    <t xml:space="preserve">FALLA DE TEJIDO EN EL BORDE </t>
  </si>
  <si>
    <t>MEDIDA 65 3/4 X 53 1/2</t>
  </si>
  <si>
    <t>CONTAMINACION</t>
  </si>
  <si>
    <t xml:space="preserve">PAÑOS BORDES PELUDOS </t>
  </si>
  <si>
    <t>OTRO COLOR SPLIT</t>
  </si>
  <si>
    <t>SPLIT OTRO COLOR</t>
  </si>
  <si>
    <t>HUECOS EN EL BORDE</t>
  </si>
  <si>
    <t>QUEBRADURA EN EL BORDE</t>
  </si>
  <si>
    <t>QUEBRADURA EN PAÑO</t>
  </si>
  <si>
    <t>MEDIDA 62 X 82 1/2</t>
  </si>
  <si>
    <t>62 X 81 1/2</t>
  </si>
  <si>
    <t>POR MEDIDA</t>
  </si>
  <si>
    <t>55 1/2 X 52</t>
  </si>
  <si>
    <t>POR MEDIDA 62 X 81 1/2</t>
  </si>
  <si>
    <t>MEDIDA 52 X 65</t>
  </si>
  <si>
    <t>HUEQUITO EN EL BORDE</t>
  </si>
  <si>
    <t>QUEBRADURA EN BORDE</t>
  </si>
  <si>
    <t>HUECO EN EL SPLIT</t>
  </si>
  <si>
    <t>QUEBRADURA, HUECO BORDE</t>
  </si>
  <si>
    <t xml:space="preserve">TEJIDO FLOJO </t>
  </si>
  <si>
    <t>TEJIDO FLOJO</t>
  </si>
  <si>
    <t>MANTA CON QUEBRADURA</t>
  </si>
  <si>
    <t>MANCHA EN EL PAÑO</t>
  </si>
  <si>
    <t>45 X 68</t>
  </si>
  <si>
    <t>52 X 54 1/2</t>
  </si>
  <si>
    <t>55 X 64</t>
  </si>
  <si>
    <t>BORDES PELUDOS</t>
  </si>
  <si>
    <t>PAÑOMAL ZURCIDO MAL</t>
  </si>
  <si>
    <t>MEDIDA ERRONEA</t>
  </si>
  <si>
    <t>62 X 68</t>
  </si>
  <si>
    <t>62 3/4 X 62 1/2</t>
  </si>
  <si>
    <t>64 X 57</t>
  </si>
  <si>
    <t>64 X 56</t>
  </si>
  <si>
    <t>MANCHA ( SIN BORDADO )</t>
  </si>
  <si>
    <t>CAJA-22</t>
  </si>
  <si>
    <t>COSTURA DE SPLIT</t>
  </si>
  <si>
    <t>PAÑO REMALLADO</t>
  </si>
  <si>
    <t>HILO TENSIONADO</t>
  </si>
  <si>
    <t>RAYA PRONUNCIADA</t>
  </si>
  <si>
    <t>FRANJA PELUDA</t>
  </si>
  <si>
    <t>BORDES DESPAREJOS</t>
  </si>
  <si>
    <t>TEJIDO SUELTO</t>
  </si>
  <si>
    <t>FUERA DE MEDIDA 53 X 64</t>
  </si>
  <si>
    <t>MANCHA Y FALLA D TEJIDO</t>
  </si>
  <si>
    <t>POR MEDIDA 64 X 53</t>
  </si>
  <si>
    <t>POR MEDIDA 64 X 65</t>
  </si>
  <si>
    <t>PO MEDIDA 64 X 64 1/2</t>
  </si>
  <si>
    <t>POR MEDIDA 65 X 53</t>
  </si>
  <si>
    <t>SPLIT PELUDO Y QUEBRADO</t>
  </si>
  <si>
    <t>POR MEDIDA 65 X 52</t>
  </si>
  <si>
    <t>POR MEDIDA 64 X 52</t>
  </si>
  <si>
    <t>CAJA-28</t>
  </si>
  <si>
    <t>MANTAS CON NUDO</t>
  </si>
  <si>
    <t>MEDIDA 52 X 63</t>
  </si>
  <si>
    <t>MEDIDA 63 X 52</t>
  </si>
  <si>
    <t>LARGO 63</t>
  </si>
  <si>
    <t>MANCHAS PEQUEÑOS</t>
  </si>
  <si>
    <t>CAJA-30</t>
  </si>
  <si>
    <t>POR MEDIDA 60 X 56</t>
  </si>
  <si>
    <t>60 X 56</t>
  </si>
  <si>
    <t>MAL PERCHADAS</t>
  </si>
  <si>
    <t>192 CM X 146 CM</t>
  </si>
  <si>
    <t>MANCHA DE GRASA</t>
  </si>
  <si>
    <t>QUEBRADURA PELUDO</t>
  </si>
  <si>
    <t>PAÑOS SURCOS</t>
  </si>
  <si>
    <t>MANCHA ROJA</t>
  </si>
  <si>
    <t>POR SPLIT</t>
  </si>
  <si>
    <t>FALLA DE HILO</t>
  </si>
  <si>
    <t>CAJA-39</t>
  </si>
  <si>
    <t>POR MEDIDA 62 X 54</t>
  </si>
  <si>
    <t>POR MEDIDA 62 X 52</t>
  </si>
  <si>
    <t>62 X 52</t>
  </si>
  <si>
    <t>50 x 70 + 4</t>
  </si>
  <si>
    <t>QUEBRADURA EN PAÑO Y BORDE</t>
  </si>
  <si>
    <t>FALLA EN EL BORDE</t>
  </si>
  <si>
    <t>POR MEDIDA 63 X 52</t>
  </si>
  <si>
    <t>63 X 52</t>
  </si>
  <si>
    <t>MEDIDA 53 X 67</t>
  </si>
  <si>
    <t>RAYA BLANCA</t>
  </si>
  <si>
    <t>MANTAS X MANCHAS</t>
  </si>
  <si>
    <t>MANTA REVIRADA</t>
  </si>
  <si>
    <t>140 X 240</t>
  </si>
  <si>
    <t>CAJA-35</t>
  </si>
  <si>
    <t>DOS TONOS</t>
  </si>
  <si>
    <t>64 X 52</t>
  </si>
  <si>
    <t>MANCHA LEVE Y HUECOS</t>
  </si>
  <si>
    <t>CAJA-32</t>
  </si>
  <si>
    <t xml:space="preserve"> PERCHADO POR PARTES</t>
  </si>
  <si>
    <t>POR MEDIDA 52 X 64</t>
  </si>
  <si>
    <t>POR MEDIDA 61 X 52 1/2</t>
  </si>
  <si>
    <t>61 X 52 1/2</t>
  </si>
  <si>
    <t>MANTAS X MEDIDA</t>
  </si>
  <si>
    <t>MANTA X MANCHAS</t>
  </si>
  <si>
    <t>15-254</t>
  </si>
  <si>
    <t>PAÑO QUEBRADO</t>
  </si>
  <si>
    <t>PUNTONAS PELUDA</t>
  </si>
  <si>
    <t>MANCHAS AMARILLA SIN STICH</t>
  </si>
  <si>
    <t>OP-16-0018-LUPE</t>
  </si>
  <si>
    <t>MANTAS 2 TONOS</t>
  </si>
  <si>
    <t>MANTA PELUDAS</t>
  </si>
  <si>
    <t>PELUDAS FLECOS CHICOS</t>
  </si>
  <si>
    <t>MAL TEJIDO BORDE TURQUEZA CHICO</t>
  </si>
  <si>
    <t>FLECOS MANCHADO</t>
  </si>
  <si>
    <t>REMALLADO A LOS 4 LADOS</t>
  </si>
  <si>
    <t>COSTURA SPLIT OTRO COLOR</t>
  </si>
  <si>
    <t>MEDIDA 62 X 69</t>
  </si>
  <si>
    <t>SPLIT FALLADO</t>
  </si>
  <si>
    <t>62 X 67</t>
  </si>
  <si>
    <t>62 X 50</t>
  </si>
  <si>
    <t>CAJA-23</t>
  </si>
  <si>
    <t>DOBLE SPLIT PELADO</t>
  </si>
  <si>
    <t>FUERA DE MEDIDA 62X50</t>
  </si>
  <si>
    <t>62X50</t>
  </si>
  <si>
    <t>PUNTA RECOGIDA Y MANCHAS</t>
  </si>
  <si>
    <t>PERCHADO X PARTES</t>
  </si>
  <si>
    <t>BORDE SUELTOS FLECOS</t>
  </si>
  <si>
    <t xml:space="preserve">FUERA DE MEDIDA </t>
  </si>
  <si>
    <t>61" X 55" + 4"</t>
  </si>
  <si>
    <t>MANCHAS SPLIT DOBLE</t>
  </si>
  <si>
    <t>VINCHA DEFORME</t>
  </si>
  <si>
    <t>CUELLO DEFORME</t>
  </si>
  <si>
    <t>SPLIT ROJO</t>
  </si>
  <si>
    <t>SPLIT 2 COLORES</t>
  </si>
  <si>
    <t>FLECOS PELUDOS</t>
  </si>
  <si>
    <t xml:space="preserve">SIN COSTURA 11/1/2 X 62 </t>
  </si>
  <si>
    <t xml:space="preserve">HUECO EN BORDE </t>
  </si>
  <si>
    <t>SHAWL PUNTONES</t>
  </si>
  <si>
    <t>HILO COSTURA</t>
  </si>
  <si>
    <t>DESARROLLO DE TELA</t>
  </si>
  <si>
    <t>REMALLE INTERNO NOTORIO</t>
  </si>
  <si>
    <t>SHALES PUNTONAS</t>
  </si>
  <si>
    <t>ANCHO GRANDE</t>
  </si>
  <si>
    <t>DOBLE SPLIT PRONUNCIADO</t>
  </si>
  <si>
    <t>PAÑO GASTADO</t>
  </si>
  <si>
    <t>SPLIT CORREGIDO MAL A MAQUINA</t>
  </si>
  <si>
    <t>COSTURA DISPAREJA</t>
  </si>
  <si>
    <t>50" X 70" + 5</t>
  </si>
  <si>
    <t>FLECOS CORTADO</t>
  </si>
  <si>
    <t>TELA DIFERENTE SIN STICH</t>
  </si>
  <si>
    <t>TENSION Y MANCHA</t>
  </si>
  <si>
    <t>POR MEDIDA 16 1/2 X 18</t>
  </si>
  <si>
    <t>16 1/2 X 18</t>
  </si>
  <si>
    <t>MEDIDA 16 1/2 X 11</t>
  </si>
  <si>
    <t xml:space="preserve"> 16 1/2 X 11</t>
  </si>
  <si>
    <t>FALLA DE TEJIDO SIN COFFECCIONAR</t>
  </si>
  <si>
    <t>MANCHAS SIN CONFECCIONAR</t>
  </si>
  <si>
    <t>MANCHAS SIN CONFECCION</t>
  </si>
  <si>
    <t>TEJIDOS DELGADO</t>
  </si>
  <si>
    <t>MAT001-SFN10/CT4-SFN61</t>
  </si>
  <si>
    <t>QUEMADA LEVE</t>
  </si>
  <si>
    <t>SIN SPLIT EN UN LADO</t>
  </si>
  <si>
    <t>FALTA HILO EN TRAMA</t>
  </si>
  <si>
    <t>CAJA-51</t>
  </si>
  <si>
    <t>QUEBRADURA LINEAS</t>
  </si>
  <si>
    <t>15-205</t>
  </si>
  <si>
    <t>CAR5652-2/SFN38</t>
  </si>
  <si>
    <t xml:space="preserve">CARDIGAN MUJER 100% BABY ALPACA 2/28 T/UNICA,SFN38/  BOLSILLO ,TEJIDO INDUSTRIAL PLANO     </t>
  </si>
  <si>
    <t>POR MEDIDA 48 X 49</t>
  </si>
  <si>
    <t>48 X 49</t>
  </si>
  <si>
    <t xml:space="preserve">MANTA DOBLE CARA 100% ALPACA 50" X 70" + 4" FLECOS,SFN10/SFN63  FLECOS ,TEJIDO INDUSTRIAL PLANO     </t>
  </si>
  <si>
    <t xml:space="preserve">MANTA LUXE 100% BABY ALPACA 130 X 170CM,SFN10/0193  CLEAN EDGE GOLD,TEJIDO INDUSTRIAL PLANO    </t>
  </si>
  <si>
    <t>FALLA D TEJIDO</t>
  </si>
  <si>
    <t>37 X 43 CM</t>
  </si>
  <si>
    <t>LUPE-OP-16-0029</t>
  </si>
  <si>
    <t>SWT5186-SFN50/M</t>
  </si>
  <si>
    <t xml:space="preserve">CHOMPA HOMBRES SNIPE 100% ALPACA "M",SFN50/  S/ACABADO ,TEJIDO PUNTO MAQUINA   </t>
  </si>
  <si>
    <t>MEDIDA 64 X 11 1/2</t>
  </si>
  <si>
    <t>HILO JALADO EN PAÑO</t>
  </si>
  <si>
    <t>MEDIDA 63 X 11 1/2</t>
  </si>
  <si>
    <t>AUROLEA</t>
  </si>
  <si>
    <t xml:space="preserve">SPLIT DESGARRADO </t>
  </si>
  <si>
    <t>FLECOS CHICO Y PELUDO</t>
  </si>
  <si>
    <t>SPLIT FLOJO, SURCO EN PAÑOS</t>
  </si>
  <si>
    <t>CAJA-52</t>
  </si>
  <si>
    <t>OXIDO</t>
  </si>
  <si>
    <t>PATITAS OXIDADAS</t>
  </si>
  <si>
    <t>CAJA-53</t>
  </si>
  <si>
    <t>MANCHAS DE GRASA</t>
  </si>
  <si>
    <t>PAÑO HUECO</t>
  </si>
  <si>
    <t>CAJA-54</t>
  </si>
  <si>
    <t>FLECOS DESGASTADOS</t>
  </si>
  <si>
    <t>90" X 90</t>
  </si>
  <si>
    <t>15-061</t>
  </si>
  <si>
    <t xml:space="preserve">MAT025-JAI-SFN68/SFN61     </t>
  </si>
  <si>
    <t xml:space="preserve">MANTA CLEAN EDGE 100% BABY ALPACA 50" X 60",SFN68/SFN61  CLEAN EDGE SFN68,TEJIDO INDUSTRIAL PLANO      </t>
  </si>
  <si>
    <t>50" X 60",</t>
  </si>
  <si>
    <t>CAJA-55</t>
  </si>
  <si>
    <t>MANCHA FUERTE PELUDA</t>
  </si>
  <si>
    <t>DESGARRADAS</t>
  </si>
  <si>
    <t xml:space="preserve">DESGASTE DE TELA </t>
  </si>
  <si>
    <t>ROTAS</t>
  </si>
  <si>
    <t>CAJA-56</t>
  </si>
  <si>
    <t>MANCHA EN MANTA</t>
  </si>
  <si>
    <t>TEJIDO DESGARRADO</t>
  </si>
  <si>
    <t>HUECO EN PAÑOS</t>
  </si>
  <si>
    <t>CAJA-62</t>
  </si>
  <si>
    <t>MANCHA FUERTE JUNTAS</t>
  </si>
  <si>
    <t>DESGASTE</t>
  </si>
  <si>
    <t>SPLIT PELUDO, QUEBRADURA</t>
  </si>
  <si>
    <t>PAÑO CON HUECO</t>
  </si>
  <si>
    <t>DESGARRE DE TELA</t>
  </si>
  <si>
    <t>FALLADO POR COSTURA</t>
  </si>
  <si>
    <t>TEJIDO TENSIONADO</t>
  </si>
  <si>
    <t>TELA QUEMADA</t>
  </si>
  <si>
    <t>FALLA DE TEJIDO Y ROTO</t>
  </si>
  <si>
    <t>CAJA-58</t>
  </si>
  <si>
    <t>FALLA DE TEJIDO EN EL PAÑO</t>
  </si>
  <si>
    <t>FALTA DE HILO, MANCHA</t>
  </si>
  <si>
    <t>MANCHA Y CONTAMINACION</t>
  </si>
  <si>
    <t>MAT5398-SFN10/SFN21</t>
  </si>
  <si>
    <t xml:space="preserve">MANTA DOBLE CARA 100% BABY ALPACA 50" X 70" + 4" FLECOS,SFN10/SFN21  FLECOS ,TEJIDO INDUSTRIAL PLANO      </t>
  </si>
  <si>
    <t>RAYA EN LA TELA</t>
  </si>
  <si>
    <t xml:space="preserve">SCF5287-SFN85/SFN61       </t>
  </si>
  <si>
    <t xml:space="preserve">CHALINA DOBLE CARA 100% BABY ALPACA 12" X 65" + 4",/SFN61  FLECOS ,TEJIDO INDUSTRIAL PLANO  </t>
  </si>
  <si>
    <t>QUEBRADURA D TELA</t>
  </si>
  <si>
    <t>HUECO EN EL CUELLO</t>
  </si>
  <si>
    <t>OP-16-00037-LUPE</t>
  </si>
  <si>
    <t>PAÑO FALLADO, ROTO</t>
  </si>
  <si>
    <t xml:space="preserve">MAT5562-SFN68/SFN38  </t>
  </si>
  <si>
    <t>MANTA TAFETA 100% BABY ALPACA 50" X 70" + 4" FLECOS,SFN68/SFN38  FLECOS ,TEJIDO INDUSTRIAL PLANO</t>
  </si>
  <si>
    <t xml:space="preserve">MANTA DOBLE CARA 100% BABY ALPACA 50" X 70" + 4" FLECOS,SFN10/L413  FLECOS ,TEJIDO INDUSTRIAL PLANO   </t>
  </si>
  <si>
    <t xml:space="preserve">50 X 70 + 1 </t>
  </si>
  <si>
    <t>POR QUEBRADURA</t>
  </si>
  <si>
    <t>16" X 16</t>
  </si>
  <si>
    <t>DESGARRO, MANCHA FUERTE</t>
  </si>
  <si>
    <t>SPLIT MANCHA FUERTE</t>
  </si>
  <si>
    <t>15-215</t>
  </si>
  <si>
    <t>DESAGARRO DE PAÑO</t>
  </si>
  <si>
    <t>108" X 90</t>
  </si>
  <si>
    <t>CAJA-61</t>
  </si>
  <si>
    <t>15-106</t>
  </si>
  <si>
    <t>MAXIMO PELUDAS</t>
  </si>
  <si>
    <t xml:space="preserve">MANCHA FUERTE </t>
  </si>
  <si>
    <t>MANCHA FUERTES</t>
  </si>
  <si>
    <t xml:space="preserve">FALLA DE TEJIDO </t>
  </si>
  <si>
    <t>OP-16-0018 - LUPE</t>
  </si>
  <si>
    <t>BEQ003-MM/J746</t>
  </si>
  <si>
    <t xml:space="preserve">CUBRECAMA COTTONE 100% ALGODON 90 X 90" J746/  CROCHETEADO  TEJIDO ARTESANAL TELAR </t>
  </si>
  <si>
    <t xml:space="preserve">MAT001-SFN85/ST4-SFN22  </t>
  </si>
  <si>
    <t xml:space="preserve">MANTA SOLIDO COLOR ENTERO 100% BABY ALPACA 50" X 70",SFN85/  PUNTADA(4) SFN22,TEJIDO INDUSTRIAL PLANO   </t>
  </si>
  <si>
    <t xml:space="preserve">MANTA ESPIGA 100% BABY ALPACA 50" X 70" + 4" FLECOS I355/I354   TEJIDO INDUSTRIAL PLANO </t>
  </si>
  <si>
    <t>MAT5464-6488</t>
  </si>
  <si>
    <t xml:space="preserve">MANTA MINI ESPIGA 100% BABY ALPACA 50" X 70" + 1" FLECO PESTAÑA,SFN10/6488  FLECO PESTAÑA ,TEJIDO INDUSTRIAL PLANO     </t>
  </si>
  <si>
    <t xml:space="preserve">50" X 70"+1 </t>
  </si>
  <si>
    <t>MAT4209-1</t>
  </si>
  <si>
    <t xml:space="preserve">MANTA TEJIDO CHUNKY 100% LANA 50" X 70" 9119/  S/ACABADO  TEJIDO ARTESANAL A PALITOS       </t>
  </si>
  <si>
    <t xml:space="preserve">50CM X 50CM </t>
  </si>
  <si>
    <t>COJINES 100% LANA RAYAS#3</t>
  </si>
  <si>
    <t>OP-16-0038-CUYANA</t>
  </si>
  <si>
    <t>FLAVIA VIAJE ENERO</t>
  </si>
  <si>
    <t>CUBRECAMA COTTONE 100% ALGODON 110" X 100" 0157/  CROCHETEADO  TEJIDO ARTESANAL TELAR</t>
  </si>
  <si>
    <t>110" X 100</t>
  </si>
  <si>
    <t>KARDEX DE PRODUCTOS TERMINADOS 2016</t>
  </si>
  <si>
    <t>OP-16-0035- LUPE-SALIO CON CODIGO MAT001-SFN61/ST4SFN30 - TRANSFORMADO</t>
  </si>
  <si>
    <t>OP-16-0023</t>
  </si>
  <si>
    <t>OP-16-0048-CLUB MONACO</t>
  </si>
  <si>
    <t>OP-16-00048- CLUB MONACO</t>
  </si>
  <si>
    <t xml:space="preserve">LUPE-OP-14-164-TIENDA </t>
  </si>
  <si>
    <t>15-170</t>
  </si>
  <si>
    <t xml:space="preserve">MAT001-FL-SFN68      </t>
  </si>
  <si>
    <t xml:space="preserve">MAT001-FL-SFN85  </t>
  </si>
  <si>
    <t xml:space="preserve">MAT001-FL-6267   </t>
  </si>
  <si>
    <t xml:space="preserve">MANTA CLASICO 100% BABY ALPACA 120CM X 170CM + 10CM SFN68/  FLECOS  TEJIDO INDUSTRIAL PLANO                                                           </t>
  </si>
  <si>
    <t xml:space="preserve">MANTA CLASICO 100% BABY ALPACA 120CM X 170CM + 10CM SFN85/  FLECOS  TEJIDO INDUSTRIAL PLANO      </t>
  </si>
  <si>
    <t xml:space="preserve">MANTA SOLIDO COLOR ENTERO 100% BABY ALPACA 120CM X 170CM + 10CM,6267/  FLECOS RETORCIDOS ,TEJIDO INDUSTRIAL PLANO  </t>
  </si>
  <si>
    <t>120CM X 170CM + 10CM</t>
  </si>
  <si>
    <t>TIENE ETIQUETA DE CANVAS</t>
  </si>
  <si>
    <t>ACABADO</t>
  </si>
  <si>
    <t>5I</t>
  </si>
  <si>
    <t>CAJA-19</t>
  </si>
  <si>
    <t>CAJA-07</t>
  </si>
  <si>
    <t>CAJA-06</t>
  </si>
  <si>
    <t>CAJA-09</t>
  </si>
  <si>
    <t>CAJA-05</t>
  </si>
  <si>
    <t>CAJA-04</t>
  </si>
  <si>
    <t>CAJA-08</t>
  </si>
  <si>
    <t xml:space="preserve">90" X 90" </t>
  </si>
  <si>
    <t>CAJA-01</t>
  </si>
  <si>
    <t>MANTAS CON MANCHAS Y NUDOS</t>
  </si>
  <si>
    <t>CAJA-02</t>
  </si>
  <si>
    <t>CAJA-03</t>
  </si>
  <si>
    <t>MANTA CON NUDO</t>
  </si>
  <si>
    <t>MANTAS Y NUDOS</t>
  </si>
  <si>
    <t>PCH5002-SFN38/S</t>
  </si>
  <si>
    <t>MAT4280-GRY</t>
  </si>
  <si>
    <t>MAT5067-SFN50/SFN10/CE</t>
  </si>
  <si>
    <t>MAT003-MM/L837/SAV</t>
  </si>
  <si>
    <t>MAT5022-COMBO A</t>
  </si>
  <si>
    <t>MAT5288-OAT/TAN</t>
  </si>
  <si>
    <t>MAT0188-I354/I355</t>
  </si>
  <si>
    <t>PLW9007-R3</t>
  </si>
  <si>
    <t>PLW9007-R4</t>
  </si>
  <si>
    <t>BED003-A/J753</t>
  </si>
  <si>
    <t xml:space="preserve">CUBRECAMA COTTONE 100% ALGODON 70" X 90",J724/  CON PUNTADA ,TEJIDO ARTESANAL TELAR          </t>
  </si>
  <si>
    <t>70" X 90</t>
  </si>
  <si>
    <t>DONACION LUPE</t>
  </si>
  <si>
    <t>DONACION - LINDA</t>
  </si>
  <si>
    <t>SRTA INES -MUESTRA PARA FOTOS</t>
  </si>
  <si>
    <t>SRTA INES MUESTRAS FOTOS</t>
  </si>
  <si>
    <t>SRTA INES MUESTRA DE FOTOS</t>
  </si>
  <si>
    <t>OP-16-0058-SIMONA</t>
  </si>
  <si>
    <t>OP-16-0058 -SIMONA</t>
  </si>
  <si>
    <t>RESERVADO</t>
  </si>
  <si>
    <t>RESERVADO POR LUPE OP 16-0064 - 07-03-16</t>
  </si>
  <si>
    <t>OP-16-0064-LUPE</t>
  </si>
  <si>
    <t>SEPARADO POR LINDA ( SRTA INES ) - 11-03-16</t>
  </si>
  <si>
    <t>MAT0188-SFN30/SFN22</t>
  </si>
  <si>
    <t xml:space="preserve">MANTA ESPIGA 100% BABY ALPACA 50" X 70" + 4" FLECOS,SFN30/SFN22  FLECOS ,TEJIDO INDUSTRIAL PLANO  </t>
  </si>
  <si>
    <t>OP-14-164-LUPE</t>
  </si>
  <si>
    <t>OP-16-0075 - LUPE</t>
  </si>
  <si>
    <t>OP-16-00029-LINDA</t>
  </si>
  <si>
    <t>CAR4098-SFN85/12-24M</t>
  </si>
  <si>
    <t>RESERVADO POR LUPE OP 16-0095 - 13-04-16 - TODO</t>
  </si>
  <si>
    <t>RESERVADO POR LUPE OP 16-0096 - 13-04-16 - 70 UNIDADES</t>
  </si>
  <si>
    <t>5A</t>
  </si>
  <si>
    <t xml:space="preserve">MAT001-S/Q841 </t>
  </si>
  <si>
    <t xml:space="preserve">MANTA SOLIDO ACABADO SPLIT 100% BABY ALPACA 127 X 178 + 10CM FLECOS,Q841/  FLECOS ,TEJIDO INDUSTRIAL PLANO </t>
  </si>
  <si>
    <t>MAT001-S/0715</t>
  </si>
  <si>
    <t xml:space="preserve">MANTA SOLIDO ACABADO SPLIT 100% BABY ALPACA 127 X 178 + 10CM FLECOS,0715/  FLECOS ,TEJIDO INDUSTRIAL PLANO </t>
  </si>
  <si>
    <t xml:space="preserve">CHALINA SOLIDO COLOR ENTERO 100% BABY ALPACA 165 X 32 CM,SFN40/  PESTAÑA DE 1" ,TEJIDO INDUSTRIAL PLANO </t>
  </si>
  <si>
    <t xml:space="preserve">CHALINA SOLIDO COLOR ENTERO 100% BABY ALPACA 165 X 32 CM,C970/  PESTAÑA DE 1" ,TEJIDO INDUSTRIAL PLANO </t>
  </si>
  <si>
    <t xml:space="preserve">CHALINA SOLIDO COLOR ENTERO 100% BABY ALPACA 165 X 32 CM,SFN61/  PESTAÑA DE 1" ,TEJIDO INDUSTRIAL PLANO </t>
  </si>
  <si>
    <t xml:space="preserve">CHALINA SOLIDO COLOR ENTERO 100% BABY ALPACA 165 X 32 CM,B426/  PESTAÑA DE 1" ,TEJIDO INDUSTRIAL PLANO </t>
  </si>
  <si>
    <t xml:space="preserve">CHALINA SOLIDO COLOR ENTERO 100% BABY ALPACA 165 X 32 CM,SFN21/  PESTAÑA DE 1" ,TEJIDO INDUSTRIAL PLANO </t>
  </si>
  <si>
    <t>MAT001-S/I836</t>
  </si>
  <si>
    <t xml:space="preserve">MANTA SOLIDO COLOR ENTERO 100% BABY ALPACA 50" X 70" + 4" FLECOS,I836/  FLECOS ,TEJIDO INDUSTRIAL PLANO </t>
  </si>
  <si>
    <t>MAT001-S/5229</t>
  </si>
  <si>
    <t xml:space="preserve">MANTA SOLIDO COLOR ENTERO 100% BABY ALPACA 50" X 70" + 4" FLECOS,5229/  FLECOS ,TEJIDO INDUSTRIAL PLANO </t>
  </si>
  <si>
    <t>MAT001-S/8361</t>
  </si>
  <si>
    <t xml:space="preserve">MANTA SOLIDO COLOR ENTERO 100% BABY ALPACA 50" X 70" + 4" FLECOS,8361/  FLECOS ,TEJIDO INDUSTRIAL PLANO </t>
  </si>
  <si>
    <t xml:space="preserve">MANTA TRIOMPHE 100% BABY ALPACA 130 X 170 + 10CM FLECOS CA13/  SPLITTED  TEJIDO INDUSTRIAL PLANO </t>
  </si>
  <si>
    <t>SPLIT 2 TONOS</t>
  </si>
  <si>
    <t>15-225</t>
  </si>
  <si>
    <t>16-029</t>
  </si>
  <si>
    <t xml:space="preserve"> 165 X 32</t>
  </si>
  <si>
    <t>MAT001-S/Q842</t>
  </si>
  <si>
    <t xml:space="preserve">MANTA SOLIDO ACABADO SPLIT 100% BABY ALPACA 127 X 178 + 10CM FLECOS,Q842/  FLECOS ,TEJIDO INDUSTRIAL PLANO </t>
  </si>
  <si>
    <t>MAT001-S/Q841</t>
  </si>
  <si>
    <t>MAT5209-FL-9125</t>
  </si>
  <si>
    <t xml:space="preserve">MANTA SOLIDO COLOR ENTERO 100% ALPACA 120CM X 170CM + 10CM,9125/  FLECOS ,TEJIDO INDUSTRIAL PLANO </t>
  </si>
  <si>
    <t>MAT5398-SH-SFN10/0785</t>
  </si>
  <si>
    <t xml:space="preserve">MANTA DOBLE CARA 100% BABY ALPACA 130 X 200 CMS,SFN10/0785  BASTA(2) ,TEJIDO INDUSTRIAL PLANO                 </t>
  </si>
  <si>
    <t xml:space="preserve">MANTA SOLIDO COLOR ENTERO 100% BABY ALPACA 50" X 70" + 1" FLECO PESTAÑA,O234/  FLECO PESTAÑA ,TEJIDO INDUSTRIAL PLANO </t>
  </si>
  <si>
    <t>MAT001-STR1/SFN10-SFN38</t>
  </si>
  <si>
    <t xml:space="preserve">MANTA RAYAS 100% BABY ALPACA 50" X 70" + 4" FLECOS,SFN10/SFN38  SPLITTED ,TEJIDO INDUSTRIAL PLANO </t>
  </si>
  <si>
    <t>MAT5720-SFN10-SFN21</t>
  </si>
  <si>
    <t xml:space="preserve">MANTA TAFETA 100% BABY ALPACA 50" X 70" + 5",SFN10/SFN21  FLECOS ,TEJIDO INDUSTRIAL PLANO </t>
  </si>
  <si>
    <t>16-007</t>
  </si>
  <si>
    <t>16-022</t>
  </si>
  <si>
    <t>16-024</t>
  </si>
  <si>
    <t>16-056</t>
  </si>
  <si>
    <t>TEXTURA DURA</t>
  </si>
  <si>
    <t>MANCHA Y QUEBRADA</t>
  </si>
  <si>
    <t>SPLIT FLOJO Y QUEBRADURA</t>
  </si>
  <si>
    <t xml:space="preserve">SPLIT </t>
  </si>
  <si>
    <t xml:space="preserve">MANCHA </t>
  </si>
  <si>
    <t>BORDE DE FLECO ONDEADO</t>
  </si>
  <si>
    <t xml:space="preserve"> 120CM X 170CM + 10CM</t>
  </si>
  <si>
    <t>130 X 200</t>
  </si>
  <si>
    <t xml:space="preserve">MANTA SOLIDO COLOR ENTERO 100% ALPACA 120CM X 170CM + 10CM,SFN85/  FLECOS ,TEJIDO INDUSTRIAL PLANO </t>
  </si>
  <si>
    <t xml:space="preserve">MANTA SOLIDO COLOR ENTERO 100% ALPACA 120CM X 170CM + 10CM,SFN68/  FLECOS ,TEJIDO INDUSTRIAL PLANO </t>
  </si>
  <si>
    <t>MAT001-MN-S/C970</t>
  </si>
  <si>
    <t xml:space="preserve">MANTA ESPERIENZA SOLIDO ACABADO SPLIT 100% BABY ALPACA 130 X 170 + 10CM FLECOS,C970/  SPLITTED ,TEJIDO INDUSTRIAL PLANO </t>
  </si>
  <si>
    <t>MAT001-MN-S/SFN41</t>
  </si>
  <si>
    <t xml:space="preserve">MANTA ESPERIENZA SOLIDO ACABADO SPLIT 100% BABY ALPACA 130 X 170 + 10CM FLECOS,SFN41/  SPLITTED ,TEJIDO INDUSTRIAL PLANO </t>
  </si>
  <si>
    <t>MAT001-8156/EL</t>
  </si>
  <si>
    <t xml:space="preserve">MANTA SOLIDO COLOR ENTERO 100% BABY ALPACA 50" X 70" + 1" FLECO PESTAÑA,8156/  FLECO PESTAÑA ,TEJIDO INDUSTRIAL PLANO </t>
  </si>
  <si>
    <t>16-026</t>
  </si>
  <si>
    <t>16-019</t>
  </si>
  <si>
    <t>PÓR HUECO</t>
  </si>
  <si>
    <t xml:space="preserve">POR MANCHA </t>
  </si>
  <si>
    <t>FALLA DE TELA</t>
  </si>
  <si>
    <t>FALLA DE TEJIDO, MEDIDA 53" X 81", SPLIT SALTADO</t>
  </si>
  <si>
    <t>MAT001-S/SFN22</t>
  </si>
  <si>
    <t xml:space="preserve">MANTA SOLIDO COLOR ENTERO 100%BABY ALPACA  50" X 70" + 4",SFN10/SFN22 FLECOS ,TEJIDO PUNTO MAQUINA </t>
  </si>
  <si>
    <t>MAT5769-SFN10/C866</t>
  </si>
  <si>
    <t xml:space="preserve">MANTA GRANITE 100%BABY ALPACA  130 X 170 + 10CM,SFN10/C866  FLECOS ,TEJIDO PUNTO MAQUINA </t>
  </si>
  <si>
    <t>MAT5769-SFN10/B426</t>
  </si>
  <si>
    <t xml:space="preserve">MANTA GRANITE 100%BABY ALPACA  130 X 170 + 10CM,SFN10/B426 FLECOS ,TEJIDO PUNTO MAQUINA </t>
  </si>
  <si>
    <t xml:space="preserve">MAT001-S/5229  </t>
  </si>
  <si>
    <t xml:space="preserve">MANTA SOLIDO COLOR ENTERO 100% BABY ALPACA 50" X 70" + 4" FLECOS,5229/  FLECOS ,TEJIDO INDUSTRIAL PLANO   </t>
  </si>
  <si>
    <t>MAT5257-6416</t>
  </si>
  <si>
    <t xml:space="preserve">MANTA SARGA 100% BABY ALPACA 130 X 180CM,6416/  BORDE BASKETWEAVE ,TEJIDO INDUSTRIAL PLANO </t>
  </si>
  <si>
    <t>MAT5257-8360</t>
  </si>
  <si>
    <t>MANTA SARGA 100% BABY ALPACA 130 X 180CM,8360/  BORDE BASKETWEAVE ,TEJIDO INDUSTRIAL PLANO</t>
  </si>
  <si>
    <t>MAT5257-SFN21</t>
  </si>
  <si>
    <t>MANTA SARGA 100% BABY ALPACA 130 X 180CM,SFN21/  BORDE BASKETWEAVE ,TEJIDO INDUSTRIAL PLANO</t>
  </si>
  <si>
    <t>MAT5257-SFN38</t>
  </si>
  <si>
    <t>MANTA SARGA 100% BABY ALPACA 130 X 180CM,SFN38/  BORDE BASKETWEAVE ,TEJIDO INDUSTRIAL PLANO</t>
  </si>
  <si>
    <t>MAT001-0234/EL</t>
  </si>
  <si>
    <t>MAT5694-SFN10/1391</t>
  </si>
  <si>
    <t xml:space="preserve">MANTA RAYAS 100%BABY ALPACA 2/16 50" X 70",SFN10/1391  BASTA(2) 0178,TEJIDO INDUSTRIAL PLANO    </t>
  </si>
  <si>
    <t>MAT5529-SFN10/SFN38</t>
  </si>
  <si>
    <t xml:space="preserve">MANTA RAYAS 100% BABY ALPACA 50" X 70" + 4" FLECOS,SFN10/SFN38  FLECOS ,TEJIDO INDUSTRIAL PLANO </t>
  </si>
  <si>
    <t>VST5488</t>
  </si>
  <si>
    <t xml:space="preserve">CHALECO 001 100% BABY ALPACA T/ UNICA,6416/  BORDE TEJIDO ,TEJIDO INDUSTRIAL PLANO  </t>
  </si>
  <si>
    <t xml:space="preserve">MANTA CARMELA 100% BABY ALPACA 50" X 70" + 4" FLECOS,/ SFN10, SFN38, SFN61, 6488. FLECOS RETORCIDOS ,TEJIDO INDUSTRIAL PLANO </t>
  </si>
  <si>
    <t xml:space="preserve">MANTA CANASTA 100% BABY ALPACA 2/28 50" X 70" + 4" FLECOS,/ 4718/J715/SFN10/AZ1654 FLECOS ,TEJIDO INDUSTRIAL PLANO </t>
  </si>
  <si>
    <t>MANTA TARTAN 100% ALPACA 50" X 70" + 1" FLECO PESTAÑA,9125/1391  PESTAÑA DE 1" ,TEJIDO INDUSTRIAL PLANO</t>
  </si>
  <si>
    <t>MAT5300-SFN50/SFN21</t>
  </si>
  <si>
    <t>MANTA NAZCA 100% BABY ALPACA 2/16 50" X 70" + 3" FLECOS,SFN50/SFN21  FLECOS ,TEJIDO INDUSTRIAL PLANO</t>
  </si>
  <si>
    <t>16-071</t>
  </si>
  <si>
    <t xml:space="preserve">15-059 </t>
  </si>
  <si>
    <t>14-118</t>
  </si>
  <si>
    <t>SE CORRIGIO EL SPLIT</t>
  </si>
  <si>
    <t>FALTA BASTA</t>
  </si>
  <si>
    <t xml:space="preserve"> 50" X 70" + 4</t>
  </si>
  <si>
    <t>130 X 180CM</t>
  </si>
  <si>
    <t xml:space="preserve">CHAL RAJ STRIPE 100% BABY ALPACA 54" X 68"+ 4",SFN10/6269  FLECOS ,TEJIDO INDUSTRIAL PLANO </t>
  </si>
  <si>
    <t>16-073</t>
  </si>
  <si>
    <t>FLECO CORTADO Y SIN SPLIT</t>
  </si>
  <si>
    <t>MAT5209-FL-SFN85</t>
  </si>
  <si>
    <t>MAT5209-FL-SFN68</t>
  </si>
  <si>
    <t>6C</t>
  </si>
  <si>
    <t>CAJA-64</t>
  </si>
  <si>
    <t>SPLIT FLOJO</t>
  </si>
  <si>
    <t xml:space="preserve">COJIN SOLIDO COLOR ENTERO 100% BABY ALPACA 30CM X 50CM + 5CM FLANGE,Q841/  PESTAÑA ,TEJIDO INDUSTRIAL PLANO </t>
  </si>
  <si>
    <t xml:space="preserve">COJIN SOLIDO COLOR ENTERO 100% BABY ALPACA 30CM X 50CM + 5CM FLANGE,0715/  PESTAÑA ,TEJIDO INDUSTRIAL PLANO </t>
  </si>
  <si>
    <t xml:space="preserve"> 30CM X 50CM + 5CM</t>
  </si>
  <si>
    <t>COJIN DECATIZADO</t>
  </si>
  <si>
    <t>PLW001-Q841/FL</t>
  </si>
  <si>
    <t>PLW001-0715/FL</t>
  </si>
  <si>
    <t>MAT5681-SFN85/SFN22</t>
  </si>
  <si>
    <t xml:space="preserve">MANTA CLEAN EDGE 100% BABY ALPACA 53" X 71",SFN85/SFN22  BORDE TEJIDO SFN85,TEJIDO INDUSTRIAL PLANO </t>
  </si>
  <si>
    <t>16-003</t>
  </si>
  <si>
    <t>OP-16-00096 - LUPE</t>
  </si>
  <si>
    <t>SD</t>
  </si>
  <si>
    <t>FLAVIA - VIAJE LOS ANGELES</t>
  </si>
  <si>
    <t>6B</t>
  </si>
  <si>
    <t>16-050</t>
  </si>
  <si>
    <t>MAT5694-SFN38/SFN68</t>
  </si>
  <si>
    <t>5B</t>
  </si>
  <si>
    <t>MAT001-5229</t>
  </si>
  <si>
    <t>CAMILA NARANJO ( CLIENTE  RENA WARE)</t>
  </si>
  <si>
    <t>CAMILA NARANJO (CLIENTE RENA WARE)</t>
  </si>
  <si>
    <t>s/d</t>
  </si>
  <si>
    <t>SALIDA FLAVIA MUESTRA</t>
  </si>
  <si>
    <t>02-03050</t>
  </si>
  <si>
    <t>LUPE OP- 16-0116</t>
  </si>
  <si>
    <t>02-03350</t>
  </si>
  <si>
    <t>AGLOVADAS EN DELANTERO</t>
  </si>
  <si>
    <t>FLAVIA SIN OP-</t>
  </si>
  <si>
    <t>camila muestras</t>
  </si>
  <si>
    <t>16-03062</t>
  </si>
  <si>
    <t>SRTA. ELSA</t>
  </si>
  <si>
    <t>14-00194</t>
  </si>
  <si>
    <t>14-00134</t>
  </si>
  <si>
    <t>14-00251</t>
  </si>
  <si>
    <t>15-00015</t>
  </si>
  <si>
    <t>14-00190</t>
  </si>
  <si>
    <t>14-00102</t>
  </si>
  <si>
    <t>14-00114</t>
  </si>
  <si>
    <t>15-00086</t>
  </si>
  <si>
    <t>15-00045</t>
  </si>
  <si>
    <t>12-00076</t>
  </si>
  <si>
    <t>14-00100</t>
  </si>
  <si>
    <t>14-00050</t>
  </si>
  <si>
    <t>14-00146</t>
  </si>
  <si>
    <t>14-00131</t>
  </si>
  <si>
    <t>15-00021</t>
  </si>
  <si>
    <t>185/</t>
  </si>
  <si>
    <t>16-066</t>
  </si>
  <si>
    <t>16-047</t>
  </si>
  <si>
    <t>TS7425-COMBO C</t>
  </si>
  <si>
    <t>TS7425-COMBO B</t>
  </si>
  <si>
    <t>CAP5529-SFN10/SFN50</t>
  </si>
  <si>
    <t>12-113</t>
  </si>
  <si>
    <t>SCF4279-100</t>
  </si>
  <si>
    <t>PLW4152-SFN61/ST0784</t>
  </si>
  <si>
    <t>PNL4256</t>
  </si>
  <si>
    <t>MAT4038</t>
  </si>
  <si>
    <t>MAT5693</t>
  </si>
  <si>
    <t>MAT001-B137/EL</t>
  </si>
  <si>
    <t>MAT001-A709</t>
  </si>
  <si>
    <t>MAT5695-8361</t>
  </si>
  <si>
    <t>MAT5695-I836</t>
  </si>
  <si>
    <t>PLW001-STN50/ST-SFN20</t>
  </si>
  <si>
    <t xml:space="preserve">MANTA TRIOMPHE 100%BABY ALPACA  130 X 170 + 10CM,2548/  SPLITTED ,TEJIDO INDUSTRIAL PLANO  </t>
  </si>
  <si>
    <t xml:space="preserve">PLW5772 </t>
  </si>
  <si>
    <t>PLW5773</t>
  </si>
  <si>
    <t>PLW5774</t>
  </si>
  <si>
    <t>PLW5775</t>
  </si>
  <si>
    <t>PLW5776</t>
  </si>
  <si>
    <t xml:space="preserve">COJIN BORDADO VINES 100%LANA  18" X 18",/   ,HECHO A MANO </t>
  </si>
  <si>
    <t xml:space="preserve">COJIN BORDADO FAUNA 100%LANA  14" X 24",/   ,HECHO A MANO </t>
  </si>
  <si>
    <t xml:space="preserve">COJIN BORDADO DRAGON FLY 100%LANA  20" X 20",/   ,HECHO A MANO </t>
  </si>
  <si>
    <t>COJIN BORDADO DRAGON FLY 100%ALGODON  14" X 24",/   ,HECHO A MANO</t>
  </si>
  <si>
    <t>COJIN BORDADO ACE 100%LANA  18" X 18",/   ,HECHO A MANO</t>
  </si>
  <si>
    <t>14-061</t>
  </si>
  <si>
    <t>15-078</t>
  </si>
  <si>
    <t>MAT5160-3606</t>
  </si>
  <si>
    <t>MAT5190-1174</t>
  </si>
  <si>
    <t>MAT60213-B</t>
  </si>
  <si>
    <t>MAT5309</t>
  </si>
  <si>
    <t>14-103</t>
  </si>
  <si>
    <t>BEK001-6378/CE-6378</t>
  </si>
  <si>
    <t>MAT5016-SFN61/C869</t>
  </si>
  <si>
    <t>BOX5168-MRN/N</t>
  </si>
  <si>
    <t>MAT4262-ORA</t>
  </si>
  <si>
    <t>SCF4208-SFN50</t>
  </si>
  <si>
    <t>13-169</t>
  </si>
  <si>
    <t>PLW60071/SFN61/12-33</t>
  </si>
  <si>
    <t>PLW9007-3A</t>
  </si>
  <si>
    <t>CAP5077-SFN22</t>
  </si>
  <si>
    <t>SHL0718</t>
  </si>
  <si>
    <t>12-110</t>
  </si>
  <si>
    <t>SWT7497-ECRU/T4</t>
  </si>
  <si>
    <t>PCH5466-13130/XS-SM</t>
  </si>
  <si>
    <t>MAT001-S/SFN38/S</t>
  </si>
  <si>
    <t xml:space="preserve"> </t>
  </si>
  <si>
    <t>16-054</t>
  </si>
  <si>
    <t>16-50</t>
  </si>
  <si>
    <t xml:space="preserve">MAT5047-AQUA </t>
  </si>
  <si>
    <t xml:space="preserve">MAT5257-SFN21 </t>
  </si>
  <si>
    <t xml:space="preserve">SHL5610-SFN10/6269 </t>
  </si>
  <si>
    <t>MAT60197/RD1</t>
  </si>
  <si>
    <t>MANTA RASO RAYAS 100% BABY ALPACA 50" X 70" + 3" FLECOS,/ 4937/AZ4625/L408/AZ8734/L420/I355 FLECOS ,TEJIDO INDUSTRIAL PLANO</t>
  </si>
  <si>
    <t xml:space="preserve">MANTA SARGA 100% BABY ALPACA 130 X 180CM,SFN21/  BORDE BASKETWEAVE ,TEJIDO INDUSTRIAL PLANO </t>
  </si>
  <si>
    <t>POR FLECOS SUELTOS</t>
  </si>
  <si>
    <t>FALLA DE TELA EN EL BORDE BASKETWEAVE</t>
  </si>
  <si>
    <t>OJO ESTA EN MANTA-NO SE ENVÍO A COSTURA POR EL TEJIDO</t>
  </si>
  <si>
    <t>16-025</t>
  </si>
  <si>
    <t>16-043</t>
  </si>
  <si>
    <t>16-074</t>
  </si>
  <si>
    <t>16-089</t>
  </si>
  <si>
    <t>16-040</t>
  </si>
  <si>
    <t>16-072</t>
  </si>
  <si>
    <t xml:space="preserve">PLW5629-ST4-SFN10/SFN75 </t>
  </si>
  <si>
    <t xml:space="preserve">PLW5630-ST4-SFN10/7255 </t>
  </si>
  <si>
    <t xml:space="preserve">PLW5631-ST4-SFN10/SFN33 </t>
  </si>
  <si>
    <t>MSK0188-SFN38/SFN43</t>
  </si>
  <si>
    <t>MAT5024-C740/SFN10</t>
  </si>
  <si>
    <t xml:space="preserve">MAT5735-I350/SFN10 </t>
  </si>
  <si>
    <t xml:space="preserve">MANTA WIDE WIDTH 100% BABY ALPACA 90" X 90" 0157/SFN40  PUNTADA 4 LADOS SFN40 TEJIDO INDUSTRIAL PLANO  </t>
  </si>
  <si>
    <t xml:space="preserve">COJIN CABALLO 100% ALPACA 20" X 20",SFN10/SFN75  STITCH 4 LADOS SFN75,TEJIDO PUNTO MAQUINA JACQUARD </t>
  </si>
  <si>
    <t xml:space="preserve">COJIN NUEVO CABALLO 100% ALPACA 24" X 24",SFN10/7255  STITCH 4 LADOS 7255,TEJIDO PUNTO MAQUINA JACQUARD </t>
  </si>
  <si>
    <t xml:space="preserve">COJIN NUEVO CABALLO 100% ALPACA 16" X 12",SFN10/SFN33  STITCH 4 LADOS SFN33,TEJIDO PUNTO MAQUINA JACQUARD </t>
  </si>
  <si>
    <t xml:space="preserve">MASCARA ESPIGA 100%BABY ALPACA  ,SFN38/SFN43  BORDE TEJIDO SFN43,TEJIDO INDUSTRIAL PLANO                                                              </t>
  </si>
  <si>
    <t xml:space="preserve">MANTA DOBLE TELA, DOBLE CARA ESPIGA-SQUARES 100%BABY ALPACA  50" X 70" + 4",C740/SFN10  FLECOS ,TEJIDO INDUSTRIAL PLANO </t>
  </si>
  <si>
    <t xml:space="preserve">MANTA WINDOWPANE 100% BABY ALPACA 50" X 70" + 4" FLECOS,I350/SFN10  FLECOS ,TEJIDO INDUSTRIAL PLANO </t>
  </si>
  <si>
    <t>MANTA SOLIDO COLOR ENTERO 100%BABY ALPACA  50" X 70" + 1",0234/  FLECO PESTAÑA ,TEJIDO INDUSTRIAL PLANO</t>
  </si>
  <si>
    <t>DECATIZADO Y PLANCHADO - CON LÍNEA DE PLANCHADO EN EL MEDIO</t>
  </si>
  <si>
    <t>DECATIZADO CON LÍNEA EN EL MEDIO. STITCHADO 0157(COLOR INCORRECTO)</t>
  </si>
  <si>
    <t>PANELES - SIN CONFECCIÓN - COLORES INVERTIDOS</t>
  </si>
  <si>
    <t>MASCARAS SIN ELÁSTICO</t>
  </si>
  <si>
    <t>ERROR EN EL PEGADO DE ELÁSTICO</t>
  </si>
  <si>
    <t>HUECO Y DESGASTE DE TELA</t>
  </si>
  <si>
    <t>ZURCIDO EN BORDE</t>
  </si>
  <si>
    <t xml:space="preserve">MAT001-YL1-S/SFN61 </t>
  </si>
  <si>
    <t>16-059</t>
  </si>
  <si>
    <t xml:space="preserve">MAT5209-FL-SFN68 </t>
  </si>
  <si>
    <t xml:space="preserve">MAT5209-FL-9125 </t>
  </si>
  <si>
    <t>16-082</t>
  </si>
  <si>
    <t>MAT5024-SFN50/SFN10</t>
  </si>
  <si>
    <t>QUEBRADURAS</t>
  </si>
  <si>
    <t>TERCERAS</t>
  </si>
  <si>
    <t>UND</t>
  </si>
  <si>
    <t xml:space="preserve">UBICACIÓN </t>
  </si>
  <si>
    <t>SE PASO PAR LA OP16-00126</t>
  </si>
  <si>
    <t>14-021</t>
  </si>
  <si>
    <t>14-071</t>
  </si>
  <si>
    <t>14-134</t>
  </si>
  <si>
    <t>14-194</t>
  </si>
  <si>
    <t>12-050</t>
  </si>
  <si>
    <t>15-099</t>
  </si>
  <si>
    <t>(SPLIT 2 TONOS 12 UNID / SPLIT FLOJO 11 UNID)</t>
  </si>
  <si>
    <t>(SPLIT OTRO TONO 08 UNID)</t>
  </si>
  <si>
    <t>(FALTA BASTA 03 UNID)</t>
  </si>
  <si>
    <t>(FALTA BASTA 07 OBSER)</t>
  </si>
  <si>
    <t>FALTA COSTURA DE BORDE</t>
  </si>
  <si>
    <t>(FALTA BASTA 09 UNID) (OJO CON BASKET WEARE 02 UNID)</t>
  </si>
  <si>
    <t>FALTA BASTA (12 x COSTURA)</t>
  </si>
  <si>
    <t>UBICACION</t>
  </si>
  <si>
    <t>MANTA SOLIDO COLOR ENTERO 100%BABY ALPACA  50" X 70" + 1",B137/  FLECO PESTAÑA ,TEJIDO INDUSTRIAL PLANO</t>
  </si>
  <si>
    <t>SE PASO PARA LA OP 16-00064</t>
  </si>
  <si>
    <t>16-060</t>
  </si>
  <si>
    <t xml:space="preserve">MAT5209-FL-SFN85 </t>
  </si>
  <si>
    <t xml:space="preserve">MANTA TRIOMPHE 100%BABY ALPACA  130 X 170 + 10CM,0638/  SPLITTED ,TEJIDO INDUSTRIAL PLANO                                                             </t>
  </si>
  <si>
    <t xml:space="preserve">MANTA TRIOMPHE 100%BABY ALPACA  130 X 170 + 10CM,SFN61/  SPLITTED ,TEJIDO INDUSTRIAL PLANO                                                             </t>
  </si>
  <si>
    <t>MANTA RASO RAYAS 100% BABY ALPACA 50" X 70" + 3" FLECOS,/ 6416/K231/L413/I647/L420/I355 FLECOS ,TEJIDO INDUSTRIAL PLANO</t>
  </si>
  <si>
    <t xml:space="preserve">MANTA SOLIDO COLOR ENTERO 100% BABY ALPACA 50" X 70" + 1" FLECO PESTAÑA,SFN40/  FLECO PESTAÑA ,TEJIDO INDUSTRIAL PLANO </t>
  </si>
  <si>
    <t>Color de split. Parte del 2do despacho.</t>
  </si>
  <si>
    <t xml:space="preserve">Regreso por split. </t>
  </si>
  <si>
    <t>Color de split no esta al Tono</t>
  </si>
  <si>
    <t>1ra. Etiquetado y con hang tag</t>
  </si>
  <si>
    <t>SE ENTREGO A GABY 01 UNID</t>
  </si>
  <si>
    <t>S/DOC</t>
  </si>
  <si>
    <t>16-084</t>
  </si>
  <si>
    <t xml:space="preserve">VST5058-CY1-1 </t>
  </si>
  <si>
    <t xml:space="preserve">VST5058-CY1-2 </t>
  </si>
  <si>
    <t xml:space="preserve">MAT60253-SFN10/B135 </t>
  </si>
  <si>
    <t xml:space="preserve">MAT60197-SFN10/B135 </t>
  </si>
  <si>
    <t>MAT001-2-SFN10/H4</t>
  </si>
  <si>
    <t>MAT001-2-SFN68/H4</t>
  </si>
  <si>
    <t>MAT001-2-SFN38/H4</t>
  </si>
  <si>
    <t xml:space="preserve">CHALECO BOUCLE CY1 76% ALPACA 17% LANA 7% NYLON  50/ </t>
  </si>
  <si>
    <t xml:space="preserve">CHALECO BOUCLE CY1 76% ALPACA 17% LANA 7% NYLON  Z613/50 </t>
  </si>
  <si>
    <t xml:space="preserve">MANTA GRIEGO 100% BABY ALPACA 60" X 60" + 4",SFN10/B135  SPLITTED ,TEJIDO INDUSTRIAL PLANO </t>
  </si>
  <si>
    <t xml:space="preserve">MANTA SOLIDO COLOR ENTERO 100% BABY ALPACA 40" X 70",SFN10,TEJIDO INDUSTRIAL PLANO </t>
  </si>
  <si>
    <t xml:space="preserve">MANTA SOLIDO COLOR ENTERO 100%BABY ALPACA 40" X 70",SFN68,TEJIDO INDUSTRIAL PLANO </t>
  </si>
  <si>
    <t xml:space="preserve">MANTA SOLIDO COLOR ENTERO 100% BABY ALPACA 40" X 70",SFN38,TEJIDO INDUSTRIAL PLANO </t>
  </si>
  <si>
    <t>4G</t>
  </si>
  <si>
    <t>16-096</t>
  </si>
  <si>
    <t xml:space="preserve">TS0188-SFN38/SFN43 </t>
  </si>
  <si>
    <t xml:space="preserve">MSK0188-SFN38/SFN43 </t>
  </si>
  <si>
    <t xml:space="preserve">CHAL SOLIDO COLOR ENTERO 100% BABY ALPACA  25 1/2 X 69 1/2 + 3",G02/  FLECOS ,TEJIDO INDUSTRIAL PLANO </t>
  </si>
  <si>
    <t xml:space="preserve">SET VIAJERO ESPIGA (MASCARILLA, MANTA Y BOLSA) 100%BABY ALPACA  40" X 60",SFN38/SFN43  BASTA(4) ,TEJIDO INDUSTRIAL PLANO </t>
  </si>
  <si>
    <t xml:space="preserve">MASCARA ESPIGA 100%BABY ALPACA  ,SFN38/SFN43  BORDE TEJIDO SFN43,TEJIDO INDUSTRIAL PLANO    </t>
  </si>
  <si>
    <t>Hilo Jalado/Desgaste de tela / Abertura der tela</t>
  </si>
  <si>
    <t>Flecos</t>
  </si>
  <si>
    <t>Por medida: 24" x 69 1/2"</t>
  </si>
  <si>
    <t>Los elásticos de las mascarillas están disparejos.</t>
  </si>
  <si>
    <t>Manchas en popelina, falla de tela y elásticos disparejos.</t>
  </si>
  <si>
    <t>RAYAS BLANCAS</t>
  </si>
  <si>
    <t>16-088</t>
  </si>
  <si>
    <t>CAP001-SFN10</t>
  </si>
  <si>
    <t xml:space="preserve">MANTA SOLIDO COLOR ENTERO 100%BABY ALPACA  50" X 70" + 3",SFN10/   ,TEJIDO INDUSTRIAL PLANO </t>
  </si>
  <si>
    <t>CAPA SOLIDO COLOR ENTERO 100%BABY ALPACA  50" X 70" + 4",SFN10/  FLECOS ,TEJIDO INDUSTRIAL PLANO</t>
  </si>
  <si>
    <t>TRASLADO A INVB</t>
  </si>
  <si>
    <t>INES VIZQUERRA (06 UNID SE PASO PARA LA OP 16-00131)</t>
  </si>
  <si>
    <t>002-003191</t>
  </si>
  <si>
    <t>MANTA RASO RAYAS 100%BABY ALPACA 50"X 70" + 3",/6416/K231/L413/I647/L420/I355 FLECOS, TEJIDOINDUSTRIAL PLANO</t>
  </si>
  <si>
    <t>002-0003219</t>
  </si>
  <si>
    <t>15-220</t>
  </si>
  <si>
    <t>X FLECOS</t>
  </si>
  <si>
    <t xml:space="preserve">50" x 70" + 4 </t>
  </si>
  <si>
    <t>002-0003116</t>
  </si>
  <si>
    <t>SIN BASTA /MAT4151-8</t>
  </si>
  <si>
    <t>15-075</t>
  </si>
  <si>
    <t>MANTA DOBLE TELA, DOBLE CARA ESPIGA-SQUARES 100%BABY ALPACA  50" X 70" + 4",4921/SFN10  FLECOS ,TEJIDO INDUSTRIAL PLANO</t>
  </si>
  <si>
    <t>CONTAMIDADO</t>
  </si>
  <si>
    <t>MANTA RASO 60% ACRILICO 30% ALPACA 10% LANA 50" X 70" + 4" FLECOS,OAT/TAN  FLECOS ,TEJIDO INDUSTRIAL PLANO</t>
  </si>
  <si>
    <t>MANTA SARGA 100% BABY ALPACA 140 X 200CM,5153/  BORDE BASKETWEAVE ,TEJIDO INDUSTRIAL PLANO</t>
  </si>
  <si>
    <t>DESPACHADO PARA INEVB</t>
  </si>
  <si>
    <t>67X55 = 16   / 73X55 = 1</t>
  </si>
  <si>
    <t>MANTA HOLIDAY MELANGE 60% ACRILICO 30% ALPACA 10% LANA 50" X 70" + 4" FLECOS,VBY/ROU  FLECOS ,TEJIDO INDUSTRIAL PLANO  / ROUGE BERRY</t>
  </si>
  <si>
    <t>TRANSFERENCIA</t>
  </si>
  <si>
    <t xml:space="preserve">002-0003116 = 1 </t>
  </si>
  <si>
    <t>FALTA BASTA EN UN LADO</t>
  </si>
  <si>
    <t>MANTA SOLIDO COLOR ENTERO 100%BABY ALPACA 50" X 70" + 4",0546/FLECOS, TEJIDO INDUSTRIAL PLANO</t>
  </si>
  <si>
    <t>002-0003317/3318</t>
  </si>
  <si>
    <t>MODELO ACE SIN HILBANAR</t>
  </si>
  <si>
    <t>MODELO DRAGON FLY</t>
  </si>
  <si>
    <t>MODELO FAUNA</t>
  </si>
  <si>
    <t>MODELO VINES</t>
  </si>
  <si>
    <t>CAPA SOLIDO COLOR ENTERO 100% BABY ALPACA ,A709/  FLECOS ,TEJIDO INDUSTRIAL PLANO</t>
  </si>
  <si>
    <t>16-027</t>
  </si>
  <si>
    <t>20/05-23/06</t>
  </si>
  <si>
    <t>3 SIN FLECOS</t>
  </si>
  <si>
    <t>RESERVADO LUPE OP15-00209</t>
  </si>
  <si>
    <t>INES VIZQUERRA (04 UNID SE PASO PARA LA OP 16-00131) SEPARADO LUPE OP15-00209</t>
  </si>
  <si>
    <t>INES VIZQUERRA (04 UNID SE PASO PARA LA OP 16-00131) RESERVADO LUPE OP15-00209</t>
  </si>
  <si>
    <t>INES VIZQUERRA (09 UNID SE PASO PARA LA OP 16-00131) RESERVADO LUPE OP15-00209</t>
  </si>
  <si>
    <t>002-0003175</t>
  </si>
  <si>
    <t>002-0003230</t>
  </si>
  <si>
    <t>23/06/2016-30/06</t>
  </si>
  <si>
    <t>002-003231</t>
  </si>
  <si>
    <t>002-0003227 / 3230</t>
  </si>
  <si>
    <t>002-0003117 / 3230</t>
  </si>
  <si>
    <t>002-003225</t>
  </si>
  <si>
    <t>002-003227</t>
  </si>
  <si>
    <t>SE PASO PARA LA OP 16-00132</t>
  </si>
  <si>
    <t xml:space="preserve">TRANSFERENCIA </t>
  </si>
  <si>
    <t>MAT001-SFN10</t>
  </si>
  <si>
    <t>23/06/2016/06/07</t>
  </si>
  <si>
    <t>DESPACHADO PARA INEVB/SE ENTREGO A CAMILA 01 UNID</t>
  </si>
  <si>
    <t>16-109</t>
  </si>
  <si>
    <t>16-068</t>
  </si>
  <si>
    <t>16-069</t>
  </si>
  <si>
    <t>16-063</t>
  </si>
  <si>
    <t>16-112</t>
  </si>
  <si>
    <t>16-098</t>
  </si>
  <si>
    <t xml:space="preserve">16-103 </t>
  </si>
  <si>
    <t>MAT5016-J239/9125</t>
  </si>
  <si>
    <t xml:space="preserve">MAT5733-SFN68/SFN38 </t>
  </si>
  <si>
    <t xml:space="preserve">MAT5731-COMBO2 </t>
  </si>
  <si>
    <t>SCF5789-SFN38/SFN68</t>
  </si>
  <si>
    <t xml:space="preserve">MAT5714 </t>
  </si>
  <si>
    <t xml:space="preserve">MAT5791-SFN10 </t>
  </si>
  <si>
    <t xml:space="preserve">MAT5823-SFN38/SFN68/H2 </t>
  </si>
  <si>
    <t xml:space="preserve">MAT5823-SFN22/100/H2 </t>
  </si>
  <si>
    <t xml:space="preserve">MAT5823-6269/SFN38/H2 </t>
  </si>
  <si>
    <t>DRES 5682-402/LCH/M-L</t>
  </si>
  <si>
    <t>DRES 5682-402/LCH/XS-S</t>
  </si>
  <si>
    <t xml:space="preserve">MANTA RASO 100%BABY ALPACA  127 X 175 + 10 CM,J239/9125  FLECOS ,TEJIDO INDUSTRIAL PLANO  </t>
  </si>
  <si>
    <t xml:space="preserve">MANTA WINDOWPANE 100%ALPACA  50" X 70" + 4",SFN68/SFN38   ,TEJIDO INDUSTRIAL PLANO </t>
  </si>
  <si>
    <t xml:space="preserve">MANTA TWEED 60%ACRILICO 30%ALPACA 10%LANA  50" X 70" + 4",MULTICOLOR/   ,TEJIDO INDUSTRIAL PLANO </t>
  </si>
  <si>
    <t xml:space="preserve">CHALINA CUADROS 100%BABY ALPACA  12" X 65" + 1",1391/SFN38  FLECO PESTAÑA ,TEJIDO INDUSTRIAL PLANO </t>
  </si>
  <si>
    <t xml:space="preserve">CHALINA CUADROS 100%BABY ALPACA  12" X 65" + 1",SFN38/SFN68  FLECO PESTAÑA ,TEJIDO INDUSTRIAL PLANO </t>
  </si>
  <si>
    <t xml:space="preserve">MANTA JERSEY 100%LANA TOP  52" X 64",BO/   ,HECHO A MANO </t>
  </si>
  <si>
    <t xml:space="preserve">MANTA ARROZ 100%LANA MECHA  50" X 70",SFN10/  ACABADO PERFECTO ,HECHO A MANO </t>
  </si>
  <si>
    <t xml:space="preserve">MANTA RAYAS 100%ALPACA 2/16 50" X 70",SFN38/SFN68  BASTA(2) ,TEJIDO INDUSTRIAL PLANO </t>
  </si>
  <si>
    <t xml:space="preserve">MANTA RAYAS 100%ALPACA 2/16 50" X 70",SFN22/100  BASTA(2) ,TEJIDO INDUSTRIAL PLANO </t>
  </si>
  <si>
    <t xml:space="preserve">MANTA RAYAS 100%ALPACA 2/16 50" X 70",6269/SFN38  BASTA(2) ,TEJIDO INDUSTRIAL PLANO </t>
  </si>
  <si>
    <t>INGRESO</t>
  </si>
  <si>
    <t>16-064</t>
  </si>
  <si>
    <t>16-014</t>
  </si>
  <si>
    <t>16-108</t>
  </si>
  <si>
    <t xml:space="preserve">MAT5209-2250/EL </t>
  </si>
  <si>
    <t xml:space="preserve">MAT5209-4936/EL </t>
  </si>
  <si>
    <t xml:space="preserve">MAT5209-SFN68/EL </t>
  </si>
  <si>
    <t xml:space="preserve">MAT5731-COMBO1 </t>
  </si>
  <si>
    <t>PLW5605</t>
  </si>
  <si>
    <t xml:space="preserve">MAT5024-4921/SFN10 </t>
  </si>
  <si>
    <t xml:space="preserve">MAT5024-SFN64/SFN10 </t>
  </si>
  <si>
    <t xml:space="preserve">MAT025-JAI-SFN85/SFN68 </t>
  </si>
  <si>
    <t xml:space="preserve">PLW5713-R020/K529 </t>
  </si>
  <si>
    <t xml:space="preserve">MAT5694-SFN38/0178 </t>
  </si>
  <si>
    <t xml:space="preserve">MAT001-SFN10/ST4-SFN22 </t>
  </si>
  <si>
    <t xml:space="preserve">MANTA SOLIDO COLOR ENTERO 100%ALPACA  50" X 70" + 1",2250/  FLECO PESTAÑA ,TEJIDO INDUSTRIAL PLANO </t>
  </si>
  <si>
    <t>MANTA SOLIDO COLOR ENTERO 100%ALPACA  50" X 70" + 1",4936/  FLECO PESTAÑA ,TEJIDO INDUSTRIAL PLANO</t>
  </si>
  <si>
    <t>MANTA SOLIDO COLOR ENTERO 100%ALPACA  50" X 70" + 1",SFN68/  FLECO PESTAÑA ,TEJIDO INDUSTRIAL PLANO</t>
  </si>
  <si>
    <t xml:space="preserve">EURO SHAM DIAMANTE ZIG ZAG 90% ACRÍLICO 10% ALPACA 26" X 26",0157/  C/CIERRE INVISIBLE ,TEJIDO INDUSTRIAL PLANO </t>
  </si>
  <si>
    <t xml:space="preserve">MANTA CLEAN EDGE 100%BABY ALPACA  50" X 60",SFN85/SFN68  CLEAN EDGE SFN85,TEJIDO INDUSTRIAL PLANO </t>
  </si>
  <si>
    <t>COJIN REPASO 100% ALGODON COTTONE 14" X 30",R020/K529  C/CIERRE INVISIBLE ,TEJIDO ARTESANAL TELAR</t>
  </si>
  <si>
    <t xml:space="preserve">MANTA RAYAS 100%BABY ALPACA 2/16 50" X 70",SFN38/  BASTA(2) 0178,TEJIDO INDUSTRIAL PLANO </t>
  </si>
  <si>
    <t xml:space="preserve">MANTA SOLIDO COLOR ENTERO 100% BABY ALPACA 50" X 70",SFN10/  PUNTADA(4) SFN22,TEJIDO INDUSTRIAL PLANO </t>
  </si>
  <si>
    <t>POR DESGASTE DE TELA</t>
  </si>
  <si>
    <t>POR CONSTRUCCIÓN Y COLOR DE CIERRE</t>
  </si>
  <si>
    <t>BARRADURA AL INICIO DE LOS FLECOS</t>
  </si>
  <si>
    <t>BASTA CHICA, DEBE SER DE 2CM.</t>
  </si>
  <si>
    <t>MANCHA / HILO JALADO- SIN STITCH</t>
  </si>
  <si>
    <t xml:space="preserve">MAT5209-4330/EL </t>
  </si>
  <si>
    <t xml:space="preserve">MAT5209-4330EL </t>
  </si>
  <si>
    <t>MAT60253-7062/SFN10</t>
  </si>
  <si>
    <t>SE PASO PARA OP 16-00120 SE CONVERTIRA(SWT5805-CY-SFN50)</t>
  </si>
  <si>
    <t>SE PASO PARA OP 16-00120 SE CONVERTIRA(SWT5805-CY-SFN38)</t>
  </si>
  <si>
    <t>30/06/2016-05/07</t>
  </si>
  <si>
    <t>002-0003246-3255</t>
  </si>
  <si>
    <t>002-0003255</t>
  </si>
  <si>
    <t>23/06/2016-13/07</t>
  </si>
  <si>
    <t>13/06/2016-13/07</t>
  </si>
  <si>
    <t>SE PASO PARA LA OP 16-00144</t>
  </si>
  <si>
    <t>HAT5782-N5</t>
  </si>
  <si>
    <t xml:space="preserve">HAT5782-V393                                      </t>
  </si>
  <si>
    <t xml:space="preserve">HAT5782-R169                                      </t>
  </si>
  <si>
    <t xml:space="preserve">HAT5782-R166                                      </t>
  </si>
  <si>
    <t xml:space="preserve">HAT5782-GX2                                       </t>
  </si>
  <si>
    <t xml:space="preserve">HAT5783-V393/R166                                 </t>
  </si>
  <si>
    <t xml:space="preserve">HAT5783-GX2/0157                                  </t>
  </si>
  <si>
    <t xml:space="preserve">VIN5811-N5                                        </t>
  </si>
  <si>
    <t xml:space="preserve">GORRA RAIN 100%LANA 1/0.5 ,N5/   ,HECHO A MANO                                                                                                        </t>
  </si>
  <si>
    <t xml:space="preserve">GORRA RAIN 100%LANA 1/0.5 ,V393/   ,HECHO A MANO                                                                                                      </t>
  </si>
  <si>
    <t xml:space="preserve">GORRA RAIN 100%LANA 1/0.5 ,R169/   ,HECHO A MANO                                                                                                      </t>
  </si>
  <si>
    <t xml:space="preserve">GORRA RAIN 100%LANA 1/0.5 ,R166/   ,HECHO A MANO                                                                                                      </t>
  </si>
  <si>
    <t xml:space="preserve">GORRA RAIN 100%LANA 1/0.5 ,GX2/   ,HECHO A MANO                                                                                                       </t>
  </si>
  <si>
    <t xml:space="preserve">GORRA RAYNA 100%LANA 1/0.5 ,V393/R166   ,HECHO A MANO                                                                                                 </t>
  </si>
  <si>
    <t xml:space="preserve">GORRA RAYNA 100%LANA 1/0.5 ,GX2/0157   ,HECHO A MANO                                                                                                  </t>
  </si>
  <si>
    <t xml:space="preserve">VINCHA KAT 100%LANA 1/0.5 ,N5/   ,HECHO A MANO                                                                                                        </t>
  </si>
  <si>
    <t>16-104</t>
  </si>
  <si>
    <t>PLW5008-ECR/V</t>
  </si>
  <si>
    <t>Antes era de la OP 16-68 (MAT5732-SFN38/SFN68/H2 ). OJO SIN BASTA</t>
  </si>
  <si>
    <t>Antes era de la OP 16-68 (MAT5732-SFN22/100/H2). OJO SIN BASTA</t>
  </si>
  <si>
    <t>Antes era de la OP 16-68 (MAT5732-6269/SFN38/H2). OJO SIN BASTA</t>
  </si>
  <si>
    <t>PLW001--SFN50/ST/SFN20</t>
  </si>
  <si>
    <t>MANTA CHEVRON 100% ALPACA 2/16 50" X 70" + 4" FLECOS,8369/ 4936 / 0785 / 0629 FLECOS ,TEJIDO INDUSTRIAL PLANO</t>
  </si>
  <si>
    <t>BEK4164-SFN61</t>
  </si>
  <si>
    <t xml:space="preserve">SCF5789-I391/SFN38 </t>
  </si>
  <si>
    <t>PCH5466-6416/XS-SM</t>
  </si>
  <si>
    <t>MAT4201-SFN40/6416</t>
  </si>
  <si>
    <t>MD0144-VDE</t>
  </si>
  <si>
    <t>SHM9007-4B</t>
  </si>
  <si>
    <t>SCVF4208-CY1-SFN38</t>
  </si>
  <si>
    <t>S/O</t>
  </si>
  <si>
    <t>MAT60194-LB/1</t>
  </si>
  <si>
    <t>MAT003</t>
  </si>
  <si>
    <t>MAT428</t>
  </si>
  <si>
    <t>16-123</t>
  </si>
  <si>
    <t>16-113</t>
  </si>
  <si>
    <t>PLW5630-SFN10/7255</t>
  </si>
  <si>
    <t>MAT5191-0157/SFN40</t>
  </si>
  <si>
    <t>MAT 5695-5229</t>
  </si>
  <si>
    <t>MANTAS RAYAS100% BABY ALPACA 2/28 130 X170 SFN10/6416, TEJIDO INDUATRIAL PLANO</t>
  </si>
  <si>
    <t>MANTAS RAYAS100% BABY ALPACA 2/28 130 X170 SFN10/5771 TEJIDO INDUATRIAL PLANO</t>
  </si>
  <si>
    <t>COJIN NUEVO CABALLO 100% ALPACA 24X24 SFN10/7255C/CIERRE INVISIBLE TEJIDO INDUSTRIALPLANO JACQUARD</t>
  </si>
  <si>
    <t>COJIN NUEVO CABALLO 100% ALPACA 24X24 SFN10/SFN75 C/CIERRE INVISIBLE TEJIDO INDUSTRIALPLANO JACQUARD</t>
  </si>
  <si>
    <t>MANTA GEOMETRICO 100% BABY ALPACA 50 X 70 0157/SFN40 CROCHETEADO INDUSTRIAL SFN40 TEJIDO INDUSTRIAL PLSNO JACQUARD</t>
  </si>
  <si>
    <t>MANTA MAT001 100% BABY ALPACA 130 X 180CM, 8361/DOBLE CROCHET, TEJIDO INDSUTRIAL PLANO</t>
  </si>
  <si>
    <t>16-119</t>
  </si>
  <si>
    <t>16-115</t>
  </si>
  <si>
    <t>MAT5016-SFN22/SFN8</t>
  </si>
  <si>
    <t>PCH5315</t>
  </si>
  <si>
    <t>MANTAS RAYASV100% ALPACA 2/28/ SFN 10/ B141- 130X 170 TEJODO INDSUTRIAL PLANO</t>
  </si>
  <si>
    <t>MANTAS RAYASV100% ALPACASFN13 10/6783- 130 X 170 TEJODO INDSUTRIAL PLANO</t>
  </si>
  <si>
    <t>MATAS RAYAS100% BABY ALPACA 2/28 - 130X 170 ,SFN 10/6416 TEJIDO INDUSTRIALMPLANO</t>
  </si>
  <si>
    <t>MANTAS RASO RAYAS 100% BABY ALPACA 50X70 FLECOS/ 6416/K231/L413/647/L420/1355 FLECOS TEJIDO INDUSTRIAL PLANO</t>
  </si>
  <si>
    <t>MANTA DOBLE CARA100% BABY ALPACA2/28 50X60 SFN 85 SFN 68 FLECOS SFN 85 TEJIDO INDUSTRIALPLANO</t>
  </si>
  <si>
    <t>MATA RASO 100% 50X70 SFN22/SFN68 FLECOS TEJIDO INDUSTRIAL PLANO</t>
  </si>
  <si>
    <t>HALLA DE TELA, HILO JALADO</t>
  </si>
  <si>
    <t>FLECOS SUELTOS</t>
  </si>
  <si>
    <t>POR MEDIDAS</t>
  </si>
  <si>
    <t>16-130</t>
  </si>
  <si>
    <t>MAT5645-AZUL</t>
  </si>
  <si>
    <t>MANTA CANASTA60% ACRILICO,30% ALPACA,10%LAA 127X178,AZUL,FLECOS TEJIDO INDUSTRIAL</t>
  </si>
  <si>
    <t>09-262</t>
  </si>
  <si>
    <t>16-081</t>
  </si>
  <si>
    <t>15-251</t>
  </si>
  <si>
    <t>13-057</t>
  </si>
  <si>
    <t>CAJA 1</t>
  </si>
  <si>
    <t>CAJA 2</t>
  </si>
  <si>
    <t>CAJA 3</t>
  </si>
  <si>
    <t>PRECIO VENTA INBV  $</t>
  </si>
  <si>
    <t xml:space="preserve">STOCK DE SALDOS DE PRODUCCION </t>
  </si>
  <si>
    <t>PLW5629-SFN10/SFN75</t>
  </si>
  <si>
    <t>MAT5016-SFN22/SFN68</t>
  </si>
  <si>
    <t>MANTA RASO 100%BABY ALPACA  50" X 70" + 4",SFN22/SFN68  FLECOS ,TEJIDO INDUSTRIAL PLANO</t>
  </si>
  <si>
    <t>VESTIDO TEXTURED STRIPES 50%BABY ALPACA 50%ALGODON  M-L,402/GRIS CLARO   ,TEJIDO PUNTO MAQUINA</t>
  </si>
  <si>
    <t>VESTIDO TEXTURED STRIPES 50%BABY ALPACA 50%ALGODON  XS-S,402/GRIS CLARO   ,TEJIDO PUNTO MAQUINA</t>
  </si>
  <si>
    <t>MAT5822-SFN10/B141</t>
  </si>
  <si>
    <t>MAT5822-SFN10/6783</t>
  </si>
  <si>
    <t>MAT5822-SFN10/6416</t>
  </si>
  <si>
    <t>MAT5822-SFN10/5771</t>
  </si>
  <si>
    <t>MANTA RAYAS 100%BABY ALPACA 2/28 130 X 170 + 10CM,SFN10/B141   ,TEJIDO INDUSTRIAL PLANO</t>
  </si>
  <si>
    <t>MANTA RAYAS 100%BABY ALPACA 2/28 130 X 170 + 10CM,SFN10/6783   ,TEJIDO INDUSTRIAL PLANO</t>
  </si>
  <si>
    <t>MANTA TRIOMPHE 100%BABY ALPACA  130 X 170 + 10CM,0638/  SPLITTED ,TEJIDO INDUSTRIAL PLANO</t>
  </si>
  <si>
    <t>MANTA TRIOMPHE 100%BABY ALPACA  130 X 170 + 10CM,SFN61/  SPLITTED ,TEJIDO INDUSTRIAL PLANO</t>
  </si>
  <si>
    <t>MANTA DOBLE TELA, DOBLE CARA ESPIGA-SQUARES 100%BABY ALPACA  50" X 70" + 4",SFN50/SFN10  FLECOS ,TEJIDO INDUSTRIAL PLANO</t>
  </si>
  <si>
    <t>MANTA WIDE WIDTH 100%BABY ALPACA  90" X 90",0157/SFN40  PUNTADA(4) SFN40,TEJIDO INDUSTRIAL PLANO</t>
  </si>
  <si>
    <t xml:space="preserve">MANTA SOLIDO COLOR ENTERO 100%ALPACA  120 X 170 + 10CM,SFN68/  FLECOS ,TEJIDO INDUSTRIAL PLANO </t>
  </si>
  <si>
    <t>MANTA SOLIDO COLOR ENTERO 100%ALPACA  50" X 70" + 1",4330/  FLECO PESTAÑA ,TEJIDO INDUSTRIAL PLANO</t>
  </si>
  <si>
    <t>MANTA SOLIDO COLOR ENTERO 100%BABY ALPACA  40" X 70",SFN10/  BASTA(4) SFN22,TEJIDO INDUSTRIAL PLANO</t>
  </si>
  <si>
    <t>MANTA SOLIDO COLOR ENTERO 100% BABY ALPACA 50" X 70",SFN10/  PUNTADA(4) SFN22,TEJIDO INDUSTRIAL PLANO</t>
  </si>
  <si>
    <t>MANTA SOLIDO COLOR ENTERO 100%BABY ALPACA  50" X 70" + 3",SFN10/   ,TEJIDO INDUSTRIAL PLANO</t>
  </si>
  <si>
    <t>002-0003369</t>
  </si>
  <si>
    <t>COMENTARIO</t>
  </si>
  <si>
    <t>FECHA</t>
  </si>
  <si>
    <t>DOCUMENTO</t>
  </si>
  <si>
    <t>STOCK INICIAL</t>
  </si>
  <si>
    <t>MAYO -JUNIO -JULIO</t>
  </si>
  <si>
    <t>AGOSTO</t>
  </si>
  <si>
    <t>002-0003348</t>
  </si>
  <si>
    <t>002-0003347</t>
  </si>
  <si>
    <t>INVB</t>
  </si>
  <si>
    <t>PRECIO DE VENTA INEVB $</t>
  </si>
  <si>
    <t>UNID</t>
  </si>
  <si>
    <t>MOTIVO</t>
  </si>
  <si>
    <t>MAT5801-SFN10/4967</t>
  </si>
  <si>
    <t>CUBRECAMA SOLIDO COLOR ENTERO 100% BABY ALPACA 108" X 90" SFN61/  CLEAN EDGE SFN61</t>
  </si>
  <si>
    <t>MANTA GAUZE STRIPE 2 100%BABY ALPACA 2/28 48" X 70" + 10",SFN10/4967  FLECOS CON NUDO MACRAME ,TEJIDO ARTESANAL TELAR</t>
  </si>
  <si>
    <t>NYC AGOST16-UGG</t>
  </si>
  <si>
    <t>TRANS. OP16-00036</t>
  </si>
  <si>
    <t>TRANS. OP16-00120</t>
  </si>
  <si>
    <t>TRANS. OP16-00161</t>
  </si>
  <si>
    <t>MAT5822-SFN10/B14</t>
  </si>
  <si>
    <t>002-0003402</t>
  </si>
  <si>
    <t>16-134</t>
  </si>
  <si>
    <t>MAT5828-SFN85/SFN68</t>
  </si>
  <si>
    <t>MANTA BICOLOR 100%BABY ALPACA 2/28 50" X 60" + 4",SFN85/SFN68  FLECOS RETORCIDOS ,TEJIDO INDUSTRIAL PLANO</t>
  </si>
  <si>
    <t xml:space="preserve">MAT5645-CAFE </t>
  </si>
  <si>
    <t>MAT5016-HH-P555/P558</t>
  </si>
  <si>
    <t>MAT4151-HH-C750/C740</t>
  </si>
  <si>
    <t xml:space="preserve">MAT001-HH-SQRS1/SFN38/SFN85 </t>
  </si>
  <si>
    <t xml:space="preserve">MAT5524-4967 </t>
  </si>
  <si>
    <t xml:space="preserve">PLW5629-SFN10/SFN75 </t>
  </si>
  <si>
    <t xml:space="preserve">PCH5271-E003 </t>
  </si>
  <si>
    <t xml:space="preserve">PCH5271-M681 </t>
  </si>
  <si>
    <t>HAT5782-R166</t>
  </si>
  <si>
    <t xml:space="preserve">MANTA CANASTA 60%ACRILICO 30%ALPACA 10%LANA  127 X 178 + 10CM,CAFE/  FLECOS ,TEJIDO INDUSTRIAL PLANO </t>
  </si>
  <si>
    <t xml:space="preserve">MANTA RASO 100%BABY ALPACA 2/28 50" X 60" + 4",P555/P558  FLECOS P555,TEJIDO INDUSTRIAL PLANO </t>
  </si>
  <si>
    <t xml:space="preserve">MANTA SARGA 100%BABY ALPACA 2/16 50" X 60" + 4",C750/C740  FLECOS C750,TEJIDO INDUSTRIAL PLANO </t>
  </si>
  <si>
    <t xml:space="preserve">MANTA CUADROS PUNTEADOS 100%BABY ALPACA 2/28 50" X 60",SFN38/SFN85  PUNTADA ZIGZAG(4) SFN85,TEJIDO INDUSTRIAL PLANO </t>
  </si>
  <si>
    <t xml:space="preserve">MANTA RESORT 50%ALPACA 50%BABY ALPACA  50" X 70",SFN10/4967  PUNTADA(4) 4967,TEJIDO INDUSTRIAL PLANO JACQUARD </t>
  </si>
  <si>
    <t>COJIN NUEVO CABALLO 100%ALPACA  24" X 24",SFN10/SFN75  C/CIERRE INVISIBLE ,TEJIDO INDUSTRIAL PLANO JACQUARD</t>
  </si>
  <si>
    <t xml:space="preserve">PONCHO TRAVEL 100%BABY ALPACA 2,000 NM UNICA,E003/  CAPUCHA ,TEJIDO PUNTO MAQUINA </t>
  </si>
  <si>
    <t xml:space="preserve">PONCHO TRAVEL 100%BABY ALPACA 2,000 NM UNICA,M681/  CAPUCHA ,TEJIDO PUNTO MAQUINA </t>
  </si>
  <si>
    <t xml:space="preserve">GORRA RAIN 100%LANA 1/0.5 ,R166/   ,HECHO A MANO </t>
  </si>
  <si>
    <t>OTRA TONALIDAD Y CON BRILLO</t>
  </si>
  <si>
    <t>POR PESO</t>
  </si>
  <si>
    <t>FLECO CHICO (7.5CM) Y POR PESO</t>
  </si>
  <si>
    <t>16-092</t>
  </si>
  <si>
    <t xml:space="preserve">MAT5398-HH-SFN85/SFN68 </t>
  </si>
  <si>
    <t xml:space="preserve">MAT5525-6416 </t>
  </si>
  <si>
    <t xml:space="preserve">MAT001-SFN61 </t>
  </si>
  <si>
    <t xml:space="preserve">MAT001-SFN10 </t>
  </si>
  <si>
    <t xml:space="preserve">SHL0718-L413 </t>
  </si>
  <si>
    <t>16-137</t>
  </si>
  <si>
    <t xml:space="preserve">SWT5804-CY-SFN21 </t>
  </si>
  <si>
    <t xml:space="preserve">SWT5804-CY-SFN38 </t>
  </si>
  <si>
    <t xml:space="preserve">SWT5804-CY/PET-SFN21 </t>
  </si>
  <si>
    <t xml:space="preserve">SWT5804-CY/PET-SFN38 </t>
  </si>
  <si>
    <t>HAT5782-GX2</t>
  </si>
  <si>
    <t xml:space="preserve">MANTA CANASTA 60%ACRILICO 30%ALPACA 10%LANA  127 X 178 + 10CM,AZUL/  FLECOS ,TEJIDO INDUSTRIAL PLANO </t>
  </si>
  <si>
    <t>MANTA DOBLE TELA, DOBLE CARA ESPIGA- SQUARES 100% BABY ALPACA 50" X 70" + 4" FLECOS,4921/SFN10  FLECOS ,TEJIDO INDUSTRIAL PLANO</t>
  </si>
  <si>
    <t>MANTA DOBLE CARA 100%BABY ALPACA 2/28 50" X 60" + 4",SFN85/SFN68  FLECOS SFN85,TEJIDO INDUSTRIAL PLANO</t>
  </si>
  <si>
    <t>MANTA RAYAS 50%ALPACA 50%BABY ALPACA  50" X 70",/ 6416/4967/100 PUNTADA(4) 4967,TEJIDO INDUSTRIAL PLANO</t>
  </si>
  <si>
    <t xml:space="preserve">MANTA SOLIDO COLOR ENTERO 100%BABY ALPACA  50" X 70" + 3",SFN61/   ,TEJIDO INDUSTRIAL PLANO </t>
  </si>
  <si>
    <t xml:space="preserve">CHAL SOLIDO COLOR ENTERO 100% BABY ALPACA  25 1/2 X 69 1/2 + 3",L413/  FLECOS ,TEJIDO INDUSTRIAL PLANO </t>
  </si>
  <si>
    <t xml:space="preserve">CHOMPA OVERSIZE 100%BABY ALPACA  REGULAR,SFN21/  CLEAN EDGE ,TEJIDO INDUSTRIAL PLANO </t>
  </si>
  <si>
    <t xml:space="preserve">CHOMPA OVERSIZE 100%BABY ALPACA  REGULAR,SFN38/  CLEAN EDGE ,TEJIDO INDUSTRIAL PLANO </t>
  </si>
  <si>
    <t>CHOMPA OVERSIZE 100%BABY ALPACA  PETITE,SFN21/  CLEAN EDGE ,TEJIDO INDUSTRIAL PLANO</t>
  </si>
  <si>
    <t xml:space="preserve">CHOMPA OVERSIZE 100%BABY ALPACA  PETITE,SFN38/  CLEAN EDGE ,TEJIDO INDUSTRIAL PLANO </t>
  </si>
  <si>
    <t xml:space="preserve">GORRA RAIN 100%LANA 1/0.5 ,GX2/   ,HECHO A MANO </t>
  </si>
  <si>
    <t>FLECO ROTO Y HILO JALADO</t>
  </si>
  <si>
    <t>FALLA EN EL TEJIDO Y DOBLE TONALIDAD</t>
  </si>
  <si>
    <t>HILO JALADO / 2 TONOS / MANCHA</t>
  </si>
  <si>
    <t>FLECO FALLADO</t>
  </si>
  <si>
    <t>HILO JALADO / FALLA DE TELA</t>
  </si>
  <si>
    <t>DESGARRO DE TELA C/VINCHA</t>
  </si>
  <si>
    <t>HAT5782-V393</t>
  </si>
  <si>
    <t xml:space="preserve">GORRA RAIN 100%LANA 1/0.5 ,V393/   ,HECHO A MANO </t>
  </si>
  <si>
    <t>COST. UNIT.</t>
  </si>
  <si>
    <t>COST. TOT.</t>
  </si>
  <si>
    <t>CALIDAD</t>
  </si>
  <si>
    <t>PRIMERA</t>
  </si>
  <si>
    <t>GUIA</t>
  </si>
  <si>
    <t>CAPA CY1 100% BABY ALPACA REGULAR,SFN22/  CLEAN EDGE ,TEJIDO INDUSTRIAL PLANO / CAMEL</t>
  </si>
  <si>
    <t>CAPA CY1 100% BABY ALPACA PETITE,SFN22/  CLEAN EDGE ,TEJIDO INDUSTRIAL PLANO  / CAMEL</t>
  </si>
  <si>
    <t>SEGUNDA</t>
  </si>
  <si>
    <t>MANTA SARGA 100%BABY ALPACA 2/16 50" X 60" + 4",C750/C740  FLECOS C750,TEJIDO INDUSTRIAL PLANO</t>
  </si>
  <si>
    <t>MANTA ZEBRA 50% ALPACA 50% BABY ALPACA 50" X 70",SFN10/5167  CROCHETEADO INDUSTRIAL ,TEJIDO INDUSTRIAL PLANO JACQUARD</t>
  </si>
  <si>
    <t>MANTA ZEBRA 50% ALPACA 50% BABY ALPACA 50" X 70",SFN10/SFN50  CROCHETEADO INDUSTRIAL ,TEJIDO INDUSTRIAL PLANO JACQUARD</t>
  </si>
  <si>
    <t>MANTA ZEBRA 50% ALPACA 50% BABY ALPACA 50" X 70",SFN10/2200  CROCHETEADO INDUSTRIAL ,TEJIDO INDUSTRIAL PLANO JACQUARD</t>
  </si>
  <si>
    <t>MANTA SATIN 100% BABY ALPACA 50" X 70" + 3" FLECOS I647/L420  FLECOS  TEJIDO INDUSTRIAL PLANO</t>
  </si>
  <si>
    <t>MANTA RASO RAYAS 100% BABY ALPACA 50" X 70" + 3" FLECOS,/ 4937/AZ4625/L408/AZ8734/L420/I355 FLECOS ,TEJIDO INDUSTRIAL PLANO / AQUAMARINE</t>
  </si>
  <si>
    <t>002-0003440</t>
  </si>
  <si>
    <t>002-0003441</t>
  </si>
  <si>
    <t>002-0003442</t>
  </si>
  <si>
    <t>TERCERA</t>
  </si>
  <si>
    <t>INCA TOPS</t>
  </si>
  <si>
    <t>002-0003456</t>
  </si>
  <si>
    <t>CUBRECAMA TAFETA 100% BABY ALPACA 90"X90", SFN68/SFN38 BASTA SIMPLE, TEJIDO INDUSTRIAL PLANO</t>
  </si>
  <si>
    <t>MUESTRAS</t>
  </si>
  <si>
    <t>#</t>
  </si>
  <si>
    <t>16-159</t>
  </si>
  <si>
    <t xml:space="preserve">MANTA RASO RAYAS 100% BABY ALPACA 50" X 70" + 3" FLECOS,/ 4937/AZ4625/L408/AZ8734/L420/I355 FLECOS ,TEJIDO INDUSTRIAL PLANO / AQUAMARINE </t>
  </si>
  <si>
    <t>MANTA SOLIDO ACABADO SPLIT 100% BABY ALPACA 50" X 70" + 4" FLECOS,0546/  FLECOS ,TEJIDO INDUSTRIAL PLANO   / CELADON GREEN</t>
  </si>
  <si>
    <t>MANTA SOLIDO COLOR ENTERO 100% BABY ALPACA 50" X 70" + 4" FLECOS,5229/  FLECOS ,TEJIDO INDUSTRIAL PLANO</t>
  </si>
  <si>
    <t>SET VIAJERO ESPIGA (MASCARILLA, MANTA Y BOLSA) 100%BABY ALPACA  ,SFN10/2250   ,TEJIDO INDUSTRIAL PLANO</t>
  </si>
  <si>
    <t>TS7425-COMBOC</t>
  </si>
  <si>
    <t>MANTA SOLIDO COLOR ENTERO 100%BABY ALPACA  50" X 70" + 1",SFN40/  FLECO PESTAÑA ,TEJIDO INDUSTRIAL PLANO</t>
  </si>
  <si>
    <t>MANTA SOLIDO COLOR ENTERO 100%ALPACA  120 X 170 + 10CM,SFN68/  FLECOS ,TEJIDO INDUSTRIAL PLANO</t>
  </si>
  <si>
    <t>MANTA RAYAS 100%BABY ALPACA 2/28 130 X 170 + 10CM,SFN10/6416   ,TEJIDO INDUSTRIAL PLANO</t>
  </si>
  <si>
    <t>MANTA RAYAS 100%BABY ALPACA 2/28 130 X 170 + 10CM,SFN10/5771   ,TEJIDO INDUSTRIAL PLANO</t>
  </si>
  <si>
    <t>CHALINA INFINITY CY1 100% BABY ALPACA 165 X 32 CM SFN38/  UNION SIMPLE  TEJIDO INDUSTRIAL PLANO</t>
  </si>
  <si>
    <t>CHALINA INFINITY CY1 100% BABY ALPACA 165 X 32 CM 500/  UNION SIMPLE  TEJIDO INDUSTRIAL PLANO</t>
  </si>
  <si>
    <t>MANTA SOLIDO ACABADO CON STITCH 100% BABY ALPACA 50" X 70" SFN50/  CON PUNTADA  TEJIDO INDUSTRIAL PLANO</t>
  </si>
  <si>
    <t>GORRA RIB 2X2 100% BABY ALPACA ,6460/   ,TEJIDO PUNTO MAQUINA</t>
  </si>
  <si>
    <t>PONCHO VINCE 100% ALGODON PIMA XS/SM,6416/  ROLL ,TEJIDO PUNTO MAQUINA</t>
  </si>
  <si>
    <t>PONCHO VINCE 100% BABY ALPACA REGULAR,SFN50/  CLEAN EDGE ,TEJIDO INDUSTRIAL PLANO</t>
  </si>
  <si>
    <t>CAPA CY1 100% BABY ALPACA REGULAR,SFN38/  CLEAN EDGE ,TEJIDO INDUSTRIAL PLANO</t>
  </si>
  <si>
    <t>PONCHO VINCE 100% ALGODON PIMA MD/LG,BO/  ROLL ,TEJIDO PUNTO MAQUINA</t>
  </si>
  <si>
    <t>CHALINA SOLIDO COLOR ENTERO 100% BABY ALPACA 165 X 32 CM,C970/  PESTAÑA DE 1" ,TEJIDO INDUSTRIAL PLANO</t>
  </si>
  <si>
    <t>CHAL SOLIDO COLOR ENTERO 100% BABY ALPACA 25 ½”X 69 ½” +3 ”,4718/  FLECOS ,TEJIDO INDUSTRIAL PLANO</t>
  </si>
  <si>
    <t>CHALINA INFINITY CY1 100% BABY ALPACA 165 X 32 CM 500/ UNION SIMPLE TEJIDO INDUSTRIAL PLANO</t>
  </si>
  <si>
    <t>CHALINA BOBLE CARA 100% BABY ALPACA 12"X65" + 4", SFN85/SFN61 FLECOS, TEJIDO INDUSTRIAL PLANO</t>
  </si>
  <si>
    <t xml:space="preserve">GUANTES CROCHET 100% BABY ALPACA ,6701/   ,HECHO A MANO          </t>
  </si>
  <si>
    <t>GUANTES CROCHET 100% BABY ALPACA ,J715/   ,HECHO A MANO</t>
  </si>
  <si>
    <t>MANTA NIXON SOLIDO 100% BABY ALPACA 60" X 60" + 4" / SFN10-1173-SFN50 FLECOS SFN10 TEJIDO INDUSTRIAL PLANO</t>
  </si>
  <si>
    <t>PONCHO VINCE 100% BABY ALPACA REGULAR,6269/  CLEAN EDGE ,TEJIDO INDUSTRIAL PLANO</t>
  </si>
  <si>
    <t>MANTA GRIEGO 100% BABY ALPACA 60" X 60" + 4" 7062/SFN10  FLECOS</t>
  </si>
  <si>
    <t>CHALECO BOUCLE CY1 76% ALPACA 17% LANA 7% NYLON  Z613/Z604</t>
  </si>
  <si>
    <t>GORRA CROCHET 50% ACRILICO,35% ALPACA 15% LANA UNICA 6416/    TEJIDO ARTESANAL A CROCHET</t>
  </si>
  <si>
    <t>MANTA DOBLE CARA/DOBLE TELA "CAHUAN" 100% BABY ALPACA 50" X 70" SFN68/SFN38  CON PUNTADA 4 LADOS SFN38</t>
  </si>
  <si>
    <t>PANEL S/MODELO 100% BABY ALPACA 18" X 20" /  ACABADO PERFECTO  TEJIDO ARTESANAL TELAR</t>
  </si>
  <si>
    <t>CHALINA SAIL 100% BABY ALPACA 10" X 90" +7" 100/  FLECOS  TEJIDO ARTESANAL TELAR</t>
  </si>
  <si>
    <t>MAT5022-COMBOA</t>
  </si>
  <si>
    <t>PLW001-SFN50/ST/SFN20</t>
  </si>
  <si>
    <t>16-186</t>
  </si>
  <si>
    <t>16-141</t>
  </si>
  <si>
    <t>MAT5331-TEAL</t>
  </si>
  <si>
    <t xml:space="preserve">MANTA SOLID COLOR ENTERO 60%ACRILICO 30%ALPACA 10%LANA  50" X 63" +3",TEAL/  FLECOS RETORCIDOS ,TEJIDO INDUSTRIAL PLANO </t>
  </si>
  <si>
    <t>MAT5331-J572</t>
  </si>
  <si>
    <t xml:space="preserve">MANTA SOLID COLOR ENTERO 60%ACRILICO 30%ALPACA 10%LANA  50" X 63" +3",J572/  FLECOS RETORCIDOS ,TEJIDO INDUSTRIAL PLANO </t>
  </si>
  <si>
    <t>MAT5331-COB</t>
  </si>
  <si>
    <t xml:space="preserve">MANTA SOLID COLOR ENTERO 60%ACRILICO 30%ALPACA 10%LANA  50" X 63" +3",COBALTO/  FLECOS RETORCIDOS ,TEJIDO INDUSTRIAL PLANO </t>
  </si>
  <si>
    <t>PLW5713-R020/K529</t>
  </si>
  <si>
    <t>PONCHO ESPIGA 100%BABY ALPACA  40"X53",/ AZUL/BLANCO/ROSADO  ,TEJIDO ARTESANAL TELAR</t>
  </si>
  <si>
    <t>RAYAS</t>
  </si>
  <si>
    <t>MAT5331-ECRU</t>
  </si>
  <si>
    <t xml:space="preserve">MANTA SOLID COLOR ENTERO 60%ACRILICO 30%ALPACA 10%LANA  50" X 63" +3",ECRU/  FLECOS RETORCIDOS ,TEJIDO INDUSTRIAL PLANO </t>
  </si>
  <si>
    <t>MANTA TAFETA 100% BABY ALPACA 50" X 70" + 4" FLECOS,SFN21/SFN38  FLECOS ,TEJIDO INDUSTRIAL PLANO</t>
  </si>
  <si>
    <t>COJIN SOLIDO COLOR ENTERO 100% BABY ALPACA 30CM X 40CM SFN61/SFN61  ACABADO PERFECTO  TEJIDO INDUSTRIAL PLANO</t>
  </si>
  <si>
    <t>50 X 70"</t>
  </si>
  <si>
    <t>MAT5331-CHAR</t>
  </si>
  <si>
    <t xml:space="preserve">MANTA SOLID COLOR ENTERO 60%ACRILICO 30%ALPACA 10%LANA  50" X 63" +3",CHARCOAL/  FLECOS RETORCIDOS ,TEJIDO INDUSTRIAL PLANO </t>
  </si>
  <si>
    <t xml:space="preserve">MAT5717 </t>
  </si>
  <si>
    <t xml:space="preserve">MANTA HUARY RAYAS 60%ACRILICO 30%ALPACA 10%LANA  50" X 63" +3",CHARCOAL/  FLECOS RETORCIDOS ,TEJIDO INDUSTRIAL PLANO </t>
  </si>
  <si>
    <t>GABY</t>
  </si>
  <si>
    <t>GABY/CLIENTE CHINO</t>
  </si>
  <si>
    <t>GORRA RAIN 100%LANA 1/0.5 ,V393/   ,HECHO A MANO</t>
  </si>
  <si>
    <t xml:space="preserve">SCF5789-1391/SFN38 </t>
  </si>
  <si>
    <t>MAT5022-COMBOD</t>
  </si>
  <si>
    <t>BEQ003-MM/L837</t>
  </si>
  <si>
    <t>MANTA TARTAN 100% ALPACA 50" X 70" + 1" FLECO PESTAÑA,9125/1391  PESTAÑA DE 1" ,TEJIDO INDUSTRIAL PLANO  / ACERO NAVY</t>
  </si>
  <si>
    <t xml:space="preserve">PLW4152-SFN61/ST-0784               </t>
  </si>
  <si>
    <t>14-189</t>
  </si>
  <si>
    <t xml:space="preserve">IND109-BC-MCN/NJR </t>
  </si>
  <si>
    <t>12-109</t>
  </si>
  <si>
    <t>PAR</t>
  </si>
  <si>
    <t>TS7425-COMBOB</t>
  </si>
  <si>
    <t>SET VIAJERO ESPIGA (MASCARILLA, MANTA Y BOLSA) 100% BABY ALPACA ,SFN10/C869   ,TEJIDO INDUSTRIAL PLANO</t>
  </si>
  <si>
    <t>MANTA RASO 100%BABY ALPACA 2/28 50" X 60" + 4",P555/P558  FLECOS P555,TEJIDO INDUSTRIAL PLANO</t>
  </si>
  <si>
    <t>MANTA RAYAS 100% BABY ALPACA 50" X 70",SFN38/  BASTA SIMPLE SFN68,TEJIDO INDUSTRIAL PLANO</t>
  </si>
  <si>
    <t>MANTA ZIG ZAG 100% BABY ALPACA 60" X 60" + 4" 7062/SFN10  SPLITTED  TEJIDO INDUSTRIAL PLANO</t>
  </si>
  <si>
    <t>MANTA LABERINTO 100% BABY ALPACA 60" X 60" + 4" 2403/SFN10  SPLITTED  TEJIDO INDUSTRIAL PLANO</t>
  </si>
  <si>
    <t>MANTA TRIOMPHE 100% BABY ALPACA 130 X 170 + 10CM FLECOS C872/  SPLITTED  TEJIDO INDUSTRIAL PLANO</t>
  </si>
  <si>
    <t>MANTA LUXE 100% BABY ALPACA 130 X 170CM,SFN10/3532  CLEAN EDGE 3532,TEJIDO INDUSTRIAL PLANO</t>
  </si>
  <si>
    <t>CHALINA MINI ESPIGA 100% BABY ALPACA 12.5" X 69" + 1",SFN10/6488  FLECO PESTAÑA ,TEJIDO INDUSTRIAL PLANO</t>
  </si>
  <si>
    <t>CUBRECAMA SOLIDO COLOR ENTERO 100% BABY ALPACA 229 X 229CM,6378/  CLEAN EDGE 6378,TEJIDO INDUSTRIAL PLANO</t>
  </si>
  <si>
    <t>MANTA RAZO DOBLE CARA 100% BABY ALPACA 50" X 70" + 4" FLECOS,SFN41/C869  FLECOS ,TEJIDO INDUSTRIAL PLANO</t>
  </si>
  <si>
    <t>MANTA SOLIDO ACABADO SPLIT 100% BABY ALPACA 50" X 70" SFN38/  SPLITTED  TEJIDO INDUSTRIAL PLANO</t>
  </si>
  <si>
    <t>PCH5466-B130/XS-SM</t>
  </si>
  <si>
    <t>PONCHO VINCE 100% ALGODON PIMA XS/SM,B130/  ROLL ,TEJIDO PUNTO MAQUINA    / SOFT GREY</t>
  </si>
  <si>
    <t>PONCHO VINCE 100% BABY ALPACA REGULAR,SFN10/  CLEAN EDGE ,TEJIDO INDUSTRIAL PLANO</t>
  </si>
  <si>
    <t>PONCHO VINCE 100% BABY ALPACA REGULAR SFN21/  CLEAN EDGE  TEJIDO INDUSTRIAL PLANO</t>
  </si>
  <si>
    <t>MANTA ZIG ZAG 100% BABY ALPACA 60" X 60" + 4" 4932/SFN10  SPLITTED  TEJIDO INDUSTRIAL PLANO</t>
  </si>
  <si>
    <t>MAT5047-ACUA</t>
  </si>
  <si>
    <t>MAT5398-HH-SFN85/SFN68</t>
  </si>
  <si>
    <t xml:space="preserve">16-054 </t>
  </si>
  <si>
    <t>002-0003467</t>
  </si>
  <si>
    <t>002-0003468</t>
  </si>
  <si>
    <t xml:space="preserve">MANTA WIDE WIDTH 100% BABY ALPACA 90" X 90" 0157/SFN40  PUNTADA 4 SFN40 TEJIDO INDUSTRIAL PLANO       WHITE AND GREY </t>
  </si>
  <si>
    <t xml:space="preserve">SALIDA DE SALDOS DE PRODUCCION </t>
  </si>
  <si>
    <t>16-133</t>
  </si>
  <si>
    <t>MANTA SOLIDO ACABADO CON STITCH 100%BABY ALPACA  50" X 70",P569/  PUNTADA(4) ,TEJIDO INDUSTRIAL PLANO</t>
  </si>
  <si>
    <t>16-140</t>
  </si>
  <si>
    <t>MAT7425-SFN10/SFN61</t>
  </si>
  <si>
    <t xml:space="preserve">MANTA ESPIGA 100%BABY ALPACA  50" X 70" + 4",SFN10/SFN50  FLECOS SFN10,TEJIDO ARTESANAL TELAR </t>
  </si>
  <si>
    <t xml:space="preserve">MAT5578-3 </t>
  </si>
  <si>
    <t xml:space="preserve">MANTA CHUNKY UNEVEN 100%LANA  50" X 70",ECRU/  BASTA(2) ,TEJIDO ARTESANAL TELAR </t>
  </si>
  <si>
    <t>16-152</t>
  </si>
  <si>
    <t xml:space="preserve">MAT5824-C866/SFN38 </t>
  </si>
  <si>
    <t xml:space="preserve">MANTA FRANJA 100%BABY ALPACA 2/28 130 X 180CM + 2.5CM,C866/SFN38  FLECO PESTAÑA ,TEJIDO INDUSTRIAL PLANO </t>
  </si>
  <si>
    <t xml:space="preserve">MAT001-ST-SFN22/ST4-SFN38 </t>
  </si>
  <si>
    <t xml:space="preserve">MANTA SOLID COLOR ENTERO 100%BABY ALPACA 2/28 130 X 180CM,SFN22/  PUNTADA(4) SFN38,TEJIDO INDUSTRIAL PLANO </t>
  </si>
  <si>
    <t xml:space="preserve">MAT5016-ST-SFN61/SFN85 </t>
  </si>
  <si>
    <t xml:space="preserve">MANTA RASO 100%BABY ALPACA 2/28 130 X 180CM + 10CM,SFN61/SFN85  FLECOS RETORCIDOS ,TEJIDO INDUSTRIAL PLANO </t>
  </si>
  <si>
    <t xml:space="preserve">MAT025-ST-SFN68/SFN61/CE-SFN85 </t>
  </si>
  <si>
    <t xml:space="preserve">MANTA CLEAN EDGE 100%BABY ALPACA 2/28 130 X 180CM,SFN68/SFN61  CLEAN EDGE SFN85,TEJIDO INDUSTRIAL PLANO </t>
  </si>
  <si>
    <t xml:space="preserve">MAT025-ST-SFN85/SFN22/CE-SFN21 </t>
  </si>
  <si>
    <t xml:space="preserve">MANTA CLEAN EDGE 100%BABY ALPACA 2/28 130 X 180CM,SFN85/SFN22  CLEAN EDGE SFN21,TEJIDO INDUSTRIAL PLANO </t>
  </si>
  <si>
    <t>MANCHA / SIN STITCH</t>
  </si>
  <si>
    <t>DESGASTE DE TELA EN BORDE CLEAN EDGE</t>
  </si>
  <si>
    <t>FRANCESCA</t>
  </si>
  <si>
    <t>50" X 60" + 4"</t>
  </si>
  <si>
    <t>35" X 14" 61</t>
  </si>
  <si>
    <t>18" X 18"</t>
  </si>
  <si>
    <t>40" X 70"</t>
  </si>
  <si>
    <t xml:space="preserve"> 165 X 32 CM</t>
  </si>
  <si>
    <t>50CM X 50CM</t>
  </si>
  <si>
    <t xml:space="preserve"> 18" X 20"</t>
  </si>
  <si>
    <t>20 X 26</t>
  </si>
  <si>
    <t>110" X 100"</t>
  </si>
  <si>
    <t>140 X 200CM</t>
  </si>
  <si>
    <t>25 ½”X 69 ½” +3 ”</t>
  </si>
  <si>
    <t>14" X 24"</t>
  </si>
  <si>
    <t>12" X 65"</t>
  </si>
  <si>
    <t>4k</t>
  </si>
  <si>
    <t xml:space="preserve">CAP5077-CY-SFN38 </t>
  </si>
  <si>
    <t xml:space="preserve">CAPA CY1 100%BABY ALPACA  REGULAR,SFN50/  CLEAN EDGE ,TEJIDO INDUSTRIAL PLANO </t>
  </si>
  <si>
    <t xml:space="preserve">CAPA CY1 100%BABY ALPACA  REGULAR,SFN38/  CLEAN EDGE ,TEJIDO INDUSTRIAL PLANO </t>
  </si>
  <si>
    <t>16-149</t>
  </si>
  <si>
    <t xml:space="preserve">CAP5077-CY/PET-SFN38 </t>
  </si>
  <si>
    <t xml:space="preserve">CAPA CY1 100%BABY ALPACA  PETITE,SFN38/  CLEAN EDGE ,TEJIDO INDUSTRIAL PLANO </t>
  </si>
  <si>
    <t xml:space="preserve">RECOGIDO EN VINCHA </t>
  </si>
  <si>
    <t>16-00166</t>
  </si>
  <si>
    <t>CANTIDAD</t>
  </si>
  <si>
    <t>PRECIO</t>
  </si>
  <si>
    <t xml:space="preserve">MAT5822 -SFN10/6416 </t>
  </si>
  <si>
    <t>MAT5822 -SFN10/6783</t>
  </si>
  <si>
    <t>IIO</t>
  </si>
  <si>
    <t>16-00192</t>
  </si>
  <si>
    <t>16-00193</t>
  </si>
  <si>
    <t>16-139</t>
  </si>
  <si>
    <t xml:space="preserve">MAT001-SFN10/EL </t>
  </si>
  <si>
    <t xml:space="preserve">MANTA SOLIDO COLOR ENTERO 100%BABY ALPACA  50" X 70" + 1",SFN10/  FLECO PESTAÑA ,TEJIDO INDUSTRIAL PLANO </t>
  </si>
  <si>
    <t xml:space="preserve">MAT001-SFN40/EL </t>
  </si>
  <si>
    <t xml:space="preserve">MANTA SOLIDO COLOR ENTERO 100%BABY ALPACA  50" X 70" + 1",SFN40/  FLECO PESTAÑA ,TEJIDO INDUSTRIAL PLANO </t>
  </si>
  <si>
    <t>16-148</t>
  </si>
  <si>
    <t xml:space="preserve">SWT5805-CY-SFN50 </t>
  </si>
  <si>
    <t xml:space="preserve">CHOMPA CUELLO TORTUGA 100%BABY ALPACA  REGULAR,SFN50/  MANGAS TEJIDAS ,TEJIDO INDUSTRIAL PLANO </t>
  </si>
  <si>
    <t xml:space="preserve">SWT5805-CY/PET-SFN50 </t>
  </si>
  <si>
    <t xml:space="preserve">CHOMPA CUELLO TORTUGA 100%BABY ALPACA  PETITE,SFN50/  MANGAS TEJIDAS ,TEJIDO INDUSTRIAL PLANO </t>
  </si>
  <si>
    <t xml:space="preserve">SWT5805-CY/PET-SFN22 </t>
  </si>
  <si>
    <t xml:space="preserve">CHOMPA CUELLO TORTUGA 100%BABY ALPACA  PETITE,SFN22/  MANGAS TEJIDAS ,TEJIDO INDUSTRIAL PLANO </t>
  </si>
  <si>
    <t xml:space="preserve">SWT5804-CY-Q194 </t>
  </si>
  <si>
    <t xml:space="preserve">CHOMPA OVERSIZE 100%BABY ALPACA  REGULAR,Q194/  CLEAN EDGE ,TEJIDO INDUSTRIAL PLANO </t>
  </si>
  <si>
    <t xml:space="preserve">SWT5804-CY/PET-Q194 </t>
  </si>
  <si>
    <t xml:space="preserve">CHOMPA OVERSIZE 100%BABY ALPACA  PETITE,Q194/  CLEAN EDGE ,TEJIDO INDUSTRIAL PLANO </t>
  </si>
  <si>
    <t>16-129</t>
  </si>
  <si>
    <t xml:space="preserve">MAT5562-SFN68/4316 </t>
  </si>
  <si>
    <t xml:space="preserve">MANTA TAFETA 100%BABY ALPACA  50" X 70" + 4",SFN68/4316  FLECOS ,TEJIDO INDUSTRIAL PLANO </t>
  </si>
  <si>
    <t xml:space="preserve">MAT5562-SFN68/SFN38 </t>
  </si>
  <si>
    <t xml:space="preserve">MANTA TAFETA 100%BABY ALPACA  50" X 70" + 4",SFN68/SFN38  FLECOS ,TEJIDO INDUSTRIAL PLANO </t>
  </si>
  <si>
    <t xml:space="preserve">MAT001-C752/EL </t>
  </si>
  <si>
    <t xml:space="preserve">MANTA SOLIDO COLOR ENTERO 100%BABY ALPACA  50" X 70" + 1",C752/  FLECO PESTAÑA ,TEJIDO INDUSTRIAL PLANO </t>
  </si>
  <si>
    <t xml:space="preserve">MAT001-C838/EL </t>
  </si>
  <si>
    <t xml:space="preserve">MANTA SOLIDO COLOR ENTERO 100%BABY ALPACA  50" X 70" + 1",C838/  FLECO PESTAÑA ,TEJIDO INDUSTRIAL PLANO </t>
  </si>
  <si>
    <t xml:space="preserve">MAT001-C970/EL </t>
  </si>
  <si>
    <t xml:space="preserve">MANTA SOLIDO COLOR ENTERO 100%BABY ALPACA  50" X 70" + 1",C970/  FLECO PESTAÑA ,TEJIDO INDUSTRIAL PLANO </t>
  </si>
  <si>
    <t xml:space="preserve">MAT001-8156/EL </t>
  </si>
  <si>
    <t xml:space="preserve">MANTA SOLIDO COLOR ENTERO 100% BABY ALPACA  50" X 70" + 3",8156/  FLECO PESTAÑA ,TEJIDO INDUSTRIAL PLANO </t>
  </si>
  <si>
    <t xml:space="preserve">SCF5398-CY-SFN50/6416 </t>
  </si>
  <si>
    <t xml:space="preserve">CHALINA DOBLE CARA 100%BABY ALPACA  25" X 75" + 4",SFN50/6416   ,TEJIDO INDUSTRIAL PLANO </t>
  </si>
  <si>
    <t xml:space="preserve">SCF5398-CY-SFN10/Q194 </t>
  </si>
  <si>
    <t xml:space="preserve">CHALINA DOBLE CARA 100%BABY ALPACA  25" X 75" + 4",SFN10/Q194   ,TEJIDO INDUSTRIAL PLANO </t>
  </si>
  <si>
    <t xml:space="preserve">MAT5562-SFN38/R228 </t>
  </si>
  <si>
    <t xml:space="preserve">MANTA TAFETA 100%BABY ALPACA  50" X 70" + 4",SFN38/R228  FLECOS ,TEJIDO INDUSTRIAL PLANO </t>
  </si>
  <si>
    <t xml:space="preserve">MAT5562-SFN68/R227 </t>
  </si>
  <si>
    <t xml:space="preserve">MANTA TAFETA 100%BABY ALPACA  50" X 70" + 4",SFN68/R227  FLECOS ,TEJIDO INDUSTRIAL PLANO </t>
  </si>
  <si>
    <t xml:space="preserve">BEQ5562-SFN38/L408 </t>
  </si>
  <si>
    <t xml:space="preserve">CUBRECAMA TAFETA 100%BABY ALPACA  90" X 90",SFN38/L408  BASTA(2) ,TEJIDO INDUSTRIAL PLANO </t>
  </si>
  <si>
    <t xml:space="preserve">BEQ4164-SFN68 </t>
  </si>
  <si>
    <t xml:space="preserve">CUBRECAMA SOLID COLOR ENTERO 100%BABY ALPACA  90" X 90",SFN68/  CLEAN EDGE SFN68,TEJIDO INDUSTRIAL PLANO </t>
  </si>
  <si>
    <t xml:space="preserve">BEK5562-SFN38/R228 </t>
  </si>
  <si>
    <t xml:space="preserve">CUBRECAMA TAFETA 100%BABY ALPACA  108" X 90",SFN38/R228  BASTA(2) ,TEJIDO INDUSTRIAL PLANO </t>
  </si>
  <si>
    <t xml:space="preserve">BEK5562-SFN38/L408 </t>
  </si>
  <si>
    <t xml:space="preserve">CUBRECAMA TAFETA 100%BABY ALPACA  108" X 90",SFN38/L408  BASTA(2) ,TEJIDO INDUSTRIAL PLANO </t>
  </si>
  <si>
    <t xml:space="preserve">BEK5562-SFN68/SFN38 </t>
  </si>
  <si>
    <t xml:space="preserve">CUBRECAMA TAFETA 100%BABY ALPACA  108" X 90",SFN68/SFN38  BASTA(2) ,TEJIDO INDUSTRIAL PLANO </t>
  </si>
  <si>
    <t xml:space="preserve">BEK025-SFN61/SFN38 </t>
  </si>
  <si>
    <t xml:space="preserve">CUBRECAMA CLEAN EDGE (HUGO) 100%BABY ALPACA  108" X 90",SFN61/SFN38  CLEAN EDGE SFN61,TEJIDO INDUSTRIAL PLANO </t>
  </si>
  <si>
    <t xml:space="preserve">BEK4272 </t>
  </si>
  <si>
    <t xml:space="preserve">CUBRECAMA JACK 100%BABY ALPACA 2/28 108" X 90",MULTICOLOR/  BASTA(2) ,TEJIDO INDUSTRIAL PLANO </t>
  </si>
  <si>
    <t>ABERTURA DE TELA</t>
  </si>
  <si>
    <t>MANCHAS Y FALLA DE TELA</t>
  </si>
  <si>
    <t>DOBLEZ EN MEDIO DEL SHAWL</t>
  </si>
  <si>
    <t xml:space="preserve">FALLA DE TELA/DESGARRO EN BORDE </t>
  </si>
  <si>
    <t>MANCHAS/CUELLO RECOGIDO/FALLA EN TELA</t>
  </si>
  <si>
    <t>MARCA DE PLANCHA/DESGARRO DE CUELLO/CUELLO MAL TEJIDO</t>
  </si>
  <si>
    <t>FALTA DE HILO</t>
  </si>
  <si>
    <t>FALLA DE TEJIDO/MANCHA</t>
  </si>
  <si>
    <t>FALLA DE TEJIDO (HILO JALADO)</t>
  </si>
  <si>
    <t xml:space="preserve">MAT5562-SFN38/L408 </t>
  </si>
  <si>
    <t xml:space="preserve">MANTA TAFETA 100%BABY ALPACA  50" X 70" + 4",SFN38/L408  FLECOS ,TEJIDO INDUSTRIAL PLANO </t>
  </si>
  <si>
    <t xml:space="preserve">MAT001-J715/EL </t>
  </si>
  <si>
    <t xml:space="preserve">MANTA SOLIDO COLOR ENTERO 100%BABY ALPACA  50" X 70" + 1",J715/  FLECO PESTAÑA ,TEJIDO INDUSTRIAL PLANO </t>
  </si>
  <si>
    <t xml:space="preserve">OP </t>
  </si>
  <si>
    <t xml:space="preserve">CODIGOS </t>
  </si>
  <si>
    <t xml:space="preserve">DESCRIPCION </t>
  </si>
  <si>
    <t xml:space="preserve">OBSERVACIONES </t>
  </si>
  <si>
    <t>Por descontaminar</t>
  </si>
  <si>
    <t xml:space="preserve">MANTA SOLIDO COLOR ENTERO 100%BABY ALPACA  50" X 70" + 1",SFN73/  FLECO PESTAÑA ,TEJIDO INDUSTRIAL PLANO </t>
  </si>
  <si>
    <t xml:space="preserve">HAT5810-N5 </t>
  </si>
  <si>
    <t xml:space="preserve">GORRA JILL 100%BABY ALPACA 2/2 ,N5/   ,HECHO A MANO </t>
  </si>
  <si>
    <t>TOLERANCIA DE CUELLO Y FALDÓN</t>
  </si>
  <si>
    <t xml:space="preserve">SWT5805-CY-SFN22 </t>
  </si>
  <si>
    <t xml:space="preserve">CHOMPA CUELLO TORTUGA 100%BABY ALPACA  REGULAR,SFN22/  MANGAS TEJIDAS ,TEJIDO INDUSTRIAL PLANO </t>
  </si>
  <si>
    <t xml:space="preserve">BEQ5562-SFN68/R227 </t>
  </si>
  <si>
    <t xml:space="preserve">CUBRECAMA TAFETA 100%BABY ALPACA  90" X 90",SFN68/R227  BASTA(2) ,TEJIDO INDUSTRIAL PLANO </t>
  </si>
  <si>
    <t xml:space="preserve">BEK5562-SFN68/R227 </t>
  </si>
  <si>
    <t xml:space="preserve">CUBRECAMA TAFETA 100%BABY ALPACA  108" X 90",SFN68/R227  BASTA(2) ,TEJIDO INDUSTRIAL PLANO </t>
  </si>
  <si>
    <t xml:space="preserve">BEK5562-SFN21/SFN38 </t>
  </si>
  <si>
    <t xml:space="preserve">CUBRECAMA TAFETA 100%BABY ALPACA  108" X 90",SFN21/SFN38  BASTA(2) ,TEJIDO INDUSTRIAL PLANO </t>
  </si>
  <si>
    <t>DESGASTE DE TELA/SEGUNDA</t>
  </si>
  <si>
    <t>MANCHA DE GOMA / CON PLAQUITA/SEGUNDA</t>
  </si>
  <si>
    <t>FALLA DE TELA  / CON PLAQUITA/SEGUNDA</t>
  </si>
  <si>
    <t xml:space="preserve"> CON PLAQUITA/SEGUNDA</t>
  </si>
  <si>
    <t>CON GOMA  / CON PLAQUITA/SEGUNDA</t>
  </si>
  <si>
    <t>PLACA MUY ABAJO/SEGUNDA</t>
  </si>
  <si>
    <t>MARCA DE PLANCHA/SEGUNDA</t>
  </si>
  <si>
    <t>ZURCIDO/SEGUNDA</t>
  </si>
  <si>
    <t>CUELLO RECOGIDO/SEGUNDA</t>
  </si>
  <si>
    <t xml:space="preserve">MAT001-YL1-S/0638 </t>
  </si>
  <si>
    <t xml:space="preserve">MANTA TRIOMPHE 100% BABY ALPACA 130 X 170 + 10CM FLECOS,0638/  SPLITTED ,TEJIDO INDUSTRIAL PLANO </t>
  </si>
  <si>
    <t>16-143</t>
  </si>
  <si>
    <t xml:space="preserve">CAP5393-SFN50 </t>
  </si>
  <si>
    <t xml:space="preserve">CAPA SOLIDO COLOR ENTERO 100%BABY ALPACA  50" X 70" + 4",SFN50/  FLECOS ,TEJIDO INDUSTRIAL PLANO </t>
  </si>
  <si>
    <t xml:space="preserve">CAP5393-GY2 </t>
  </si>
  <si>
    <t xml:space="preserve">CAPA SOLIDO COLOR ENTERO 100%BABY ALPACA  50" X 70" + 4",GY2/  FLECOS ,TEJIDO INDUSTRIAL PLANO </t>
  </si>
  <si>
    <t xml:space="preserve">MAT001-SFN50 </t>
  </si>
  <si>
    <t xml:space="preserve">MANTA SOLIDO COLOR ENTERO 100%BABY ALPACA  50" X 70" + 4",SFN50/  FLECOS ,TEJIDO INDUSTRIAL PLANO </t>
  </si>
  <si>
    <t>MAT5397-SFN22/SFN50</t>
  </si>
  <si>
    <t xml:space="preserve">MANTA TARTAN 100%BABY ALPACA  50" X 70" + 4",SFN22/SFN50  FLECOS RETORCIDOS ,TEJIDO INDUSTRIAL PLANO </t>
  </si>
  <si>
    <t>16-184</t>
  </si>
  <si>
    <t>PLW5834-WHITE</t>
  </si>
  <si>
    <t>COJIN FUR /SOLID IN THE BACK 100% LANA 1/0.4 18" X 18", 576/ C/CIERRE INVISIBLE</t>
  </si>
  <si>
    <t>LIZ SE LO ENTREGO A FLAVIA EL 11/10</t>
  </si>
  <si>
    <t>16-160</t>
  </si>
  <si>
    <t xml:space="preserve">MAT5727-2288/B139 </t>
  </si>
  <si>
    <t xml:space="preserve">CUBRECAMA COCODRILO JACQUARD 100%BABY ALPACA 2/28 59” X 79”,2288/B139  STITCH INDUSTRIAL 4 LADOS 2288,TEJIDO INDUSTRIAL PLANO JACQUARD </t>
  </si>
  <si>
    <t>16-147</t>
  </si>
  <si>
    <t xml:space="preserve">MAT5727-SFN10/SFN40 </t>
  </si>
  <si>
    <t xml:space="preserve">MANTA COCODRILO JACQUARD 100%BABY ALPACA 2/28 59” X 79”,SFN10/SFN40  STITCH INDUSTRIAL 4 LADOS SFN10,TEJIDO INDUSTRIAL PLANO JACQUARD </t>
  </si>
  <si>
    <t xml:space="preserve">MAT5728-FN10/SFN40 </t>
  </si>
  <si>
    <t xml:space="preserve">MANTA TIGRE JACQUARD 100%BABY ALPACA 2/28 59” X 79”,SFN10/SFN40  STITCH INDUSTRIAL 4 LADOS SFN10,TEJIDO INDUSTRIAL PLANO JACQUARD </t>
  </si>
  <si>
    <t xml:space="preserve">MAT5728-2288/B139 </t>
  </si>
  <si>
    <t xml:space="preserve">MANTA TIGRE JACQUARD 100%BABY ALPACA 2/28 59” X 79”,2288/B139  STITCH INDUSTRIAL 4 LADOS 2288,TEJIDO INDUSTRIAL PLANO JACQUARD </t>
  </si>
  <si>
    <t xml:space="preserve">MAT5730-2288/B139 </t>
  </si>
  <si>
    <t xml:space="preserve">MANTA DOBLE CARA/DOBLE TELA 100%BABY ALPACA 2/28 59" X 79" + 1",2288/B139  PESTAÑA DE 1" ,TEJIDO INDUSTRIAL PLANO </t>
  </si>
  <si>
    <t xml:space="preserve">MAT5730-SFN10/SFN75 </t>
  </si>
  <si>
    <t xml:space="preserve">MANTA DOBLE CARA/DOBLE TELA 100%BABY ALPACA 2/28 59" X 79" + 1",SFN10/SFN75  PESTAÑA DE 1" ,TEJIDO INDUSTRIAL PLANO </t>
  </si>
  <si>
    <t xml:space="preserve">CAP5397-1391/9125 </t>
  </si>
  <si>
    <t xml:space="preserve">CAPA TARTAN 100%BABY ALPACA 2/28 50" X 70" + 4",1391/9125  FLECOS RETORCIDOS ,TEJIDO INDUSTRIAL PLANO </t>
  </si>
  <si>
    <t xml:space="preserve">CAP5397-SFN22/SFN50 </t>
  </si>
  <si>
    <t xml:space="preserve">CAPA TARTAN 100%BABY ALPACA 2/28 50" X 70" + 4",SFN22/SFN50  FLECOS RETORCIDOS ,TEJIDO INDUSTRIAL PLANO </t>
  </si>
  <si>
    <t>MUY CORTA</t>
  </si>
  <si>
    <t xml:space="preserve">MAT001-GY2 </t>
  </si>
  <si>
    <t xml:space="preserve">MANTA SOLIDO COLOR ENTERO 100%BABY ALPACA  50" X 70" + 4",GY2/  FLECOS ,TEJIDO INDUSTRIAL PLANO </t>
  </si>
  <si>
    <t>FALLA DE TELA (TELA ABIERTA)</t>
  </si>
  <si>
    <t>HILO JALADO (FALTA UN HILO A LO ANCHO)</t>
  </si>
  <si>
    <t>ROTO</t>
  </si>
  <si>
    <t>MUESTRA</t>
  </si>
  <si>
    <t>FALLA DE TELA/SEGUNDA</t>
  </si>
  <si>
    <t>CROCHETEADO ONDEADO EN UN EXTREMO/SEGUNDA</t>
  </si>
  <si>
    <t>HILO JALADO Y QUEBRADURA/SEGUNDA</t>
  </si>
  <si>
    <t>FALLA DE TEJIDO/SEGUNDA</t>
  </si>
  <si>
    <t>STOCK</t>
  </si>
  <si>
    <t>COST. TOTAL</t>
  </si>
  <si>
    <t>16-173</t>
  </si>
  <si>
    <t>MAT5693-SH</t>
  </si>
  <si>
    <t>002-0003528</t>
  </si>
  <si>
    <t>002-0003527</t>
  </si>
  <si>
    <t>002-0003529</t>
  </si>
  <si>
    <t>002-0003531</t>
  </si>
  <si>
    <t>002-0003538</t>
  </si>
  <si>
    <t>16-168</t>
  </si>
  <si>
    <t>002-0003540</t>
  </si>
  <si>
    <t>002-0003556</t>
  </si>
  <si>
    <t>SRT. INES</t>
  </si>
  <si>
    <t>16-193</t>
  </si>
  <si>
    <t xml:space="preserve">     </t>
  </si>
  <si>
    <t>16-00211</t>
  </si>
  <si>
    <t>16-150</t>
  </si>
  <si>
    <t>16-00219</t>
  </si>
  <si>
    <t>16-00223</t>
  </si>
  <si>
    <t>TRANS. EN PRODUCCION</t>
  </si>
  <si>
    <t>16-155</t>
  </si>
  <si>
    <t>16-114</t>
  </si>
  <si>
    <t>16-174</t>
  </si>
  <si>
    <t>TS001-CY/SFN38</t>
  </si>
  <si>
    <t>MSK001-SFN38</t>
  </si>
  <si>
    <t>BAG001-SFN38</t>
  </si>
  <si>
    <t xml:space="preserve">SWT5804-CY/PET-SFN68 </t>
  </si>
  <si>
    <t xml:space="preserve">SWT5804-CY-SFN50 </t>
  </si>
  <si>
    <t xml:space="preserve">CAP5077-CY/PET-SFN50 </t>
  </si>
  <si>
    <t xml:space="preserve">MAT5529-YL-SFN10/6416 </t>
  </si>
  <si>
    <t xml:space="preserve">MAT5529-YL-SFN10/6783 </t>
  </si>
  <si>
    <t xml:space="preserve">MAT5529-YL-SFN10/B141 </t>
  </si>
  <si>
    <t xml:space="preserve">SWT5804-CY/PET-SFN50 </t>
  </si>
  <si>
    <t xml:space="preserve">CAP5077-CY-SFN50 </t>
  </si>
  <si>
    <t>SET VIAJERO BABY ALPACA 100%BABY ALPACA  ,SFN38/  PITAS POPELINA ,TEJIDO INDUSTRIAL PLANO</t>
  </si>
  <si>
    <t>MASCARA SOLIDO COLOR ENTERO 100%BABY ALPACA  ,SFN38/   ,TEJIDO INDUSTRIAL PLANO</t>
  </si>
  <si>
    <t xml:space="preserve">BOLSA SOLIDO COLOR ENTERO 100%BABY ALPACA  12 1/2" X 10 1/4",SFN38/  PITAS POPELINA ,TEJIDO INDUSTRIAL PLANO  </t>
  </si>
  <si>
    <t xml:space="preserve">CHOMPA OVERSIZE 100%BABY ALPACA  PETITE,SFN68/  CLEAN EDGE ,TEJIDO INDUSTRIAL PLANO </t>
  </si>
  <si>
    <t xml:space="preserve">CHOMPA OVERSIZE 100%BABY ALPACA  PETITE,SFN21/  CLEAN EDGE ,TEJIDO INDUSTRIAL PLANO </t>
  </si>
  <si>
    <t xml:space="preserve">CHOMPA OVERSIZE 100%BABY ALPACA  REGULAR,SFN50/  CLEAN EDGE ,TEJIDO INDUSTRIAL PLANO </t>
  </si>
  <si>
    <t xml:space="preserve">CAPA CY1 100%BABY ALPACA  PETITE,SFN50/  CLEAN EDGE ,TEJIDO INDUSTRIAL PLANO </t>
  </si>
  <si>
    <t xml:space="preserve">MANTA RAYAS 100%BABY ALPACA 2/28 130 X 170 + 10CM,SFN10/6416   ,TEJIDO INDUSTRIAL PLANO </t>
  </si>
  <si>
    <t xml:space="preserve">MANTA RAYAS 100%BABY ALPACA 2/28 130 X 170 + 10CM,SFN10/6783   ,TEJIDO INDUSTRIAL PLANO </t>
  </si>
  <si>
    <t xml:space="preserve">MANTA RAYAS 100%BABY ALPACA 2/28 130 X 170 + 10CM,SFN10/B141   ,TEJIDO INDUSTRIAL PLANO </t>
  </si>
  <si>
    <t xml:space="preserve">CHOMPA OVERSIZE 100%BABY ALPACA  PETITE,SFN50/  CLEAN EDGE ,TEJIDO INDUSTRIAL PLANO </t>
  </si>
  <si>
    <t>ESTA EN UNA SOLA BOLSA</t>
  </si>
  <si>
    <t>1 PRENDA ETIQUETADA Y EMBOLSADA</t>
  </si>
  <si>
    <t>UNA PRENDA ETIQUETADA Y EMBOLSADA</t>
  </si>
  <si>
    <t>3 PRENDAS ETIQUETADAS Y EMBOLSADAS y 2 SUELTAS</t>
  </si>
  <si>
    <t>PRENDA ETIQUETADA Y EMBOLSADA</t>
  </si>
  <si>
    <t xml:space="preserve">TODAS ETIQUETADAS Y EMBOLSADAS </t>
  </si>
  <si>
    <t>MAT001-TS-SFN38/H4</t>
  </si>
  <si>
    <t xml:space="preserve">SWT5804-CY-SFN68 </t>
  </si>
  <si>
    <t xml:space="preserve">MAT5529-YL-SFN10/5771 </t>
  </si>
  <si>
    <t xml:space="preserve">MANTA SOLIDO COLOR ENTERO 100%BABY ALPACA  40" X 60",SFN38/  BASTA(4) ,TEJIDO INDUSTRIAL PLANO     </t>
  </si>
  <si>
    <t xml:space="preserve">CHOMPA OVERSIZE 100%BABY ALPACA  REGULAR,SFN68/  CLEAN EDGE ,TEJIDO INDUSTRIAL PLANO </t>
  </si>
  <si>
    <t xml:space="preserve">MANTA RAYAS 100%BABY ALPACA 2/28 130 X 170 + 10CM,SFN10/5771   ,TEJIDO INDUSTRIAL PLANO </t>
  </si>
  <si>
    <t xml:space="preserve">CAPA SOLIDO COLOR ENTERO 100%BABY ALPACA  50" X 70" + 4",SFN10/  FLECOS ,TEJIDO INDUSTRIAL PLANO </t>
  </si>
  <si>
    <t>COMPOSTURA / FALLA DE TELA</t>
  </si>
  <si>
    <t>FALLA DE TELA/MANCHA/TEXTURA</t>
  </si>
  <si>
    <t>HILO JALADO/MANCHAS</t>
  </si>
  <si>
    <t>DOBLE TONO/QUEBRADURA</t>
  </si>
  <si>
    <t>HILO JALADO (CUELLO ESPALDA)</t>
  </si>
  <si>
    <t>FRANJAS / LÍNEAS</t>
  </si>
  <si>
    <t>LÍNEAS</t>
  </si>
  <si>
    <t>TELA ABIERTA</t>
  </si>
  <si>
    <t>TEXTURA (ESPALDA)</t>
  </si>
  <si>
    <t>CUELLO RECOGIDO</t>
  </si>
  <si>
    <t>CUELLO DESNIVELADO</t>
  </si>
  <si>
    <t>QUEMADAS</t>
  </si>
  <si>
    <t>QUEMADA / FALLA DE TEJIDO</t>
  </si>
  <si>
    <t>MANCHAS/TEJIDO</t>
  </si>
  <si>
    <t>16-190</t>
  </si>
  <si>
    <t xml:space="preserve">PLW5838 </t>
  </si>
  <si>
    <t xml:space="preserve">PLW5839 </t>
  </si>
  <si>
    <t xml:space="preserve">PLW5836-1-SFN41 </t>
  </si>
  <si>
    <t xml:space="preserve">PLW5836-2-SFN41 </t>
  </si>
  <si>
    <t xml:space="preserve">POM5696 </t>
  </si>
  <si>
    <t xml:space="preserve">SW5841-6783/SFN10 </t>
  </si>
  <si>
    <t xml:space="preserve">SW5841-5623/SFN10 </t>
  </si>
  <si>
    <t xml:space="preserve">SW5841-0961/SFN10 </t>
  </si>
  <si>
    <t xml:space="preserve">SW5841-SFN10/0961 </t>
  </si>
  <si>
    <t xml:space="preserve">SW5841-6783/SFN50 </t>
  </si>
  <si>
    <t xml:space="preserve">PLW5841-SFN10/5623 </t>
  </si>
  <si>
    <t xml:space="preserve">SW5841-SFN10/SFN50  </t>
  </si>
  <si>
    <t xml:space="preserve">SW5841-1391/SFN10 </t>
  </si>
  <si>
    <t>MAT5714</t>
  </si>
  <si>
    <t xml:space="preserve">COJIN ENCAJONADO 100%ALPACA  11.5" X 20.5",AZU/  C/CIERRE INVISIBLE ,TEJIDO ARTESANAL TELAR </t>
  </si>
  <si>
    <t xml:space="preserve">COJIN BORDADO AYACUCHANO 100%ALPACA  11.5" X 20.5",AZU/  C/CIERRE INVISIBLE , </t>
  </si>
  <si>
    <t xml:space="preserve">COJIN WINTER BEACH 100%ALPACA  20" X 20",SFN41/  LANA MECHA INSERTADA SFN10,TEJIDO ARTESANAL TELAR </t>
  </si>
  <si>
    <t xml:space="preserve">COJIN WINTER BEACH 100%ALPACA  14" X 30",SFN41/  LANA MECHA INSERTADA SFN10,TEJIDO ARTESANAL TELAR </t>
  </si>
  <si>
    <t xml:space="preserve">POMPOM  100%ALPACA  ,GRIS CLARO/   , </t>
  </si>
  <si>
    <t xml:space="preserve">SWATCH LINDEN 100%ALPACA  12" X 12",6783/SFN10   ,TEJIDO ARTESANAL TELAR </t>
  </si>
  <si>
    <t xml:space="preserve">SWATCH LINDEN 100%ALPACA  12" X 12",5623/SFN10   ,TEJIDO ARTESANAL TELAR </t>
  </si>
  <si>
    <t xml:space="preserve">SWATCH LINDEN 100%ALPACA  12" X 12",0961/SFN10   ,TEJIDO ARTESANAL TELAR </t>
  </si>
  <si>
    <t xml:space="preserve">SWATCH LINDEN 100%ALPACA  12" X 12",SFN10/0961   ,TEJIDO ARTESANAL TELAR </t>
  </si>
  <si>
    <t xml:space="preserve">SWATCH LINDEN 100%ALPACA  12" X 12",6783/SFN50   ,TEJIDO ARTESANAL TELAR </t>
  </si>
  <si>
    <t xml:space="preserve">COJIN LINDEN 100%ALPACA  23.5" X 23.5",SFN10/5623  C/CIERRE INVISIBLE ,TEJIDO ARTESANAL TELAR </t>
  </si>
  <si>
    <t>SWATCH LINDEN 100%ALPACA  12" X 12",SFN10/SFN50   ,TEJIDO ARTESANAL TELAR</t>
  </si>
  <si>
    <t xml:space="preserve">SWATCH LINDEN 100%ALPACA  12" X 12",1391/SFN10   ,TEJIDO ARTESANAL TELAR                                                                              </t>
  </si>
  <si>
    <t>MANTA JERSEY 100%LANA TOP 52" X 64",BO/   ,HECHO A MANO</t>
  </si>
  <si>
    <t>TODO ESTA EN UNA SOLA BOLSA. EL ITEM PLW5836-1-SFN41 SE ENVÍO A PAUCAR PARA REPLICAR TEJIDO Y HACER NUEVA MUESTRA.</t>
  </si>
  <si>
    <t>YA ENTREGADO A GABY</t>
  </si>
  <si>
    <t>CUELLO CURVO</t>
  </si>
  <si>
    <t>QUEMADO</t>
  </si>
  <si>
    <t>HAY 2 LOTES DISTINTOS.</t>
  </si>
  <si>
    <t xml:space="preserve">CHOMPA OVERSIZE 100%BABY ALPACA  REGULAR,SFN68/  CLEAN EDGE ,TEJIDO INDUSTRIAL PLANO </t>
  </si>
  <si>
    <t xml:space="preserve">CHOMPA OVERSIZE 100%BABY ALPACA  PETITE,SFN68/  CLEAN EDGE ,TEJIDO INDUSTRIAL PLANO </t>
  </si>
  <si>
    <t xml:space="preserve">CHOMPA OVERSIZE 100%BABY ALPACA  PETITE,SFN38/  CLEAN EDGE ,TEJIDO INDUSTRIAL PLANO </t>
  </si>
  <si>
    <t xml:space="preserve">CHOMPA OVERSIZE 100%BABY ALPACA  PETITE,SFN21/  CLEAN EDGE ,TEJIDO INDUSTRIAL PLANO </t>
  </si>
  <si>
    <t xml:space="preserve">CHOMPA OVERSIZE 100%BABY ALPACA  REGULAR,SFN50/  CLEAN EDGE ,TEJIDO INDUSTRIAL PLANO </t>
  </si>
  <si>
    <t xml:space="preserve">CAPA CY1 100%BABY ALPACA  REGULAR,SFN38/  CLEAN EDGE ,TEJIDO INDUSTRIAL PLANO </t>
  </si>
  <si>
    <t xml:space="preserve">CAPA CY1 100%BABY ALPACA  PETITE,SFN50/  CLEAN EDGE ,TEJIDO INDUSTRIAL PLANO </t>
  </si>
  <si>
    <t xml:space="preserve">CAPA CY1 100%BABY ALPACA  PETITE,SFN38/  CLEAN EDGE ,TEJIDO INDUSTRIAL PLANO </t>
  </si>
  <si>
    <t>16-00174</t>
  </si>
  <si>
    <t>16-00183</t>
  </si>
  <si>
    <t>16-223</t>
  </si>
  <si>
    <r>
      <t>PLW5008-ECR</t>
    </r>
    <r>
      <rPr>
        <sz val="14"/>
        <rFont val="Calibri"/>
        <family val="2"/>
        <scheme val="minor"/>
      </rPr>
      <t>/V</t>
    </r>
  </si>
  <si>
    <r>
      <t>BEQ003-MM/</t>
    </r>
    <r>
      <rPr>
        <sz val="14"/>
        <rFont val="Calibri"/>
        <family val="2"/>
        <scheme val="minor"/>
      </rPr>
      <t>L837</t>
    </r>
  </si>
  <si>
    <r>
      <t>MAT60253</t>
    </r>
    <r>
      <rPr>
        <sz val="14"/>
        <color indexed="10"/>
        <rFont val="Calibri"/>
        <family val="2"/>
        <scheme val="minor"/>
      </rPr>
      <t>-</t>
    </r>
    <r>
      <rPr>
        <sz val="14"/>
        <color theme="1"/>
        <rFont val="Calibri"/>
        <family val="2"/>
        <scheme val="minor"/>
      </rPr>
      <t>7062/SFN10</t>
    </r>
  </si>
  <si>
    <t>002-0003630</t>
  </si>
  <si>
    <t>002-0003631</t>
  </si>
  <si>
    <t>002-0003632</t>
  </si>
  <si>
    <t>002-0003593</t>
  </si>
  <si>
    <t>002-0003592</t>
  </si>
  <si>
    <t>16-229</t>
  </si>
  <si>
    <t>MAT001-YL1-S/8429</t>
  </si>
  <si>
    <t xml:space="preserve">MANTA TRIOMPHE 100%BABY ALPACA  130 X 170 + 10CM,8429/  SPLITTED ,TEJIDO INDUSTRIAL PLANO </t>
  </si>
  <si>
    <t>16-195</t>
  </si>
  <si>
    <t>SE VAN A EXPORTAR EL 2016, CON FECHA POR CONFIRMAR.</t>
  </si>
  <si>
    <t>16-162</t>
  </si>
  <si>
    <t xml:space="preserve">MAT001-SFN50/EL </t>
  </si>
  <si>
    <t xml:space="preserve">MANTA SOLIDO COLOR ENTERO 100%BABY ALPACA  50" X 70" + 1",SFN50/  FLECO PESTAÑA ,TEJIDO INDUSTRIAL PLANO </t>
  </si>
  <si>
    <t>16-156</t>
  </si>
  <si>
    <t xml:space="preserve">MAT0188-SFN85/SFN22 </t>
  </si>
  <si>
    <t xml:space="preserve">MANTA ESPIGA 100% BABY ALPACA  127 X 178 + 10CM,SFN85/SFN22  FLECOS ,TEJIDO INDUSTRIAL PLANO </t>
  </si>
  <si>
    <t>16-198</t>
  </si>
  <si>
    <t>MSK5835-100/SFN41</t>
  </si>
  <si>
    <t xml:space="preserve">MASCARA BICOLOR 100%BABY ALPACA 2/28 7 1/4" X  3 5/8",SFN41/SFN10  S/ACABADO ,TEJIDO ARTESANAL TELAR   </t>
  </si>
  <si>
    <t xml:space="preserve">MAT001-YL1-S/CA13 </t>
  </si>
  <si>
    <t xml:space="preserve">MANTA TRIOMPHE 100%BABY ALPACA  130 X 170 + 10CM,CA13/  SPLITTED ,TEJIDO INDUSTRIAL PLANO </t>
  </si>
  <si>
    <t>16-145</t>
  </si>
  <si>
    <t>16-166</t>
  </si>
  <si>
    <t xml:space="preserve">MAT001-HH-SQRS1/SFN43/6416 </t>
  </si>
  <si>
    <t xml:space="preserve">MANTA CUADROS PUNTEADOS 100%BABY ALPACA 2/28 50" X 60",SFN43/6416  PUNTADA(4) 6416,TEJIDO INDUSTRIAL PLANO </t>
  </si>
  <si>
    <t xml:space="preserve">MAT001-HH-SQRS1/SFN38/SFN85 WP </t>
  </si>
  <si>
    <t xml:space="preserve">MANTA CUADROS PUNTEADOS 100%BABY ALPACA 2/28 50" X 60",SFN38/SFN85  PUNTADA(4) SFN85,TEJIDO INDUSTRIAL PLANO </t>
  </si>
  <si>
    <t xml:space="preserve">MAT5016-HH-SFN38/401 </t>
  </si>
  <si>
    <t xml:space="preserve">MANTA RASO 100%BABY ALPACA 2/28 50" X 60" + 4",SFN38/401  FLECOS SFN38,TEJIDO INDUSTRIAL PLANO </t>
  </si>
  <si>
    <t xml:space="preserve">MAT5016-HH-9125/2187 </t>
  </si>
  <si>
    <t xml:space="preserve">MANTA RASO 100%BABY ALPACA 2/28 50" X 60" + 4",9125/2187  FLECOS 9125,TEJIDO INDUSTRIAL PLANO </t>
  </si>
  <si>
    <t>16-183</t>
  </si>
  <si>
    <t xml:space="preserve">MAT5016-6087/0178 </t>
  </si>
  <si>
    <t xml:space="preserve">MANTA RASO 100%BABY ALPACA  127 X 175 + 10 CM,6087/0178  FLECOS ,TEJIDO INDUSTRIAL PLANO </t>
  </si>
  <si>
    <t>16-111</t>
  </si>
  <si>
    <t xml:space="preserve">SHL5790-183963 </t>
  </si>
  <si>
    <t xml:space="preserve">CHAL DOBLE CARA 100%BABY ALPACA 2/40 90CM X 200CM + 10CM,183963/   ,TEJIDO INDUSTRIAL PLANO </t>
  </si>
  <si>
    <t xml:space="preserve">SW5841-SFN10/5623 </t>
  </si>
  <si>
    <t xml:space="preserve">SWATCH LINDEN 100%ALPACA  12" X 12",SFN10/5623   ,TEJIDO ARTESANAL TELAR </t>
  </si>
  <si>
    <t>16-120</t>
  </si>
  <si>
    <t>CAP5814-CY-SFN50/SFN38</t>
  </si>
  <si>
    <t xml:space="preserve">CAPA DOBLE CARA 100%BABY ALPACA  42"X76",SFN50/SFN38  BORDE TEJIDO ,TEJIDO INDUSTRIAL PLANO </t>
  </si>
  <si>
    <t>TELA</t>
  </si>
  <si>
    <t>MAT001-S/0157</t>
  </si>
  <si>
    <t xml:space="preserve">MANTA SOLIDO COLOR ENTERO 100% BABY ALPACA 50" X 70" + 4" FLECOS,0157/  FLECOS ,TEJIDO INDUSTRIAL PLANO </t>
  </si>
  <si>
    <t xml:space="preserve">MANTA SOLIDO COLOR ENTERO 100%ALPACA  50" X 70" + 1",4936/  FLECO PESTAÑA ,TEJIDO INDUSTRIAL PLANO </t>
  </si>
  <si>
    <t>16-192</t>
  </si>
  <si>
    <t>MAT001-SFN61</t>
  </si>
  <si>
    <t xml:space="preserve">MAT5731-COMBO3 </t>
  </si>
  <si>
    <t>1ER LOTE</t>
  </si>
  <si>
    <t>MAT5823-SFN22/100/H2</t>
  </si>
  <si>
    <t>MANTA RAYAS 100%ALPACA 2/16 50"X70",SFN22/100 BASTA(2),TEJIDO INDUSTRIAL PALNO</t>
  </si>
  <si>
    <t xml:space="preserve">MAT5801-SFN10/4967 </t>
  </si>
  <si>
    <t>MAT025-JAI-SFN85/SFN68</t>
  </si>
  <si>
    <t xml:space="preserve">MANTA RASO 100%BABY ALPACA  50" X 70" + 4",SFN22/SFN68  FLECOS ,TEJIDO INDUSTRIAL PLANO </t>
  </si>
  <si>
    <t>DECATIZADO</t>
  </si>
  <si>
    <t>SET INCOMPLETO ( 2 BOLSAS Y 1 ANTIFAZ) / BOLSA MAS MASCARILLA</t>
  </si>
  <si>
    <t>16-185</t>
  </si>
  <si>
    <t xml:space="preserve">MANTA DOBLE TELA, DOBLE CARA ESPIGA-SQUARES 100%BABY ALPACA  50" X 70" + 4",SFN64/SFN10  FLECOS ,TEJIDO INDUSTRIAL PLANO </t>
  </si>
  <si>
    <t xml:space="preserve">TS5835-SFN10/SFN41 </t>
  </si>
  <si>
    <t xml:space="preserve">SET VIAJERO BICOLOR 100%BABY ALPACA  30.5CM X 24.5CM,SFN10/SFN41  CON CIERRE ,TEJIDO ARTESANAL TELAR </t>
  </si>
  <si>
    <t>HILO JALADO/HUECO</t>
  </si>
  <si>
    <t>HILOA JALADO / MANCHA</t>
  </si>
  <si>
    <t>QUEBRADURA / MANCHA</t>
  </si>
  <si>
    <t>FLECOS CORTADOS</t>
  </si>
  <si>
    <t>HUECO/FALLA DE TEJIDO</t>
  </si>
  <si>
    <t xml:space="preserve">CAP001-SFN10 </t>
  </si>
  <si>
    <t>FRANJA BLANCA</t>
  </si>
  <si>
    <t>FRANJA OSCURA/TELA ABIERTA</t>
  </si>
  <si>
    <t>COSTURA (CUELLO)</t>
  </si>
  <si>
    <t>16-163</t>
  </si>
  <si>
    <t xml:space="preserve">MAT5047-BRO </t>
  </si>
  <si>
    <t xml:space="preserve">MANTA RASO RAYAS 100%BABY ALPACA  50" X 70" + 3",/ SFN85/K828/SFN22/BEIGE CLARO TIE/XO/P502 FLECOS ,TEJIDO INDUSTRIAL PLANO </t>
  </si>
  <si>
    <t xml:space="preserve">MAT5047-AZU </t>
  </si>
  <si>
    <t xml:space="preserve">MANTA RASO RAYAS 100%BABY ALPACA  50" X 70" + 3",/ 6416/K231/L413/I647/L420/I355 FLECOS ,TEJIDO INDUSTRIAL PLANO </t>
  </si>
  <si>
    <t xml:space="preserve">MAT5016-J239/9125 </t>
  </si>
  <si>
    <t xml:space="preserve">MANTA RASO 100%BABY ALPACA  127 X 175 + 10 CM,J239/9125  FLECOS ,TEJIDO INDUSTRIAL PLANO </t>
  </si>
  <si>
    <t>SURCOS EN EL TEJIDO</t>
  </si>
  <si>
    <t>MANCHA/SPLIT/FALLA TEJIDO</t>
  </si>
  <si>
    <t>FLECOS DELGADO</t>
  </si>
  <si>
    <t>CAJA-63</t>
  </si>
  <si>
    <t>16-180</t>
  </si>
  <si>
    <t>MAT5645-SFN41</t>
  </si>
  <si>
    <t xml:space="preserve">MANTA CANASTA 60%ACRILICO 30%ALPACA 10%LANA  50" X 70" + 4",SFN41/  FLECOS ,TEJIDO INDUSTRIAL PLANO </t>
  </si>
  <si>
    <t>FALLA EN TEJIDO/SIN ACABAR</t>
  </si>
  <si>
    <t>HUECO / HILO JALADO</t>
  </si>
  <si>
    <t>OJO: DECATIZADA</t>
  </si>
  <si>
    <t xml:space="preserve">TELA </t>
  </si>
  <si>
    <t>FALLA EN TEJIDO/SIN ACABAR/LLEGO SIN GUIA</t>
  </si>
  <si>
    <t>16-212</t>
  </si>
  <si>
    <t xml:space="preserve">PLW5859 </t>
  </si>
  <si>
    <t>COJIN ENTRELAZADO 1 50%ALPACA 50%LANA 1/0.4 18" X 18",RAW WHITE/  C/CIERRE INVISIBLE ,MULTI-TECHNIQUE</t>
  </si>
  <si>
    <t xml:space="preserve">PLW5472-1 </t>
  </si>
  <si>
    <t xml:space="preserve">COJIN MULTI-TEXTURE 81%ALPACA 19%LANA  19" X 13.5",MULTICOLOR/  C/CIERRE INVISIBLE ,MULTI-TECHNIQUE                                                   </t>
  </si>
  <si>
    <t xml:space="preserve">PLW5859-2                                         </t>
  </si>
  <si>
    <t xml:space="preserve">COJIN ESPIGA 50%ALPACA 50%LANA 1/0.4 16" X 16",SFN61/BO  C/CIERRE INVISIBLE ,MULTI-TECHNIQUE                                                          </t>
  </si>
  <si>
    <t>PLW5870</t>
  </si>
  <si>
    <t xml:space="preserve">COJIN TAFETA 80%BABY ALPACA 20%LANA  20" X 20",SFN61/BO  PANEL POSTERIOR BULL DENIM ,TEJIDO ARTESANAL TELAR </t>
  </si>
  <si>
    <t>PLW5871</t>
  </si>
  <si>
    <t>COJIN TAFETA 80%BABY ALPACA 20%LANA  20" X 20",SFN61/BO  PANEL POSTERIOR BULL DENIM ,TEJIDO ARTESANAL TELAR</t>
  </si>
  <si>
    <t>PLW5872</t>
  </si>
  <si>
    <t xml:space="preserve">COJIN ARROZ 100%LANA TOP 24" X 20",BO/  PANEL POSTERIOR BULL DENIM ,TEJIDO ARTESANAL TELAR </t>
  </si>
  <si>
    <t>16-201</t>
  </si>
  <si>
    <t xml:space="preserve">HAT5810-2-ZG05 </t>
  </si>
  <si>
    <t xml:space="preserve">GORRA JILL 70%BABY ALPACA 7%LANA MERINO 23%POLIAMIDA  ,ZG05/   ,TEJIDO ARTESANAL A PALITOS </t>
  </si>
  <si>
    <t>ENTREGADO A VENTAS PARA FERIA - 2/12/2016</t>
  </si>
  <si>
    <t>"HILO JALADO"</t>
  </si>
  <si>
    <t>002-0003658</t>
  </si>
  <si>
    <t>16-161</t>
  </si>
  <si>
    <t>002-0003654</t>
  </si>
  <si>
    <t>DONACION</t>
  </si>
  <si>
    <t>002-0003643</t>
  </si>
  <si>
    <t>002-0003644</t>
  </si>
  <si>
    <t>002-0003645</t>
  </si>
  <si>
    <t>002-0003646</t>
  </si>
  <si>
    <t>16-230</t>
  </si>
  <si>
    <t>DOVOLVERA LIZ</t>
  </si>
  <si>
    <t>16-233</t>
  </si>
  <si>
    <t>16-224</t>
  </si>
  <si>
    <t>16-182</t>
  </si>
  <si>
    <t>16-214</t>
  </si>
  <si>
    <t>16-199</t>
  </si>
  <si>
    <t>16-179</t>
  </si>
  <si>
    <t>16-204</t>
  </si>
  <si>
    <t>MAT5695-0157</t>
  </si>
  <si>
    <t>MAT5555-SFN10/SFN43</t>
  </si>
  <si>
    <t xml:space="preserve">MAT5863-SFN10/284 </t>
  </si>
  <si>
    <t xml:space="preserve">MAT5863-SFN10/4199 </t>
  </si>
  <si>
    <t xml:space="preserve">MAT5863-SFN10/4936 </t>
  </si>
  <si>
    <t>RUG5854-2</t>
  </si>
  <si>
    <t xml:space="preserve">BAG5864  </t>
  </si>
  <si>
    <t xml:space="preserve">MANTA MAT001 100% BABY ALPACA 130 X 180CM,0157/  DOBLE CROCHET ,TEJIDO INDUSTRIAL PLANO </t>
  </si>
  <si>
    <t xml:space="preserve">MANTA TAFETA 100%ALPACA  50" X 70" + 4",SFN10/SFN43  FLECOS ,TEJIDO INDUSTRIAL PLANO </t>
  </si>
  <si>
    <t xml:space="preserve">MANTA RAYAS 100%BABY ALPACA  43" X 67" + 3",SFN10/284  FLECOS ,TEJIDO INDUSTRIAL PLANO </t>
  </si>
  <si>
    <t xml:space="preserve">MANTA RAYAS 100%BABY ALPACA  43" X 67" + 3",SFN10/4199  FLECOS ,TEJIDO INDUSTRIAL PLANO </t>
  </si>
  <si>
    <t xml:space="preserve">MANTA RAYAS 100%BABY ALPACA  43" X 67" + 3",SFN10/4936  FLECOS ,TEJIDO INDUSTRIAL PLANO </t>
  </si>
  <si>
    <t xml:space="preserve">MANTA ESPERIENZA SOLIDO ACABADO SPLIT 100%BABY ALPACA  130 X 170 + 10CM,SFN61/  SPLITTED ,TEJIDO INDUSTRIAL PLANO </t>
  </si>
  <si>
    <t xml:space="preserve">MANTA ESPERIENZA SOLIDO ACABADO SPLIT 100%BABY ALPACA  130 X 170 + 10CM,A709/  SPLITTED ,TEJIDO INDUSTRIAL PLANO </t>
  </si>
  <si>
    <t xml:space="preserve">MANTA ESPERIENZA SOLIDO ACABADO SPLIT 100%BABY ALPACA  130 X 170 + 10CM,SFN41/  SPLITTED ,TEJIDO INDUSTRIAL PLANO </t>
  </si>
  <si>
    <t xml:space="preserve">ALFOMBRA ENCAJONADO 100%LANA  70CM X 90CM,MULTICOLOR/  FLECOS CON NUDO ,TEJIDO ARTESANAL TELAR </t>
  </si>
  <si>
    <t>BOLSA TAFETA 100%ALGODON  25CM X 78CM,CRUDO/  PITAS KNITTED ,TEJIDO INDUSTRIAL PLANO</t>
  </si>
  <si>
    <t>NO TOCAR - EL CLIENTE DARÁ ORDEN PARA EXPORTAR</t>
  </si>
  <si>
    <t>16-164</t>
  </si>
  <si>
    <t xml:space="preserve">PLW5802-WHT </t>
  </si>
  <si>
    <t xml:space="preserve">MAT5555-SFN10/0170 </t>
  </si>
  <si>
    <t xml:space="preserve">MAT5863-SFN10/4199  </t>
  </si>
  <si>
    <t>SWT5804-CY/PET-SFN50</t>
  </si>
  <si>
    <t xml:space="preserve">MAT5645-SFN61 </t>
  </si>
  <si>
    <t xml:space="preserve">MAT5645-SFN41 </t>
  </si>
  <si>
    <t>COJIN NOB 100%ALGODON  19.5" X 19.5",0157/  C/CIERRE INVISIBLE ,TEJIDO ARTESANAL TELAR</t>
  </si>
  <si>
    <t xml:space="preserve">MANTA TAFETA 100%ALPACA  50" X 70" + 4",SFN10/0170  FLECOS ,TEJIDO INDUSTRIAL PLANO </t>
  </si>
  <si>
    <t xml:space="preserve">MANTA TAFETA 100%ALPACA  50" X 70" + 4",SFN10/4936  FLECOS ,TEJIDO INDUSTRIAL PLANO </t>
  </si>
  <si>
    <t xml:space="preserve">MANTA DOBLE TELA, DOBLE CARA ESPIGA-SQUARES 100%BABY ALPACA  50" X 70" + 4",SFN64/SFN10  FLECOS ,TEJIDO INDUSTRIAL </t>
  </si>
  <si>
    <t xml:space="preserve">MANTA CANASTA 60%ACRILICO 30%ALPACA 10%LANA  50" X 70" + 4",SFN61/  FLECOS ,TEJIDO INDUSTRIAL PLANO </t>
  </si>
  <si>
    <t>FUERA DE MEDIDA (20"X18")</t>
  </si>
  <si>
    <t>TEJIDO IREGULAR EN FLECOS</t>
  </si>
  <si>
    <t>TELA ABIERTA/TEJIDO IRREGULAR CERCA A FLECOS</t>
  </si>
  <si>
    <t>MANCHA/TEJIDO EN FLECOS</t>
  </si>
  <si>
    <t>RECOGIDO EN DELANTERO</t>
  </si>
  <si>
    <t>RECOGIDO EN VINCHA DELANTERO</t>
  </si>
  <si>
    <t>FALLA DE TELA / RECOIDO EN MANGA</t>
  </si>
  <si>
    <t>ESLPADA ARRUGADA</t>
  </si>
  <si>
    <t>TELA EN ESPALDA ARRUGADA</t>
  </si>
  <si>
    <t>RECOGIDO EN FALDÓN ESPALDA</t>
  </si>
  <si>
    <t>MAL TEJIDO EL DISEÑO</t>
  </si>
  <si>
    <t xml:space="preserve">MANTA ESPERIENZA SOLIDO ACABADO SPLIT 100%BABY ALPACA  130 X 170 + 10CM,C970/  SPLITTED ,TEJIDO INDUSTRIAL PLANO </t>
  </si>
  <si>
    <t>TELA SIN TERMINAR</t>
  </si>
  <si>
    <t>TEJIDO DEMASIADO IRREGULAR EN FLECOS</t>
  </si>
  <si>
    <t>ZURCIDO</t>
  </si>
  <si>
    <t xml:space="preserve">TEJIDO INCOMPLETO HY ROTAS </t>
  </si>
  <si>
    <t>LLEGO SIN GR</t>
  </si>
  <si>
    <t>LLEGO COMO 2DA DE COLCA</t>
  </si>
  <si>
    <t>MAT5801-SFN10/0259</t>
  </si>
  <si>
    <t xml:space="preserve">MANTA GAUZE STRIPE 2 100%BABY ALPACA 2/28 48" X 70" + 10",SFN10/0259  FLECOS CON NUDO MACRAME ,TEJIDO ARTESANAL TELAR </t>
  </si>
  <si>
    <t>PLW5713-0157/SIL</t>
  </si>
  <si>
    <t xml:space="preserve">COJIN REPASO 100%ALGODON COTTONE  14" X 29",0157/PLA  C/CIERRE INVISIBLE ,TEJIDO ARTESANAL TELAR </t>
  </si>
  <si>
    <t>16-217</t>
  </si>
  <si>
    <t>MAT5729-SFN10/404</t>
  </si>
  <si>
    <t xml:space="preserve">MANTA TRIANGULOS JACQUARD 100%BABY ALPACA  59” X 79”,SFN10/404  STITCH INDUSTRIAL 4 LADOS ,TEJIDO INDUSTRIAL PLANO JACQUARD </t>
  </si>
  <si>
    <t>PLW5646-2</t>
  </si>
  <si>
    <t xml:space="preserve">COJIN GEO KILIM 100%ALPACA  22" X 22",SFN10/SFN75 SFN40 PANEL POSTERIOR BULL DENIM ,TEJIDO ARTESANAL TELAR </t>
  </si>
  <si>
    <t xml:space="preserve">PCH5863-SFN10/284 </t>
  </si>
  <si>
    <t xml:space="preserve">PCH5863-SFN10/4199 </t>
  </si>
  <si>
    <t xml:space="preserve">PONCHO RAYAS 100%BABY ALPACA  43" X 67" +3",SFN10/4199  FLECOS ,TEJIDO INDUSTRIAL PLANO </t>
  </si>
  <si>
    <t xml:space="preserve">MAT001-MN-S/SFN61 </t>
  </si>
  <si>
    <t xml:space="preserve">MAT001-MN-S/A709 </t>
  </si>
  <si>
    <t xml:space="preserve">MAT001-MN-S/SFN41 </t>
  </si>
  <si>
    <t xml:space="preserve">MAT001-MN-S/C970 </t>
  </si>
  <si>
    <t>16-210</t>
  </si>
  <si>
    <t xml:space="preserve">GLV5812-2-ZG05 </t>
  </si>
  <si>
    <t xml:space="preserve">GUANTES JOELLE 70%BABY ALPACA 7%LANA MERINO 23%POLIAMIDA 2/2 ,ZG05/   ,HECHO A MANO </t>
  </si>
  <si>
    <t>SOLO LA MANO IZQUIERDA</t>
  </si>
  <si>
    <t>150 PASA 148</t>
  </si>
  <si>
    <t>CONTRA MUESTRA GABY</t>
  </si>
  <si>
    <t>primer lote</t>
  </si>
  <si>
    <t>16-153</t>
  </si>
  <si>
    <t>VIAJE HEIMTEXTIL</t>
  </si>
  <si>
    <t>002-0003729</t>
  </si>
  <si>
    <t>002-0003721</t>
  </si>
  <si>
    <t>002-0003717</t>
  </si>
  <si>
    <t>002-0003716</t>
  </si>
  <si>
    <t>MANTA SOLIDO COLOR ENTERO 100%BABY ALPACA  50" X 70" + 1",SFN50/  FLECO PESTAÑA ,TEJIDO INDUSTRIAL PLANO</t>
  </si>
  <si>
    <t>MANTA SOLIDO COLOR ENTERO 100%BABY ALPACA  50" X 70" + 1",SFN10/  FLECO PESTAÑA ,TEJIDO INDUSTRIAL PLANO</t>
  </si>
  <si>
    <t>17-003</t>
  </si>
  <si>
    <t>MUESTRAS -GABY</t>
  </si>
  <si>
    <t>50"X70"</t>
  </si>
  <si>
    <t>CAR4098/SFN85/3-6</t>
  </si>
  <si>
    <t>CARDIGAN ESPIGA 100% BABY ALPACA 3-6 MESES SFN85/    TEJIDO PUNTO MAQUINA</t>
  </si>
  <si>
    <t>16-207</t>
  </si>
  <si>
    <t>CAJA-66</t>
  </si>
  <si>
    <t>16-200</t>
  </si>
  <si>
    <t xml:space="preserve">MAT5853-B130/S4-0234 </t>
  </si>
  <si>
    <t>MANTA SARGA 100%BABY ALPACA  130 X 170CM,B130/  PUNTADA(4) 0234,TEJIDO INDUSTRIAL PLANO</t>
  </si>
  <si>
    <t>SWT5804-CY-Q194</t>
  </si>
  <si>
    <t>16-232</t>
  </si>
  <si>
    <t xml:space="preserve">MAT7425-100/500 </t>
  </si>
  <si>
    <t xml:space="preserve">MANTA ESPIGA 100%BABY ALPACA  50" X 70" + 4",100/500  FLECOS SFN10,TEJIDO ARTESANAL TELAR </t>
  </si>
  <si>
    <t>Falla de tejido</t>
  </si>
  <si>
    <t>Mal costura / mal perchado</t>
  </si>
  <si>
    <t>Desgarre entre tela/vincha</t>
  </si>
  <si>
    <t>Hueco</t>
  </si>
  <si>
    <t>Desgarre en vincha</t>
  </si>
  <si>
    <t>Desgarre</t>
  </si>
  <si>
    <t>Franjas</t>
  </si>
  <si>
    <t>SWT5804-CY/PET-Q194</t>
  </si>
  <si>
    <t>Hueco/Mancha</t>
  </si>
  <si>
    <t>16-225</t>
  </si>
  <si>
    <t>16-221</t>
  </si>
  <si>
    <t>16-169</t>
  </si>
  <si>
    <t>16-196</t>
  </si>
  <si>
    <t xml:space="preserve">CAP001-GY2 </t>
  </si>
  <si>
    <t xml:space="preserve">CAP001-2-GY2 </t>
  </si>
  <si>
    <t>MAT5853-B139/S4-B137</t>
  </si>
  <si>
    <t>MANTA SARGA 100%BABY ALPACA  130 X 170CM,B139/  PUNTADA(4) B137,TEJIDO INDUSTRIAL PLANO</t>
  </si>
  <si>
    <t xml:space="preserve">MAT5853-SFN38/S4-0234 </t>
  </si>
  <si>
    <t xml:space="preserve">MANTA SARGA 100%BABY ALPACA  130 X 170CM,SFN38/  PUNTADA(4) 0234,TEJIDO INDUSTRIAL PLANO </t>
  </si>
  <si>
    <t xml:space="preserve">SW7429-SFN10/2250 </t>
  </si>
  <si>
    <t>SWATCH SQUARES 100%BABY ALPACA  12" X 12",SFN10/2250   ,TEJIDO ARTESANAL TELAR</t>
  </si>
  <si>
    <t xml:space="preserve">SW7429-SFN10/SFN68 </t>
  </si>
  <si>
    <t>SWATCH SQUARES 100%BABY ALPACA  12" X 12",SFN10/SFN68   ,TEJIDO ARTESANAL TELAR</t>
  </si>
  <si>
    <t>SW5632-6416/C838</t>
  </si>
  <si>
    <t>SWATCH WINDOWPANE 100%BABY ALPACA  12" X 12",6416/C838   ,TEJIDO ARTESANAL TELAR</t>
  </si>
  <si>
    <t>SW5632-SFN68/1220</t>
  </si>
  <si>
    <t>SWATCH WINDOWPANE 100%BABY ALPACA  12" X 12",SFN68/1220   ,TEJIDO ARTESANAL TELAR</t>
  </si>
  <si>
    <t>SW5632-SFN10/SFN22</t>
  </si>
  <si>
    <t>SWATCH WINDOWPANE 100%BABY ALPACA  12" X 12",SFN10/SFN22   ,TEJIDO ARTESANAL TELAR</t>
  </si>
  <si>
    <t>PLW5533-284</t>
  </si>
  <si>
    <t xml:space="preserve">COJIN PEBBLE KNIT 100%ALPACA 2/16 22" X 22",284/  CON CIERRE ,HECHO A MANO </t>
  </si>
  <si>
    <t xml:space="preserve">PCH5860 </t>
  </si>
  <si>
    <t xml:space="preserve">PONCHO AMAGANSETT 100%BABY ALPACA 2/28 ,MB96/ SFN10/9125/SFN61/SFN75/3532/6087/C970/C843/C866/SFN40/C838/SFN44  ,TEJIDO ARTESANAL TELAR </t>
  </si>
  <si>
    <t xml:space="preserve">PCH5862 </t>
  </si>
  <si>
    <t xml:space="preserve">PONCHO PIEDRE BLANCA 100%BABY ALPACA 2/28 ,MB96/ SFN10/SFN61/C843  ,TEJIDO ARTESANAL TELAR </t>
  </si>
  <si>
    <t xml:space="preserve">PCH5861 </t>
  </si>
  <si>
    <t xml:space="preserve">PONCHO BLACK MOUNTAIN 100%BABY ALPACA 2/28 ,MB96/ SFN10/C838/C866/C869/4967/SFN40/5696/SFN61/9125/5153/SFN41/SFN21/SFN75  ,TEJIDO ARTESANAL TELAR </t>
  </si>
  <si>
    <t>CAR5807-CY-2/ZG05</t>
  </si>
  <si>
    <t xml:space="preserve">CARDIGAN CHUNKY MANGA CAIDA 70%BABY ALPACA 7%LANA MERINO 23%POLIAMIDA  T/UNICA,ZG05/  RIB 1X1 ,TEJIDO PUNTO MAQUINA </t>
  </si>
  <si>
    <t>SWT5806-CY-ZD79</t>
  </si>
  <si>
    <t xml:space="preserve">CHOMPA CHUNKY CUELLO-V 68%BABY ALPACA 32%NYLON  S,ZD79/  RIB 1X1 ,TEJIDO PUNTO MAQUINA </t>
  </si>
  <si>
    <t>SWT5851-500</t>
  </si>
  <si>
    <t xml:space="preserve">CHOMPA FALDA ARIA 80%BABY ALPACA 20%SEDA 2/30 ,500/   ,TEJIDO PUNTO MAQUINA </t>
  </si>
  <si>
    <t xml:space="preserve">SWT5880-401/100 </t>
  </si>
  <si>
    <t xml:space="preserve">CHOMPA AURA 80%BABY ALPACA 20%SEDA 2/30 XS/S,401/100   ,TEJIDO PUNTO MAQUINA </t>
  </si>
  <si>
    <t>PRUEBA PARA JAZMIN CHEBAR - ENTREGADA A GABY 5/01</t>
  </si>
  <si>
    <t>PRUEBA PARA JAZMIN CHEBAR - ENTREGADA A GABY 5/01 y 13/01</t>
  </si>
  <si>
    <t>SE ENTREGO A GABY EL 06/01</t>
  </si>
  <si>
    <t>HILO JALADO Y MEDIDA 130*180CM</t>
  </si>
  <si>
    <t xml:space="preserve">HILO JALADO  </t>
  </si>
  <si>
    <t>MEDIDA: 18" X 22"</t>
  </si>
  <si>
    <t>Hueco en hombro</t>
  </si>
  <si>
    <t>Falta hilo</t>
  </si>
  <si>
    <t>Mancha Fuerte</t>
  </si>
  <si>
    <t>Desgarro en vincha</t>
  </si>
  <si>
    <t>Mal perchado</t>
  </si>
  <si>
    <t>1ER PROTO - NO APROBADO POR CLIENTE</t>
  </si>
  <si>
    <t>SE ENTREGO A GABY EL 18/01. Revisar correo: INGRESO DE PRODUCCION OP 16-00190</t>
  </si>
  <si>
    <t>002-0003736</t>
  </si>
  <si>
    <t>17-0009</t>
  </si>
  <si>
    <t>16-226</t>
  </si>
  <si>
    <t>SCF5878-4932/SFN22</t>
  </si>
  <si>
    <t>CHALINA CUADROS 100%BABY ALPACA  12" X 65" + 1",4932/SFN22  FLECO PESTAÑA ,TEJIDO INDUSTRIAL PLANO</t>
  </si>
  <si>
    <t>MUETSRAS-VIAJE</t>
  </si>
  <si>
    <t>16-106</t>
  </si>
  <si>
    <t>16-121</t>
  </si>
  <si>
    <t>16-213</t>
  </si>
  <si>
    <t>16-227</t>
  </si>
  <si>
    <t>17-009</t>
  </si>
  <si>
    <t xml:space="preserve">SWT5739-2/500/BO </t>
  </si>
  <si>
    <t xml:space="preserve">CHOMPA MUJERES FRIEDA VARIOS  XS/S,500/BO  FLECOS INSERTADOS ,TEJIDO PUNTO MAQUINA </t>
  </si>
  <si>
    <t xml:space="preserve">SWT5738-10/TMT-100 </t>
  </si>
  <si>
    <t xml:space="preserve">CHOMPA MUJERES BAILEY VARIOS  XS/S,10/TMT-100  FLECOS INSERTADOS ,TEJIDO PUNTO MÁQUINA </t>
  </si>
  <si>
    <t>SWT5819</t>
  </si>
  <si>
    <t xml:space="preserve">CHOMPA KAJA 100%ALGODON PIMA 8/50 ,/ 555/525/534/J01/J04/9100  ,TEJIDO PUNTO MAQUINA </t>
  </si>
  <si>
    <t>DRE5815-502/J03</t>
  </si>
  <si>
    <t xml:space="preserve">VESTIDO CLARE 100%ALGODON PIMA 8/50 ,502/J03  CUELLO MILANO ,TEJIDO PUNTO MAQUINA </t>
  </si>
  <si>
    <t xml:space="preserve">SWT5826-XS/S-207 </t>
  </si>
  <si>
    <t xml:space="preserve">CHOMPA MILA 40%ALPACA 25%LANA 35%ACRILICO  XS/S,207/   ,TEJIDO PUNTO MAQUINA </t>
  </si>
  <si>
    <t>WT5739-2-XS/S-500/BO</t>
  </si>
  <si>
    <t xml:space="preserve">CHOMPA MUJERES FRIEDA 50% BABY ALPACA 20% ALPACA 12.5% LANA 17.5% ACRILICO XS/S,500/BO  FLECOS INSERTADOS ,TEJIDO PUNTO MAQUINA </t>
  </si>
  <si>
    <t xml:space="preserve">MAT5801-SFN10/SFN50 </t>
  </si>
  <si>
    <t xml:space="preserve">MANTA GAUZE STRIPE 2 100%BABY ALPACA 2/28 48" X 70" + 10",SFN10/SFN50  FLECOS CON NUDO MACRAME ,TEJIDO ARTESANAL TELAR </t>
  </si>
  <si>
    <t xml:space="preserve">MAT5801-SFN10/P770 </t>
  </si>
  <si>
    <t xml:space="preserve">MANTA GAUZE STRIPE 2 100%BABY ALPACA 2/28 48" X 70" + 10",SFN10/P770  FLECOS CON NUDO MACRAME ,TEJIDO ARTESANAL TELAR </t>
  </si>
  <si>
    <t xml:space="preserve">MAT5833-ZG06/SFN10 </t>
  </si>
  <si>
    <t xml:space="preserve">MANTA PUJPU LIGHT 70%BABY ALPACA 7%LANA MERINO 23%POLIAMIDA  50" X 70" + 1.5",ZG06/  FLECO PESTAÑA SFN10,TEJIDO ARTESANAL TELAR </t>
  </si>
  <si>
    <t xml:space="preserve">SW5833-ZG02/SFN50 </t>
  </si>
  <si>
    <t xml:space="preserve">SWATCH PUJPU LIGHT 70%BABY ALPACA 7%LANA MERINO 23%POLIAMIDA  12" X 12",ZG02/  FLECO PESTAÑA SFN50,TEJIDO ARTESANAL TELAR </t>
  </si>
  <si>
    <t xml:space="preserve">SW5833-B0/C732 </t>
  </si>
  <si>
    <t xml:space="preserve">SWATCH PUJPU LIGHT 70%BABY ALPACA 7%LANA MERINO 23%POLIAMIDA  12" X 12",BO/  FLECO PESTAÑA C732,TEJIDO ARTESANAL TELAR </t>
  </si>
  <si>
    <t xml:space="preserve">SW5833-ZG05/P770 </t>
  </si>
  <si>
    <t xml:space="preserve">SWATCH PUJPU LIGHT 70%BABY ALPACA 7%LANA MERINO 23%POLIAMIDA  12" X 12",ZG05/  FLECO PESTAÑA P770,TEJIDO ARTESANAL TELAR </t>
  </si>
  <si>
    <t xml:space="preserve">PLW5838-NEU </t>
  </si>
  <si>
    <t xml:space="preserve">COJIN ENCAJONADO 100%ALPACA  11.5" X 20.5",SFN40/SFN61  C/CIERRE INVISIBLE ,TEJIDO ARTESANAL TELAR </t>
  </si>
  <si>
    <t xml:space="preserve">PLW5882-SFN41/BO </t>
  </si>
  <si>
    <t xml:space="preserve">COJIN POMPOM 100%ALPACA  12" X 21",SFN41/  APLICACIÓN DE POMPOM BO,TEJIDO ARTESANAL TELAR </t>
  </si>
  <si>
    <t xml:space="preserve">PLW5882-C838/ZL51 </t>
  </si>
  <si>
    <t xml:space="preserve">COJIN POMPOM 100%ALPACA  12" X 21",C838/  APLICACIÓN DE POMPOM ZL51,TEJIDO ARTESANAL TELAR </t>
  </si>
  <si>
    <t xml:space="preserve">MAT5866-6416/ST4-C838 </t>
  </si>
  <si>
    <t xml:space="preserve">MANTA BLANKET STITCH THROW 100%BABY ALPACA 2/28 50" X 70",6416/  PUNTADA 1 1/2"(4) C838,TEJIDO INDUSTRIAL PLANO </t>
  </si>
  <si>
    <t xml:space="preserve">SW5866-6416/ST4-C978 </t>
  </si>
  <si>
    <t xml:space="preserve">SWATCH BLANKET STITCH THROW 100%BABY ALPACA  12" X 12",6416/  PUNTADA 1 1/2"(4) C978,TEJIDO INDUSTRIAL PLANO </t>
  </si>
  <si>
    <t xml:space="preserve">SW5866-SFN68/ST4-4932 </t>
  </si>
  <si>
    <t xml:space="preserve">SWATCH BLANKET STITCH THROW 100%BABY ALPACA  12" X 12",SFN68/  PUNTADA 1 1/2"(4) 4932,TEJIDO INDUSTRIAL PLANO </t>
  </si>
  <si>
    <t xml:space="preserve">SW5866-SFN10/ST4-C838 </t>
  </si>
  <si>
    <t xml:space="preserve">SWATCH BLANKET STITCH THROW 100%BABY ALPACA  12" X 12",SFN10/  PUNTADA 1 1/2"(4) C838,TEJIDO INDUSTRIAL PLANO </t>
  </si>
  <si>
    <t xml:space="preserve">SW5866-SFN68/ST4-2250 </t>
  </si>
  <si>
    <t xml:space="preserve">SWATCH BLANKET STITCH THROW 100%BABY ALPACA  12" X 12",SFN68/  PUNTADA 1 1/2"(4) 2250,TEJIDO INDUSTRIAL PLANO </t>
  </si>
  <si>
    <t xml:space="preserve">MAT5865-SFN61 </t>
  </si>
  <si>
    <t xml:space="preserve">MANTA FRINGE THROW 100%BABY ALPACA 2/28 50" X 70" + 10",SFN61/  FLECOS MACRAME INSERTADO SFN61,TEJIDO INDUSTRIAL PLANO </t>
  </si>
  <si>
    <t xml:space="preserve">PLW5836-1-SFN40 </t>
  </si>
  <si>
    <t xml:space="preserve">COJIN WINTER BEACH 100%ALPACA  20" X 20",SFN40/  LANA MECHA INSERTADA SFN10,TEJIDO ARTESANAL TELAR </t>
  </si>
  <si>
    <t xml:space="preserve">SW5836-1-SFN10 </t>
  </si>
  <si>
    <t xml:space="preserve">SWATCH WINTER BEACH 100%ALPACA  20" X 20",SFN10/  LANA MECHA INSERTADA SFN10,TEJIDO ARTESANAL TELAR </t>
  </si>
  <si>
    <t xml:space="preserve">SW5836-1-1391 </t>
  </si>
  <si>
    <t xml:space="preserve">SWATCH WINTER BEACH 100%ALPACA  20" X 20",1391/  LANA MECHA INSERTADA SFN10,TEJIDO ARTESANAL TELAR </t>
  </si>
  <si>
    <t xml:space="preserve">SW5836-1-SFN40 </t>
  </si>
  <si>
    <t xml:space="preserve">SWATCH WINTER BEACH 100%ALPACA  20" X 20",SFN10/  LANA MECHA INSERTADA SFN40,TEJIDO ARTESANAL TELAR </t>
  </si>
  <si>
    <t>PLW5859</t>
  </si>
  <si>
    <t>SWT5820-502-M/L</t>
  </si>
  <si>
    <t xml:space="preserve">CHOMPA ATHENA 100%ALGODON PIMA 8/50 M/L,502/  FLECOS INSERTADOS ,TEJIDO PUNTO MAQUINA </t>
  </si>
  <si>
    <t xml:space="preserve">SWT5819-XS/S </t>
  </si>
  <si>
    <t xml:space="preserve">CHOMPA KAJA 100%ALGODON PIMA 8/50 XS/S,/ 555/525/534/J01/J04  ,TEJIDO PUNTO MAQUINA </t>
  </si>
  <si>
    <t xml:space="preserve">DRE5815-502/J03-XS/S </t>
  </si>
  <si>
    <t xml:space="preserve">VESTIDO CLARE 100%ALGODON PIMA 8/50 XS/S,502/J03  CUELLO MILANO ,TEJIDO PUNTO MAQUINA </t>
  </si>
  <si>
    <t xml:space="preserve">VIN5781-R721/59 </t>
  </si>
  <si>
    <t xml:space="preserve">VINCHA LULA VARIOS  ,R721/#59  HILO METAL ,HECHO A MANO </t>
  </si>
  <si>
    <t>SW5833-ZG05/SFN10</t>
  </si>
  <si>
    <t xml:space="preserve">SWATCH PUJPU LIGHT 70%BABY ALPACA 7%LANA MERINO 23%POLIAMIDA  12" X 12",ZG05/  FLECO PESTAÑA SFN10,TEJIDO ARTESANAL TELAR </t>
  </si>
  <si>
    <t xml:space="preserve">SW5833-ZG06/SFN38 </t>
  </si>
  <si>
    <t xml:space="preserve">SWATCH PUJPU LIGHT 70%BABY ALPACA 7%LANA MERINO 23%POLIAMIDA  12" X 12",ZG06/  FLECO PESTAÑA SFN38,TEJIDO ARTESANAL TELAR </t>
  </si>
  <si>
    <t>1ER PROTO</t>
  </si>
  <si>
    <t>TIENES PINES Y COMENTARIOS</t>
  </si>
  <si>
    <t xml:space="preserve">1er Proto. Ojo el color 525 (hombros) fue de un lote antiguo. </t>
  </si>
  <si>
    <t>MAL MEDIDA EN MANGA. El color azul oscuro J04, no debió usarse en la muestra.</t>
  </si>
  <si>
    <t>1ER PROTO C/COMENTARIOS: CUELLO</t>
  </si>
  <si>
    <t>SALDO DE PRODUCCIÓN - SIN ETIQUETAS DE TALLA</t>
  </si>
  <si>
    <t xml:space="preserve">PROTO DE PRODUCCIÓN - INGRESO SIN GR. </t>
  </si>
  <si>
    <t>En una sola bolsa</t>
  </si>
  <si>
    <t>Se entrego a Gaby el 14-Dic'16 pero en swatch.</t>
  </si>
  <si>
    <t>EN UNA BOLSA - POR COLOR-NO DISEÑO</t>
  </si>
  <si>
    <t>Se uso el color azul correcto J03. SIN ETIQUETAS - Llegó con 8 rayas en manga y sin GR.</t>
  </si>
  <si>
    <t>Entregado a Gaby 31/01 AM.</t>
  </si>
  <si>
    <t>16-00208</t>
  </si>
  <si>
    <t>16-00214</t>
  </si>
  <si>
    <t>17-00014</t>
  </si>
  <si>
    <t>16-215</t>
  </si>
  <si>
    <t xml:space="preserve">MAT001-2196/EL </t>
  </si>
  <si>
    <t xml:space="preserve">MANTA SOLIDO COLOR ENTERO 100%BABY ALPACA  50" X 70" + 1",2196/  FLECO PESTAÑA ,TEJIDO INDUSTRIAL PLANO </t>
  </si>
  <si>
    <t>MAT001-SFN61/EL</t>
  </si>
  <si>
    <t xml:space="preserve">MANTA SOLIDO COLOR ENTERO 100%BABY ALPACA  50" X 70" + 1",SFN61/  FLECO PESTAÑA ,TEJIDO INDUSTRIAL PLANO </t>
  </si>
  <si>
    <t>SCF5830-2-ZG05</t>
  </si>
  <si>
    <t xml:space="preserve">CHALINA CUELLERA 70%BABY ALPACA 7%LANA MERINO 23%POLIAMIDA 1/2.6 ,ZG05/   ,TEJIDO PUNTO MAQUINA   </t>
  </si>
  <si>
    <t>VA A TIENDA</t>
  </si>
  <si>
    <t>HAT5831-SFN10</t>
  </si>
  <si>
    <t xml:space="preserve">GORRA  100%LANA  T/UNICA,00050/   ,TEJIDO ARTESANAL A PALITOS </t>
  </si>
  <si>
    <t>HAT5831-N5</t>
  </si>
  <si>
    <t xml:space="preserve">GORRA  100%LANA  T/UNICA,N5/   ,TEJIDO ARTESANAL A PALITOS </t>
  </si>
  <si>
    <t>17-002</t>
  </si>
  <si>
    <t>PLW025-RL-SFN10/0512</t>
  </si>
  <si>
    <t xml:space="preserve">COJIN CLEAN EDGE 100%BABY ALPACA  20" X 20",SFN10/0512  INDUSTRIAL STITCH + INVISIBLE ZIPPER , </t>
  </si>
  <si>
    <t xml:space="preserve">MAT5644-SFN10/9125 </t>
  </si>
  <si>
    <t xml:space="preserve">MANTA DOBLE CARA 100%ALPACA  50" X 70" + 4",SFN10/9125  FLECOS ,TEJIDO INDUSTRIAL PLANO </t>
  </si>
  <si>
    <t xml:space="preserve">MAT5644-SFN40/C866 </t>
  </si>
  <si>
    <t xml:space="preserve">MANTA DOBLE CARA 100%ALPACA  50" X 70" + 4",SFN40/C866  FLECOS ,TEJIDO INDUSTRIAL PLANO </t>
  </si>
  <si>
    <t>El forro interno es con jersey.</t>
  </si>
  <si>
    <t>NO OFRECER A TIENDA. En una bolsa, se van a reprocesar cuando llegue la re-orden.</t>
  </si>
  <si>
    <t>16-167</t>
  </si>
  <si>
    <t>16-181</t>
  </si>
  <si>
    <t>17-006</t>
  </si>
  <si>
    <t xml:space="preserve">SCF5830-ZG05 </t>
  </si>
  <si>
    <t xml:space="preserve">CHALINA CUELLERA 70%BABY ALPACA 7%LANA MERINO 23%POLIAMIDA 1/2.6 ,ZG05/   ,TEJIDO PUNTO MAQUINA </t>
  </si>
  <si>
    <t xml:space="preserve">HAT5831-SFN10 </t>
  </si>
  <si>
    <t xml:space="preserve">SWT5846-ZL48 </t>
  </si>
  <si>
    <t>CHOMPA MUJERES LORENA 70%BABY ALPACA 7%LANA MERINO 23%POLIAMIDA  ,ZL48/  FLECOS ,HECHO A MANO</t>
  </si>
  <si>
    <t>SWT5846-BO</t>
  </si>
  <si>
    <t xml:space="preserve">CHOMPA MUJERES LORENA 70%BABY ALPACA 7%LANA MERINO 23%POLIAMIDA  ,BO/  FLECOS ,HECHO A MANO </t>
  </si>
  <si>
    <t>SWT5847-B0</t>
  </si>
  <si>
    <t xml:space="preserve">CHOMPA MUJERES CAMILLA 70%BABY ALPACA 7%LANA MERINO 23%POLIAMIDA  ,BO/   ,HECHO A MANO </t>
  </si>
  <si>
    <t xml:space="preserve">CAR5867-2/B0 </t>
  </si>
  <si>
    <t xml:space="preserve">CARDIGAN LIAN 70%BABY ALPACA 7%LANA MERINO 23%POLIAMIDA 1/2.6 XS-S,BO/  RIB 2X2 ,HECHO A MANO </t>
  </si>
  <si>
    <t>DRE5850-500</t>
  </si>
  <si>
    <t xml:space="preserve">VESTIDO ELLA 80%BABY ALPACA 20%SEDA  TALLA UNICA,500/   ,TEJIDO PUNTO MAQUINA </t>
  </si>
  <si>
    <t>PNT5851-401</t>
  </si>
  <si>
    <t>PANTALON ARIA 80%BABY ALPACA 20%SEDA  UNA TALLA,401/   ,TEJIDO PUNTO MAQUINA</t>
  </si>
  <si>
    <t>SW5842-100/500</t>
  </si>
  <si>
    <t>SWATCH SONIA 100%BABY ALPACA 2/16 12" X 12",100/500  CON LYCRA ,TEJIDO PUNTO MAQUINA</t>
  </si>
  <si>
    <t xml:space="preserve">SW5842-2/100/500 </t>
  </si>
  <si>
    <t xml:space="preserve">SWATCH SONIA 100%BABY ALPACA 2/16 12" X 12",100/500   ,TEJIDO PUNTO MAQUINA </t>
  </si>
  <si>
    <t xml:space="preserve">HAT5809-2-N5 </t>
  </si>
  <si>
    <t xml:space="preserve">GORRA JAMIE 70%BABY ALPACA 7%LANA MERINO 23%POLIAMIDA  ,N5/   ,HECHO A MANO </t>
  </si>
  <si>
    <t xml:space="preserve">GLV5812-2-N5 </t>
  </si>
  <si>
    <t xml:space="preserve">GUANTES JOELLE 70%BABY ALPACA 7%LANA MERINO 23%POLIAMIDA 2/2 ,N5/   ,HECHO A MANO </t>
  </si>
  <si>
    <t xml:space="preserve">BEQ025-7080/0234 </t>
  </si>
  <si>
    <t xml:space="preserve">CUBRECAMA CLEAN EDGE 100%BABY ALPACA 2/28 90" X 90",7080/0234  STITCH INDUSTRIAL 4 LADOS 7080,TEJIDO INDUSTRIAL PLANO </t>
  </si>
  <si>
    <t xml:space="preserve">PLW5888 </t>
  </si>
  <si>
    <t xml:space="preserve">COJIN DIAMANTE 100%LANA  46CM X 46CM,CR/NE  C/CIERRE INVISIBLE ,TEJIDO ARTESANAL TELAR </t>
  </si>
  <si>
    <t xml:space="preserve">PLW5888-1 </t>
  </si>
  <si>
    <t xml:space="preserve">COJIN DIAMANTE 100%LANA  56CM X 56CM,CR/NE  C/CIERRE INVISIBLE ,TEJIDO ARTESANAL TELAR </t>
  </si>
  <si>
    <t xml:space="preserve">PLW5889 </t>
  </si>
  <si>
    <t xml:space="preserve">COJIN TRIANGULO 100%LANA  46CM X 46CM,CR/NE  C/CIERRE INVISIBLE ,TEJIDO ARTESANAL TELAR </t>
  </si>
  <si>
    <t xml:space="preserve">MAT5886-SFN10/C838 </t>
  </si>
  <si>
    <t xml:space="preserve">MANTA CONTRAST POM 100%BABY ALPACA  50" X 70",SFN10/  PUNTADA(4) + 4 POMPOM DOBLE BO/C838,TEJIDO INDUSTRIAL PLANO </t>
  </si>
  <si>
    <t xml:space="preserve">SW5886-SFN40/5696 </t>
  </si>
  <si>
    <t xml:space="preserve">SWATCH CONTRAST POM 100%BABY ALPACA  12" X 12",SFN40/  PUNTADA(4) + 4 POMPOM DOBLE ZG05/5696,TEJIDO INDUSTRIAL PLANO </t>
  </si>
  <si>
    <t xml:space="preserve">SW5886-6416/SFN10 </t>
  </si>
  <si>
    <t xml:space="preserve">SWATCH CONTRAST POM 100%BABY ALPACA  12" X 12",6416/  PUNTADA(4) + 4 POMPOM DOBLE ZL51/SFN10,TEJIDO INDUSTRIAL PLANO </t>
  </si>
  <si>
    <t xml:space="preserve">SW5886-SFN21/2250 </t>
  </si>
  <si>
    <t xml:space="preserve">SWATCH CONTRAST POM 100%BABY ALPACA  12" X 12",SFN21/  PUNTADA(4) + 4 POMPOM DOBLE ZG02/2250,TEJIDO INDUSTRIAL PLANO </t>
  </si>
  <si>
    <t>POR FRANJAS "BLANCAS"</t>
  </si>
  <si>
    <t>MEDIDA 54" X 64 1/2"</t>
  </si>
  <si>
    <t>Solo es UN guante.</t>
  </si>
  <si>
    <t>NO OFRECER A TIENDA. En una bolsa, se van a reprocesar cuando llegue la re-orden</t>
  </si>
  <si>
    <t>17-00022</t>
  </si>
  <si>
    <t>BED003-A/J723</t>
  </si>
  <si>
    <t>BAG001-CY-SFN38/5</t>
  </si>
  <si>
    <t>002-3786/3785</t>
  </si>
  <si>
    <t>002-0003776</t>
  </si>
  <si>
    <t>17-00026</t>
  </si>
  <si>
    <t>002-0003775</t>
  </si>
  <si>
    <t>17-00023</t>
  </si>
  <si>
    <t>VIAJE SRA. INES</t>
  </si>
  <si>
    <t>BEQ025-7080/0234</t>
  </si>
  <si>
    <t>SCF5893-4932/SFN22</t>
  </si>
  <si>
    <t xml:space="preserve">CHALINA CUADROS 100%BABY ALPACA  12" X 65" + 1",4932/SFN22  FLECO PESTAÑA ,TEJIDO INDUSTRIAL PLANO </t>
  </si>
  <si>
    <t>NO OFRECER A TIENDA... HASTA QUE CLIENTE CONFIRME DESPACHO.</t>
  </si>
  <si>
    <t>Considerar que se encuentra en el Almacén de Alpaquera, como contra-muestra para ellos.</t>
  </si>
  <si>
    <t>16-206</t>
  </si>
  <si>
    <t>17-013</t>
  </si>
  <si>
    <t>17-016</t>
  </si>
  <si>
    <t xml:space="preserve">BEQ025-SFN50/SFN50 </t>
  </si>
  <si>
    <t xml:space="preserve">CUBRECAMA CLEAN EDGE 100%BABY ALPACA 2/28 90" X 90",SFN50/SFN50  STITCH INDUSTRIAL 4 LADOS SFN50,TEJIDO INDUSTRIAL PLANO </t>
  </si>
  <si>
    <t xml:space="preserve">BEK025-SFN50/SFN50 </t>
  </si>
  <si>
    <t xml:space="preserve">CUBRECAMA CLEAN EDGE 100%BABY ALPACA 2/28 108" X 90",SFN50/SFN50  STITCH INDUSTRIAL 4 LADOS SFN50,TEJIDO INDUSTRIAL PLANO </t>
  </si>
  <si>
    <t>MAT5863-SFN10/4936</t>
  </si>
  <si>
    <t>PCH5877-SFN22</t>
  </si>
  <si>
    <t>PONCHO UYUNI 100%BABY ALPACA  ,SFN22/  CUELLO KNITTED ,TEJIDO INDUSTRIAL PLANO</t>
  </si>
  <si>
    <t>CAR5879-SFN50/SFN10</t>
  </si>
  <si>
    <t xml:space="preserve">CARDIGAN STRIPES 100%BABY ALPACA  ,SFN50/SFN10  CLEAN EDGE ,TEJIDO INDUSTRIAL PLANO </t>
  </si>
  <si>
    <t>PLW5890-PEACH</t>
  </si>
  <si>
    <t xml:space="preserve">COJIN LUMBAR 100%LANA  41CM X 66CM,4199/  C/CIERRE INVISIBLE ,TEJIDO ARTESANAL TELAR </t>
  </si>
  <si>
    <t>PLW5897</t>
  </si>
  <si>
    <t xml:space="preserve">COJIN LUMBAR RAYADO 100%LANA  41CM X 66CM,MULTICOLOR/  C/CIERRE INVISIBLE ,TEJIDO ARTESANAL TELAR </t>
  </si>
  <si>
    <t xml:space="preserve">PLW5888-1-PEACH </t>
  </si>
  <si>
    <t xml:space="preserve">COJIN DIAMANTE 100%LANA  56CM X 56CM,4199/  C/CIERRE INVISIBLE ,TEJIDO ARTESANAL TELAR </t>
  </si>
  <si>
    <t xml:space="preserve">PLW5896-MULTI </t>
  </si>
  <si>
    <t xml:space="preserve">COJIN TRIANGULO DOBLE 100%LANA  46CM X 46CM,MULTICOLOR/  C/CIERRE INVISIBLE ,TEJIDO ARTESANAL TELAR </t>
  </si>
  <si>
    <t xml:space="preserve">PLW5896-BLU </t>
  </si>
  <si>
    <t xml:space="preserve">COJIN TRIANGULO DOBLE 100%LANA  46CM X 46CM,AZL/  C/CIERRE INVISIBLE ,TEJIDO ARTESANAL TELAR </t>
  </si>
  <si>
    <t xml:space="preserve">PLW5889-MULTI </t>
  </si>
  <si>
    <t xml:space="preserve">COJIN TRIANGULO 100%LANA  46CM X 46CM,MULTICOLOR/  C/CIERRE INVISIBLE ,TEJIDO ARTESANAL TELAR </t>
  </si>
  <si>
    <t xml:space="preserve">PLW5898 </t>
  </si>
  <si>
    <t xml:space="preserve">COJIN TRIANGULOS EMERALD 100%LANA  46CM X 46CM,MULTICOLOR/  C/CIERRE INVISIBLE ,TEJIDO ARTESANAL TELAR </t>
  </si>
  <si>
    <t>MAT5882-SFN61</t>
  </si>
  <si>
    <t xml:space="preserve">MANTA CABLEKNIT 100%BABY ALPACA  50" X 70",SFN61/  BORDE RIB ,TEJIDO PUNTO MAQUINA </t>
  </si>
  <si>
    <t>MAT5894-C838</t>
  </si>
  <si>
    <t xml:space="preserve">MANTA PROFLAX 100%BABY ALPACA  130 X 180CM + 2.5CM,C838/  FLECO PESTAÑA SFN68, SFN10,TEJIDO ARTESANAL TELAR </t>
  </si>
  <si>
    <t>SW5894-C838</t>
  </si>
  <si>
    <t>SWATCH PROFLAX 100%BABY ALPACA  30CM X 30CM,C838/SFN10   ,TEJIDO ARTESANAL TELAR</t>
  </si>
  <si>
    <t xml:space="preserve">SIN ETIQUETA </t>
  </si>
  <si>
    <t>SE ENTREGARON A VENTAS EL 3/02 POR VIAJE A HEIMTEXTIL</t>
  </si>
  <si>
    <t>SE ENTREGO POR VIAJE AMBIENTE EN FEB 2. (REVISAR CORREO ENVIADO)</t>
  </si>
  <si>
    <t>UNO SE ENTREGO EL 03/02 POR VIAJE A NY- AMBIENTE'17</t>
  </si>
  <si>
    <t>SE ENTREGO FLAVIA AMBOS ITEMS COMO SWATCHES EL 14/02</t>
  </si>
  <si>
    <t xml:space="preserve">COJIN NOB 100%ALGODON  19.5" X 19.5",0157/  C/CIERRE INVISIBLE ,TEJIDO ARTESANAL TELAR </t>
  </si>
  <si>
    <t>Estan en la bolsa entregada hace 2 semanas.</t>
  </si>
  <si>
    <t>LLEGO SIN GR - Mal perchado</t>
  </si>
  <si>
    <t>LLEGO SIN GR - Falla de tejido</t>
  </si>
  <si>
    <t>17-24 / MAT001-SFN10</t>
  </si>
  <si>
    <t>17-004</t>
  </si>
  <si>
    <t>12-122</t>
  </si>
  <si>
    <t>MAT7429-1</t>
  </si>
  <si>
    <t>MAT5439-COMBO 3</t>
  </si>
  <si>
    <t>MAT001-FL-SFN85</t>
  </si>
  <si>
    <t>14-248</t>
  </si>
  <si>
    <t>MAT001-6085/EL</t>
  </si>
  <si>
    <t>14-051</t>
  </si>
  <si>
    <t>MAT5193-2/0157-SFN10</t>
  </si>
  <si>
    <t>17-19</t>
  </si>
  <si>
    <t>MANTA SOLIDO COLOR ENTERO 100%BABY ALPACA  50" X 70" + 4",SFN10/  FLECOS ,TEJIDO INDUSTRIAL PLANO</t>
  </si>
  <si>
    <t>16-220</t>
  </si>
  <si>
    <t xml:space="preserve">MAT5209-FL-SFN38 </t>
  </si>
  <si>
    <t xml:space="preserve">MANTA SOLIDO COLOR ENTERO 100%ALPACA  120 X 170 + 10CM,SFN38/  FLECOS ,TEJIDO INDUSTRIAL PLANO </t>
  </si>
  <si>
    <t>MAT5209-FL-3532</t>
  </si>
  <si>
    <t>MANTA SOLIDO COLOR ENTERO 100%ALPACA  120 X 170 + 10CM,3532/  FLECOS ,TEJIDO INDUSTRIAL PLANO</t>
  </si>
  <si>
    <t>16-222</t>
  </si>
  <si>
    <t xml:space="preserve">MAT5209-FL-0975 </t>
  </si>
  <si>
    <t xml:space="preserve">MANTA SOLIDO COLOR ENTERO 100%ALPACA  120 X 170 + 10CM,0975/  FLECOS ,TEJIDO INDUSTRIAL PLANO </t>
  </si>
  <si>
    <t xml:space="preserve">MAT5209-FL-0512 </t>
  </si>
  <si>
    <t xml:space="preserve">MANTA SOLIDO COLOR ENTERO 100%ALPACA  120 X 170 + 10CM,0512/  FLECOS ,TEJIDO INDUSTRIAL PLANO </t>
  </si>
  <si>
    <t xml:space="preserve">MAT5209-FL-6783 </t>
  </si>
  <si>
    <t xml:space="preserve">MANTA SOLIDO COLOR ENTERO 100%ALPACA  120 X 170 + 10CM,6783/  FLECOS ,TEJIDO INDUSTRIAL PLANO </t>
  </si>
  <si>
    <t xml:space="preserve">MAT001-S/SFN10 </t>
  </si>
  <si>
    <t xml:space="preserve">MANTA SOLIDO COLOR ENTERO 100%BABY ALPACA  50" X 70" + 4",SFN10/  FLECOS ,TEJIDO INDUSTRIAL PLANO </t>
  </si>
  <si>
    <t xml:space="preserve">MAT001-S/6085 </t>
  </si>
  <si>
    <t xml:space="preserve">MANTA SOLIDO COLOR ENTERO 100%BABY ALPACA  50" X 70" + 4",6085/  FLECOS ,TEJIDO INDUSTRIAL PLANO </t>
  </si>
  <si>
    <t xml:space="preserve">MAT001-S/SFN50 </t>
  </si>
  <si>
    <t>17-008</t>
  </si>
  <si>
    <t xml:space="preserve">SCF5887-4932 /SFN10 </t>
  </si>
  <si>
    <t xml:space="preserve">CHALINA NAZCA 100%BABY ALPACA 2/28 30 X 165 + 10 CM,4932/SFN10  FLECOS ,TEJIDO INDUSTRIAL PLANO </t>
  </si>
  <si>
    <t>16-208</t>
  </si>
  <si>
    <t>16-209</t>
  </si>
  <si>
    <t xml:space="preserve">MAT5209-FL-SFN10 </t>
  </si>
  <si>
    <t xml:space="preserve">MANTA SOLIDO COLOR ENTERO 100%ALPACA  120 X 170 + 10CM,SFN10/  FLECOS ,TEJIDO INDUSTRIAL PLANO </t>
  </si>
  <si>
    <t xml:space="preserve">MAT5209-FL-3532 </t>
  </si>
  <si>
    <t xml:space="preserve">MANTA SOLIDO COLOR ENTERO 100%ALPACA  120 X 170 + 10CM,3532/  FLECOS ,TEJIDO INDUSTRIAL PLANO </t>
  </si>
  <si>
    <t xml:space="preserve">MAT5209-FL-2163 </t>
  </si>
  <si>
    <t xml:space="preserve">MANTA SOLIDO COLOR ENTERO 100%ALPACA  120 X 170 + 10CM,2163/  FLECOS ,TEJIDO INDUSTRIAL PLANO </t>
  </si>
  <si>
    <t>Desgaste / hilo "jalado"</t>
  </si>
  <si>
    <t>Tela abierta en cuello</t>
  </si>
  <si>
    <t>Desgaste de tela</t>
  </si>
  <si>
    <t xml:space="preserve">Ondeado en vincha </t>
  </si>
  <si>
    <t>Vincha ondeada en costado.</t>
  </si>
  <si>
    <t>Costura</t>
  </si>
  <si>
    <t>Mancha</t>
  </si>
  <si>
    <t>Mancha y split</t>
  </si>
  <si>
    <t>Falla tejido</t>
  </si>
  <si>
    <t>Mancha / Falla Tejido</t>
  </si>
  <si>
    <t>Tela Abierta/Quebradura</t>
  </si>
  <si>
    <t>Split otro tono</t>
  </si>
  <si>
    <t>CAJA-67</t>
  </si>
  <si>
    <t>HUECO / FALLA TEJIDO</t>
  </si>
  <si>
    <t>MANCHA / TEJIDO ABIERTO</t>
  </si>
  <si>
    <t>NO ES EL COLOR</t>
  </si>
  <si>
    <t>MANCHA - LLEGO SIN GR</t>
  </si>
  <si>
    <t>OJO el 02/03 se entrego 3 mantas que se trasladaron a la OP 17-24.</t>
  </si>
  <si>
    <t>OJO EL 27/02 se entrego 2 mantas a tienda</t>
  </si>
  <si>
    <t xml:space="preserve">PLW025-RL-SFN10/0512 </t>
  </si>
  <si>
    <t xml:space="preserve">PLW025-RL-7080/0234 </t>
  </si>
  <si>
    <t xml:space="preserve">COJIN CLEAN EDGE 100%BABY ALPACA  20" X 20",7080/0234  INDUSTRIAL STITCH + INVISIBLE ZIPPER , </t>
  </si>
  <si>
    <t xml:space="preserve">PLW5895-2-BLU </t>
  </si>
  <si>
    <t xml:space="preserve">COJIN RAYAS HORIZONTALES 100%LANA  46CM X 46CM,AZL/  C/CIERRE INVISIBLE ,TEJIDO ARTESANAL TELAR </t>
  </si>
  <si>
    <t xml:space="preserve">PLW5896-2-MULTI </t>
  </si>
  <si>
    <t xml:space="preserve">PLW5890-2 </t>
  </si>
  <si>
    <t xml:space="preserve">COJIN LUMBAR 100%LANA  41CM X 66CM,CR/NE  C/CIERRE INVISIBLE ,TEJIDO ARTESANAL TELAR </t>
  </si>
  <si>
    <t xml:space="preserve">PLW5890-2-PEACH </t>
  </si>
  <si>
    <t>Costura costado</t>
  </si>
  <si>
    <t>Hilo Jalado</t>
  </si>
  <si>
    <t>Contaminación</t>
  </si>
  <si>
    <t>Quebradura</t>
  </si>
  <si>
    <t>Desgaste</t>
  </si>
  <si>
    <t>Split distinto color</t>
  </si>
  <si>
    <t>REGALO - CUYANA</t>
  </si>
  <si>
    <t>12-093</t>
  </si>
  <si>
    <t>17-020</t>
  </si>
  <si>
    <t xml:space="preserve">SCF5878-4932/SFN22 </t>
  </si>
  <si>
    <t>002-0003793</t>
  </si>
  <si>
    <t>002-0003794</t>
  </si>
  <si>
    <t>INEVB/REGRESO INES</t>
  </si>
  <si>
    <t>DONACION/REGRESO INES</t>
  </si>
  <si>
    <t>17-041</t>
  </si>
  <si>
    <t>CUARTA</t>
  </si>
  <si>
    <t>17-043</t>
  </si>
  <si>
    <t>MANTA SOLIDO COLOR ENTERO 100%BABY ALPACA  50" X 70" + 1",SFN38/  FLECO PESTAÑA ,TEJIDO INDUSTRIAL PLANO</t>
  </si>
  <si>
    <t>16-220 / SE TRASLADO DE MUESTRAS</t>
  </si>
  <si>
    <t>16-228</t>
  </si>
  <si>
    <t xml:space="preserve">MANTA SOLIDO COLOR ENTERO 100%BABY ALPACA  127 X 178 + 10CM,Q841/  FLECOS ,TEJIDO INDUSTRIAL PLANO </t>
  </si>
  <si>
    <t xml:space="preserve">MAT001-S/6488 </t>
  </si>
  <si>
    <t xml:space="preserve">MANTA SOLIDO COLOR ENTERO 100%BABY ALPACA  127 X 178 + 10CM,6488/  FLECOS ,TEJIDO INDUSTRIAL PLANO </t>
  </si>
  <si>
    <t>MAL DISEÑO</t>
  </si>
  <si>
    <t>17-007</t>
  </si>
  <si>
    <t>17-012</t>
  </si>
  <si>
    <t>17-021</t>
  </si>
  <si>
    <t>17-022</t>
  </si>
  <si>
    <t>17-026</t>
  </si>
  <si>
    <t>17-035</t>
  </si>
  <si>
    <t xml:space="preserve">MAT001-S/0528 </t>
  </si>
  <si>
    <t xml:space="preserve">MANTA SOLIDO COLOR ENTERO 100%BABY ALPACA  127 X 178 + 10CM,0528/  FLECOS ,TEJIDO INDUSTRIAL PLANO </t>
  </si>
  <si>
    <t xml:space="preserve">BEQ001-Q841/CE-Q841 </t>
  </si>
  <si>
    <t xml:space="preserve">CUBRECAMA SOLIDO COLOR ENTERO 100%BABY ALPACA  229 X 229CM,Q841/  CLEAN EDGE Q841,TEJIDO INDUSTRIAL PLANO </t>
  </si>
  <si>
    <t xml:space="preserve">BEQ001-6488/CE-6488 </t>
  </si>
  <si>
    <t xml:space="preserve">CUBRECAMA SOLIDO COLOR ENTERO 100%BABY ALPACA  229 X 229CM,6488/  CLEAN EDGE 6488,TEJIDO INDUSTRIAL PLANO </t>
  </si>
  <si>
    <t xml:space="preserve">BEQ001-0528/CE-0528 </t>
  </si>
  <si>
    <t xml:space="preserve">CUBRECAMA SOLIDO COLOR ENTERO 100%BABY ALPACA  229 X 229CM,0528/  CLEAN EDGE 0528,TEJIDO INDUSTRIAL PLANO </t>
  </si>
  <si>
    <t xml:space="preserve">BEK001-6488/CE-6488 </t>
  </si>
  <si>
    <t xml:space="preserve">CUBRECAMA SOLIDO COLOR ENTERO 100%BABY ALPACA  270 x 229CM,6488/  CLEAN EDGE 6488,TEJIDO INDUSTRIAL PLANO </t>
  </si>
  <si>
    <t xml:space="preserve">BEK001-0528/CE-0528 </t>
  </si>
  <si>
    <t xml:space="preserve">CUBRECAMA SOLIDO COLOR ENTERO 100%BABY ALPACA  270 x 229CM,0528/  CLEAN EDGE 0528,TEJIDO INDUSTRIAL PLANO </t>
  </si>
  <si>
    <t xml:space="preserve">PLW5883 </t>
  </si>
  <si>
    <t xml:space="preserve">COJIN ORGANIC DOTS 100%ALPACA 3/11 51CM X 51CM,SFN41/SFN75  C/CIERRE INVISIBLE ,TEJIDO ARTESANAL TELAR </t>
  </si>
  <si>
    <t xml:space="preserve">PLW5907 </t>
  </si>
  <si>
    <t xml:space="preserve">COJIN RAISED LINES 100%ALPACA 3/11 46CM X 46CM,SFN10/SFN50  C/CIERRE INVISIBLE ,TEJIDO ARTESANAL TELAR </t>
  </si>
  <si>
    <t xml:space="preserve">PLW5908 </t>
  </si>
  <si>
    <t xml:space="preserve">COJIN LARGE KNOTS 100%ALPACA 3/11 56CM X 56CM,SFN10/  C/CIERRE INVISIBLE ,TEJIDO ARTESANAL TELAR </t>
  </si>
  <si>
    <t xml:space="preserve">PLW5909 </t>
  </si>
  <si>
    <t xml:space="preserve">COJIN MULTI-TEXTURE 100%ALPACA 3/11 46CM X 46CM,SFN40/ SFN40/SFN43/SFN75 C/CIERRE INVISIBLE ,TEJIDO ARTESANAL TELAR </t>
  </si>
  <si>
    <t>PLW5890</t>
  </si>
  <si>
    <t xml:space="preserve">BEQ025-1391/1391 </t>
  </si>
  <si>
    <t xml:space="preserve">CUBRECAMA CLEAN EDGE 100%BABY ALPACA 2/28 90" X 90",1391/1391  STITCH INDUSTRIAL 4 LADOS 1391,TEJIDO INDUSTRIAL PLANO </t>
  </si>
  <si>
    <t xml:space="preserve">ORN5770-BERRY </t>
  </si>
  <si>
    <t>ADORNO BOTA BORDADA 100%LANA  ,BERRY/   ,HECHO A MANO</t>
  </si>
  <si>
    <t>BAT5651-2FL1901</t>
  </si>
  <si>
    <t xml:space="preserve">BATA LUXE ALPACA 100%ALPACA FS 3,000 NM XS/S,2FL1901/  CORREA ,TEJIDO PUNTO MAQUINA </t>
  </si>
  <si>
    <t xml:space="preserve">SCF5900-2X7693 </t>
  </si>
  <si>
    <t xml:space="preserve">CHALINA INFINITY 100%ALPACA FS 3,000 NM 28" X 30",2X7693/   ,TEJIDO PUNTO MAQUINA </t>
  </si>
  <si>
    <t xml:space="preserve">SW5869-ZD26/BO </t>
  </si>
  <si>
    <t xml:space="preserve">SWATCH  89%SUPERFINE ALPACA 11%POLYAMIDE  20" X 20",ZD26/BO   ,TEJIDO ARTESANAL TELAR </t>
  </si>
  <si>
    <t xml:space="preserve">SW5869-ZF91/BO </t>
  </si>
  <si>
    <t xml:space="preserve">SWATCH  89%SUPERFINE ALPACA 11%POLYAMIDE  20" X 20",ZF91/BO   ,TEJIDO ARTESANAL TELAR </t>
  </si>
  <si>
    <t xml:space="preserve">SW5869-ZF93/BO </t>
  </si>
  <si>
    <t xml:space="preserve">SWATCH  89%SUPERFINE ALPACA 11%POLYAMIDE  20" X 20",ZF93/BO   ,TEJIDO ARTESANAL TELAR </t>
  </si>
  <si>
    <t xml:space="preserve">SW5397-SFN38/SFN68 </t>
  </si>
  <si>
    <t xml:space="preserve">SWATCH  100%BABY ALPACA  20" X 20",SFN38/SFN68   ,TEJIDO ARTESANAL TELAR </t>
  </si>
  <si>
    <t xml:space="preserve">SW5397-4316/SFN22 </t>
  </si>
  <si>
    <t xml:space="preserve">SWATCH  100%BABY ALPACA  20" X 20",4316/SFN22   ,TEJIDO ARTESANAL TELAR </t>
  </si>
  <si>
    <t xml:space="preserve">SW5397-SFN10/SFN21 </t>
  </si>
  <si>
    <t xml:space="preserve">SWATCH  100%BABY ALPACA  20" X 20",SFN10/SFN21   ,TEJIDO ARTESANAL TELAR </t>
  </si>
  <si>
    <t xml:space="preserve">PCH5906-SFN38/ZG06 </t>
  </si>
  <si>
    <t xml:space="preserve">PONCHO TURTLENECK 100%ALPACA  ,SFN38/ZG06  CUELLO PUJPU LIGHT ,TEJIDO INDUSTRIAL PLANO </t>
  </si>
  <si>
    <t xml:space="preserve">CAP5394-2/SFN85/SFN68 </t>
  </si>
  <si>
    <t xml:space="preserve">CAPA KIMONO 100%BABY ALPACA  ,SFN85/SFN68  CERRADO EN LOS LADOS ,TEJIDO INDUSTRIAL PLANO </t>
  </si>
  <si>
    <t xml:space="preserve">CAP5879-SFN50/SFN68 </t>
  </si>
  <si>
    <t xml:space="preserve">CAPA KELLY 100%BABY ALPACA  ,SFN50/SFN68  ACABADO LIMPIO ,TEJIDO PUNTO MAQUINA </t>
  </si>
  <si>
    <t xml:space="preserve">MAT5912-ZG05 </t>
  </si>
  <si>
    <t xml:space="preserve">MANTA JERSEY 70%BABY ALPACA 7%LANA MERINO 23%POLIAMIDA  50" X 70",ZG05/  BORDE RIB ,TEJIDO PUNTO MAQUINA </t>
  </si>
  <si>
    <t xml:space="preserve">MAT5913-C819/ZF93 </t>
  </si>
  <si>
    <t xml:space="preserve">MANTA BOUCLE STA. CLARA 100%ALPACA 3/11 50" X 70",C819/ZF93  APLICACION BORLAS ,TEJIDO PUNTO MAQUINA </t>
  </si>
  <si>
    <t xml:space="preserve">HAT5914-ZD28 </t>
  </si>
  <si>
    <t xml:space="preserve">GORRA BOINA 89%ALPACA 11%POLYAMIDE 1/5 T/UNICA,ZD28/   ,TEJIDO PUNTO MAQUINA </t>
  </si>
  <si>
    <t xml:space="preserve">PCH5024-SFN64/SFN10 </t>
  </si>
  <si>
    <t xml:space="preserve">PONCHO DOBLE CARA/DOBLE TELA 100%BABY ALPACA  ,SFN64/SFN10  CUELLO WOVEN ,TEJIDO INDUSTRIAL PLANO </t>
  </si>
  <si>
    <t xml:space="preserve">PCH5915-SFN50/SFN21 </t>
  </si>
  <si>
    <t xml:space="preserve">PONCHO DOBLE CARA/DOBLE TELA 100%BABY ALPACA  ,SFN50/SFN21   ,TEJIDO PUNTO MAQUINA JACQUARD </t>
  </si>
  <si>
    <t xml:space="preserve">SW025-SFN10/0512 </t>
  </si>
  <si>
    <t xml:space="preserve">SWATCH CLEAN EDGE 100%BABY ALPACA  30CM X 30CM,SFN10/0512  INDUSTRIAL STITCH ,TEJIDO INDUSTRIAL PLANO </t>
  </si>
  <si>
    <t xml:space="preserve">SW5918-RJ2060 </t>
  </si>
  <si>
    <t xml:space="preserve">SWATCH RIB PERLE 40%ALPACA 25%LANA 35%ACRILICO  12" X 12",RJ2060/  1 HEBRA ,TEJIDO PUNTO MAQUINA </t>
  </si>
  <si>
    <t xml:space="preserve">SW5918-2-RJ2060 </t>
  </si>
  <si>
    <t xml:space="preserve">SWATCH RIB PERLE 40%ALPACA 25%LANA 35%ACRILICO  12" X 12",RJ2060/  2 HEBRAS ,TEJIDO PUNTO MAQUINA </t>
  </si>
  <si>
    <t xml:space="preserve">SWT5918-RJ2060 </t>
  </si>
  <si>
    <t xml:space="preserve">CHOMPA SOPHIA 40%ALPACA 25%LANA 35%ACRILICO  XS/S,RJ2060/  FLECOS ,TEJIDO PUNTO MAQUINA </t>
  </si>
  <si>
    <t>FUERA DE MEDIDA: 228 X 248 CM</t>
  </si>
  <si>
    <t>MANCHA Y FRANJAS DE TELA</t>
  </si>
  <si>
    <t>QUEMADO POR PLANCHA</t>
  </si>
  <si>
    <t>Entregado a Gaby el 10/03 (Viaje Sn Francisco)</t>
  </si>
  <si>
    <t>Bordado a mano incompleto. Se entrego a Gaby el 08/03</t>
  </si>
  <si>
    <t>Solo panel, no se confecciono.</t>
  </si>
  <si>
    <t>FONDO ROJO - Ya entregado a Flavia  el 2/03</t>
  </si>
  <si>
    <t>Entregado a Flavia el 2/3</t>
  </si>
  <si>
    <t>Entregado a Flavia el 6/3</t>
  </si>
  <si>
    <t>Entregado a Flavia el 10/03 para viaje a Sn Francisco</t>
  </si>
  <si>
    <t>Se entregó una (1) manta el 10/03 para viaje a Sn Francisco</t>
  </si>
  <si>
    <t>Entregado 2 muestras el 09/03 para viaje a Sn Francisco</t>
  </si>
  <si>
    <t>Entregado a Flavia el 09/03 para viaje a Sn Francisco</t>
  </si>
  <si>
    <t>Se entregó la muestra el 11/03 para viaje a Sn Francisco</t>
  </si>
  <si>
    <t>Se entregaron las 10 muestras el 10/03 para viaje a Sn Francisco</t>
  </si>
  <si>
    <t xml:space="preserve">BEK001-Q841/CE-Q841 </t>
  </si>
  <si>
    <t xml:space="preserve">CUBRECAMA SOLIDO COLOR ENTERO 100%BABY ALPACA  270 x 229CM,Q841/  CLEAN EDGE Q841,TEJIDO INDUSTRIAL PLANO </t>
  </si>
  <si>
    <t>MANCHA/HILO JALADO/SPLIT</t>
  </si>
  <si>
    <t>MANCHA/FALLA TEJIDO/SPLIT</t>
  </si>
  <si>
    <t>MANCHA Y HUECO EN VINCHA</t>
  </si>
  <si>
    <t>FUERA DE MEDIDA E HILO JALADO</t>
  </si>
  <si>
    <t xml:space="preserve">HAT5782-R166 </t>
  </si>
  <si>
    <t>17-0054</t>
  </si>
  <si>
    <t>MAT5583-A709</t>
  </si>
  <si>
    <t>MAT001-P559</t>
  </si>
  <si>
    <t>MAT5529-SFN10/6416</t>
  </si>
  <si>
    <t>MAT5216-TUR</t>
  </si>
  <si>
    <t>17-0056</t>
  </si>
  <si>
    <t>MAT5439-COMBO 4</t>
  </si>
  <si>
    <t>BEK4274-403</t>
  </si>
  <si>
    <t>MAT5330-SFN10/SFN75</t>
  </si>
  <si>
    <t>MUESTRAS - FRAN</t>
  </si>
  <si>
    <t>UBICACIÓN</t>
  </si>
  <si>
    <t>COSTO $</t>
  </si>
  <si>
    <t>17-0039</t>
  </si>
  <si>
    <t>BAG5864</t>
  </si>
  <si>
    <t>BAT5005-SFN61/M</t>
  </si>
  <si>
    <t>BEK001-0528/CE-0528</t>
  </si>
  <si>
    <t>BEK001-6488/CE-6488</t>
  </si>
  <si>
    <t>BEK001-Q841/CE-Q841</t>
  </si>
  <si>
    <t>BEK003-A/0157</t>
  </si>
  <si>
    <t>BEK003-A/J723</t>
  </si>
  <si>
    <t>BEK025-SFN61/SFN38</t>
  </si>
  <si>
    <t>BEK4272</t>
  </si>
  <si>
    <t>BEK5562-SFN38/L408</t>
  </si>
  <si>
    <t>BEK5562-SFN38/R228</t>
  </si>
  <si>
    <t>BEK5562-SFN68/SFN38</t>
  </si>
  <si>
    <t>BEQ003-A/J723</t>
  </si>
  <si>
    <t>BEQ003-A/J724</t>
  </si>
  <si>
    <t>BEQ5562-SFN38/L408</t>
  </si>
  <si>
    <t>BET003-A/0157</t>
  </si>
  <si>
    <t>CAP5393-GY2</t>
  </si>
  <si>
    <t>CAP5397-1391/9125</t>
  </si>
  <si>
    <t>CAR5420-403/G-L</t>
  </si>
  <si>
    <t>HAT5442-I647</t>
  </si>
  <si>
    <t>IND109-BC-MCN/NJR</t>
  </si>
  <si>
    <t>MAT001-2196/EL</t>
  </si>
  <si>
    <t>MAT001-B0157/H4</t>
  </si>
  <si>
    <t>MAT001-C752/EL</t>
  </si>
  <si>
    <t>MAT001-C970/EL</t>
  </si>
  <si>
    <t>MAT001-FL-SFN68</t>
  </si>
  <si>
    <t>MAT001-GY2</t>
  </si>
  <si>
    <t>MAT001-HH-SQRS1/SFN38/SFN85 WP</t>
  </si>
  <si>
    <t>MAT001-HH-SQRS1/SFN43/6416</t>
  </si>
  <si>
    <t>MAT001-S/0528</t>
  </si>
  <si>
    <t>MAT001-S/6488</t>
  </si>
  <si>
    <t>MAT001-S/SFN50</t>
  </si>
  <si>
    <t>MAT001-SFN10/ST4-SFN22</t>
  </si>
  <si>
    <t>MAT001-SFN50</t>
  </si>
  <si>
    <t>MAT001-SFN73/EL</t>
  </si>
  <si>
    <t>MAT001-ST-SFN22/ST4-SFN38</t>
  </si>
  <si>
    <t>MAT025-ST-SFN68/SFN61/CE-SFN85</t>
  </si>
  <si>
    <t>MAT025-ST-SFN85/SFN22/CE-SFN21</t>
  </si>
  <si>
    <t>MAT4151-C750/C740</t>
  </si>
  <si>
    <t>MAT4151-C819/C866</t>
  </si>
  <si>
    <t>MAT4151-SFN10/SFN21</t>
  </si>
  <si>
    <t>MAT4151-SFN40/SFN85</t>
  </si>
  <si>
    <t>MAT5016-6087/0178</t>
  </si>
  <si>
    <t>MAT5016-HH-9125/2187</t>
  </si>
  <si>
    <t>MAT5016-HH-SFN38/401</t>
  </si>
  <si>
    <t>MAT5016-ST-SFN61/SFN85</t>
  </si>
  <si>
    <t>MAT5209-2250/EL</t>
  </si>
  <si>
    <t>MAT5209-4936/EL</t>
  </si>
  <si>
    <t>MAT5209-FL-0512</t>
  </si>
  <si>
    <t>MAT5209-FL-0975</t>
  </si>
  <si>
    <t>MAT5209-FL-2163</t>
  </si>
  <si>
    <t>MAT5209-FL-6783</t>
  </si>
  <si>
    <t>MAT5209-FL-SFN10</t>
  </si>
  <si>
    <t>MAT5209-FL-SFN38</t>
  </si>
  <si>
    <t>MAT5209-SFN68/EL</t>
  </si>
  <si>
    <t>MAT5529-YL-SFN10/5771</t>
  </si>
  <si>
    <t>MAT5529-YL-SFN10/6416</t>
  </si>
  <si>
    <t>MAT5529-YL-SFN10/6783</t>
  </si>
  <si>
    <t>MAT5529-YL-SFN10/B141</t>
  </si>
  <si>
    <t>MAT5562-SFN38/R228</t>
  </si>
  <si>
    <t>MAT5562-SFN68/4316</t>
  </si>
  <si>
    <t>MAT5562-SFN68/R227</t>
  </si>
  <si>
    <t>MAT5562-SFN68/SFN38</t>
  </si>
  <si>
    <t>MAT5644-SFN10/9125</t>
  </si>
  <si>
    <t>MAT5644-SFN40/C866</t>
  </si>
  <si>
    <t>MAT5645-CAFE</t>
  </si>
  <si>
    <t>MAT5645-SFN61</t>
  </si>
  <si>
    <t>MAT5694-SFN38/0178</t>
  </si>
  <si>
    <t>MAT5730-2288/B139</t>
  </si>
  <si>
    <t>MAT5731-COMBO1</t>
  </si>
  <si>
    <t>MAT5731-COMBO2</t>
  </si>
  <si>
    <t>MAT5735-I350/SFN10</t>
  </si>
  <si>
    <t>MAT5823-6269/SFN38/H2</t>
  </si>
  <si>
    <t>MAT5823-SFN38/SFN68/H2</t>
  </si>
  <si>
    <t>MAT5824-C866/SFN38</t>
  </si>
  <si>
    <t>MAT5853-B130/S4-0234</t>
  </si>
  <si>
    <t>MAT5863-SFN10/4199</t>
  </si>
  <si>
    <t>PLW001-SFN30/ST-0193</t>
  </si>
  <si>
    <t>PLW4152-SFN61/ST-0784</t>
  </si>
  <si>
    <t>PLW5629-ST4-SFN10/SFN75</t>
  </si>
  <si>
    <t>PLW5630-ST4-SFN10/7255</t>
  </si>
  <si>
    <t>PLW5631-ST4-SFN10/SFN33</t>
  </si>
  <si>
    <t>PLW5802-WHT</t>
  </si>
  <si>
    <t>PLW5888-1</t>
  </si>
  <si>
    <t>SCF001-SFN60</t>
  </si>
  <si>
    <t>SCF5398-CY-SFN10/Q194</t>
  </si>
  <si>
    <t>SCF5398-CY-SFN50/6416</t>
  </si>
  <si>
    <t>SCF5887-4932 /SFN10</t>
  </si>
  <si>
    <t>SHL0718-L413</t>
  </si>
  <si>
    <t>SHL5610-SFN10/6269</t>
  </si>
  <si>
    <t>SWT5001-SFN61/L</t>
  </si>
  <si>
    <t>SWT5266-402/M</t>
  </si>
  <si>
    <t>SWT5804-CY/PET-SFN21</t>
  </si>
  <si>
    <t>SWT5804-CY/PET-SFN38</t>
  </si>
  <si>
    <t>SWT5804-CY/PET-SFN68</t>
  </si>
  <si>
    <t>SWT5804-CY-SFN21</t>
  </si>
  <si>
    <t>SWT5804-CY-SFN38</t>
  </si>
  <si>
    <t>SWT5804-CY-SFN50</t>
  </si>
  <si>
    <t>SWT5804-CY-SFN68</t>
  </si>
  <si>
    <t>SWT5805-CY/PET-SFN50</t>
  </si>
  <si>
    <t>SWT5805-CY-SFN22</t>
  </si>
  <si>
    <t>SWT5805-CY-SFN50</t>
  </si>
  <si>
    <t>TS0188-SFN38/SFN43</t>
  </si>
  <si>
    <t>TS5835-SFN10/SFN41</t>
  </si>
  <si>
    <t>VST5058-CY1-2</t>
  </si>
  <si>
    <t>MAT5695-5229</t>
  </si>
  <si>
    <t>CHAL SOLIDO COLOR ENTERO 100% BABY ALPACA 25 ½”X 69 ½” +3 ”,SFN68/  FLECOS ,TEJIDO INDUSTRIAL PLANO</t>
  </si>
  <si>
    <t xml:space="preserve">MAT5822-SFN10/6416 </t>
  </si>
  <si>
    <t>POR INGRESAR</t>
  </si>
  <si>
    <t>TOTAL GE</t>
  </si>
  <si>
    <t>CONFIRMADO</t>
  </si>
  <si>
    <t>OK</t>
  </si>
  <si>
    <t>ok</t>
  </si>
  <si>
    <t>NO FIGURAN EN EL SISTEMA</t>
  </si>
  <si>
    <t>no se puede descontar mal ingreso desde un inicio, en el sistema figura 01 demas</t>
  </si>
  <si>
    <t>CALI</t>
  </si>
  <si>
    <t xml:space="preserve">PRECIO </t>
  </si>
  <si>
    <t>OBSERV</t>
  </si>
  <si>
    <t>BOLSA SOBRE 100%BABY ALPACA  14"X10 3/4",SFN38/  PITAS POPELINA ,TEJIDO INDUSTRIAL PLANO</t>
  </si>
  <si>
    <t>MANTA ZIG ZAG 100% ALPACA 50" X 70",A709/T-1223  BASTA SIMPLE ,TEJIDO ARTESANAL TELAR</t>
  </si>
  <si>
    <t>MAT001-P559/H4</t>
  </si>
  <si>
    <t>MANTA SOLIDO COLOR ENTERO 100% BABY ALPACA  50" X 70",P559/  BASTA(4) ,TEJIDO INDUSTRIAL PLANO</t>
  </si>
  <si>
    <t>MANTA CHEVRON 100% BABY ALPACA 2/16 50" X 70" + 4" FLECOS,/ 5775-AZ8117-6416 FLECOS ,TEJIDO INDUSTRIAL PLANO</t>
  </si>
  <si>
    <t>MANTA LUXE 100% BABY ALPACA 130 X 170CM,SFN10/6488  CLEAN EDGE 6488,TEJIDO INDUSTRIAL PLANO</t>
  </si>
  <si>
    <t>MANTA RAYAS 100% BABY ALPACA 50" X 70" + 4" FLECOS,SFN10/NAVY  FLECOS ,TEJIDO INDUSTRIAL PLANO</t>
  </si>
  <si>
    <t>MANTA RAYAS 100% BABY ALPACA 50" X 70" + 4" FLECOS,SFN10/CAMELL  FLECOS ,TEJIDO INDUSTRIAL PLANO</t>
  </si>
  <si>
    <t>MANTA RASO RAYAS 100% BABY ALPACA 50" X 70" + 3" FLECOS / SFN85 / K828 / SFN22 BEIGE CLARO TIE/XO / P502  FLECOS  TEJIDO INDUSTRIAL PLANO</t>
  </si>
  <si>
    <t>MANTA RASO 100% BABY ALPACA 50" X 70" + 3" FLECOS,SFN22/C732  FLECOS ,TEJIDO INDUSTRIAL PLANO</t>
  </si>
  <si>
    <t>PONCHO CY1 100% BABY ALPACA REGULAR SFN38/  CLEAN EDGE  TEJIDO INDUSTRIAL PLANO   LIGHT GREY</t>
  </si>
  <si>
    <t>CHAL RAYAS 100% BABY ALPACA 72CM X 175CM + 1CM,SFN68/0592  FLECO PESTAÑA ,TEJIDO INDUSTRIAL PLANO</t>
  </si>
  <si>
    <t xml:space="preserve">MANTA SOLIDO COLOR ENTERO 100% BABY ALPACA 50" X 70" + 1" FLECO PESTAÑA,ROJO/  FLECO PESTAÑA ,TEJIDO INDUSTRIAL PLANO /                     </t>
  </si>
  <si>
    <t xml:space="preserve">MANTA DOBLE CARA 100% ALPACA 50" X 70" + 4" FLECOS,SFN22/0232  FLECOS ,TEJIDO INDUSTRIAL PLANO  / BURGUNDY    </t>
  </si>
  <si>
    <t xml:space="preserve">MANTA JACQUARDED WOVEN 100% BABY ALPACA 50" X 70",SFN10/SFN75  STITCH 4 LADOS SFN75,TEJIDO INDUSTRIAL PLANO JACQUARD   / CHARCOAL   </t>
  </si>
  <si>
    <t xml:space="preserve">MANTA CUADROS 100% BABY ALPACA 50" X 70" + 4" FLECOS SFN50/SFN10    TEJIDO INDUSTRIAL PLANO  </t>
  </si>
  <si>
    <t>MANTA CLASICO 100% BABY ALPACA 120CM X 170 CM + 10 CM SFN85/ FLECOS TEJIDO INDUSTRIAL PLANO CAFÉ</t>
  </si>
  <si>
    <t>CUBRECAMA STERLING 50% ALPACA 50% ALGODON 108" X 90" 403/  BASTA SIMPLE  TEJIDO INDUSTRIAL PLANO</t>
  </si>
  <si>
    <t>CARDIGAN CHUNKY MANGA CAIDA 70%BABY ALPACA 7%LANA MERINO 23%POLIAMIDA  T/UNICA,ZG05/  RIB 1X1 ,TEJIDO PUNTO MAQUINA</t>
  </si>
  <si>
    <t>17-00057</t>
  </si>
  <si>
    <t>17-00019</t>
  </si>
  <si>
    <t>OK/salida 19/04</t>
  </si>
  <si>
    <t>MANTA RASO 100%BABY ALPACA  50" X 70" + 3",SFN22/C732  FLECOS ,TEJIDO INDUSTRIAL PLANO</t>
  </si>
  <si>
    <t>17-018</t>
  </si>
  <si>
    <t>CHOMPA OVERSIZE 100%BABY ALPACA  REGULAR,SFN68/  CLEAN EDGE ,TEJIDO INDUSTRIAL PLANO</t>
  </si>
  <si>
    <t xml:space="preserve">PLW5916-BLU </t>
  </si>
  <si>
    <t xml:space="preserve">COJIN SILLA 100%LANA  37CM X 39CM,AZL/  C/CIERRE INVISIBLE ,TEJIDO ARTESANAL TELAR </t>
  </si>
  <si>
    <t xml:space="preserve">PLW5916-PEACH </t>
  </si>
  <si>
    <t xml:space="preserve">COJIN SILLA 100%LANA  37CM X 39CM,DURAZNO/  C/CIERRE INVISIBLE ,TEJIDO ARTESANAL TELAR </t>
  </si>
  <si>
    <t xml:space="preserve">CAP5077-CY-SFN22 </t>
  </si>
  <si>
    <t xml:space="preserve">CAPA CY1 100%BABY ALPACA  REGULAR,SFN22/  CLEAN EDGE ,TEJIDO INDUSTRIAL PLANO </t>
  </si>
  <si>
    <t xml:space="preserve">RECHAZADO POR CONSTRUCCIÓN </t>
  </si>
  <si>
    <t>Hilo Jalado-Hueco</t>
  </si>
  <si>
    <t xml:space="preserve">PLW5909-1 </t>
  </si>
  <si>
    <t xml:space="preserve">COJIN MULTI-TEXTURE 100%ALPACA 3/11 46CM X 46CM,SFN10/ SFN10/SFN40 C/CIERRE INVISIBLE ,TEJIDO ARTESANAL TELAR </t>
  </si>
  <si>
    <t xml:space="preserve">PLW5883-1 </t>
  </si>
  <si>
    <t xml:space="preserve">COJIN ORGANIC DOTS 100%ALPACA 3/11 51CM X 51CM,SFN40/SFN43  C/CIERRE INVISIBLE ,TEJIDO ARTESANAL TELAR </t>
  </si>
  <si>
    <t xml:space="preserve">PLW5907-1 </t>
  </si>
  <si>
    <t xml:space="preserve">SW5942-ZG05 </t>
  </si>
  <si>
    <t xml:space="preserve">SWATCH PUJPU LIGHT 70%BABY ALPACA 7%LANA MERINO 23%POLIAMIDA 1/2.6 15CMX15CM,ZG05/   , </t>
  </si>
  <si>
    <t xml:space="preserve">SW5943-ZD41 </t>
  </si>
  <si>
    <t xml:space="preserve">SWATCH ALPALOOP 81%SUPERFINE ALPACA 19%POLYAMIDA 1/8 15CMX15CM,ZD41/  PERCHADO , </t>
  </si>
  <si>
    <t>17-038</t>
  </si>
  <si>
    <t xml:space="preserve">SW5820-6416/C838 </t>
  </si>
  <si>
    <t xml:space="preserve">SWATCH  100%BABY ALPACA 2/16 15"X15",6416/C838   ,TEJIDO ARTESANAL TELAR </t>
  </si>
  <si>
    <t xml:space="preserve">SW5820-SFN10/SFN61 </t>
  </si>
  <si>
    <t xml:space="preserve">SWATCH  100%BABY ALPACA 2/16 15"X15",SFN10/SFN61   ,TEJIDO ARTESANAL TELAR </t>
  </si>
  <si>
    <t xml:space="preserve">SW5820-SFN68/SFN38 </t>
  </si>
  <si>
    <t xml:space="preserve">SWATCH  100%BABY ALPACA 2/16 15"X15",SFN68/SFN38   ,TEJIDO ARTESANAL TELAR </t>
  </si>
  <si>
    <t>17-046</t>
  </si>
  <si>
    <t xml:space="preserve">CAR5924-ZG02 </t>
  </si>
  <si>
    <t xml:space="preserve">CARDIGAN  70%BABY ALPACA 7%LANA MERINO 23%POLIAMIDA  ,ZG02/  STITCH :RIB , </t>
  </si>
  <si>
    <t xml:space="preserve">CAR5925-100 </t>
  </si>
  <si>
    <t xml:space="preserve">CARDIGAN  100%BABY ALPACA  ,100/  STITCH :RIB , </t>
  </si>
  <si>
    <t xml:space="preserve">CAP5926-SFN50 </t>
  </si>
  <si>
    <t xml:space="preserve">CAPA  100%BABY ALPACA  ,SFN50/   , </t>
  </si>
  <si>
    <t xml:space="preserve">SWT5814-CY-SFN50/SFN38 </t>
  </si>
  <si>
    <t xml:space="preserve">CHOMPA  100%BABY ALPACA  ,SFN50/SFN38   , </t>
  </si>
  <si>
    <t>17-048</t>
  </si>
  <si>
    <t xml:space="preserve">SW5930 </t>
  </si>
  <si>
    <t xml:space="preserve">SWATCH  70%BABY ALPACA 7%LANA MERINO 23%POLIAMIDA  30CM X 30CM,ZG05/  FLECOS / 4 HEBRAS TRAMA / 4 HEBRAS URDIEMBRE , </t>
  </si>
  <si>
    <t xml:space="preserve">SW5931 </t>
  </si>
  <si>
    <t xml:space="preserve">SWATCH  VARIOS  30CM X 30CM,/   , </t>
  </si>
  <si>
    <t xml:space="preserve">SW5932-1-SFN73/SFN43 </t>
  </si>
  <si>
    <t xml:space="preserve">SWATCH ALPACA 100%ALPACA 3/11 ,SFN73/SFN43   , </t>
  </si>
  <si>
    <t xml:space="preserve">SW5932-2-SFN73/SFN43 </t>
  </si>
  <si>
    <t xml:space="preserve">SWATCH BABY ALPACA 100%BABY ALPACA 2/16 ,SFN73/SFN43   , </t>
  </si>
  <si>
    <t xml:space="preserve">SW5932-3-ZG02/ZG06 </t>
  </si>
  <si>
    <t xml:space="preserve">SWATCH PUJPU LIGHT 70%BABY ALPACA 7%LANA MERINO 23%POLIAMIDA  ,ZG02/ZG06   , </t>
  </si>
  <si>
    <t xml:space="preserve">SW5933-Z922 </t>
  </si>
  <si>
    <t xml:space="preserve">SWATCH TIYARIK 74% SURI ALPACA 22% WOOL 4% POLYAMIDE  30CM X 30CM,Z922/  ALPACA (WASHED) WITH WHIP STITCH , </t>
  </si>
  <si>
    <t xml:space="preserve">SW5934-SFN43 </t>
  </si>
  <si>
    <t xml:space="preserve">SWATCH  100%ALPACA 3/11 ,SFN43/  BORDE RIB , </t>
  </si>
  <si>
    <t xml:space="preserve">SW5935-SFN43 </t>
  </si>
  <si>
    <t xml:space="preserve">SWATCH  100%ALPACA 3/11 ,SFN43/  PUNTO ARROZ , </t>
  </si>
  <si>
    <t xml:space="preserve">HAT5936-SFN40 </t>
  </si>
  <si>
    <t xml:space="preserve">GORRA  100%BABY ALPACA 2/28 ,SFN40/   , </t>
  </si>
  <si>
    <t xml:space="preserve">GLV5937-SFN40 </t>
  </si>
  <si>
    <t xml:space="preserve">GUANTES MITTEN 100%BABY ALPACA 2/28 ,SFN40/   , </t>
  </si>
  <si>
    <t xml:space="preserve">SW5938-Z922 </t>
  </si>
  <si>
    <t xml:space="preserve">SWATCH  ALGODON/TIYARIK  30CM X 30CM,Z922/  URDIEMBRE : ALGODON / TRAMA: TIYARIK ,TEJIDO ARTESANAL TELAR </t>
  </si>
  <si>
    <t xml:space="preserve">SW5939-Z922 </t>
  </si>
  <si>
    <t xml:space="preserve">SWATCH  74% SURI ALPACA 22% WOOL 4% POLYAMIDE 1/2.6 30CM X 30CM,Z922/  URDIEMBRE: TIYARIK / TRAMA: TIYARIK ,TEJIDO ARTESANAL TELAR </t>
  </si>
  <si>
    <t xml:space="preserve">SW5940-Z922 </t>
  </si>
  <si>
    <t xml:space="preserve">SWATCH  74% SURI ALPACA 22% WOOL 4% POLYAMIDE 1/2.6 30CM X 30CM,Z922/  URDIEMBRE: TIYARIK / TRAMA: TIYARIK ,TEJIDO PUNTO MAQUINA </t>
  </si>
  <si>
    <t>Entregado a Fran el 31/04</t>
  </si>
  <si>
    <t>Entregado a Flavia el 23/03</t>
  </si>
  <si>
    <t>Entregado a Inés el 6/04.</t>
  </si>
  <si>
    <t>POR COMPOSTURA</t>
  </si>
  <si>
    <t>01 UNID PRESTAMO LUPE 25/04</t>
  </si>
  <si>
    <t>TOTAL $</t>
  </si>
  <si>
    <t>STOCK TOTAL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</si>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</sst>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 * #,##0.00_ ;_ * \-#,##0.00_ ;_ * &quot;-&quot;??_ ;_ @_ "/>
    <numFmt numFmtId="165" formatCode="0.00;[Red]0.00"/>
    <numFmt numFmtId="166" formatCode="0.0"/>
    <numFmt numFmtId="167" formatCode="dd/mm/yyyy;@"/>
    <numFmt numFmtId="168" formatCode="dd\-mm\-yy;@"/>
    <numFmt numFmtId="169" formatCode="_ * #,##0.000_ ;_ * \-#,##0.000_ ;_ * &quot;-&quot;??_ ;_ @_ "/>
  </numFmts>
  <fonts count="6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name val="Cambria"/>
      <family val="1"/>
      <scheme val="major"/>
    </font>
    <font>
      <b/>
      <sz val="11"/>
      <color theme="0"/>
      <name val="Cambria"/>
      <family val="1"/>
      <scheme val="major"/>
    </font>
    <font>
      <sz val="11"/>
      <color theme="0"/>
      <name val="Cambria"/>
      <family val="1"/>
      <scheme val="major"/>
    </font>
    <font>
      <sz val="11"/>
      <color rgb="FF002060"/>
      <name val="Cambria"/>
      <family val="1"/>
      <scheme val="major"/>
    </font>
    <font>
      <sz val="8"/>
      <name val="Cambria"/>
      <family val="1"/>
      <scheme val="major"/>
    </font>
    <font>
      <b/>
      <sz val="11"/>
      <color theme="7" tint="-0.249977111117893"/>
      <name val="Cambria"/>
      <family val="1"/>
      <scheme val="major"/>
    </font>
    <font>
      <b/>
      <sz val="10"/>
      <color indexed="81"/>
      <name val="Cambria"/>
      <family val="1"/>
      <scheme val="maj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indexed="10"/>
      <name val="Calibri"/>
      <family val="2"/>
      <scheme val="minor"/>
    </font>
    <font>
      <sz val="14"/>
      <color rgb="FFFFFF0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0"/>
      <color theme="1"/>
      <name val="Garamond"/>
      <family val="1"/>
    </font>
    <font>
      <b/>
      <sz val="11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indexed="10"/>
      <name val="Calibri"/>
      <family val="2"/>
      <scheme val="minor"/>
    </font>
    <font>
      <b/>
      <sz val="10"/>
      <color theme="1"/>
      <name val="Cambria"/>
      <family val="1"/>
      <scheme val="major"/>
    </font>
    <font>
      <b/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theme="1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2">
    <xf numFmtId="0" fontId="0" fillId="0" borderId="0"/>
    <xf numFmtId="164" fontId="21" fillId="0" borderId="0" applyFont="0" applyFill="0" applyBorder="0" applyAlignment="0" applyProtection="0"/>
  </cellStyleXfs>
  <cellXfs count="920">
    <xf numFmtId="0" fontId="0" fillId="0" borderId="0" xfId="0"/>
    <xf numFmtId="0" fontId="0" fillId="0" borderId="0" xfId="0" applyFont="1"/>
    <xf numFmtId="0" fontId="19" fillId="0" borderId="1" xfId="0" applyFont="1" applyFill="1" applyBorder="1" applyAlignment="1">
      <alignment horizontal="left" vertical="center"/>
    </xf>
    <xf numFmtId="0" fontId="0" fillId="0" borderId="0" xfId="0" applyFont="1" applyFill="1"/>
    <xf numFmtId="0" fontId="0" fillId="0" borderId="1" xfId="0" applyFont="1" applyFill="1" applyBorder="1"/>
    <xf numFmtId="0" fontId="19" fillId="0" borderId="1" xfId="0" applyFont="1" applyFill="1" applyBorder="1"/>
    <xf numFmtId="0" fontId="19" fillId="0" borderId="1" xfId="0" applyFont="1" applyFill="1" applyBorder="1" applyAlignment="1">
      <alignment horizontal="left"/>
    </xf>
    <xf numFmtId="0" fontId="19" fillId="0" borderId="4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22" fillId="0" borderId="0" xfId="0" applyFont="1" applyFill="1"/>
    <xf numFmtId="0" fontId="22" fillId="0" borderId="0" xfId="0" applyFont="1" applyFill="1" applyAlignment="1">
      <alignment wrapText="1"/>
    </xf>
    <xf numFmtId="0" fontId="22" fillId="0" borderId="0" xfId="0" applyFont="1" applyFill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24" fillId="0" borderId="0" xfId="0" applyFont="1" applyFill="1"/>
    <xf numFmtId="0" fontId="24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/>
    <xf numFmtId="0" fontId="24" fillId="0" borderId="1" xfId="0" applyFont="1" applyFill="1" applyBorder="1" applyAlignment="1">
      <alignment horizontal="left"/>
    </xf>
    <xf numFmtId="0" fontId="24" fillId="0" borderId="1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horizontal="left" vertical="center"/>
    </xf>
    <xf numFmtId="0" fontId="25" fillId="15" borderId="1" xfId="0" applyFont="1" applyFill="1" applyBorder="1" applyAlignment="1">
      <alignment horizontal="center" vertical="center"/>
    </xf>
    <xf numFmtId="0" fontId="25" fillId="15" borderId="1" xfId="0" applyFont="1" applyFill="1" applyBorder="1" applyAlignment="1">
      <alignment horizontal="center"/>
    </xf>
    <xf numFmtId="0" fontId="26" fillId="0" borderId="0" xfId="0" applyFont="1" applyFill="1"/>
    <xf numFmtId="0" fontId="22" fillId="0" borderId="0" xfId="0" applyFont="1" applyFill="1" applyAlignment="1"/>
    <xf numFmtId="0" fontId="24" fillId="0" borderId="15" xfId="0" applyFont="1" applyFill="1" applyBorder="1" applyAlignment="1">
      <alignment horizontal="center"/>
    </xf>
    <xf numFmtId="164" fontId="24" fillId="0" borderId="1" xfId="1" applyNumberFormat="1" applyFont="1" applyFill="1" applyBorder="1" applyAlignment="1">
      <alignment vertical="center"/>
    </xf>
    <xf numFmtId="164" fontId="26" fillId="0" borderId="1" xfId="1" applyNumberFormat="1" applyFont="1" applyFill="1" applyBorder="1" applyAlignment="1">
      <alignment vertical="center"/>
    </xf>
    <xf numFmtId="0" fontId="24" fillId="0" borderId="1" xfId="0" applyFont="1" applyFill="1" applyBorder="1" applyAlignment="1">
      <alignment horizontal="right" vertical="center"/>
    </xf>
    <xf numFmtId="0" fontId="24" fillId="0" borderId="1" xfId="0" applyFont="1" applyFill="1" applyBorder="1" applyAlignment="1">
      <alignment horizontal="right"/>
    </xf>
    <xf numFmtId="14" fontId="24" fillId="0" borderId="1" xfId="0" applyNumberFormat="1" applyFont="1" applyFill="1" applyBorder="1" applyAlignment="1">
      <alignment horizontal="right"/>
    </xf>
    <xf numFmtId="0" fontId="24" fillId="0" borderId="1" xfId="0" applyFont="1" applyFill="1" applyBorder="1" applyAlignment="1">
      <alignment vertical="center"/>
    </xf>
    <xf numFmtId="164" fontId="24" fillId="0" borderId="1" xfId="1" applyNumberFormat="1" applyFont="1" applyFill="1" applyBorder="1" applyAlignment="1"/>
    <xf numFmtId="167" fontId="24" fillId="0" borderId="1" xfId="0" applyNumberFormat="1" applyFont="1" applyFill="1" applyBorder="1" applyAlignment="1">
      <alignment horizontal="right"/>
    </xf>
    <xf numFmtId="0" fontId="24" fillId="16" borderId="1" xfId="0" applyFont="1" applyFill="1" applyBorder="1" applyAlignment="1">
      <alignment horizontal="center"/>
    </xf>
    <xf numFmtId="164" fontId="27" fillId="16" borderId="1" xfId="1" applyNumberFormat="1" applyFont="1" applyFill="1" applyBorder="1" applyAlignment="1"/>
    <xf numFmtId="16" fontId="24" fillId="0" borderId="1" xfId="0" applyNumberFormat="1" applyFont="1" applyFill="1" applyBorder="1" applyAlignment="1">
      <alignment horizontal="center"/>
    </xf>
    <xf numFmtId="164" fontId="27" fillId="16" borderId="1" xfId="1" applyNumberFormat="1" applyFont="1" applyFill="1" applyBorder="1" applyAlignment="1">
      <alignment vertical="center"/>
    </xf>
    <xf numFmtId="49" fontId="24" fillId="0" borderId="1" xfId="0" applyNumberFormat="1" applyFont="1" applyFill="1" applyBorder="1" applyAlignment="1">
      <alignment horizontal="center"/>
    </xf>
    <xf numFmtId="167" fontId="24" fillId="0" borderId="1" xfId="0" applyNumberFormat="1" applyFont="1" applyFill="1" applyBorder="1" applyAlignment="1">
      <alignment horizontal="right" vertical="center"/>
    </xf>
    <xf numFmtId="14" fontId="24" fillId="0" borderId="1" xfId="0" applyNumberFormat="1" applyFont="1" applyFill="1" applyBorder="1" applyAlignment="1">
      <alignment horizontal="right" vertical="center"/>
    </xf>
    <xf numFmtId="15" fontId="24" fillId="0" borderId="1" xfId="0" applyNumberFormat="1" applyFont="1" applyFill="1" applyBorder="1" applyAlignment="1">
      <alignment horizontal="left" vertical="center"/>
    </xf>
    <xf numFmtId="164" fontId="24" fillId="16" borderId="1" xfId="1" applyNumberFormat="1" applyFont="1" applyFill="1" applyBorder="1" applyAlignment="1"/>
    <xf numFmtId="0" fontId="24" fillId="16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/>
    <xf numFmtId="165" fontId="26" fillId="0" borderId="1" xfId="0" applyNumberFormat="1" applyFont="1" applyFill="1" applyBorder="1" applyAlignment="1">
      <alignment horizontal="center" vertical="center"/>
    </xf>
    <xf numFmtId="165" fontId="26" fillId="0" borderId="9" xfId="0" applyNumberFormat="1" applyFont="1" applyFill="1" applyBorder="1" applyAlignment="1">
      <alignment horizontal="center" vertical="center"/>
    </xf>
    <xf numFmtId="0" fontId="26" fillId="0" borderId="0" xfId="0" applyFont="1" applyFill="1" applyAlignment="1"/>
    <xf numFmtId="167" fontId="22" fillId="0" borderId="0" xfId="0" applyNumberFormat="1" applyFont="1" applyFill="1" applyAlignment="1"/>
    <xf numFmtId="167" fontId="22" fillId="0" borderId="0" xfId="0" applyNumberFormat="1" applyFont="1" applyFill="1"/>
    <xf numFmtId="16" fontId="24" fillId="0" borderId="1" xfId="0" applyNumberFormat="1" applyFont="1" applyFill="1" applyBorder="1" applyAlignment="1">
      <alignment horizontal="right" vertical="center"/>
    </xf>
    <xf numFmtId="0" fontId="24" fillId="0" borderId="0" xfId="0" applyFont="1" applyFill="1" applyAlignment="1"/>
    <xf numFmtId="0" fontId="22" fillId="0" borderId="1" xfId="0" applyFont="1" applyFill="1" applyBorder="1" applyAlignment="1"/>
    <xf numFmtId="0" fontId="26" fillId="0" borderId="5" xfId="0" applyFont="1" applyFill="1" applyBorder="1" applyAlignment="1"/>
    <xf numFmtId="0" fontId="25" fillId="15" borderId="12" xfId="0" applyFont="1" applyFill="1" applyBorder="1" applyAlignment="1">
      <alignment horizontal="center"/>
    </xf>
    <xf numFmtId="0" fontId="22" fillId="0" borderId="12" xfId="0" applyFont="1" applyFill="1" applyBorder="1" applyAlignment="1"/>
    <xf numFmtId="0" fontId="24" fillId="0" borderId="16" xfId="0" applyFont="1" applyFill="1" applyBorder="1" applyAlignment="1">
      <alignment horizontal="center"/>
    </xf>
    <xf numFmtId="0" fontId="24" fillId="16" borderId="9" xfId="0" applyFont="1" applyFill="1" applyBorder="1" applyAlignment="1">
      <alignment horizontal="center"/>
    </xf>
    <xf numFmtId="0" fontId="24" fillId="0" borderId="9" xfId="0" applyFont="1" applyFill="1" applyBorder="1" applyAlignment="1"/>
    <xf numFmtId="0" fontId="24" fillId="0" borderId="9" xfId="0" applyFont="1" applyFill="1" applyBorder="1" applyAlignment="1">
      <alignment horizontal="center"/>
    </xf>
    <xf numFmtId="164" fontId="26" fillId="0" borderId="9" xfId="1" applyNumberFormat="1" applyFont="1" applyFill="1" applyBorder="1" applyAlignment="1">
      <alignment vertical="center"/>
    </xf>
    <xf numFmtId="164" fontId="24" fillId="0" borderId="9" xfId="1" applyNumberFormat="1" applyFont="1" applyFill="1" applyBorder="1" applyAlignment="1">
      <alignment vertical="center"/>
    </xf>
    <xf numFmtId="0" fontId="24" fillId="0" borderId="9" xfId="0" applyFont="1" applyFill="1" applyBorder="1" applyAlignment="1">
      <alignment horizontal="right"/>
    </xf>
    <xf numFmtId="0" fontId="22" fillId="0" borderId="9" xfId="0" applyFont="1" applyFill="1" applyBorder="1" applyAlignment="1"/>
    <xf numFmtId="0" fontId="22" fillId="0" borderId="13" xfId="0" applyFont="1" applyFill="1" applyBorder="1" applyAlignment="1"/>
    <xf numFmtId="164" fontId="22" fillId="0" borderId="1" xfId="1" applyFont="1" applyFill="1" applyBorder="1" applyAlignment="1"/>
    <xf numFmtId="164" fontId="22" fillId="0" borderId="9" xfId="1" applyFont="1" applyFill="1" applyBorder="1" applyAlignment="1"/>
    <xf numFmtId="168" fontId="22" fillId="0" borderId="1" xfId="0" applyNumberFormat="1" applyFont="1" applyFill="1" applyBorder="1" applyAlignment="1">
      <alignment horizontal="center"/>
    </xf>
    <xf numFmtId="168" fontId="22" fillId="0" borderId="9" xfId="0" applyNumberFormat="1" applyFont="1" applyFill="1" applyBorder="1" applyAlignment="1">
      <alignment horizontal="center"/>
    </xf>
    <xf numFmtId="14" fontId="24" fillId="0" borderId="1" xfId="0" applyNumberFormat="1" applyFont="1" applyFill="1" applyBorder="1" applyAlignment="1">
      <alignment horizontal="center" vertical="center"/>
    </xf>
    <xf numFmtId="164" fontId="29" fillId="0" borderId="1" xfId="1" applyFont="1" applyFill="1" applyBorder="1" applyAlignment="1">
      <alignment horizontal="right" vertical="center"/>
    </xf>
    <xf numFmtId="0" fontId="28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left"/>
    </xf>
    <xf numFmtId="0" fontId="28" fillId="0" borderId="1" xfId="0" applyFont="1" applyFill="1" applyBorder="1" applyAlignment="1"/>
    <xf numFmtId="0" fontId="28" fillId="0" borderId="1" xfId="0" applyFont="1" applyFill="1" applyBorder="1" applyAlignment="1">
      <alignment horizontal="left" vertical="center"/>
    </xf>
    <xf numFmtId="164" fontId="24" fillId="16" borderId="9" xfId="1" applyNumberFormat="1" applyFont="1" applyFill="1" applyBorder="1" applyAlignment="1"/>
    <xf numFmtId="14" fontId="24" fillId="0" borderId="9" xfId="0" applyNumberFormat="1" applyFont="1" applyFill="1" applyBorder="1" applyAlignment="1">
      <alignment horizontal="center" vertical="center"/>
    </xf>
    <xf numFmtId="164" fontId="29" fillId="0" borderId="9" xfId="1" applyFont="1" applyFill="1" applyBorder="1" applyAlignment="1">
      <alignment horizontal="right" vertical="center"/>
    </xf>
    <xf numFmtId="0" fontId="28" fillId="0" borderId="9" xfId="0" applyFont="1" applyFill="1" applyBorder="1" applyAlignment="1"/>
    <xf numFmtId="0" fontId="24" fillId="17" borderId="1" xfId="0" applyFont="1" applyFill="1" applyBorder="1" applyAlignment="1">
      <alignment horizontal="left"/>
    </xf>
    <xf numFmtId="0" fontId="24" fillId="17" borderId="1" xfId="0" applyFont="1" applyFill="1" applyBorder="1" applyAlignment="1">
      <alignment horizontal="center"/>
    </xf>
    <xf numFmtId="0" fontId="24" fillId="17" borderId="1" xfId="0" applyFont="1" applyFill="1" applyBorder="1" applyAlignment="1">
      <alignment horizontal="center" vertical="center"/>
    </xf>
    <xf numFmtId="164" fontId="24" fillId="17" borderId="1" xfId="1" applyNumberFormat="1" applyFont="1" applyFill="1" applyBorder="1" applyAlignment="1"/>
    <xf numFmtId="164" fontId="26" fillId="17" borderId="1" xfId="1" applyNumberFormat="1" applyFont="1" applyFill="1" applyBorder="1" applyAlignment="1">
      <alignment vertical="center"/>
    </xf>
    <xf numFmtId="164" fontId="24" fillId="17" borderId="1" xfId="1" applyNumberFormat="1" applyFont="1" applyFill="1" applyBorder="1" applyAlignment="1">
      <alignment vertical="center"/>
    </xf>
    <xf numFmtId="14" fontId="24" fillId="17" borderId="1" xfId="0" applyNumberFormat="1" applyFont="1" applyFill="1" applyBorder="1" applyAlignment="1">
      <alignment horizontal="center" vertical="center"/>
    </xf>
    <xf numFmtId="0" fontId="24" fillId="17" borderId="1" xfId="0" applyFont="1" applyFill="1" applyBorder="1" applyAlignment="1">
      <alignment horizontal="right"/>
    </xf>
    <xf numFmtId="164" fontId="29" fillId="17" borderId="1" xfId="1" applyFont="1" applyFill="1" applyBorder="1" applyAlignment="1">
      <alignment horizontal="right" vertical="center"/>
    </xf>
    <xf numFmtId="0" fontId="24" fillId="17" borderId="1" xfId="0" applyFont="1" applyFill="1" applyBorder="1" applyAlignment="1"/>
    <xf numFmtId="164" fontId="27" fillId="17" borderId="1" xfId="1" applyNumberFormat="1" applyFont="1" applyFill="1" applyBorder="1" applyAlignment="1"/>
    <xf numFmtId="0" fontId="24" fillId="17" borderId="1" xfId="0" applyFont="1" applyFill="1" applyBorder="1" applyAlignment="1">
      <alignment horizontal="right" vertical="center"/>
    </xf>
    <xf numFmtId="164" fontId="22" fillId="0" borderId="1" xfId="1" applyFont="1" applyFill="1" applyBorder="1" applyAlignment="1">
      <alignment horizontal="right"/>
    </xf>
    <xf numFmtId="0" fontId="26" fillId="0" borderId="32" xfId="0" applyFont="1" applyFill="1" applyBorder="1" applyAlignment="1">
      <alignment horizontal="center"/>
    </xf>
    <xf numFmtId="0" fontId="26" fillId="0" borderId="5" xfId="0" applyFont="1" applyFill="1" applyBorder="1" applyAlignment="1">
      <alignment horizontal="center"/>
    </xf>
    <xf numFmtId="167" fontId="26" fillId="0" borderId="5" xfId="0" applyNumberFormat="1" applyFont="1" applyFill="1" applyBorder="1" applyAlignment="1"/>
    <xf numFmtId="0" fontId="26" fillId="0" borderId="5" xfId="0" applyFont="1" applyFill="1" applyBorder="1" applyAlignment="1">
      <alignment horizontal="right"/>
    </xf>
    <xf numFmtId="0" fontId="26" fillId="0" borderId="5" xfId="0" applyFont="1" applyFill="1" applyBorder="1" applyAlignment="1">
      <alignment horizontal="right" vertical="center"/>
    </xf>
    <xf numFmtId="0" fontId="26" fillId="0" borderId="19" xfId="0" applyFont="1" applyFill="1" applyBorder="1" applyAlignment="1"/>
    <xf numFmtId="0" fontId="26" fillId="0" borderId="15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center"/>
    </xf>
    <xf numFmtId="167" fontId="26" fillId="0" borderId="1" xfId="0" applyNumberFormat="1" applyFont="1" applyFill="1" applyBorder="1" applyAlignment="1"/>
    <xf numFmtId="0" fontId="26" fillId="0" borderId="1" xfId="0" applyFont="1" applyFill="1" applyBorder="1" applyAlignment="1">
      <alignment horizontal="right"/>
    </xf>
    <xf numFmtId="0" fontId="26" fillId="0" borderId="12" xfId="0" applyFont="1" applyFill="1" applyBorder="1" applyAlignment="1"/>
    <xf numFmtId="164" fontId="26" fillId="0" borderId="1" xfId="1" applyFont="1" applyFill="1" applyBorder="1" applyAlignment="1">
      <alignment horizontal="right"/>
    </xf>
    <xf numFmtId="167" fontId="26" fillId="0" borderId="1" xfId="0" applyNumberFormat="1" applyFont="1" applyFill="1" applyBorder="1" applyAlignment="1">
      <alignment horizontal="center"/>
    </xf>
    <xf numFmtId="0" fontId="26" fillId="0" borderId="1" xfId="0" applyFont="1" applyFill="1" applyBorder="1" applyAlignment="1">
      <alignment horizontal="left"/>
    </xf>
    <xf numFmtId="167" fontId="26" fillId="0" borderId="1" xfId="0" applyNumberFormat="1" applyFont="1" applyFill="1" applyBorder="1" applyAlignment="1">
      <alignment horizontal="right" vertical="center"/>
    </xf>
    <xf numFmtId="0" fontId="26" fillId="0" borderId="1" xfId="0" applyFont="1" applyFill="1" applyBorder="1" applyAlignment="1">
      <alignment horizontal="right" vertical="center"/>
    </xf>
    <xf numFmtId="0" fontId="26" fillId="0" borderId="12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 vertical="center"/>
    </xf>
    <xf numFmtId="14" fontId="26" fillId="0" borderId="1" xfId="0" applyNumberFormat="1" applyFont="1" applyFill="1" applyBorder="1" applyAlignment="1">
      <alignment horizontal="center"/>
    </xf>
    <xf numFmtId="14" fontId="26" fillId="0" borderId="1" xfId="0" applyNumberFormat="1" applyFont="1" applyFill="1" applyBorder="1" applyAlignment="1">
      <alignment horizontal="right"/>
    </xf>
    <xf numFmtId="0" fontId="26" fillId="0" borderId="1" xfId="0" applyFont="1" applyFill="1" applyBorder="1" applyAlignment="1">
      <alignment horizontal="center" vertical="center"/>
    </xf>
    <xf numFmtId="164" fontId="26" fillId="0" borderId="1" xfId="1" applyFont="1" applyFill="1" applyBorder="1" applyAlignment="1">
      <alignment horizontal="center" vertical="center"/>
    </xf>
    <xf numFmtId="14" fontId="26" fillId="0" borderId="1" xfId="0" applyNumberFormat="1" applyFont="1" applyFill="1" applyBorder="1" applyAlignment="1">
      <alignment horizontal="center" vertical="center"/>
    </xf>
    <xf numFmtId="0" fontId="26" fillId="0" borderId="12" xfId="0" applyFont="1" applyFill="1" applyBorder="1" applyAlignment="1">
      <alignment horizontal="center" vertical="center"/>
    </xf>
    <xf numFmtId="167" fontId="26" fillId="0" borderId="1" xfId="0" applyNumberFormat="1" applyFont="1" applyFill="1" applyBorder="1" applyAlignment="1">
      <alignment horizontal="right"/>
    </xf>
    <xf numFmtId="0" fontId="26" fillId="0" borderId="12" xfId="0" applyFont="1" applyFill="1" applyBorder="1" applyAlignment="1">
      <alignment vertical="center"/>
    </xf>
    <xf numFmtId="14" fontId="26" fillId="0" borderId="1" xfId="0" applyNumberFormat="1" applyFont="1" applyFill="1" applyBorder="1" applyAlignment="1">
      <alignment horizontal="right" vertical="center"/>
    </xf>
    <xf numFmtId="164" fontId="26" fillId="0" borderId="1" xfId="1" applyFont="1" applyFill="1" applyBorder="1" applyAlignment="1">
      <alignment horizontal="right" vertical="center"/>
    </xf>
    <xf numFmtId="0" fontId="26" fillId="0" borderId="1" xfId="0" applyFont="1" applyFill="1" applyBorder="1" applyAlignment="1">
      <alignment vertical="center"/>
    </xf>
    <xf numFmtId="0" fontId="26" fillId="0" borderId="16" xfId="0" applyFont="1" applyFill="1" applyBorder="1" applyAlignment="1">
      <alignment horizontal="center"/>
    </xf>
    <xf numFmtId="0" fontId="26" fillId="0" borderId="9" xfId="0" applyFont="1" applyFill="1" applyBorder="1" applyAlignment="1">
      <alignment horizontal="center"/>
    </xf>
    <xf numFmtId="0" fontId="26" fillId="0" borderId="9" xfId="0" applyFont="1" applyFill="1" applyBorder="1" applyAlignment="1"/>
    <xf numFmtId="0" fontId="26" fillId="0" borderId="9" xfId="0" applyFont="1" applyFill="1" applyBorder="1" applyAlignment="1">
      <alignment horizontal="left"/>
    </xf>
    <xf numFmtId="164" fontId="26" fillId="0" borderId="9" xfId="1" applyFont="1" applyFill="1" applyBorder="1" applyAlignment="1">
      <alignment horizontal="right" vertical="center"/>
    </xf>
    <xf numFmtId="14" fontId="26" fillId="0" borderId="9" xfId="0" applyNumberFormat="1" applyFont="1" applyFill="1" applyBorder="1" applyAlignment="1">
      <alignment horizontal="center"/>
    </xf>
    <xf numFmtId="0" fontId="26" fillId="0" borderId="9" xfId="0" applyFont="1" applyFill="1" applyBorder="1" applyAlignment="1">
      <alignment horizontal="right"/>
    </xf>
    <xf numFmtId="167" fontId="26" fillId="0" borderId="9" xfId="0" applyNumberFormat="1" applyFont="1" applyFill="1" applyBorder="1" applyAlignment="1">
      <alignment horizontal="right"/>
    </xf>
    <xf numFmtId="0" fontId="26" fillId="0" borderId="13" xfId="0" applyFont="1" applyFill="1" applyBorder="1" applyAlignment="1"/>
    <xf numFmtId="0" fontId="24" fillId="0" borderId="25" xfId="0" applyFont="1" applyFill="1" applyBorder="1" applyAlignment="1">
      <alignment horizontal="center"/>
    </xf>
    <xf numFmtId="0" fontId="24" fillId="16" borderId="2" xfId="0" applyFont="1" applyFill="1" applyBorder="1" applyAlignment="1">
      <alignment horizontal="center"/>
    </xf>
    <xf numFmtId="0" fontId="24" fillId="0" borderId="2" xfId="0" applyFont="1" applyFill="1" applyBorder="1" applyAlignment="1"/>
    <xf numFmtId="0" fontId="24" fillId="0" borderId="2" xfId="0" applyFont="1" applyFill="1" applyBorder="1" applyAlignment="1">
      <alignment horizontal="center"/>
    </xf>
    <xf numFmtId="164" fontId="24" fillId="16" borderId="2" xfId="1" applyNumberFormat="1" applyFont="1" applyFill="1" applyBorder="1" applyAlignment="1"/>
    <xf numFmtId="164" fontId="26" fillId="0" borderId="2" xfId="1" applyNumberFormat="1" applyFont="1" applyFill="1" applyBorder="1" applyAlignment="1">
      <alignment vertical="center"/>
    </xf>
    <xf numFmtId="164" fontId="24" fillId="0" borderId="2" xfId="1" applyNumberFormat="1" applyFont="1" applyFill="1" applyBorder="1" applyAlignment="1">
      <alignment vertical="center"/>
    </xf>
    <xf numFmtId="14" fontId="24" fillId="0" borderId="2" xfId="0" applyNumberFormat="1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right"/>
    </xf>
    <xf numFmtId="164" fontId="29" fillId="0" borderId="2" xfId="1" applyFont="1" applyFill="1" applyBorder="1" applyAlignment="1">
      <alignment horizontal="right" vertical="center"/>
    </xf>
    <xf numFmtId="0" fontId="28" fillId="0" borderId="41" xfId="0" applyFont="1" applyFill="1" applyBorder="1" applyAlignment="1"/>
    <xf numFmtId="168" fontId="22" fillId="0" borderId="0" xfId="0" applyNumberFormat="1" applyFont="1" applyFill="1" applyBorder="1" applyAlignment="1">
      <alignment horizontal="center"/>
    </xf>
    <xf numFmtId="0" fontId="22" fillId="0" borderId="0" xfId="0" applyFont="1" applyFill="1" applyBorder="1" applyAlignment="1"/>
    <xf numFmtId="164" fontId="22" fillId="0" borderId="0" xfId="1" applyFont="1" applyFill="1" applyBorder="1" applyAlignment="1"/>
    <xf numFmtId="0" fontId="31" fillId="18" borderId="23" xfId="0" applyFont="1" applyFill="1" applyBorder="1" applyAlignment="1">
      <alignment horizontal="center" vertical="center" wrapText="1"/>
    </xf>
    <xf numFmtId="0" fontId="31" fillId="0" borderId="23" xfId="0" applyFont="1" applyFill="1" applyBorder="1" applyAlignment="1">
      <alignment horizontal="center" vertical="center" wrapText="1"/>
    </xf>
    <xf numFmtId="0" fontId="31" fillId="0" borderId="23" xfId="0" applyFont="1" applyFill="1" applyBorder="1" applyAlignment="1">
      <alignment horizontal="left" vertical="center" wrapText="1"/>
    </xf>
    <xf numFmtId="0" fontId="31" fillId="0" borderId="1" xfId="0" applyFont="1" applyFill="1" applyBorder="1" applyAlignment="1">
      <alignment horizontal="left" vertical="center" wrapText="1"/>
    </xf>
    <xf numFmtId="0" fontId="31" fillId="0" borderId="15" xfId="0" applyFont="1" applyFill="1" applyBorder="1" applyAlignment="1">
      <alignment horizontal="center" vertical="center"/>
    </xf>
    <xf numFmtId="0" fontId="31" fillId="5" borderId="23" xfId="0" applyFont="1" applyFill="1" applyBorder="1" applyAlignment="1">
      <alignment horizontal="center" vertical="center" wrapText="1"/>
    </xf>
    <xf numFmtId="0" fontId="31" fillId="5" borderId="42" xfId="0" applyFont="1" applyFill="1" applyBorder="1" applyAlignment="1">
      <alignment horizontal="center" vertical="center" wrapText="1"/>
    </xf>
    <xf numFmtId="0" fontId="34" fillId="0" borderId="0" xfId="0" applyFont="1"/>
    <xf numFmtId="0" fontId="13" fillId="0" borderId="0" xfId="0" applyFont="1" applyFill="1"/>
    <xf numFmtId="0" fontId="13" fillId="0" borderId="0" xfId="0" applyFont="1" applyFill="1" applyAlignment="1">
      <alignment horizontal="center"/>
    </xf>
    <xf numFmtId="0" fontId="13" fillId="0" borderId="0" xfId="0" applyFont="1" applyFill="1" applyAlignment="1">
      <alignment wrapText="1"/>
    </xf>
    <xf numFmtId="0" fontId="33" fillId="0" borderId="0" xfId="0" applyFont="1" applyFill="1"/>
    <xf numFmtId="0" fontId="34" fillId="0" borderId="0" xfId="0" applyFont="1" applyFill="1"/>
    <xf numFmtId="0" fontId="13" fillId="0" borderId="0" xfId="0" applyFont="1" applyFill="1" applyAlignment="1"/>
    <xf numFmtId="0" fontId="34" fillId="0" borderId="1" xfId="0" applyFont="1" applyFill="1" applyBorder="1" applyAlignment="1"/>
    <xf numFmtId="0" fontId="34" fillId="0" borderId="1" xfId="0" applyFont="1" applyFill="1" applyBorder="1" applyAlignment="1">
      <alignment vertical="center"/>
    </xf>
    <xf numFmtId="167" fontId="13" fillId="0" borderId="0" xfId="0" applyNumberFormat="1" applyFont="1" applyFill="1"/>
    <xf numFmtId="0" fontId="0" fillId="0" borderId="0" xfId="0" applyFont="1" applyFill="1" applyAlignment="1"/>
    <xf numFmtId="0" fontId="19" fillId="0" borderId="0" xfId="0" applyFont="1"/>
    <xf numFmtId="0" fontId="19" fillId="0" borderId="0" xfId="0" applyFont="1" applyFill="1"/>
    <xf numFmtId="16" fontId="34" fillId="0" borderId="1" xfId="0" applyNumberFormat="1" applyFont="1" applyBorder="1"/>
    <xf numFmtId="0" fontId="34" fillId="0" borderId="1" xfId="0" applyFont="1" applyBorder="1"/>
    <xf numFmtId="164" fontId="34" fillId="0" borderId="1" xfId="1" applyFont="1" applyBorder="1"/>
    <xf numFmtId="0" fontId="19" fillId="0" borderId="5" xfId="0" applyFont="1" applyFill="1" applyBorder="1" applyAlignment="1">
      <alignment horizontal="left"/>
    </xf>
    <xf numFmtId="0" fontId="19" fillId="0" borderId="1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horizontal="left" wrapText="1"/>
    </xf>
    <xf numFmtId="0" fontId="19" fillId="0" borderId="1" xfId="0" applyFont="1" applyFill="1" applyBorder="1" applyAlignment="1"/>
    <xf numFmtId="0" fontId="0" fillId="0" borderId="1" xfId="0" applyFont="1" applyFill="1" applyBorder="1" applyAlignment="1">
      <alignment horizontal="left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wrapText="1"/>
    </xf>
    <xf numFmtId="0" fontId="19" fillId="0" borderId="1" xfId="0" applyFont="1" applyFill="1" applyBorder="1" applyAlignment="1">
      <alignment vertical="center"/>
    </xf>
    <xf numFmtId="0" fontId="38" fillId="19" borderId="43" xfId="0" applyFont="1" applyFill="1" applyBorder="1" applyAlignment="1">
      <alignment horizontal="center"/>
    </xf>
    <xf numFmtId="0" fontId="38" fillId="19" borderId="44" xfId="0" applyFont="1" applyFill="1" applyBorder="1" applyAlignment="1">
      <alignment horizontal="center"/>
    </xf>
    <xf numFmtId="0" fontId="38" fillId="19" borderId="45" xfId="0" applyFont="1" applyFill="1" applyBorder="1" applyAlignment="1">
      <alignment horizontal="center"/>
    </xf>
    <xf numFmtId="164" fontId="36" fillId="0" borderId="1" xfId="1" applyFont="1" applyFill="1" applyBorder="1" applyAlignment="1">
      <alignment horizontal="left"/>
    </xf>
    <xf numFmtId="0" fontId="34" fillId="0" borderId="1" xfId="0" applyFont="1" applyFill="1" applyBorder="1" applyAlignment="1">
      <alignment horizontal="left" vertical="center" wrapText="1"/>
    </xf>
    <xf numFmtId="15" fontId="34" fillId="0" borderId="1" xfId="0" applyNumberFormat="1" applyFont="1" applyFill="1" applyBorder="1" applyAlignment="1">
      <alignment horizontal="left" vertical="center" wrapText="1"/>
    </xf>
    <xf numFmtId="0" fontId="34" fillId="0" borderId="1" xfId="0" applyFont="1" applyFill="1" applyBorder="1" applyAlignment="1">
      <alignment wrapText="1"/>
    </xf>
    <xf numFmtId="0" fontId="34" fillId="0" borderId="1" xfId="0" applyFont="1" applyFill="1" applyBorder="1" applyAlignment="1">
      <alignment horizontal="left" wrapText="1"/>
    </xf>
    <xf numFmtId="164" fontId="40" fillId="0" borderId="1" xfId="1" applyFont="1" applyFill="1" applyBorder="1" applyAlignment="1">
      <alignment vertical="center" wrapText="1"/>
    </xf>
    <xf numFmtId="164" fontId="40" fillId="0" borderId="1" xfId="1" applyFont="1" applyFill="1" applyBorder="1" applyAlignment="1">
      <alignment wrapText="1"/>
    </xf>
    <xf numFmtId="164" fontId="40" fillId="0" borderId="1" xfId="1" applyFont="1" applyFill="1" applyBorder="1" applyAlignment="1">
      <alignment horizontal="center" wrapText="1"/>
    </xf>
    <xf numFmtId="164" fontId="40" fillId="0" borderId="1" xfId="1" applyFont="1" applyFill="1" applyBorder="1" applyAlignment="1">
      <alignment horizontal="center" vertical="center" wrapText="1"/>
    </xf>
    <xf numFmtId="164" fontId="34" fillId="0" borderId="1" xfId="1" applyFont="1" applyFill="1" applyBorder="1" applyAlignment="1">
      <alignment wrapText="1"/>
    </xf>
    <xf numFmtId="164" fontId="40" fillId="0" borderId="1" xfId="1" applyFont="1" applyFill="1" applyBorder="1" applyAlignment="1">
      <alignment horizontal="left" wrapText="1"/>
    </xf>
    <xf numFmtId="0" fontId="35" fillId="15" borderId="1" xfId="0" applyFont="1" applyFill="1" applyBorder="1" applyAlignment="1">
      <alignment horizontal="center" vertical="center"/>
    </xf>
    <xf numFmtId="164" fontId="0" fillId="0" borderId="0" xfId="1" applyFont="1"/>
    <xf numFmtId="0" fontId="35" fillId="15" borderId="1" xfId="0" applyFont="1" applyFill="1" applyBorder="1" applyAlignment="1">
      <alignment vertical="center"/>
    </xf>
    <xf numFmtId="164" fontId="35" fillId="15" borderId="1" xfId="1" applyFont="1" applyFill="1" applyBorder="1" applyAlignment="1">
      <alignment horizontal="center" vertical="center"/>
    </xf>
    <xf numFmtId="164" fontId="0" fillId="0" borderId="1" xfId="1" applyFont="1" applyFill="1" applyBorder="1"/>
    <xf numFmtId="0" fontId="34" fillId="4" borderId="1" xfId="0" applyFont="1" applyFill="1" applyBorder="1" applyAlignment="1">
      <alignment horizontal="left" wrapText="1"/>
    </xf>
    <xf numFmtId="0" fontId="34" fillId="4" borderId="1" xfId="0" applyFont="1" applyFill="1" applyBorder="1" applyAlignment="1">
      <alignment wrapText="1"/>
    </xf>
    <xf numFmtId="164" fontId="34" fillId="4" borderId="1" xfId="1" applyFont="1" applyFill="1" applyBorder="1" applyAlignment="1">
      <alignment wrapText="1"/>
    </xf>
    <xf numFmtId="164" fontId="34" fillId="4" borderId="1" xfId="1" applyFont="1" applyFill="1" applyBorder="1" applyAlignment="1">
      <alignment horizontal="center" vertical="center" wrapText="1"/>
    </xf>
    <xf numFmtId="164" fontId="40" fillId="4" borderId="1" xfId="1" applyFont="1" applyFill="1" applyBorder="1" applyAlignment="1">
      <alignment horizontal="center" wrapText="1"/>
    </xf>
    <xf numFmtId="164" fontId="34" fillId="4" borderId="1" xfId="1" applyFont="1" applyFill="1" applyBorder="1" applyAlignment="1">
      <alignment horizontal="center" wrapText="1"/>
    </xf>
    <xf numFmtId="164" fontId="40" fillId="4" borderId="1" xfId="1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left" vertical="center" wrapText="1"/>
    </xf>
    <xf numFmtId="164" fontId="40" fillId="4" borderId="1" xfId="1" applyFont="1" applyFill="1" applyBorder="1" applyAlignment="1">
      <alignment vertical="center" wrapText="1"/>
    </xf>
    <xf numFmtId="164" fontId="0" fillId="4" borderId="1" xfId="1" applyFont="1" applyFill="1" applyBorder="1"/>
    <xf numFmtId="164" fontId="40" fillId="4" borderId="1" xfId="1" applyFont="1" applyFill="1" applyBorder="1" applyAlignment="1">
      <alignment wrapText="1"/>
    </xf>
    <xf numFmtId="0" fontId="31" fillId="0" borderId="1" xfId="0" applyFont="1" applyFill="1" applyBorder="1" applyAlignment="1">
      <alignment horizontal="center" vertical="center"/>
    </xf>
    <xf numFmtId="0" fontId="31" fillId="0" borderId="1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vertical="center"/>
    </xf>
    <xf numFmtId="0" fontId="31" fillId="0" borderId="10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left" vertical="center"/>
    </xf>
    <xf numFmtId="0" fontId="31" fillId="0" borderId="0" xfId="0" applyFont="1" applyFill="1"/>
    <xf numFmtId="0" fontId="31" fillId="0" borderId="0" xfId="0" applyFont="1" applyFill="1" applyAlignment="1"/>
    <xf numFmtId="0" fontId="31" fillId="0" borderId="1" xfId="0" applyFont="1" applyFill="1" applyBorder="1" applyAlignment="1"/>
    <xf numFmtId="0" fontId="31" fillId="0" borderId="14" xfId="0" applyFont="1" applyFill="1" applyBorder="1"/>
    <xf numFmtId="16" fontId="31" fillId="0" borderId="15" xfId="0" applyNumberFormat="1" applyFont="1" applyFill="1" applyBorder="1" applyAlignment="1"/>
    <xf numFmtId="0" fontId="31" fillId="0" borderId="12" xfId="0" applyFont="1" applyFill="1" applyBorder="1" applyAlignment="1">
      <alignment horizontal="left" vertical="center"/>
    </xf>
    <xf numFmtId="0" fontId="31" fillId="0" borderId="32" xfId="0" applyFont="1" applyFill="1" applyBorder="1"/>
    <xf numFmtId="0" fontId="31" fillId="0" borderId="5" xfId="0" applyFont="1" applyFill="1" applyBorder="1" applyAlignment="1">
      <alignment horizontal="center" vertical="center"/>
    </xf>
    <xf numFmtId="0" fontId="31" fillId="0" borderId="19" xfId="0" applyFont="1" applyFill="1" applyBorder="1" applyAlignment="1">
      <alignment horizontal="center" vertical="center"/>
    </xf>
    <xf numFmtId="0" fontId="13" fillId="0" borderId="0" xfId="0" applyFont="1" applyFill="1" applyBorder="1" applyAlignment="1"/>
    <xf numFmtId="164" fontId="31" fillId="0" borderId="1" xfId="1" applyFont="1" applyFill="1" applyBorder="1" applyAlignment="1">
      <alignment vertical="center"/>
    </xf>
    <xf numFmtId="0" fontId="38" fillId="19" borderId="46" xfId="0" applyFont="1" applyFill="1" applyBorder="1" applyAlignment="1">
      <alignment horizontal="center"/>
    </xf>
    <xf numFmtId="0" fontId="38" fillId="19" borderId="2" xfId="0" applyFont="1" applyFill="1" applyBorder="1" applyAlignment="1">
      <alignment horizontal="center"/>
    </xf>
    <xf numFmtId="0" fontId="38" fillId="19" borderId="41" xfId="0" applyFont="1" applyFill="1" applyBorder="1" applyAlignment="1">
      <alignment horizontal="center"/>
    </xf>
    <xf numFmtId="16" fontId="31" fillId="0" borderId="31" xfId="0" applyNumberFormat="1" applyFont="1" applyFill="1" applyBorder="1" applyAlignment="1"/>
    <xf numFmtId="0" fontId="31" fillId="0" borderId="6" xfId="0" applyFont="1" applyFill="1" applyBorder="1" applyAlignment="1">
      <alignment horizontal="center" vertical="center"/>
    </xf>
    <xf numFmtId="0" fontId="31" fillId="0" borderId="6" xfId="0" applyFont="1" applyFill="1" applyBorder="1" applyAlignment="1">
      <alignment vertical="center"/>
    </xf>
    <xf numFmtId="0" fontId="31" fillId="0" borderId="6" xfId="0" applyFont="1" applyFill="1" applyBorder="1" applyAlignment="1"/>
    <xf numFmtId="164" fontId="31" fillId="0" borderId="6" xfId="1" applyFont="1" applyFill="1" applyBorder="1" applyAlignment="1">
      <alignment vertical="center"/>
    </xf>
    <xf numFmtId="0" fontId="31" fillId="0" borderId="17" xfId="0" applyFont="1" applyFill="1" applyBorder="1" applyAlignment="1">
      <alignment horizontal="left" vertical="center"/>
    </xf>
    <xf numFmtId="0" fontId="31" fillId="0" borderId="1" xfId="0" applyFont="1" applyFill="1" applyBorder="1"/>
    <xf numFmtId="0" fontId="31" fillId="0" borderId="1" xfId="0" applyFont="1" applyFill="1" applyBorder="1" applyAlignment="1">
      <alignment horizontal="center"/>
    </xf>
    <xf numFmtId="16" fontId="31" fillId="0" borderId="15" xfId="0" applyNumberFormat="1" applyFont="1" applyFill="1" applyBorder="1"/>
    <xf numFmtId="0" fontId="31" fillId="0" borderId="12" xfId="0" applyFont="1" applyFill="1" applyBorder="1"/>
    <xf numFmtId="16" fontId="34" fillId="0" borderId="1" xfId="0" applyNumberFormat="1" applyFont="1" applyFill="1" applyBorder="1"/>
    <xf numFmtId="0" fontId="34" fillId="0" borderId="1" xfId="0" applyFont="1" applyFill="1" applyBorder="1"/>
    <xf numFmtId="164" fontId="34" fillId="0" borderId="1" xfId="1" applyFont="1" applyFill="1" applyBorder="1"/>
    <xf numFmtId="0" fontId="41" fillId="0" borderId="0" xfId="0" applyFont="1" applyFill="1"/>
    <xf numFmtId="0" fontId="42" fillId="0" borderId="0" xfId="0" applyFont="1" applyFill="1"/>
    <xf numFmtId="0" fontId="42" fillId="0" borderId="0" xfId="0" applyFont="1"/>
    <xf numFmtId="0" fontId="42" fillId="0" borderId="0" xfId="0" applyFont="1" applyAlignment="1">
      <alignment wrapText="1"/>
    </xf>
    <xf numFmtId="0" fontId="42" fillId="0" borderId="0" xfId="0" applyFont="1" applyAlignment="1">
      <alignment horizontal="center"/>
    </xf>
    <xf numFmtId="0" fontId="42" fillId="7" borderId="0" xfId="0" applyFont="1" applyFill="1"/>
    <xf numFmtId="0" fontId="43" fillId="0" borderId="0" xfId="0" applyFont="1"/>
    <xf numFmtId="0" fontId="41" fillId="0" borderId="0" xfId="0" applyFont="1" applyFill="1" applyBorder="1" applyAlignment="1">
      <alignment horizontal="left"/>
    </xf>
    <xf numFmtId="0" fontId="42" fillId="8" borderId="1" xfId="0" applyFont="1" applyFill="1" applyBorder="1"/>
    <xf numFmtId="0" fontId="41" fillId="0" borderId="0" xfId="0" applyFont="1" applyAlignment="1">
      <alignment wrapText="1"/>
    </xf>
    <xf numFmtId="0" fontId="42" fillId="9" borderId="1" xfId="0" applyFont="1" applyFill="1" applyBorder="1"/>
    <xf numFmtId="0" fontId="42" fillId="10" borderId="1" xfId="0" applyFont="1" applyFill="1" applyBorder="1"/>
    <xf numFmtId="0" fontId="44" fillId="0" borderId="0" xfId="0" applyFont="1" applyFill="1" applyBorder="1" applyAlignment="1">
      <alignment horizontal="center"/>
    </xf>
    <xf numFmtId="0" fontId="42" fillId="7" borderId="1" xfId="0" applyFont="1" applyFill="1" applyBorder="1"/>
    <xf numFmtId="0" fontId="42" fillId="11" borderId="1" xfId="0" applyFont="1" applyFill="1" applyBorder="1"/>
    <xf numFmtId="0" fontId="42" fillId="0" borderId="0" xfId="0" applyFont="1" applyFill="1" applyBorder="1" applyAlignment="1">
      <alignment horizontal="left" vertical="center" wrapText="1"/>
    </xf>
    <xf numFmtId="0" fontId="42" fillId="12" borderId="4" xfId="0" applyFont="1" applyFill="1" applyBorder="1"/>
    <xf numFmtId="0" fontId="42" fillId="4" borderId="1" xfId="0" applyFont="1" applyFill="1" applyBorder="1"/>
    <xf numFmtId="0" fontId="41" fillId="2" borderId="40" xfId="0" applyFont="1" applyFill="1" applyBorder="1" applyAlignment="1">
      <alignment vertical="center" wrapText="1"/>
    </xf>
    <xf numFmtId="0" fontId="41" fillId="2" borderId="10" xfId="0" applyFont="1" applyFill="1" applyBorder="1" applyAlignment="1">
      <alignment horizontal="center" vertical="center" wrapText="1"/>
    </xf>
    <xf numFmtId="0" fontId="41" fillId="2" borderId="10" xfId="0" applyFont="1" applyFill="1" applyBorder="1" applyAlignment="1">
      <alignment horizontal="center" vertical="center"/>
    </xf>
    <xf numFmtId="0" fontId="43" fillId="4" borderId="11" xfId="0" applyFont="1" applyFill="1" applyBorder="1" applyAlignment="1">
      <alignment horizontal="center" vertical="center"/>
    </xf>
    <xf numFmtId="0" fontId="41" fillId="2" borderId="40" xfId="0" applyFont="1" applyFill="1" applyBorder="1" applyAlignment="1">
      <alignment vertical="center"/>
    </xf>
    <xf numFmtId="0" fontId="41" fillId="2" borderId="1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/>
    </xf>
    <xf numFmtId="0" fontId="41" fillId="7" borderId="1" xfId="0" applyFont="1" applyFill="1" applyBorder="1" applyAlignment="1">
      <alignment horizontal="center" vertical="center"/>
    </xf>
    <xf numFmtId="0" fontId="41" fillId="4" borderId="1" xfId="0" applyFont="1" applyFill="1" applyBorder="1" applyAlignment="1">
      <alignment horizontal="center" vertical="center"/>
    </xf>
    <xf numFmtId="0" fontId="41" fillId="4" borderId="12" xfId="0" applyFont="1" applyFill="1" applyBorder="1" applyAlignment="1">
      <alignment horizontal="center" vertical="center"/>
    </xf>
    <xf numFmtId="0" fontId="41" fillId="4" borderId="15" xfId="0" applyFont="1" applyFill="1" applyBorder="1" applyAlignment="1">
      <alignment horizontal="center" vertical="center"/>
    </xf>
    <xf numFmtId="0" fontId="41" fillId="5" borderId="15" xfId="0" applyFont="1" applyFill="1" applyBorder="1" applyAlignment="1">
      <alignment horizontal="center" vertical="center"/>
    </xf>
    <xf numFmtId="0" fontId="41" fillId="5" borderId="1" xfId="0" applyFont="1" applyFill="1" applyBorder="1" applyAlignment="1">
      <alignment horizontal="center" vertical="center"/>
    </xf>
    <xf numFmtId="0" fontId="41" fillId="5" borderId="12" xfId="0" applyFont="1" applyFill="1" applyBorder="1" applyAlignment="1">
      <alignment horizontal="center" vertical="center"/>
    </xf>
    <xf numFmtId="0" fontId="41" fillId="2" borderId="15" xfId="0" applyFont="1" applyFill="1" applyBorder="1" applyAlignment="1">
      <alignment horizontal="center" vertical="center"/>
    </xf>
    <xf numFmtId="0" fontId="41" fillId="2" borderId="12" xfId="0" applyFont="1" applyFill="1" applyBorder="1" applyAlignment="1">
      <alignment horizontal="center" vertical="center"/>
    </xf>
    <xf numFmtId="0" fontId="42" fillId="0" borderId="15" xfId="0" applyFont="1" applyFill="1" applyBorder="1" applyAlignment="1">
      <alignment horizontal="center"/>
    </xf>
    <xf numFmtId="0" fontId="42" fillId="0" borderId="1" xfId="0" applyFont="1" applyFill="1" applyBorder="1" applyAlignment="1">
      <alignment horizontal="center"/>
    </xf>
    <xf numFmtId="0" fontId="42" fillId="3" borderId="1" xfId="0" applyFont="1" applyFill="1" applyBorder="1" applyAlignment="1">
      <alignment horizontal="center"/>
    </xf>
    <xf numFmtId="0" fontId="42" fillId="0" borderId="1" xfId="0" applyFont="1" applyBorder="1" applyAlignment="1">
      <alignment horizontal="center"/>
    </xf>
    <xf numFmtId="165" fontId="42" fillId="7" borderId="1" xfId="0" applyNumberFormat="1" applyFont="1" applyFill="1" applyBorder="1" applyAlignment="1">
      <alignment horizontal="center" vertical="center"/>
    </xf>
    <xf numFmtId="165" fontId="42" fillId="3" borderId="1" xfId="0" applyNumberFormat="1" applyFont="1" applyFill="1" applyBorder="1" applyAlignment="1">
      <alignment horizontal="center" vertical="center"/>
    </xf>
    <xf numFmtId="165" fontId="42" fillId="3" borderId="12" xfId="0" applyNumberFormat="1" applyFont="1" applyFill="1" applyBorder="1" applyAlignment="1">
      <alignment horizontal="center" vertical="center"/>
    </xf>
    <xf numFmtId="14" fontId="42" fillId="0" borderId="15" xfId="0" applyNumberFormat="1" applyFont="1" applyFill="1" applyBorder="1" applyAlignment="1">
      <alignment horizontal="center"/>
    </xf>
    <xf numFmtId="0" fontId="42" fillId="0" borderId="12" xfId="0" applyFont="1" applyFill="1" applyBorder="1" applyAlignment="1">
      <alignment horizontal="center"/>
    </xf>
    <xf numFmtId="14" fontId="42" fillId="7" borderId="15" xfId="0" applyNumberFormat="1" applyFont="1" applyFill="1" applyBorder="1" applyAlignment="1">
      <alignment horizontal="center"/>
    </xf>
    <xf numFmtId="0" fontId="42" fillId="7" borderId="1" xfId="0" applyFont="1" applyFill="1" applyBorder="1" applyAlignment="1">
      <alignment horizontal="center"/>
    </xf>
    <xf numFmtId="0" fontId="42" fillId="7" borderId="3" xfId="0" applyFont="1" applyFill="1" applyBorder="1" applyAlignment="1">
      <alignment horizontal="center"/>
    </xf>
    <xf numFmtId="0" fontId="42" fillId="7" borderId="12" xfId="0" applyFont="1" applyFill="1" applyBorder="1" applyAlignment="1">
      <alignment horizontal="center"/>
    </xf>
    <xf numFmtId="0" fontId="42" fillId="0" borderId="31" xfId="0" applyFont="1" applyFill="1" applyBorder="1" applyAlignment="1">
      <alignment horizontal="center" vertical="center"/>
    </xf>
    <xf numFmtId="0" fontId="42" fillId="0" borderId="24" xfId="0" applyFont="1" applyFill="1" applyBorder="1" applyAlignment="1">
      <alignment horizontal="center"/>
    </xf>
    <xf numFmtId="0" fontId="44" fillId="0" borderId="1" xfId="0" applyFont="1" applyFill="1" applyBorder="1" applyAlignment="1">
      <alignment horizontal="left"/>
    </xf>
    <xf numFmtId="0" fontId="42" fillId="8" borderId="15" xfId="0" applyFont="1" applyFill="1" applyBorder="1" applyAlignment="1">
      <alignment horizontal="center"/>
    </xf>
    <xf numFmtId="14" fontId="42" fillId="13" borderId="15" xfId="0" applyNumberFormat="1" applyFont="1" applyFill="1" applyBorder="1" applyAlignment="1">
      <alignment horizontal="center"/>
    </xf>
    <xf numFmtId="0" fontId="42" fillId="13" borderId="1" xfId="0" applyFont="1" applyFill="1" applyBorder="1" applyAlignment="1">
      <alignment horizontal="center"/>
    </xf>
    <xf numFmtId="0" fontId="42" fillId="13" borderId="12" xfId="0" applyFont="1" applyFill="1" applyBorder="1" applyAlignment="1">
      <alignment horizontal="center"/>
    </xf>
    <xf numFmtId="0" fontId="42" fillId="11" borderId="15" xfId="0" applyFont="1" applyFill="1" applyBorder="1" applyAlignment="1">
      <alignment horizontal="center"/>
    </xf>
    <xf numFmtId="0" fontId="42" fillId="0" borderId="24" xfId="0" applyFont="1" applyBorder="1" applyAlignment="1">
      <alignment horizontal="center"/>
    </xf>
    <xf numFmtId="0" fontId="42" fillId="0" borderId="15" xfId="0" applyFont="1" applyFill="1" applyBorder="1" applyAlignment="1">
      <alignment horizontal="center" vertical="center"/>
    </xf>
    <xf numFmtId="0" fontId="42" fillId="3" borderId="24" xfId="0" applyFont="1" applyFill="1" applyBorder="1" applyAlignment="1">
      <alignment horizontal="center"/>
    </xf>
    <xf numFmtId="0" fontId="42" fillId="4" borderId="15" xfId="0" applyFont="1" applyFill="1" applyBorder="1" applyAlignment="1">
      <alignment horizontal="center"/>
    </xf>
    <xf numFmtId="0" fontId="42" fillId="4" borderId="1" xfId="0" applyFont="1" applyFill="1" applyBorder="1" applyAlignment="1">
      <alignment horizontal="center"/>
    </xf>
    <xf numFmtId="165" fontId="42" fillId="4" borderId="1" xfId="0" applyNumberFormat="1" applyFont="1" applyFill="1" applyBorder="1" applyAlignment="1">
      <alignment horizontal="center" vertical="center"/>
    </xf>
    <xf numFmtId="165" fontId="42" fillId="4" borderId="12" xfId="0" applyNumberFormat="1" applyFont="1" applyFill="1" applyBorder="1" applyAlignment="1">
      <alignment horizontal="center" vertical="center"/>
    </xf>
    <xf numFmtId="14" fontId="42" fillId="4" borderId="15" xfId="0" applyNumberFormat="1" applyFont="1" applyFill="1" applyBorder="1" applyAlignment="1">
      <alignment horizontal="center"/>
    </xf>
    <xf numFmtId="0" fontId="42" fillId="4" borderId="12" xfId="0" applyFont="1" applyFill="1" applyBorder="1" applyAlignment="1">
      <alignment horizontal="center"/>
    </xf>
    <xf numFmtId="0" fontId="42" fillId="4" borderId="3" xfId="0" applyFont="1" applyFill="1" applyBorder="1" applyAlignment="1">
      <alignment horizontal="center"/>
    </xf>
    <xf numFmtId="0" fontId="42" fillId="4" borderId="31" xfId="0" applyFont="1" applyFill="1" applyBorder="1" applyAlignment="1">
      <alignment horizontal="center" vertical="center"/>
    </xf>
    <xf numFmtId="0" fontId="42" fillId="4" borderId="12" xfId="0" applyFont="1" applyFill="1" applyBorder="1"/>
    <xf numFmtId="0" fontId="42" fillId="4" borderId="24" xfId="0" applyFont="1" applyFill="1" applyBorder="1" applyAlignment="1">
      <alignment horizontal="center"/>
    </xf>
    <xf numFmtId="0" fontId="42" fillId="4" borderId="15" xfId="0" applyFont="1" applyFill="1" applyBorder="1" applyAlignment="1">
      <alignment horizontal="center" vertical="center"/>
    </xf>
    <xf numFmtId="0" fontId="42" fillId="11" borderId="15" xfId="0" applyFont="1" applyFill="1" applyBorder="1" applyAlignment="1">
      <alignment horizontal="center" vertical="center"/>
    </xf>
    <xf numFmtId="0" fontId="42" fillId="4" borderId="32" xfId="0" applyFont="1" applyFill="1" applyBorder="1" applyAlignment="1">
      <alignment horizontal="center" vertical="center"/>
    </xf>
    <xf numFmtId="0" fontId="44" fillId="8" borderId="15" xfId="0" applyFont="1" applyFill="1" applyBorder="1" applyAlignment="1">
      <alignment horizontal="center"/>
    </xf>
    <xf numFmtId="0" fontId="42" fillId="7" borderId="15" xfId="0" applyFont="1" applyFill="1" applyBorder="1" applyAlignment="1">
      <alignment horizontal="center"/>
    </xf>
    <xf numFmtId="0" fontId="42" fillId="3" borderId="0" xfId="0" applyFont="1" applyFill="1"/>
    <xf numFmtId="0" fontId="44" fillId="11" borderId="15" xfId="0" applyFont="1" applyFill="1" applyBorder="1" applyAlignment="1">
      <alignment horizontal="center" vertical="center"/>
    </xf>
    <xf numFmtId="0" fontId="42" fillId="11" borderId="31" xfId="0" applyFont="1" applyFill="1" applyBorder="1" applyAlignment="1">
      <alignment horizontal="center"/>
    </xf>
    <xf numFmtId="0" fontId="45" fillId="3" borderId="24" xfId="0" applyFont="1" applyFill="1" applyBorder="1" applyAlignment="1">
      <alignment horizontal="center"/>
    </xf>
    <xf numFmtId="0" fontId="42" fillId="0" borderId="25" xfId="0" applyFont="1" applyFill="1" applyBorder="1" applyAlignment="1">
      <alignment horizontal="center" vertical="center"/>
    </xf>
    <xf numFmtId="0" fontId="42" fillId="11" borderId="25" xfId="0" applyFont="1" applyFill="1" applyBorder="1" applyAlignment="1">
      <alignment horizontal="center" vertical="center"/>
    </xf>
    <xf numFmtId="17" fontId="42" fillId="3" borderId="1" xfId="0" applyNumberFormat="1" applyFont="1" applyFill="1" applyBorder="1" applyAlignment="1">
      <alignment horizontal="center"/>
    </xf>
    <xf numFmtId="0" fontId="42" fillId="3" borderId="4" xfId="0" applyFont="1" applyFill="1" applyBorder="1" applyAlignment="1">
      <alignment horizontal="center"/>
    </xf>
    <xf numFmtId="0" fontId="42" fillId="0" borderId="4" xfId="0" applyFont="1" applyFill="1" applyBorder="1" applyAlignment="1">
      <alignment horizontal="center"/>
    </xf>
    <xf numFmtId="165" fontId="42" fillId="0" borderId="1" xfId="0" applyNumberFormat="1" applyFont="1" applyFill="1" applyBorder="1" applyAlignment="1">
      <alignment horizontal="center" vertical="center"/>
    </xf>
    <xf numFmtId="165" fontId="42" fillId="0" borderId="12" xfId="0" applyNumberFormat="1" applyFont="1" applyFill="1" applyBorder="1" applyAlignment="1">
      <alignment horizontal="center" vertical="center"/>
    </xf>
    <xf numFmtId="0" fontId="42" fillId="0" borderId="3" xfId="0" applyFont="1" applyFill="1" applyBorder="1" applyAlignment="1">
      <alignment horizontal="center"/>
    </xf>
    <xf numFmtId="0" fontId="44" fillId="3" borderId="1" xfId="0" applyFont="1" applyFill="1" applyBorder="1" applyAlignment="1">
      <alignment horizontal="center"/>
    </xf>
    <xf numFmtId="14" fontId="44" fillId="13" borderId="15" xfId="0" applyNumberFormat="1" applyFont="1" applyFill="1" applyBorder="1" applyAlignment="1">
      <alignment horizontal="center"/>
    </xf>
    <xf numFmtId="0" fontId="44" fillId="13" borderId="1" xfId="0" applyFont="1" applyFill="1" applyBorder="1" applyAlignment="1">
      <alignment horizontal="center"/>
    </xf>
    <xf numFmtId="0" fontId="45" fillId="13" borderId="1" xfId="0" applyFont="1" applyFill="1" applyBorder="1" applyAlignment="1">
      <alignment horizontal="center"/>
    </xf>
    <xf numFmtId="0" fontId="45" fillId="13" borderId="12" xfId="0" applyFont="1" applyFill="1" applyBorder="1" applyAlignment="1">
      <alignment horizontal="center"/>
    </xf>
    <xf numFmtId="0" fontId="45" fillId="7" borderId="15" xfId="0" applyFont="1" applyFill="1" applyBorder="1" applyAlignment="1">
      <alignment horizontal="center"/>
    </xf>
    <xf numFmtId="0" fontId="45" fillId="7" borderId="1" xfId="0" applyFont="1" applyFill="1" applyBorder="1" applyAlignment="1">
      <alignment horizontal="center"/>
    </xf>
    <xf numFmtId="0" fontId="45" fillId="7" borderId="3" xfId="0" applyFont="1" applyFill="1" applyBorder="1" applyAlignment="1">
      <alignment horizontal="center"/>
    </xf>
    <xf numFmtId="0" fontId="45" fillId="7" borderId="12" xfId="0" applyFont="1" applyFill="1" applyBorder="1" applyAlignment="1">
      <alignment horizontal="center"/>
    </xf>
    <xf numFmtId="0" fontId="42" fillId="4" borderId="4" xfId="0" applyFont="1" applyFill="1" applyBorder="1" applyAlignment="1">
      <alignment horizontal="center"/>
    </xf>
    <xf numFmtId="0" fontId="42" fillId="4" borderId="31" xfId="0" applyFont="1" applyFill="1" applyBorder="1" applyAlignment="1">
      <alignment horizontal="center"/>
    </xf>
    <xf numFmtId="16" fontId="42" fillId="3" borderId="1" xfId="0" applyNumberFormat="1" applyFont="1" applyFill="1" applyBorder="1" applyAlignment="1">
      <alignment horizontal="center"/>
    </xf>
    <xf numFmtId="0" fontId="44" fillId="0" borderId="1" xfId="0" applyFont="1" applyFill="1" applyBorder="1" applyAlignment="1">
      <alignment horizontal="left" vertical="center"/>
    </xf>
    <xf numFmtId="0" fontId="44" fillId="0" borderId="15" xfId="0" applyFont="1" applyFill="1" applyBorder="1" applyAlignment="1">
      <alignment horizontal="center"/>
    </xf>
    <xf numFmtId="0" fontId="44" fillId="11" borderId="15" xfId="0" applyFont="1" applyFill="1" applyBorder="1" applyAlignment="1">
      <alignment horizontal="center"/>
    </xf>
    <xf numFmtId="0" fontId="42" fillId="8" borderId="1" xfId="0" applyFont="1" applyFill="1" applyBorder="1" applyAlignment="1">
      <alignment horizontal="left"/>
    </xf>
    <xf numFmtId="0" fontId="42" fillId="0" borderId="1" xfId="0" applyFont="1" applyFill="1" applyBorder="1" applyAlignment="1">
      <alignment horizontal="left"/>
    </xf>
    <xf numFmtId="0" fontId="44" fillId="0" borderId="31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left"/>
    </xf>
    <xf numFmtId="0" fontId="44" fillId="4" borderId="15" xfId="0" applyFont="1" applyFill="1" applyBorder="1" applyAlignment="1">
      <alignment horizontal="center"/>
    </xf>
    <xf numFmtId="0" fontId="42" fillId="3" borderId="4" xfId="0" applyFont="1" applyFill="1" applyBorder="1" applyAlignment="1">
      <alignment horizontal="center" vertical="center"/>
    </xf>
    <xf numFmtId="0" fontId="44" fillId="0" borderId="32" xfId="0" applyFont="1" applyFill="1" applyBorder="1" applyAlignment="1">
      <alignment horizontal="center" vertical="center"/>
    </xf>
    <xf numFmtId="0" fontId="44" fillId="12" borderId="15" xfId="0" applyFont="1" applyFill="1" applyBorder="1" applyAlignment="1">
      <alignment horizontal="center"/>
    </xf>
    <xf numFmtId="0" fontId="42" fillId="12" borderId="1" xfId="0" applyFont="1" applyFill="1" applyBorder="1" applyAlignment="1">
      <alignment horizontal="center"/>
    </xf>
    <xf numFmtId="165" fontId="43" fillId="3" borderId="12" xfId="0" applyNumberFormat="1" applyFont="1" applyFill="1" applyBorder="1" applyAlignment="1">
      <alignment horizontal="center" vertical="center"/>
    </xf>
    <xf numFmtId="0" fontId="44" fillId="4" borderId="15" xfId="0" applyFont="1" applyFill="1" applyBorder="1" applyAlignment="1">
      <alignment horizontal="center" vertical="center"/>
    </xf>
    <xf numFmtId="166" fontId="42" fillId="7" borderId="1" xfId="0" applyNumberFormat="1" applyFont="1" applyFill="1" applyBorder="1" applyAlignment="1">
      <alignment horizontal="center"/>
    </xf>
    <xf numFmtId="0" fontId="44" fillId="0" borderId="24" xfId="0" applyFont="1" applyFill="1" applyBorder="1" applyAlignment="1">
      <alignment horizontal="center"/>
    </xf>
    <xf numFmtId="0" fontId="44" fillId="3" borderId="24" xfId="0" applyFont="1" applyFill="1" applyBorder="1" applyAlignment="1">
      <alignment horizontal="center"/>
    </xf>
    <xf numFmtId="0" fontId="44" fillId="11" borderId="1" xfId="0" applyFont="1" applyFill="1" applyBorder="1" applyAlignment="1">
      <alignment horizontal="center" vertical="center"/>
    </xf>
    <xf numFmtId="0" fontId="42" fillId="13" borderId="4" xfId="0" applyFont="1" applyFill="1" applyBorder="1" applyAlignment="1">
      <alignment horizontal="center"/>
    </xf>
    <xf numFmtId="0" fontId="44" fillId="8" borderId="23" xfId="0" applyFont="1" applyFill="1" applyBorder="1" applyAlignment="1">
      <alignment horizontal="center"/>
    </xf>
    <xf numFmtId="0" fontId="44" fillId="0" borderId="23" xfId="0" applyFont="1" applyFill="1" applyBorder="1" applyAlignment="1">
      <alignment horizontal="center"/>
    </xf>
    <xf numFmtId="17" fontId="42" fillId="0" borderId="1" xfId="0" applyNumberFormat="1" applyFont="1" applyFill="1" applyBorder="1" applyAlignment="1">
      <alignment horizontal="center"/>
    </xf>
    <xf numFmtId="0" fontId="42" fillId="3" borderId="1" xfId="0" applyFont="1" applyFill="1" applyBorder="1" applyAlignment="1">
      <alignment vertical="center"/>
    </xf>
    <xf numFmtId="0" fontId="44" fillId="12" borderId="23" xfId="0" applyFont="1" applyFill="1" applyBorder="1" applyAlignment="1">
      <alignment horizontal="center"/>
    </xf>
    <xf numFmtId="0" fontId="44" fillId="0" borderId="4" xfId="0" applyFont="1" applyBorder="1" applyAlignment="1">
      <alignment horizontal="left"/>
    </xf>
    <xf numFmtId="0" fontId="44" fillId="0" borderId="4" xfId="0" applyFont="1" applyFill="1" applyBorder="1" applyAlignment="1">
      <alignment horizontal="left"/>
    </xf>
    <xf numFmtId="0" fontId="42" fillId="3" borderId="1" xfId="0" applyFont="1" applyFill="1" applyBorder="1" applyAlignment="1">
      <alignment horizontal="left" vertical="center"/>
    </xf>
    <xf numFmtId="0" fontId="42" fillId="0" borderId="1" xfId="0" applyFont="1" applyFill="1" applyBorder="1" applyAlignment="1">
      <alignment horizontal="left" vertical="center"/>
    </xf>
    <xf numFmtId="0" fontId="44" fillId="8" borderId="31" xfId="0" applyFont="1" applyFill="1" applyBorder="1" applyAlignment="1">
      <alignment horizontal="center"/>
    </xf>
    <xf numFmtId="0" fontId="42" fillId="0" borderId="1" xfId="0" applyFont="1" applyBorder="1"/>
    <xf numFmtId="0" fontId="44" fillId="8" borderId="32" xfId="0" applyFont="1" applyFill="1" applyBorder="1" applyAlignment="1">
      <alignment horizontal="center"/>
    </xf>
    <xf numFmtId="0" fontId="44" fillId="14" borderId="1" xfId="0" applyFont="1" applyFill="1" applyBorder="1" applyAlignment="1">
      <alignment horizontal="center"/>
    </xf>
    <xf numFmtId="0" fontId="42" fillId="14" borderId="1" xfId="0" applyFont="1" applyFill="1" applyBorder="1" applyAlignment="1">
      <alignment horizontal="center"/>
    </xf>
    <xf numFmtId="165" fontId="42" fillId="14" borderId="1" xfId="0" applyNumberFormat="1" applyFont="1" applyFill="1" applyBorder="1" applyAlignment="1">
      <alignment horizontal="center" vertical="center"/>
    </xf>
    <xf numFmtId="14" fontId="42" fillId="14" borderId="1" xfId="0" applyNumberFormat="1" applyFont="1" applyFill="1" applyBorder="1" applyAlignment="1">
      <alignment horizontal="center"/>
    </xf>
    <xf numFmtId="2" fontId="42" fillId="14" borderId="1" xfId="0" applyNumberFormat="1" applyFont="1" applyFill="1" applyBorder="1" applyAlignment="1">
      <alignment horizontal="center"/>
    </xf>
    <xf numFmtId="0" fontId="44" fillId="14" borderId="1" xfId="0" applyFont="1" applyFill="1" applyBorder="1" applyAlignment="1"/>
    <xf numFmtId="17" fontId="42" fillId="14" borderId="1" xfId="0" applyNumberFormat="1" applyFont="1" applyFill="1" applyBorder="1" applyAlignment="1">
      <alignment horizontal="center"/>
    </xf>
    <xf numFmtId="165" fontId="44" fillId="7" borderId="1" xfId="0" applyNumberFormat="1" applyFont="1" applyFill="1" applyBorder="1" applyAlignment="1">
      <alignment horizontal="center" vertical="center"/>
    </xf>
    <xf numFmtId="165" fontId="44" fillId="14" borderId="1" xfId="0" applyNumberFormat="1" applyFont="1" applyFill="1" applyBorder="1" applyAlignment="1">
      <alignment horizontal="center" vertical="center"/>
    </xf>
    <xf numFmtId="14" fontId="44" fillId="14" borderId="1" xfId="0" applyNumberFormat="1" applyFont="1" applyFill="1" applyBorder="1" applyAlignment="1">
      <alignment horizontal="center"/>
    </xf>
    <xf numFmtId="17" fontId="44" fillId="14" borderId="1" xfId="0" applyNumberFormat="1" applyFont="1" applyFill="1" applyBorder="1" applyAlignment="1">
      <alignment horizontal="center"/>
    </xf>
    <xf numFmtId="0" fontId="44" fillId="7" borderId="1" xfId="0" applyFont="1" applyFill="1" applyBorder="1" applyAlignment="1">
      <alignment horizontal="center"/>
    </xf>
    <xf numFmtId="2" fontId="44" fillId="14" borderId="1" xfId="0" applyNumberFormat="1" applyFont="1" applyFill="1" applyBorder="1" applyAlignment="1">
      <alignment horizontal="center"/>
    </xf>
    <xf numFmtId="0" fontId="42" fillId="14" borderId="1" xfId="0" applyFont="1" applyFill="1" applyBorder="1" applyAlignment="1">
      <alignment horizontal="left"/>
    </xf>
    <xf numFmtId="0" fontId="45" fillId="14" borderId="1" xfId="0" applyFont="1" applyFill="1" applyBorder="1" applyAlignment="1">
      <alignment horizontal="center" vertical="center"/>
    </xf>
    <xf numFmtId="0" fontId="42" fillId="7" borderId="1" xfId="0" applyFont="1" applyFill="1" applyBorder="1" applyAlignment="1">
      <alignment wrapText="1"/>
    </xf>
    <xf numFmtId="2" fontId="42" fillId="7" borderId="1" xfId="0" applyNumberFormat="1" applyFont="1" applyFill="1" applyBorder="1" applyAlignment="1">
      <alignment horizontal="center"/>
    </xf>
    <xf numFmtId="2" fontId="42" fillId="7" borderId="12" xfId="0" applyNumberFormat="1" applyFont="1" applyFill="1" applyBorder="1" applyAlignment="1">
      <alignment horizontal="center"/>
    </xf>
    <xf numFmtId="0" fontId="42" fillId="3" borderId="32" xfId="0" applyFont="1" applyFill="1" applyBorder="1" applyAlignment="1">
      <alignment horizontal="center" vertical="center"/>
    </xf>
    <xf numFmtId="0" fontId="42" fillId="11" borderId="12" xfId="0" applyFont="1" applyFill="1" applyBorder="1"/>
    <xf numFmtId="0" fontId="42" fillId="7" borderId="1" xfId="0" applyFont="1" applyFill="1" applyBorder="1" applyAlignment="1">
      <alignment vertical="center" wrapText="1"/>
    </xf>
    <xf numFmtId="0" fontId="42" fillId="7" borderId="15" xfId="0" applyFont="1" applyFill="1" applyBorder="1" applyAlignment="1">
      <alignment horizontal="center" vertical="center"/>
    </xf>
    <xf numFmtId="0" fontId="42" fillId="7" borderId="6" xfId="0" applyFont="1" applyFill="1" applyBorder="1" applyAlignment="1">
      <alignment horizontal="center"/>
    </xf>
    <xf numFmtId="0" fontId="42" fillId="7" borderId="6" xfId="0" applyFont="1" applyFill="1" applyBorder="1"/>
    <xf numFmtId="0" fontId="42" fillId="7" borderId="6" xfId="0" applyFont="1" applyFill="1" applyBorder="1" applyAlignment="1">
      <alignment wrapText="1"/>
    </xf>
    <xf numFmtId="0" fontId="42" fillId="13" borderId="17" xfId="0" applyFont="1" applyFill="1" applyBorder="1" applyAlignment="1">
      <alignment horizontal="center"/>
    </xf>
    <xf numFmtId="0" fontId="42" fillId="7" borderId="23" xfId="0" applyFont="1" applyFill="1" applyBorder="1" applyAlignment="1">
      <alignment horizontal="center"/>
    </xf>
    <xf numFmtId="0" fontId="42" fillId="7" borderId="1" xfId="0" applyFont="1" applyFill="1" applyBorder="1" applyAlignment="1">
      <alignment horizontal="center" vertical="center"/>
    </xf>
    <xf numFmtId="0" fontId="42" fillId="7" borderId="1" xfId="0" applyFont="1" applyFill="1" applyBorder="1" applyAlignment="1">
      <alignment horizontal="left" vertical="center" wrapText="1"/>
    </xf>
    <xf numFmtId="0" fontId="42" fillId="7" borderId="1" xfId="0" applyFont="1" applyFill="1" applyBorder="1" applyAlignment="1">
      <alignment horizontal="center" vertical="center" wrapText="1"/>
    </xf>
    <xf numFmtId="0" fontId="42" fillId="7" borderId="4" xfId="0" applyFont="1" applyFill="1" applyBorder="1" applyAlignment="1">
      <alignment horizontal="center"/>
    </xf>
    <xf numFmtId="0" fontId="42" fillId="13" borderId="12" xfId="0" applyFont="1" applyFill="1" applyBorder="1" applyAlignment="1">
      <alignment horizontal="center" vertical="center" wrapText="1"/>
    </xf>
    <xf numFmtId="0" fontId="42" fillId="11" borderId="19" xfId="0" applyFont="1" applyFill="1" applyBorder="1" applyAlignment="1">
      <alignment horizontal="right" vertical="center" wrapText="1"/>
    </xf>
    <xf numFmtId="0" fontId="42" fillId="11" borderId="17" xfId="0" applyFont="1" applyFill="1" applyBorder="1" applyAlignment="1">
      <alignment horizontal="right" vertical="center" wrapText="1"/>
    </xf>
    <xf numFmtId="15" fontId="42" fillId="7" borderId="1" xfId="0" applyNumberFormat="1" applyFont="1" applyFill="1" applyBorder="1" applyAlignment="1">
      <alignment horizontal="center" vertical="center" wrapText="1"/>
    </xf>
    <xf numFmtId="0" fontId="42" fillId="11" borderId="13" xfId="0" applyFont="1" applyFill="1" applyBorder="1" applyAlignment="1">
      <alignment horizontal="right" vertical="center" wrapText="1"/>
    </xf>
    <xf numFmtId="0" fontId="42" fillId="7" borderId="5" xfId="0" applyFont="1" applyFill="1" applyBorder="1" applyAlignment="1">
      <alignment horizontal="center"/>
    </xf>
    <xf numFmtId="0" fontId="42" fillId="7" borderId="5" xfId="0" applyFont="1" applyFill="1" applyBorder="1"/>
    <xf numFmtId="0" fontId="42" fillId="7" borderId="5" xfId="0" applyFont="1" applyFill="1" applyBorder="1" applyAlignment="1">
      <alignment wrapText="1"/>
    </xf>
    <xf numFmtId="0" fontId="42" fillId="13" borderId="19" xfId="0" applyFont="1" applyFill="1" applyBorder="1" applyAlignment="1">
      <alignment horizontal="center"/>
    </xf>
    <xf numFmtId="0" fontId="48" fillId="7" borderId="15" xfId="0" applyFont="1" applyFill="1" applyBorder="1" applyAlignment="1">
      <alignment horizontal="center"/>
    </xf>
    <xf numFmtId="0" fontId="48" fillId="0" borderId="0" xfId="0" applyFont="1"/>
    <xf numFmtId="0" fontId="48" fillId="7" borderId="0" xfId="0" applyFont="1" applyFill="1"/>
    <xf numFmtId="0" fontId="44" fillId="7" borderId="1" xfId="0" applyFont="1" applyFill="1" applyBorder="1"/>
    <xf numFmtId="165" fontId="42" fillId="7" borderId="12" xfId="0" applyNumberFormat="1" applyFont="1" applyFill="1" applyBorder="1" applyAlignment="1">
      <alignment horizontal="center" vertical="center"/>
    </xf>
    <xf numFmtId="0" fontId="42" fillId="3" borderId="15" xfId="0" applyFont="1" applyFill="1" applyBorder="1" applyAlignment="1">
      <alignment horizontal="center"/>
    </xf>
    <xf numFmtId="0" fontId="42" fillId="11" borderId="19" xfId="0" applyFont="1" applyFill="1" applyBorder="1" applyAlignment="1">
      <alignment horizontal="right" vertical="center"/>
    </xf>
    <xf numFmtId="0" fontId="42" fillId="0" borderId="15" xfId="0" applyFont="1" applyBorder="1" applyAlignment="1">
      <alignment horizontal="center"/>
    </xf>
    <xf numFmtId="0" fontId="42" fillId="11" borderId="12" xfId="0" applyFont="1" applyFill="1" applyBorder="1" applyAlignment="1"/>
    <xf numFmtId="0" fontId="42" fillId="7" borderId="31" xfId="0" applyFont="1" applyFill="1" applyBorder="1" applyAlignment="1">
      <alignment horizontal="center"/>
    </xf>
    <xf numFmtId="0" fontId="42" fillId="7" borderId="1" xfId="0" applyFont="1" applyFill="1" applyBorder="1" applyAlignment="1">
      <alignment horizontal="left" vertical="center"/>
    </xf>
    <xf numFmtId="0" fontId="42" fillId="7" borderId="18" xfId="0" applyFont="1" applyFill="1" applyBorder="1" applyAlignment="1">
      <alignment horizontal="center" vertical="center"/>
    </xf>
    <xf numFmtId="0" fontId="42" fillId="13" borderId="11" xfId="0" applyFont="1" applyFill="1" applyBorder="1" applyAlignment="1">
      <alignment horizontal="center" vertical="center"/>
    </xf>
    <xf numFmtId="0" fontId="42" fillId="0" borderId="15" xfId="0" applyFont="1" applyBorder="1"/>
    <xf numFmtId="0" fontId="42" fillId="7" borderId="3" xfId="0" applyFont="1" applyFill="1" applyBorder="1" applyAlignment="1">
      <alignment horizontal="center" vertical="center"/>
    </xf>
    <xf numFmtId="0" fontId="42" fillId="13" borderId="12" xfId="0" applyFont="1" applyFill="1" applyBorder="1" applyAlignment="1">
      <alignment horizontal="center" vertical="center"/>
    </xf>
    <xf numFmtId="0" fontId="42" fillId="0" borderId="24" xfId="0" applyFont="1" applyBorder="1"/>
    <xf numFmtId="0" fontId="42" fillId="7" borderId="3" xfId="0" applyFont="1" applyFill="1" applyBorder="1" applyAlignment="1">
      <alignment horizontal="center" vertical="center" wrapText="1"/>
    </xf>
    <xf numFmtId="0" fontId="42" fillId="7" borderId="27" xfId="0" applyFont="1" applyFill="1" applyBorder="1" applyAlignment="1">
      <alignment horizontal="center" vertical="center" wrapText="1"/>
    </xf>
    <xf numFmtId="14" fontId="42" fillId="7" borderId="31" xfId="0" applyNumberFormat="1" applyFont="1" applyFill="1" applyBorder="1" applyAlignment="1">
      <alignment horizontal="center"/>
    </xf>
    <xf numFmtId="0" fontId="42" fillId="13" borderId="17" xfId="0" applyFont="1" applyFill="1" applyBorder="1" applyAlignment="1">
      <alignment horizontal="center" vertical="center"/>
    </xf>
    <xf numFmtId="0" fontId="42" fillId="7" borderId="17" xfId="0" applyFont="1" applyFill="1" applyBorder="1" applyAlignment="1">
      <alignment horizontal="center"/>
    </xf>
    <xf numFmtId="0" fontId="42" fillId="0" borderId="31" xfId="0" applyFont="1" applyBorder="1"/>
    <xf numFmtId="0" fontId="42" fillId="0" borderId="6" xfId="0" applyFont="1" applyBorder="1"/>
    <xf numFmtId="0" fontId="42" fillId="11" borderId="17" xfId="0" applyFont="1" applyFill="1" applyBorder="1"/>
    <xf numFmtId="0" fontId="42" fillId="0" borderId="38" xfId="0" applyFont="1" applyBorder="1"/>
    <xf numFmtId="0" fontId="42" fillId="7" borderId="28" xfId="0" applyFont="1" applyFill="1" applyBorder="1" applyAlignment="1">
      <alignment horizontal="center" vertical="center" wrapText="1"/>
    </xf>
    <xf numFmtId="0" fontId="42" fillId="7" borderId="16" xfId="0" applyFont="1" applyFill="1" applyBorder="1"/>
    <xf numFmtId="0" fontId="42" fillId="7" borderId="33" xfId="0" applyFont="1" applyFill="1" applyBorder="1" applyAlignment="1">
      <alignment horizontal="center" vertical="center"/>
    </xf>
    <xf numFmtId="0" fontId="42" fillId="7" borderId="9" xfId="0" applyFont="1" applyFill="1" applyBorder="1" applyAlignment="1">
      <alignment horizontal="left" vertical="center" wrapText="1"/>
    </xf>
    <xf numFmtId="0" fontId="42" fillId="7" borderId="34" xfId="0" applyFont="1" applyFill="1" applyBorder="1" applyAlignment="1">
      <alignment horizontal="center" vertical="center" wrapText="1"/>
    </xf>
    <xf numFmtId="0" fontId="42" fillId="7" borderId="9" xfId="0" applyFont="1" applyFill="1" applyBorder="1" applyAlignment="1">
      <alignment horizontal="center"/>
    </xf>
    <xf numFmtId="0" fontId="42" fillId="7" borderId="9" xfId="0" applyFont="1" applyFill="1" applyBorder="1"/>
    <xf numFmtId="2" fontId="42" fillId="7" borderId="9" xfId="0" applyNumberFormat="1" applyFont="1" applyFill="1" applyBorder="1" applyAlignment="1">
      <alignment horizontal="center"/>
    </xf>
    <xf numFmtId="0" fontId="42" fillId="7" borderId="13" xfId="0" applyFont="1" applyFill="1" applyBorder="1" applyAlignment="1">
      <alignment horizontal="center"/>
    </xf>
    <xf numFmtId="14" fontId="42" fillId="7" borderId="16" xfId="0" applyNumberFormat="1" applyFont="1" applyFill="1" applyBorder="1" applyAlignment="1">
      <alignment horizontal="center"/>
    </xf>
    <xf numFmtId="0" fontId="42" fillId="13" borderId="13" xfId="0" applyFont="1" applyFill="1" applyBorder="1" applyAlignment="1">
      <alignment horizontal="center"/>
    </xf>
    <xf numFmtId="0" fontId="42" fillId="7" borderId="16" xfId="0" applyFont="1" applyFill="1" applyBorder="1" applyAlignment="1">
      <alignment horizontal="center"/>
    </xf>
    <xf numFmtId="0" fontId="42" fillId="0" borderId="16" xfId="0" applyFont="1" applyBorder="1"/>
    <xf numFmtId="0" fontId="42" fillId="0" borderId="9" xfId="0" applyFont="1" applyBorder="1"/>
    <xf numFmtId="0" fontId="42" fillId="11" borderId="13" xfId="0" applyFont="1" applyFill="1" applyBorder="1"/>
    <xf numFmtId="0" fontId="42" fillId="0" borderId="39" xfId="0" applyFont="1" applyBorder="1"/>
    <xf numFmtId="164" fontId="31" fillId="0" borderId="1" xfId="1" applyFont="1" applyFill="1" applyBorder="1"/>
    <xf numFmtId="16" fontId="31" fillId="0" borderId="1" xfId="0" applyNumberFormat="1" applyFont="1" applyFill="1" applyBorder="1"/>
    <xf numFmtId="0" fontId="12" fillId="0" borderId="0" xfId="0" applyFont="1" applyFill="1" applyAlignment="1"/>
    <xf numFmtId="0" fontId="49" fillId="0" borderId="1" xfId="0" applyFont="1" applyFill="1" applyBorder="1"/>
    <xf numFmtId="164" fontId="49" fillId="0" borderId="1" xfId="1" applyFont="1" applyFill="1" applyBorder="1"/>
    <xf numFmtId="0" fontId="50" fillId="0" borderId="0" xfId="0" applyFont="1" applyFill="1" applyAlignment="1">
      <alignment vertical="center"/>
    </xf>
    <xf numFmtId="0" fontId="50" fillId="0" borderId="0" xfId="0" applyFont="1" applyFill="1" applyAlignment="1"/>
    <xf numFmtId="0" fontId="31" fillId="5" borderId="1" xfId="0" applyFont="1" applyFill="1" applyBorder="1" applyAlignment="1">
      <alignment vertical="center"/>
    </xf>
    <xf numFmtId="16" fontId="51" fillId="0" borderId="1" xfId="0" applyNumberFormat="1" applyFont="1" applyFill="1" applyBorder="1"/>
    <xf numFmtId="0" fontId="51" fillId="0" borderId="1" xfId="0" applyFont="1" applyFill="1" applyBorder="1"/>
    <xf numFmtId="164" fontId="51" fillId="0" borderId="1" xfId="1" applyFont="1" applyFill="1" applyBorder="1" applyAlignment="1">
      <alignment vertical="center"/>
    </xf>
    <xf numFmtId="0" fontId="51" fillId="0" borderId="1" xfId="0" applyFont="1" applyFill="1" applyBorder="1" applyAlignment="1">
      <alignment horizontal="center" vertical="center"/>
    </xf>
    <xf numFmtId="16" fontId="34" fillId="0" borderId="5" xfId="0" applyNumberFormat="1" applyFont="1" applyFill="1" applyBorder="1"/>
    <xf numFmtId="0" fontId="34" fillId="0" borderId="5" xfId="0" applyFont="1" applyFill="1" applyBorder="1"/>
    <xf numFmtId="164" fontId="34" fillId="0" borderId="5" xfId="1" applyFont="1" applyFill="1" applyBorder="1"/>
    <xf numFmtId="16" fontId="34" fillId="0" borderId="3" xfId="0" applyNumberFormat="1" applyFont="1" applyFill="1" applyBorder="1"/>
    <xf numFmtId="16" fontId="49" fillId="0" borderId="1" xfId="0" applyNumberFormat="1" applyFont="1" applyFill="1" applyBorder="1"/>
    <xf numFmtId="0" fontId="49" fillId="0" borderId="0" xfId="0" applyFont="1" applyFill="1"/>
    <xf numFmtId="164" fontId="19" fillId="0" borderId="1" xfId="1" applyFont="1" applyFill="1" applyBorder="1" applyAlignment="1"/>
    <xf numFmtId="164" fontId="19" fillId="0" borderId="1" xfId="1" applyFont="1" applyFill="1" applyBorder="1" applyAlignment="1">
      <alignment vertical="center"/>
    </xf>
    <xf numFmtId="164" fontId="34" fillId="0" borderId="1" xfId="1" applyFont="1" applyFill="1" applyBorder="1" applyAlignment="1">
      <alignment horizontal="right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/>
    </xf>
    <xf numFmtId="0" fontId="11" fillId="0" borderId="0" xfId="0" applyFont="1" applyFill="1" applyAlignment="1"/>
    <xf numFmtId="0" fontId="31" fillId="0" borderId="1" xfId="0" applyFont="1" applyFill="1" applyBorder="1" applyAlignment="1">
      <alignment horizontal="center" vertical="center" wrapText="1"/>
    </xf>
    <xf numFmtId="16" fontId="49" fillId="0" borderId="1" xfId="0" applyNumberFormat="1" applyFont="1" applyBorder="1"/>
    <xf numFmtId="0" fontId="49" fillId="0" borderId="1" xfId="0" applyFont="1" applyBorder="1"/>
    <xf numFmtId="164" fontId="49" fillId="0" borderId="1" xfId="1" applyFont="1" applyBorder="1"/>
    <xf numFmtId="0" fontId="31" fillId="0" borderId="1" xfId="0" applyFont="1" applyFill="1" applyBorder="1" applyAlignment="1">
      <alignment vertical="center" wrapText="1"/>
    </xf>
    <xf numFmtId="0" fontId="31" fillId="4" borderId="1" xfId="0" applyFont="1" applyFill="1" applyBorder="1"/>
    <xf numFmtId="0" fontId="52" fillId="0" borderId="1" xfId="0" applyFont="1" applyBorder="1"/>
    <xf numFmtId="0" fontId="53" fillId="0" borderId="1" xfId="0" applyFont="1" applyFill="1" applyBorder="1" applyAlignment="1">
      <alignment horizontal="center" vertical="center" wrapText="1"/>
    </xf>
    <xf numFmtId="16" fontId="52" fillId="0" borderId="1" xfId="0" applyNumberFormat="1" applyFont="1" applyFill="1" applyBorder="1"/>
    <xf numFmtId="0" fontId="52" fillId="0" borderId="1" xfId="0" applyFont="1" applyFill="1" applyBorder="1"/>
    <xf numFmtId="16" fontId="49" fillId="21" borderId="1" xfId="0" applyNumberFormat="1" applyFont="1" applyFill="1" applyBorder="1"/>
    <xf numFmtId="0" fontId="49" fillId="21" borderId="1" xfId="0" applyFont="1" applyFill="1" applyBorder="1"/>
    <xf numFmtId="164" fontId="49" fillId="21" borderId="1" xfId="1" applyFont="1" applyFill="1" applyBorder="1"/>
    <xf numFmtId="0" fontId="34" fillId="21" borderId="0" xfId="0" applyFont="1" applyFill="1"/>
    <xf numFmtId="164" fontId="52" fillId="0" borderId="1" xfId="1" applyFont="1" applyFill="1" applyBorder="1"/>
    <xf numFmtId="164" fontId="52" fillId="0" borderId="1" xfId="1" applyFont="1" applyBorder="1"/>
    <xf numFmtId="16" fontId="52" fillId="0" borderId="1" xfId="0" applyNumberFormat="1" applyFont="1" applyBorder="1"/>
    <xf numFmtId="0" fontId="35" fillId="15" borderId="9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 wrapText="1"/>
    </xf>
    <xf numFmtId="0" fontId="19" fillId="0" borderId="5" xfId="0" applyFont="1" applyFill="1" applyBorder="1"/>
    <xf numFmtId="0" fontId="0" fillId="0" borderId="5" xfId="0" applyFont="1" applyFill="1" applyBorder="1"/>
    <xf numFmtId="0" fontId="19" fillId="0" borderId="5" xfId="0" applyFont="1" applyFill="1" applyBorder="1" applyAlignment="1">
      <alignment horizontal="right"/>
    </xf>
    <xf numFmtId="165" fontId="19" fillId="0" borderId="5" xfId="0" applyNumberFormat="1" applyFont="1" applyFill="1" applyBorder="1" applyAlignment="1">
      <alignment horizontal="right" vertical="center" wrapText="1"/>
    </xf>
    <xf numFmtId="165" fontId="0" fillId="0" borderId="5" xfId="0" applyNumberFormat="1" applyFont="1" applyFill="1" applyBorder="1" applyAlignment="1">
      <alignment horizontal="right" vertical="center" wrapText="1"/>
    </xf>
    <xf numFmtId="15" fontId="0" fillId="0" borderId="5" xfId="0" applyNumberFormat="1" applyFont="1" applyFill="1" applyBorder="1" applyAlignment="1">
      <alignment horizontal="right"/>
    </xf>
    <xf numFmtId="168" fontId="0" fillId="0" borderId="5" xfId="0" applyNumberFormat="1" applyFont="1" applyFill="1" applyBorder="1" applyAlignment="1">
      <alignment horizontal="right"/>
    </xf>
    <xf numFmtId="164" fontId="36" fillId="0" borderId="5" xfId="1" applyFont="1" applyFill="1" applyBorder="1"/>
    <xf numFmtId="0" fontId="19" fillId="0" borderId="5" xfId="0" applyFont="1" applyBorder="1"/>
    <xf numFmtId="0" fontId="18" fillId="19" borderId="9" xfId="0" applyFont="1" applyFill="1" applyBorder="1" applyAlignment="1">
      <alignment horizontal="center"/>
    </xf>
    <xf numFmtId="0" fontId="18" fillId="22" borderId="48" xfId="0" applyFont="1" applyFill="1" applyBorder="1" applyAlignment="1">
      <alignment horizontal="center" vertical="center"/>
    </xf>
    <xf numFmtId="0" fontId="18" fillId="22" borderId="49" xfId="0" applyFont="1" applyFill="1" applyBorder="1" applyAlignment="1">
      <alignment horizontal="center" vertical="center"/>
    </xf>
    <xf numFmtId="0" fontId="18" fillId="22" borderId="49" xfId="0" applyFont="1" applyFill="1" applyBorder="1" applyAlignment="1">
      <alignment horizontal="center" vertical="center" wrapText="1"/>
    </xf>
    <xf numFmtId="0" fontId="18" fillId="22" borderId="49" xfId="0" applyFont="1" applyFill="1" applyBorder="1" applyAlignment="1">
      <alignment horizontal="center"/>
    </xf>
    <xf numFmtId="0" fontId="18" fillId="22" borderId="49" xfId="0" applyFont="1" applyFill="1" applyBorder="1" applyAlignment="1">
      <alignment horizontal="center" wrapText="1"/>
    </xf>
    <xf numFmtId="0" fontId="0" fillId="22" borderId="50" xfId="0" applyFont="1" applyFill="1" applyBorder="1"/>
    <xf numFmtId="164" fontId="31" fillId="4" borderId="1" xfId="1" applyFont="1" applyFill="1" applyBorder="1"/>
    <xf numFmtId="0" fontId="13" fillId="0" borderId="0" xfId="0" applyFont="1" applyFill="1" applyAlignment="1">
      <alignment horizontal="left"/>
    </xf>
    <xf numFmtId="0" fontId="35" fillId="15" borderId="48" xfId="0" applyFont="1" applyFill="1" applyBorder="1" applyAlignment="1">
      <alignment horizontal="left" vertical="center" wrapText="1"/>
    </xf>
    <xf numFmtId="0" fontId="19" fillId="0" borderId="6" xfId="0" applyFont="1" applyFill="1" applyBorder="1" applyAlignment="1">
      <alignment horizontal="left"/>
    </xf>
    <xf numFmtId="0" fontId="35" fillId="15" borderId="49" xfId="0" applyFont="1" applyFill="1" applyBorder="1" applyAlignment="1">
      <alignment horizontal="left" vertical="center"/>
    </xf>
    <xf numFmtId="0" fontId="19" fillId="0" borderId="6" xfId="0" applyFont="1" applyFill="1" applyBorder="1" applyAlignment="1">
      <alignment horizontal="left" vertical="center"/>
    </xf>
    <xf numFmtId="0" fontId="10" fillId="0" borderId="0" xfId="0" applyFont="1" applyFill="1" applyBorder="1"/>
    <xf numFmtId="0" fontId="13" fillId="0" borderId="0" xfId="0" applyFont="1" applyFill="1" applyBorder="1" applyAlignment="1">
      <alignment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/>
    <xf numFmtId="0" fontId="33" fillId="0" borderId="0" xfId="0" applyFont="1" applyFill="1" applyBorder="1"/>
    <xf numFmtId="0" fontId="34" fillId="0" borderId="0" xfId="0" applyFont="1" applyFill="1" applyBorder="1"/>
    <xf numFmtId="167" fontId="13" fillId="0" borderId="0" xfId="0" applyNumberFormat="1" applyFont="1" applyFill="1" applyBorder="1"/>
    <xf numFmtId="0" fontId="13" fillId="0" borderId="0" xfId="0" applyFont="1" applyFill="1" applyBorder="1" applyAlignment="1">
      <alignment horizontal="left"/>
    </xf>
    <xf numFmtId="0" fontId="19" fillId="0" borderId="15" xfId="0" applyFont="1" applyFill="1" applyBorder="1" applyAlignment="1">
      <alignment horizontal="left"/>
    </xf>
    <xf numFmtId="0" fontId="19" fillId="0" borderId="31" xfId="0" applyFont="1" applyFill="1" applyBorder="1" applyAlignment="1">
      <alignment horizontal="left" vertical="center"/>
    </xf>
    <xf numFmtId="0" fontId="42" fillId="8" borderId="5" xfId="0" applyFont="1" applyFill="1" applyBorder="1" applyAlignment="1">
      <alignment horizontal="left" vertical="center"/>
    </xf>
    <xf numFmtId="0" fontId="42" fillId="3" borderId="6" xfId="0" applyFont="1" applyFill="1" applyBorder="1" applyAlignment="1">
      <alignment horizontal="center"/>
    </xf>
    <xf numFmtId="0" fontId="42" fillId="11" borderId="31" xfId="0" applyFont="1" applyFill="1" applyBorder="1" applyAlignment="1">
      <alignment horizontal="center" vertical="center"/>
    </xf>
    <xf numFmtId="0" fontId="42" fillId="11" borderId="32" xfId="0" applyFont="1" applyFill="1" applyBorder="1" applyAlignment="1">
      <alignment horizontal="center" vertical="center"/>
    </xf>
    <xf numFmtId="0" fontId="44" fillId="11" borderId="31" xfId="0" applyFont="1" applyFill="1" applyBorder="1" applyAlignment="1">
      <alignment horizontal="center" vertical="center"/>
    </xf>
    <xf numFmtId="0" fontId="44" fillId="11" borderId="32" xfId="0" applyFont="1" applyFill="1" applyBorder="1" applyAlignment="1">
      <alignment horizontal="center" vertical="center"/>
    </xf>
    <xf numFmtId="0" fontId="44" fillId="4" borderId="31" xfId="0" applyFont="1" applyFill="1" applyBorder="1" applyAlignment="1">
      <alignment horizontal="center" vertical="center"/>
    </xf>
    <xf numFmtId="0" fontId="44" fillId="4" borderId="32" xfId="0" applyFont="1" applyFill="1" applyBorder="1" applyAlignment="1">
      <alignment horizontal="center" vertical="center"/>
    </xf>
    <xf numFmtId="0" fontId="44" fillId="11" borderId="25" xfId="0" applyFont="1" applyFill="1" applyBorder="1" applyAlignment="1">
      <alignment horizontal="center" vertical="center"/>
    </xf>
    <xf numFmtId="0" fontId="44" fillId="14" borderId="1" xfId="0" applyFont="1" applyFill="1" applyBorder="1" applyAlignment="1">
      <alignment horizontal="center" vertical="center"/>
    </xf>
    <xf numFmtId="0" fontId="42" fillId="14" borderId="1" xfId="0" applyFont="1" applyFill="1" applyBorder="1" applyAlignment="1">
      <alignment horizontal="center" vertical="center"/>
    </xf>
    <xf numFmtId="0" fontId="44" fillId="0" borderId="1" xfId="0" applyFont="1" applyFill="1" applyBorder="1" applyAlignment="1"/>
    <xf numFmtId="0" fontId="42" fillId="0" borderId="1" xfId="0" applyFont="1" applyFill="1" applyBorder="1" applyAlignment="1"/>
    <xf numFmtId="0" fontId="42" fillId="3" borderId="1" xfId="0" applyFont="1" applyFill="1" applyBorder="1" applyAlignment="1"/>
    <xf numFmtId="0" fontId="42" fillId="0" borderId="12" xfId="0" applyFont="1" applyFill="1" applyBorder="1" applyAlignment="1"/>
    <xf numFmtId="0" fontId="42" fillId="0" borderId="0" xfId="0" applyFont="1" applyFill="1" applyAlignment="1"/>
    <xf numFmtId="0" fontId="44" fillId="8" borderId="1" xfId="0" applyFont="1" applyFill="1" applyBorder="1" applyAlignment="1"/>
    <xf numFmtId="0" fontId="42" fillId="0" borderId="12" xfId="0" applyFont="1" applyBorder="1" applyAlignment="1"/>
    <xf numFmtId="0" fontId="42" fillId="0" borderId="0" xfId="0" applyFont="1" applyAlignment="1"/>
    <xf numFmtId="0" fontId="42" fillId="8" borderId="1" xfId="0" applyFont="1" applyFill="1" applyBorder="1" applyAlignment="1"/>
    <xf numFmtId="0" fontId="42" fillId="0" borderId="1" xfId="0" applyFont="1" applyBorder="1" applyAlignment="1"/>
    <xf numFmtId="0" fontId="42" fillId="3" borderId="12" xfId="0" applyFont="1" applyFill="1" applyBorder="1" applyAlignment="1"/>
    <xf numFmtId="0" fontId="42" fillId="4" borderId="1" xfId="0" applyFont="1" applyFill="1" applyBorder="1" applyAlignment="1"/>
    <xf numFmtId="0" fontId="42" fillId="4" borderId="12" xfId="0" applyFont="1" applyFill="1" applyBorder="1" applyAlignment="1"/>
    <xf numFmtId="0" fontId="42" fillId="3" borderId="0" xfId="0" applyFont="1" applyFill="1" applyAlignment="1"/>
    <xf numFmtId="0" fontId="42" fillId="3" borderId="0" xfId="0" applyFont="1" applyFill="1" applyBorder="1" applyAlignment="1"/>
    <xf numFmtId="0" fontId="44" fillId="4" borderId="1" xfId="0" applyFont="1" applyFill="1" applyBorder="1" applyAlignment="1"/>
    <xf numFmtId="0" fontId="42" fillId="13" borderId="0" xfId="0" applyFont="1" applyFill="1" applyAlignment="1"/>
    <xf numFmtId="0" fontId="42" fillId="6" borderId="0" xfId="0" applyFont="1" applyFill="1" applyAlignment="1"/>
    <xf numFmtId="15" fontId="42" fillId="0" borderId="1" xfId="0" applyNumberFormat="1" applyFont="1" applyBorder="1" applyAlignment="1">
      <alignment horizontal="center" vertical="center"/>
    </xf>
    <xf numFmtId="0" fontId="42" fillId="8" borderId="1" xfId="0" applyFont="1" applyFill="1" applyBorder="1" applyAlignment="1">
      <alignment vertical="center"/>
    </xf>
    <xf numFmtId="0" fontId="42" fillId="3" borderId="1" xfId="0" applyFont="1" applyFill="1" applyBorder="1" applyAlignment="1">
      <alignment horizontal="center" vertical="center"/>
    </xf>
    <xf numFmtId="0" fontId="42" fillId="12" borderId="1" xfId="0" applyFont="1" applyFill="1" applyBorder="1" applyAlignment="1"/>
    <xf numFmtId="0" fontId="42" fillId="12" borderId="1" xfId="0" applyFont="1" applyFill="1" applyBorder="1" applyAlignment="1">
      <alignment vertical="center"/>
    </xf>
    <xf numFmtId="0" fontId="42" fillId="0" borderId="1" xfId="0" applyFont="1" applyBorder="1" applyAlignment="1">
      <alignment horizontal="center" vertical="center"/>
    </xf>
    <xf numFmtId="0" fontId="42" fillId="8" borderId="1" xfId="0" applyFont="1" applyFill="1" applyBorder="1" applyAlignment="1">
      <alignment horizontal="left" vertical="center"/>
    </xf>
    <xf numFmtId="0" fontId="42" fillId="13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2" fillId="0" borderId="1" xfId="0" applyFont="1" applyFill="1" applyBorder="1" applyAlignment="1">
      <alignment horizontal="center" vertical="center"/>
    </xf>
    <xf numFmtId="0" fontId="42" fillId="0" borderId="1" xfId="0" applyFont="1" applyFill="1" applyBorder="1" applyAlignment="1">
      <alignment vertical="center"/>
    </xf>
    <xf numFmtId="0" fontId="42" fillId="12" borderId="1" xfId="0" applyFont="1" applyFill="1" applyBorder="1" applyAlignment="1">
      <alignment horizontal="center" vertical="center"/>
    </xf>
    <xf numFmtId="0" fontId="42" fillId="12" borderId="1" xfId="0" applyFont="1" applyFill="1" applyBorder="1" applyAlignment="1">
      <alignment horizontal="left" vertical="center"/>
    </xf>
    <xf numFmtId="0" fontId="42" fillId="11" borderId="1" xfId="0" applyFont="1" applyFill="1" applyBorder="1" applyAlignment="1">
      <alignment horizontal="center" vertical="center"/>
    </xf>
    <xf numFmtId="0" fontId="42" fillId="0" borderId="32" xfId="0" applyFont="1" applyFill="1" applyBorder="1" applyAlignment="1">
      <alignment horizontal="center" vertical="center"/>
    </xf>
    <xf numFmtId="0" fontId="42" fillId="8" borderId="6" xfId="0" applyFont="1" applyFill="1" applyBorder="1" applyAlignment="1"/>
    <xf numFmtId="0" fontId="42" fillId="0" borderId="6" xfId="0" applyFont="1" applyBorder="1" applyAlignment="1"/>
    <xf numFmtId="0" fontId="42" fillId="0" borderId="10" xfId="0" applyFont="1" applyFill="1" applyBorder="1" applyAlignment="1">
      <alignment horizontal="center" vertical="center"/>
    </xf>
    <xf numFmtId="0" fontId="42" fillId="13" borderId="9" xfId="0" applyFont="1" applyFill="1" applyBorder="1" applyAlignment="1">
      <alignment horizontal="center" vertical="center"/>
    </xf>
    <xf numFmtId="0" fontId="42" fillId="0" borderId="4" xfId="0" applyFont="1" applyFill="1" applyBorder="1" applyAlignment="1">
      <alignment horizontal="center" vertical="center"/>
    </xf>
    <xf numFmtId="0" fontId="42" fillId="0" borderId="5" xfId="0" applyFont="1" applyFill="1" applyBorder="1" applyAlignment="1">
      <alignment horizontal="left" vertical="center"/>
    </xf>
    <xf numFmtId="0" fontId="42" fillId="3" borderId="12" xfId="0" applyFont="1" applyFill="1" applyBorder="1" applyAlignment="1">
      <alignment horizontal="center" vertical="center"/>
    </xf>
    <xf numFmtId="0" fontId="42" fillId="0" borderId="8" xfId="0" applyFont="1" applyBorder="1" applyAlignment="1">
      <alignment horizontal="center" vertical="center"/>
    </xf>
    <xf numFmtId="0" fontId="42" fillId="3" borderId="5" xfId="0" applyFont="1" applyFill="1" applyBorder="1" applyAlignment="1">
      <alignment horizontal="left" vertical="center"/>
    </xf>
    <xf numFmtId="0" fontId="42" fillId="3" borderId="19" xfId="0" applyFont="1" applyFill="1" applyBorder="1" applyAlignment="1">
      <alignment horizontal="left" vertical="center"/>
    </xf>
    <xf numFmtId="0" fontId="42" fillId="13" borderId="5" xfId="0" applyFont="1" applyFill="1" applyBorder="1" applyAlignment="1">
      <alignment horizontal="center" vertical="center"/>
    </xf>
    <xf numFmtId="0" fontId="42" fillId="0" borderId="4" xfId="0" applyFont="1" applyBorder="1" applyAlignment="1">
      <alignment horizontal="center" vertical="center"/>
    </xf>
    <xf numFmtId="0" fontId="42" fillId="3" borderId="19" xfId="0" applyFont="1" applyFill="1" applyBorder="1" applyAlignment="1">
      <alignment horizontal="center" vertical="center"/>
    </xf>
    <xf numFmtId="0" fontId="42" fillId="3" borderId="12" xfId="0" applyFont="1" applyFill="1" applyBorder="1" applyAlignment="1">
      <alignment vertical="center"/>
    </xf>
    <xf numFmtId="15" fontId="42" fillId="0" borderId="21" xfId="0" applyNumberFormat="1" applyFont="1" applyBorder="1" applyAlignment="1">
      <alignment horizontal="center" vertical="center"/>
    </xf>
    <xf numFmtId="15" fontId="42" fillId="8" borderId="21" xfId="0" applyNumberFormat="1" applyFont="1" applyFill="1" applyBorder="1" applyAlignment="1">
      <alignment horizontal="left" vertical="center"/>
    </xf>
    <xf numFmtId="0" fontId="42" fillId="3" borderId="22" xfId="0" applyFont="1" applyFill="1" applyBorder="1" applyAlignment="1">
      <alignment vertical="center"/>
    </xf>
    <xf numFmtId="0" fontId="42" fillId="3" borderId="3" xfId="0" applyFont="1" applyFill="1" applyBorder="1" applyAlignment="1">
      <alignment horizontal="center" vertical="center"/>
    </xf>
    <xf numFmtId="15" fontId="42" fillId="0" borderId="23" xfId="0" applyNumberFormat="1" applyFont="1" applyBorder="1" applyAlignment="1">
      <alignment horizontal="center" vertical="center"/>
    </xf>
    <xf numFmtId="15" fontId="42" fillId="8" borderId="23" xfId="0" applyNumberFormat="1" applyFont="1" applyFill="1" applyBorder="1" applyAlignment="1">
      <alignment horizontal="left" vertical="center"/>
    </xf>
    <xf numFmtId="0" fontId="42" fillId="3" borderId="24" xfId="0" applyFont="1" applyFill="1" applyBorder="1" applyAlignment="1">
      <alignment vertical="center"/>
    </xf>
    <xf numFmtId="0" fontId="42" fillId="14" borderId="1" xfId="0" applyFont="1" applyFill="1" applyBorder="1" applyAlignment="1"/>
    <xf numFmtId="0" fontId="45" fillId="14" borderId="1" xfId="0" applyFont="1" applyFill="1" applyBorder="1" applyAlignment="1"/>
    <xf numFmtId="0" fontId="42" fillId="14" borderId="1" xfId="0" applyFont="1" applyFill="1" applyBorder="1" applyAlignment="1">
      <alignment vertical="center"/>
    </xf>
    <xf numFmtId="15" fontId="42" fillId="14" borderId="1" xfId="0" applyNumberFormat="1" applyFont="1" applyFill="1" applyBorder="1" applyAlignment="1">
      <alignment horizontal="center" vertical="center"/>
    </xf>
    <xf numFmtId="0" fontId="42" fillId="9" borderId="1" xfId="0" applyFont="1" applyFill="1" applyBorder="1" applyAlignment="1"/>
    <xf numFmtId="0" fontId="47" fillId="14" borderId="1" xfId="0" applyFont="1" applyFill="1" applyBorder="1" applyAlignment="1"/>
    <xf numFmtId="15" fontId="42" fillId="14" borderId="1" xfId="0" applyNumberFormat="1" applyFont="1" applyFill="1" applyBorder="1" applyAlignment="1">
      <alignment horizontal="left" vertical="center"/>
    </xf>
    <xf numFmtId="1" fontId="42" fillId="14" borderId="1" xfId="0" applyNumberFormat="1" applyFont="1" applyFill="1" applyBorder="1" applyAlignment="1">
      <alignment horizontal="center" vertical="center"/>
    </xf>
    <xf numFmtId="0" fontId="42" fillId="14" borderId="1" xfId="0" applyFont="1" applyFill="1" applyBorder="1" applyAlignment="1">
      <alignment horizontal="left" vertical="center"/>
    </xf>
    <xf numFmtId="0" fontId="35" fillId="15" borderId="1" xfId="0" applyFont="1" applyFill="1" applyBorder="1" applyAlignment="1">
      <alignment horizontal="center" vertical="center"/>
    </xf>
    <xf numFmtId="0" fontId="35" fillId="15" borderId="1" xfId="0" applyFont="1" applyFill="1" applyBorder="1" applyAlignment="1">
      <alignment horizontal="center" vertical="center" wrapText="1"/>
    </xf>
    <xf numFmtId="164" fontId="19" fillId="0" borderId="1" xfId="1" applyFont="1" applyFill="1" applyBorder="1" applyAlignment="1">
      <alignment horizontal="left" vertical="center"/>
    </xf>
    <xf numFmtId="168" fontId="19" fillId="0" borderId="1" xfId="0" applyNumberFormat="1" applyFont="1" applyFill="1" applyBorder="1" applyAlignment="1">
      <alignment horizontal="left"/>
    </xf>
    <xf numFmtId="164" fontId="36" fillId="0" borderId="1" xfId="1" applyFont="1" applyFill="1" applyBorder="1" applyAlignment="1">
      <alignment horizontal="left" vertical="center" wrapText="1"/>
    </xf>
    <xf numFmtId="0" fontId="37" fillId="3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wrapText="1"/>
    </xf>
    <xf numFmtId="0" fontId="19" fillId="20" borderId="1" xfId="0" applyFont="1" applyFill="1" applyBorder="1" applyAlignment="1">
      <alignment horizontal="left" wrapText="1"/>
    </xf>
    <xf numFmtId="0" fontId="18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164" fontId="55" fillId="0" borderId="1" xfId="1" applyFont="1" applyFill="1" applyBorder="1" applyAlignment="1">
      <alignment horizontal="left" vertical="center"/>
    </xf>
    <xf numFmtId="0" fontId="18" fillId="0" borderId="0" xfId="0" applyFont="1" applyFill="1" applyBorder="1" applyAlignment="1">
      <alignment vertical="center" wrapText="1"/>
    </xf>
    <xf numFmtId="0" fontId="37" fillId="0" borderId="1" xfId="0" applyFont="1" applyFill="1" applyBorder="1"/>
    <xf numFmtId="0" fontId="0" fillId="15" borderId="1" xfId="0" applyFont="1" applyFill="1" applyBorder="1"/>
    <xf numFmtId="0" fontId="35" fillId="15" borderId="49" xfId="0" applyFont="1" applyFill="1" applyBorder="1" applyAlignment="1">
      <alignment horizontal="left" vertical="center" wrapText="1"/>
    </xf>
    <xf numFmtId="0" fontId="0" fillId="15" borderId="51" xfId="0" applyFont="1" applyFill="1" applyBorder="1" applyAlignment="1">
      <alignment horizontal="left"/>
    </xf>
    <xf numFmtId="0" fontId="19" fillId="0" borderId="5" xfId="0" applyFont="1" applyFill="1" applyBorder="1" applyAlignment="1">
      <alignment horizontal="left" vertical="center"/>
    </xf>
    <xf numFmtId="168" fontId="19" fillId="0" borderId="5" xfId="0" applyNumberFormat="1" applyFont="1" applyFill="1" applyBorder="1" applyAlignment="1">
      <alignment horizontal="left" vertical="center"/>
    </xf>
    <xf numFmtId="164" fontId="36" fillId="0" borderId="5" xfId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/>
    </xf>
    <xf numFmtId="168" fontId="19" fillId="0" borderId="1" xfId="0" applyNumberFormat="1" applyFont="1" applyFill="1" applyBorder="1" applyAlignment="1">
      <alignment horizontal="left" vertical="center"/>
    </xf>
    <xf numFmtId="164" fontId="36" fillId="0" borderId="1" xfId="1" applyFont="1" applyFill="1" applyBorder="1" applyAlignment="1">
      <alignment horizontal="left" vertical="center"/>
    </xf>
    <xf numFmtId="0" fontId="37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18" fillId="0" borderId="0" xfId="0" applyFont="1" applyFill="1" applyAlignment="1">
      <alignment horizontal="left"/>
    </xf>
    <xf numFmtId="0" fontId="19" fillId="0" borderId="0" xfId="0" applyFont="1" applyFill="1" applyAlignment="1">
      <alignment horizontal="left"/>
    </xf>
    <xf numFmtId="0" fontId="19" fillId="0" borderId="6" xfId="0" applyFont="1" applyFill="1" applyBorder="1" applyAlignment="1">
      <alignment horizontal="left" vertical="center" wrapText="1"/>
    </xf>
    <xf numFmtId="164" fontId="19" fillId="0" borderId="5" xfId="1" applyFont="1" applyFill="1" applyBorder="1" applyAlignment="1">
      <alignment horizontal="right" vertical="center"/>
    </xf>
    <xf numFmtId="164" fontId="20" fillId="0" borderId="5" xfId="1" applyFont="1" applyFill="1" applyBorder="1" applyAlignment="1">
      <alignment horizontal="right" vertical="center"/>
    </xf>
    <xf numFmtId="164" fontId="19" fillId="0" borderId="1" xfId="1" applyFont="1" applyFill="1" applyBorder="1" applyAlignment="1">
      <alignment horizontal="right" vertical="center"/>
    </xf>
    <xf numFmtId="164" fontId="20" fillId="0" borderId="1" xfId="1" applyFont="1" applyFill="1" applyBorder="1" applyAlignment="1">
      <alignment horizontal="right" vertical="center"/>
    </xf>
    <xf numFmtId="164" fontId="20" fillId="0" borderId="1" xfId="1" applyFont="1" applyFill="1" applyBorder="1" applyAlignment="1">
      <alignment horizontal="right"/>
    </xf>
    <xf numFmtId="0" fontId="9" fillId="0" borderId="0" xfId="0" applyFont="1"/>
    <xf numFmtId="0" fontId="34" fillId="0" borderId="1" xfId="0" applyFont="1" applyFill="1" applyBorder="1" applyAlignment="1">
      <alignment horizontal="left"/>
    </xf>
    <xf numFmtId="164" fontId="34" fillId="0" borderId="1" xfId="1" applyFont="1" applyFill="1" applyBorder="1" applyAlignment="1">
      <alignment horizontal="right" vertical="center"/>
    </xf>
    <xf numFmtId="164" fontId="56" fillId="0" borderId="1" xfId="1" applyFont="1" applyFill="1" applyBorder="1" applyAlignment="1">
      <alignment horizontal="left" vertical="center"/>
    </xf>
    <xf numFmtId="164" fontId="56" fillId="0" borderId="1" xfId="1" applyFont="1" applyFill="1" applyBorder="1" applyAlignment="1">
      <alignment horizontal="left"/>
    </xf>
    <xf numFmtId="0" fontId="34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/>
    </xf>
    <xf numFmtId="164" fontId="9" fillId="0" borderId="1" xfId="1" applyFont="1" applyFill="1" applyBorder="1" applyAlignment="1">
      <alignment horizontal="right"/>
    </xf>
    <xf numFmtId="16" fontId="34" fillId="0" borderId="1" xfId="0" applyNumberFormat="1" applyFont="1" applyFill="1" applyBorder="1" applyAlignment="1">
      <alignment horizontal="left"/>
    </xf>
    <xf numFmtId="15" fontId="34" fillId="0" borderId="1" xfId="0" applyNumberFormat="1" applyFont="1" applyFill="1" applyBorder="1" applyAlignment="1">
      <alignment horizontal="left" vertical="center"/>
    </xf>
    <xf numFmtId="164" fontId="34" fillId="0" borderId="1" xfId="1" applyFont="1" applyFill="1" applyBorder="1" applyAlignment="1">
      <alignment horizontal="left" vertical="center"/>
    </xf>
    <xf numFmtId="164" fontId="34" fillId="0" borderId="1" xfId="1" applyFont="1" applyFill="1" applyBorder="1" applyAlignment="1">
      <alignment horizontal="left"/>
    </xf>
    <xf numFmtId="164" fontId="56" fillId="0" borderId="1" xfId="1" applyFont="1" applyFill="1" applyBorder="1" applyAlignment="1">
      <alignment horizontal="left" vertical="center" wrapText="1"/>
    </xf>
    <xf numFmtId="17" fontId="34" fillId="0" borderId="1" xfId="0" applyNumberFormat="1" applyFont="1" applyFill="1" applyBorder="1" applyAlignment="1">
      <alignment horizontal="left"/>
    </xf>
    <xf numFmtId="0" fontId="34" fillId="3" borderId="1" xfId="0" applyFont="1" applyFill="1" applyBorder="1" applyAlignment="1">
      <alignment horizontal="left"/>
    </xf>
    <xf numFmtId="0" fontId="34" fillId="23" borderId="1" xfId="0" applyFont="1" applyFill="1" applyBorder="1" applyAlignment="1">
      <alignment horizontal="left"/>
    </xf>
    <xf numFmtId="0" fontId="9" fillId="23" borderId="1" xfId="0" applyFont="1" applyFill="1" applyBorder="1" applyAlignment="1">
      <alignment horizontal="left"/>
    </xf>
    <xf numFmtId="17" fontId="34" fillId="23" borderId="1" xfId="0" applyNumberFormat="1" applyFont="1" applyFill="1" applyBorder="1" applyAlignment="1">
      <alignment horizontal="left"/>
    </xf>
    <xf numFmtId="15" fontId="34" fillId="23" borderId="1" xfId="0" applyNumberFormat="1" applyFont="1" applyFill="1" applyBorder="1" applyAlignment="1">
      <alignment horizontal="left" vertical="center"/>
    </xf>
    <xf numFmtId="15" fontId="34" fillId="23" borderId="1" xfId="0" applyNumberFormat="1" applyFont="1" applyFill="1" applyBorder="1" applyAlignment="1">
      <alignment horizontal="left" vertical="center" wrapText="1"/>
    </xf>
    <xf numFmtId="0" fontId="34" fillId="23" borderId="1" xfId="0" applyFont="1" applyFill="1" applyBorder="1" applyAlignment="1">
      <alignment horizontal="left" vertical="center"/>
    </xf>
    <xf numFmtId="16" fontId="34" fillId="23" borderId="1" xfId="0" applyNumberFormat="1" applyFont="1" applyFill="1" applyBorder="1" applyAlignment="1">
      <alignment horizontal="left"/>
    </xf>
    <xf numFmtId="0" fontId="34" fillId="23" borderId="1" xfId="0" applyFont="1" applyFill="1" applyBorder="1" applyAlignment="1">
      <alignment horizontal="left" vertical="center" wrapText="1"/>
    </xf>
    <xf numFmtId="0" fontId="8" fillId="23" borderId="1" xfId="0" applyFont="1" applyFill="1" applyBorder="1" applyAlignment="1">
      <alignment horizontal="left"/>
    </xf>
    <xf numFmtId="0" fontId="7" fillId="0" borderId="0" xfId="0" applyFont="1"/>
    <xf numFmtId="0" fontId="7" fillId="0" borderId="1" xfId="0" applyFont="1" applyFill="1" applyBorder="1" applyAlignment="1">
      <alignment horizontal="left"/>
    </xf>
    <xf numFmtId="164" fontId="7" fillId="0" borderId="1" xfId="1" applyFont="1" applyFill="1" applyBorder="1" applyAlignment="1">
      <alignment horizontal="left"/>
    </xf>
    <xf numFmtId="164" fontId="32" fillId="0" borderId="1" xfId="1" applyFont="1" applyFill="1" applyBorder="1" applyAlignment="1">
      <alignment horizontal="left"/>
    </xf>
    <xf numFmtId="0" fontId="7" fillId="23" borderId="1" xfId="0" applyFont="1" applyFill="1" applyBorder="1" applyAlignment="1">
      <alignment horizontal="left"/>
    </xf>
    <xf numFmtId="0" fontId="9" fillId="0" borderId="0" xfId="0" applyFont="1" applyAlignment="1">
      <alignment horizontal="right"/>
    </xf>
    <xf numFmtId="0" fontId="32" fillId="0" borderId="0" xfId="0" applyFont="1"/>
    <xf numFmtId="0" fontId="59" fillId="0" borderId="0" xfId="0" quotePrefix="1" applyFont="1"/>
    <xf numFmtId="0" fontId="9" fillId="0" borderId="0" xfId="0" applyFont="1" applyFill="1" applyAlignment="1">
      <alignment horizontal="right"/>
    </xf>
    <xf numFmtId="0" fontId="9" fillId="0" borderId="0" xfId="0" applyFont="1" applyFill="1"/>
    <xf numFmtId="164" fontId="57" fillId="0" borderId="0" xfId="0" applyNumberFormat="1" applyFont="1" applyFill="1"/>
    <xf numFmtId="0" fontId="9" fillId="24" borderId="0" xfId="0" applyFont="1" applyFill="1" applyAlignment="1">
      <alignment horizontal="right"/>
    </xf>
    <xf numFmtId="0" fontId="9" fillId="24" borderId="0" xfId="0" applyFont="1" applyFill="1"/>
    <xf numFmtId="164" fontId="57" fillId="24" borderId="0" xfId="0" applyNumberFormat="1" applyFont="1" applyFill="1"/>
    <xf numFmtId="0" fontId="3" fillId="0" borderId="0" xfId="0" applyFont="1" applyFill="1"/>
    <xf numFmtId="0" fontId="34" fillId="0" borderId="4" xfId="0" applyFont="1" applyFill="1" applyBorder="1" applyAlignment="1">
      <alignment horizontal="right"/>
    </xf>
    <xf numFmtId="0" fontId="9" fillId="0" borderId="4" xfId="0" applyFont="1" applyFill="1" applyBorder="1" applyAlignment="1">
      <alignment horizontal="right" vertical="center"/>
    </xf>
    <xf numFmtId="0" fontId="40" fillId="0" borderId="4" xfId="0" applyFont="1" applyFill="1" applyBorder="1" applyAlignment="1">
      <alignment horizontal="right" vertical="center"/>
    </xf>
    <xf numFmtId="0" fontId="32" fillId="0" borderId="4" xfId="0" applyFont="1" applyFill="1" applyBorder="1" applyAlignment="1">
      <alignment horizontal="right" vertical="center"/>
    </xf>
    <xf numFmtId="0" fontId="40" fillId="3" borderId="4" xfId="0" applyFont="1" applyFill="1" applyBorder="1" applyAlignment="1">
      <alignment horizontal="right" vertical="center"/>
    </xf>
    <xf numFmtId="0" fontId="34" fillId="0" borderId="4" xfId="0" applyFont="1" applyFill="1" applyBorder="1" applyAlignment="1">
      <alignment horizontal="right" vertical="center"/>
    </xf>
    <xf numFmtId="0" fontId="9" fillId="0" borderId="4" xfId="0" applyFont="1" applyFill="1" applyBorder="1" applyAlignment="1">
      <alignment horizontal="right"/>
    </xf>
    <xf numFmtId="0" fontId="40" fillId="23" borderId="4" xfId="0" applyFont="1" applyFill="1" applyBorder="1" applyAlignment="1">
      <alignment horizontal="right" vertical="center"/>
    </xf>
    <xf numFmtId="0" fontId="4" fillId="0" borderId="3" xfId="0" applyFont="1" applyBorder="1"/>
    <xf numFmtId="0" fontId="6" fillId="0" borderId="3" xfId="0" applyFont="1" applyBorder="1"/>
    <xf numFmtId="0" fontId="5" fillId="0" borderId="3" xfId="0" applyFont="1" applyBorder="1"/>
    <xf numFmtId="0" fontId="5" fillId="0" borderId="3" xfId="0" applyFont="1" applyFill="1" applyBorder="1"/>
    <xf numFmtId="0" fontId="4" fillId="0" borderId="3" xfId="0" applyFont="1" applyFill="1" applyBorder="1"/>
    <xf numFmtId="0" fontId="32" fillId="0" borderId="8" xfId="0" applyFont="1" applyBorder="1" applyAlignment="1">
      <alignment horizontal="right"/>
    </xf>
    <xf numFmtId="0" fontId="32" fillId="0" borderId="5" xfId="0" applyFont="1" applyBorder="1" applyAlignment="1">
      <alignment horizontal="center"/>
    </xf>
    <xf numFmtId="0" fontId="7" fillId="0" borderId="28" xfId="0" applyFont="1" applyBorder="1"/>
    <xf numFmtId="0" fontId="40" fillId="0" borderId="52" xfId="0" applyFont="1" applyFill="1" applyBorder="1" applyAlignment="1">
      <alignment horizontal="right" vertical="center"/>
    </xf>
    <xf numFmtId="0" fontId="34" fillId="0" borderId="6" xfId="0" applyFont="1" applyFill="1" applyBorder="1" applyAlignment="1">
      <alignment horizontal="left"/>
    </xf>
    <xf numFmtId="0" fontId="34" fillId="23" borderId="6" xfId="0" applyFont="1" applyFill="1" applyBorder="1" applyAlignment="1">
      <alignment horizontal="left"/>
    </xf>
    <xf numFmtId="164" fontId="34" fillId="0" borderId="6" xfId="1" applyFont="1" applyFill="1" applyBorder="1" applyAlignment="1">
      <alignment horizontal="left" vertical="center"/>
    </xf>
    <xf numFmtId="164" fontId="56" fillId="0" borderId="6" xfId="1" applyFont="1" applyFill="1" applyBorder="1" applyAlignment="1">
      <alignment horizontal="left"/>
    </xf>
    <xf numFmtId="0" fontId="5" fillId="0" borderId="27" xfId="0" applyFont="1" applyBorder="1"/>
    <xf numFmtId="0" fontId="31" fillId="0" borderId="1" xfId="0" applyFont="1" applyFill="1" applyBorder="1" applyAlignment="1">
      <alignment horizontal="left" vertical="center"/>
    </xf>
    <xf numFmtId="0" fontId="31" fillId="0" borderId="1" xfId="0" applyFont="1" applyFill="1" applyBorder="1" applyAlignment="1">
      <alignment horizontal="center" vertical="center" wrapText="1"/>
    </xf>
    <xf numFmtId="0" fontId="58" fillId="0" borderId="0" xfId="0" applyFont="1"/>
    <xf numFmtId="0" fontId="60" fillId="0" borderId="1" xfId="0" applyFont="1" applyBorder="1" applyAlignment="1">
      <alignment wrapText="1"/>
    </xf>
    <xf numFmtId="0" fontId="60" fillId="0" borderId="1" xfId="0" applyFont="1" applyFill="1" applyBorder="1" applyAlignment="1">
      <alignment wrapText="1"/>
    </xf>
    <xf numFmtId="0" fontId="60" fillId="3" borderId="1" xfId="0" applyFont="1" applyFill="1" applyBorder="1" applyAlignment="1">
      <alignment wrapText="1"/>
    </xf>
    <xf numFmtId="0" fontId="60" fillId="3" borderId="1" xfId="0" applyFont="1" applyFill="1" applyBorder="1" applyAlignment="1">
      <alignment vertical="center" wrapText="1"/>
    </xf>
    <xf numFmtId="0" fontId="2" fillId="0" borderId="1" xfId="0" applyFont="1" applyBorder="1"/>
    <xf numFmtId="164" fontId="2" fillId="0" borderId="1" xfId="1" applyFont="1" applyBorder="1"/>
    <xf numFmtId="0" fontId="40" fillId="4" borderId="4" xfId="0" applyFont="1" applyFill="1" applyBorder="1" applyAlignment="1">
      <alignment horizontal="right" vertical="center"/>
    </xf>
    <xf numFmtId="0" fontId="34" fillId="4" borderId="1" xfId="0" applyFont="1" applyFill="1" applyBorder="1" applyAlignment="1">
      <alignment horizontal="left"/>
    </xf>
    <xf numFmtId="164" fontId="34" fillId="4" borderId="1" xfId="1" applyFont="1" applyFill="1" applyBorder="1" applyAlignment="1">
      <alignment horizontal="left"/>
    </xf>
    <xf numFmtId="164" fontId="56" fillId="4" borderId="1" xfId="1" applyFont="1" applyFill="1" applyBorder="1" applyAlignment="1">
      <alignment horizontal="left"/>
    </xf>
    <xf numFmtId="0" fontId="2" fillId="4" borderId="3" xfId="0" applyFont="1" applyFill="1" applyBorder="1"/>
    <xf numFmtId="0" fontId="2" fillId="0" borderId="1" xfId="0" applyFont="1" applyBorder="1" applyAlignment="1">
      <alignment horizontal="right" wrapText="1"/>
    </xf>
    <xf numFmtId="164" fontId="2" fillId="0" borderId="1" xfId="1" applyFont="1" applyFill="1" applyBorder="1" applyAlignment="1">
      <alignment horizontal="right" wrapText="1"/>
    </xf>
    <xf numFmtId="0" fontId="2" fillId="0" borderId="0" xfId="0" applyFont="1"/>
    <xf numFmtId="0" fontId="2" fillId="4" borderId="1" xfId="0" applyFont="1" applyFill="1" applyBorder="1"/>
    <xf numFmtId="164" fontId="2" fillId="0" borderId="1" xfId="1" applyFont="1" applyBorder="1" applyAlignment="1">
      <alignment horizontal="right" wrapText="1"/>
    </xf>
    <xf numFmtId="16" fontId="2" fillId="4" borderId="1" xfId="0" applyNumberFormat="1" applyFont="1" applyFill="1" applyBorder="1"/>
    <xf numFmtId="0" fontId="31" fillId="0" borderId="1" xfId="0" applyFont="1" applyFill="1" applyBorder="1" applyAlignment="1">
      <alignment horizontal="right" vertical="center" wrapText="1"/>
    </xf>
    <xf numFmtId="0" fontId="31" fillId="0" borderId="1" xfId="0" applyFont="1" applyFill="1" applyBorder="1" applyAlignment="1">
      <alignment horizontal="right" vertical="center"/>
    </xf>
    <xf numFmtId="0" fontId="61" fillId="4" borderId="0" xfId="0" applyFont="1" applyFill="1" applyAlignment="1">
      <alignment horizontal="left"/>
    </xf>
    <xf numFmtId="164" fontId="19" fillId="0" borderId="0" xfId="1" applyFont="1" applyFill="1"/>
    <xf numFmtId="169" fontId="0" fillId="0" borderId="0" xfId="0" applyNumberFormat="1" applyFont="1" applyFill="1"/>
    <xf numFmtId="164" fontId="13" fillId="0" borderId="0" xfId="1" applyFont="1" applyFill="1" applyAlignment="1"/>
    <xf numFmtId="169" fontId="13" fillId="0" borderId="0" xfId="1" applyNumberFormat="1" applyFont="1" applyFill="1"/>
    <xf numFmtId="164" fontId="58" fillId="0" borderId="0" xfId="0" applyNumberFormat="1" applyFont="1" applyFill="1"/>
    <xf numFmtId="164" fontId="0" fillId="0" borderId="0" xfId="0" applyNumberFormat="1" applyFont="1" applyFill="1"/>
    <xf numFmtId="164" fontId="61" fillId="0" borderId="0" xfId="0" applyNumberFormat="1" applyFont="1" applyFill="1"/>
    <xf numFmtId="0" fontId="61" fillId="0" borderId="0" xfId="0" applyFont="1" applyFill="1" applyAlignment="1">
      <alignment horizontal="center"/>
    </xf>
    <xf numFmtId="0" fontId="1" fillId="0" borderId="3" xfId="0" applyFont="1" applyBorder="1"/>
    <xf numFmtId="0" fontId="54" fillId="25" borderId="27" xfId="0" applyFont="1" applyFill="1" applyBorder="1" applyAlignment="1">
      <alignment horizontal="center"/>
    </xf>
    <xf numFmtId="0" fontId="54" fillId="25" borderId="6" xfId="0" applyFont="1" applyFill="1" applyBorder="1" applyAlignment="1">
      <alignment horizontal="center"/>
    </xf>
    <xf numFmtId="0" fontId="58" fillId="0" borderId="27" xfId="0" applyFont="1" applyBorder="1" applyAlignment="1">
      <alignment horizontal="right" vertical="center"/>
    </xf>
    <xf numFmtId="0" fontId="49" fillId="0" borderId="27" xfId="0" applyFont="1" applyBorder="1" applyAlignment="1">
      <alignment horizontal="left"/>
    </xf>
    <xf numFmtId="164" fontId="49" fillId="0" borderId="27" xfId="1" applyNumberFormat="1" applyFont="1" applyBorder="1" applyAlignment="1">
      <alignment horizontal="left" vertical="center"/>
    </xf>
    <xf numFmtId="164" fontId="58" fillId="0" borderId="27" xfId="1" applyNumberFormat="1" applyFont="1" applyBorder="1" applyAlignment="1">
      <alignment horizontal="left"/>
    </xf>
    <xf numFmtId="0" fontId="1" fillId="0" borderId="27" xfId="0" applyFont="1" applyBorder="1"/>
    <xf numFmtId="0" fontId="1" fillId="0" borderId="55" xfId="0" applyFont="1" applyBorder="1"/>
    <xf numFmtId="164" fontId="49" fillId="0" borderId="27" xfId="1" applyNumberFormat="1" applyFont="1" applyBorder="1" applyAlignment="1">
      <alignment horizontal="left"/>
    </xf>
    <xf numFmtId="164" fontId="58" fillId="0" borderId="27" xfId="1" applyNumberFormat="1" applyFont="1" applyBorder="1" applyAlignment="1">
      <alignment horizontal="left" vertical="center" wrapText="1"/>
    </xf>
    <xf numFmtId="0" fontId="49" fillId="0" borderId="27" xfId="0" applyFont="1" applyBorder="1" applyAlignment="1">
      <alignment horizontal="right"/>
    </xf>
    <xf numFmtId="164" fontId="49" fillId="0" borderId="27" xfId="1" applyNumberFormat="1" applyFont="1" applyBorder="1" applyAlignment="1">
      <alignment horizontal="right"/>
    </xf>
    <xf numFmtId="164" fontId="58" fillId="0" borderId="27" xfId="1" applyNumberFormat="1" applyFont="1" applyBorder="1" applyAlignment="1">
      <alignment horizontal="left" vertical="center"/>
    </xf>
    <xf numFmtId="164" fontId="49" fillId="0" borderId="27" xfId="1" applyNumberFormat="1" applyFont="1" applyBorder="1" applyAlignment="1">
      <alignment horizontal="right" vertical="center"/>
    </xf>
    <xf numFmtId="0" fontId="58" fillId="0" borderId="3" xfId="0" applyFont="1" applyBorder="1" applyAlignment="1">
      <alignment horizontal="right" vertical="center"/>
    </xf>
    <xf numFmtId="0" fontId="49" fillId="0" borderId="3" xfId="0" applyFont="1" applyBorder="1" applyAlignment="1">
      <alignment horizontal="left"/>
    </xf>
    <xf numFmtId="164" fontId="49" fillId="0" borderId="3" xfId="1" applyNumberFormat="1" applyFont="1" applyBorder="1" applyAlignment="1">
      <alignment horizontal="left" vertical="center"/>
    </xf>
    <xf numFmtId="164" fontId="58" fillId="0" borderId="3" xfId="1" applyNumberFormat="1" applyFont="1" applyBorder="1" applyAlignment="1">
      <alignment horizontal="left"/>
    </xf>
    <xf numFmtId="0" fontId="1" fillId="0" borderId="56" xfId="0" applyFont="1" applyBorder="1"/>
    <xf numFmtId="164" fontId="1" fillId="0" borderId="52" xfId="0" applyNumberFormat="1" applyFont="1" applyBorder="1"/>
    <xf numFmtId="164" fontId="9" fillId="0" borderId="0" xfId="0" applyNumberFormat="1" applyFont="1" applyFill="1"/>
    <xf numFmtId="0" fontId="41" fillId="2" borderId="14" xfId="0" applyFont="1" applyFill="1" applyBorder="1" applyAlignment="1">
      <alignment horizontal="center" vertical="center" wrapText="1"/>
    </xf>
    <xf numFmtId="0" fontId="41" fillId="2" borderId="10" xfId="0" applyFont="1" applyFill="1" applyBorder="1" applyAlignment="1">
      <alignment horizontal="center" vertical="center" wrapText="1"/>
    </xf>
    <xf numFmtId="0" fontId="41" fillId="2" borderId="11" xfId="0" applyFont="1" applyFill="1" applyBorder="1" applyAlignment="1">
      <alignment horizontal="center" vertical="center" wrapText="1"/>
    </xf>
    <xf numFmtId="0" fontId="41" fillId="6" borderId="36" xfId="0" applyFont="1" applyFill="1" applyBorder="1" applyAlignment="1">
      <alignment horizontal="center" vertical="center"/>
    </xf>
    <xf numFmtId="0" fontId="41" fillId="6" borderId="37" xfId="0" applyFont="1" applyFill="1" applyBorder="1" applyAlignment="1">
      <alignment horizontal="center" vertical="center"/>
    </xf>
    <xf numFmtId="0" fontId="42" fillId="8" borderId="31" xfId="0" applyFont="1" applyFill="1" applyBorder="1" applyAlignment="1">
      <alignment horizontal="center" vertical="center"/>
    </xf>
    <xf numFmtId="0" fontId="42" fillId="8" borderId="32" xfId="0" applyFont="1" applyFill="1" applyBorder="1" applyAlignment="1">
      <alignment horizontal="center" vertical="center"/>
    </xf>
    <xf numFmtId="0" fontId="42" fillId="8" borderId="6" xfId="0" applyFont="1" applyFill="1" applyBorder="1" applyAlignment="1">
      <alignment horizontal="left" vertical="center"/>
    </xf>
    <xf numFmtId="0" fontId="42" fillId="8" borderId="5" xfId="0" applyFont="1" applyFill="1" applyBorder="1" applyAlignment="1">
      <alignment horizontal="left" vertical="center"/>
    </xf>
    <xf numFmtId="0" fontId="41" fillId="0" borderId="7" xfId="0" applyFont="1" applyFill="1" applyBorder="1" applyAlignment="1">
      <alignment horizontal="left"/>
    </xf>
    <xf numFmtId="0" fontId="41" fillId="2" borderId="10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 wrapText="1"/>
    </xf>
    <xf numFmtId="0" fontId="41" fillId="2" borderId="29" xfId="0" applyFont="1" applyFill="1" applyBorder="1" applyAlignment="1">
      <alignment horizontal="center" vertical="center" wrapText="1"/>
    </xf>
    <xf numFmtId="0" fontId="41" fillId="0" borderId="5" xfId="0" applyFont="1" applyBorder="1" applyAlignment="1">
      <alignment horizontal="center" vertical="center" wrapText="1"/>
    </xf>
    <xf numFmtId="0" fontId="41" fillId="2" borderId="18" xfId="0" applyFont="1" applyFill="1" applyBorder="1" applyAlignment="1">
      <alignment horizontal="center" vertical="center" wrapText="1"/>
    </xf>
    <xf numFmtId="0" fontId="41" fillId="2" borderId="30" xfId="0" applyFont="1" applyFill="1" applyBorder="1" applyAlignment="1">
      <alignment horizontal="center" vertical="center" wrapText="1"/>
    </xf>
    <xf numFmtId="0" fontId="41" fillId="2" borderId="20" xfId="0" applyFont="1" applyFill="1" applyBorder="1" applyAlignment="1">
      <alignment horizontal="center" vertical="center" wrapText="1"/>
    </xf>
    <xf numFmtId="0" fontId="41" fillId="2" borderId="10" xfId="0" applyFont="1" applyFill="1" applyBorder="1" applyAlignment="1">
      <alignment horizontal="center"/>
    </xf>
    <xf numFmtId="0" fontId="41" fillId="2" borderId="1" xfId="0" applyFont="1" applyFill="1" applyBorder="1" applyAlignment="1">
      <alignment horizontal="center"/>
    </xf>
    <xf numFmtId="0" fontId="44" fillId="8" borderId="31" xfId="0" applyFont="1" applyFill="1" applyBorder="1" applyAlignment="1">
      <alignment horizontal="center" vertical="center"/>
    </xf>
    <xf numFmtId="0" fontId="44" fillId="8" borderId="25" xfId="0" applyFont="1" applyFill="1" applyBorder="1" applyAlignment="1">
      <alignment horizontal="center" vertical="center"/>
    </xf>
    <xf numFmtId="0" fontId="44" fillId="8" borderId="32" xfId="0" applyFont="1" applyFill="1" applyBorder="1" applyAlignment="1">
      <alignment horizontal="center" vertical="center"/>
    </xf>
    <xf numFmtId="0" fontId="42" fillId="8" borderId="2" xfId="0" applyFont="1" applyFill="1" applyBorder="1" applyAlignment="1">
      <alignment horizontal="left" vertical="center"/>
    </xf>
    <xf numFmtId="0" fontId="42" fillId="0" borderId="6" xfId="0" applyFont="1" applyBorder="1" applyAlignment="1">
      <alignment horizontal="left" vertical="center"/>
    </xf>
    <xf numFmtId="0" fontId="42" fillId="0" borderId="2" xfId="0" applyFont="1" applyBorder="1" applyAlignment="1">
      <alignment horizontal="left" vertical="center"/>
    </xf>
    <xf numFmtId="0" fontId="42" fillId="0" borderId="5" xfId="0" applyFont="1" applyBorder="1" applyAlignment="1">
      <alignment horizontal="left" vertical="center"/>
    </xf>
    <xf numFmtId="0" fontId="42" fillId="3" borderId="6" xfId="0" applyFont="1" applyFill="1" applyBorder="1" applyAlignment="1">
      <alignment horizontal="center"/>
    </xf>
    <xf numFmtId="0" fontId="42" fillId="3" borderId="2" xfId="0" applyFont="1" applyFill="1" applyBorder="1" applyAlignment="1">
      <alignment horizontal="center"/>
    </xf>
    <xf numFmtId="0" fontId="42" fillId="3" borderId="5" xfId="0" applyFont="1" applyFill="1" applyBorder="1" applyAlignment="1">
      <alignment horizontal="center"/>
    </xf>
    <xf numFmtId="0" fontId="42" fillId="0" borderId="6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42" fillId="0" borderId="5" xfId="0" applyFont="1" applyBorder="1" applyAlignment="1">
      <alignment horizontal="center" vertical="center"/>
    </xf>
    <xf numFmtId="0" fontId="41" fillId="4" borderId="10" xfId="0" applyFont="1" applyFill="1" applyBorder="1" applyAlignment="1">
      <alignment horizontal="center" vertical="center"/>
    </xf>
    <xf numFmtId="0" fontId="41" fillId="4" borderId="21" xfId="0" applyFont="1" applyFill="1" applyBorder="1" applyAlignment="1">
      <alignment horizontal="center" vertical="center" wrapText="1"/>
    </xf>
    <xf numFmtId="0" fontId="41" fillId="4" borderId="30" xfId="0" applyFont="1" applyFill="1" applyBorder="1" applyAlignment="1">
      <alignment horizontal="center" vertical="center" wrapText="1"/>
    </xf>
    <xf numFmtId="0" fontId="41" fillId="4" borderId="35" xfId="0" applyFont="1" applyFill="1" applyBorder="1" applyAlignment="1">
      <alignment horizontal="center" vertical="center" wrapText="1"/>
    </xf>
    <xf numFmtId="0" fontId="41" fillId="5" borderId="14" xfId="0" applyFont="1" applyFill="1" applyBorder="1" applyAlignment="1">
      <alignment horizontal="center" vertical="center"/>
    </xf>
    <xf numFmtId="0" fontId="41" fillId="5" borderId="10" xfId="0" applyFont="1" applyFill="1" applyBorder="1" applyAlignment="1">
      <alignment horizontal="center" vertical="center"/>
    </xf>
    <xf numFmtId="0" fontId="41" fillId="5" borderId="11" xfId="0" applyFont="1" applyFill="1" applyBorder="1" applyAlignment="1">
      <alignment horizontal="center" vertical="center"/>
    </xf>
    <xf numFmtId="0" fontId="42" fillId="11" borderId="31" xfId="0" applyFont="1" applyFill="1" applyBorder="1" applyAlignment="1">
      <alignment horizontal="center" vertical="center"/>
    </xf>
    <xf numFmtId="0" fontId="42" fillId="11" borderId="32" xfId="0" applyFont="1" applyFill="1" applyBorder="1" applyAlignment="1">
      <alignment horizontal="center" vertical="center"/>
    </xf>
    <xf numFmtId="0" fontId="44" fillId="11" borderId="31" xfId="0" applyFont="1" applyFill="1" applyBorder="1" applyAlignment="1">
      <alignment horizontal="center" vertical="center"/>
    </xf>
    <xf numFmtId="0" fontId="44" fillId="11" borderId="32" xfId="0" applyFont="1" applyFill="1" applyBorder="1" applyAlignment="1">
      <alignment horizontal="center" vertical="center"/>
    </xf>
    <xf numFmtId="0" fontId="44" fillId="4" borderId="31" xfId="0" applyFont="1" applyFill="1" applyBorder="1" applyAlignment="1">
      <alignment horizontal="center" vertical="center"/>
    </xf>
    <xf numFmtId="0" fontId="44" fillId="4" borderId="25" xfId="0" applyFont="1" applyFill="1" applyBorder="1" applyAlignment="1">
      <alignment horizontal="center" vertical="center"/>
    </xf>
    <xf numFmtId="0" fontId="44" fillId="4" borderId="32" xfId="0" applyFont="1" applyFill="1" applyBorder="1" applyAlignment="1">
      <alignment horizontal="center" vertical="center"/>
    </xf>
    <xf numFmtId="165" fontId="42" fillId="7" borderId="6" xfId="0" applyNumberFormat="1" applyFont="1" applyFill="1" applyBorder="1" applyAlignment="1">
      <alignment horizontal="center" vertical="center"/>
    </xf>
    <xf numFmtId="165" fontId="42" fillId="7" borderId="2" xfId="0" applyNumberFormat="1" applyFont="1" applyFill="1" applyBorder="1" applyAlignment="1">
      <alignment horizontal="center" vertical="center"/>
    </xf>
    <xf numFmtId="165" fontId="42" fillId="7" borderId="5" xfId="0" applyNumberFormat="1" applyFont="1" applyFill="1" applyBorder="1" applyAlignment="1">
      <alignment horizontal="center" vertical="center"/>
    </xf>
    <xf numFmtId="165" fontId="42" fillId="3" borderId="6" xfId="0" applyNumberFormat="1" applyFont="1" applyFill="1" applyBorder="1" applyAlignment="1">
      <alignment horizontal="center" vertical="center"/>
    </xf>
    <xf numFmtId="165" fontId="42" fillId="3" borderId="2" xfId="0" applyNumberFormat="1" applyFont="1" applyFill="1" applyBorder="1" applyAlignment="1">
      <alignment horizontal="center" vertical="center"/>
    </xf>
    <xf numFmtId="165" fontId="42" fillId="3" borderId="5" xfId="0" applyNumberFormat="1" applyFont="1" applyFill="1" applyBorder="1" applyAlignment="1">
      <alignment horizontal="center" vertical="center"/>
    </xf>
    <xf numFmtId="165" fontId="42" fillId="3" borderId="17" xfId="0" applyNumberFormat="1" applyFont="1" applyFill="1" applyBorder="1" applyAlignment="1">
      <alignment horizontal="center" vertical="center"/>
    </xf>
    <xf numFmtId="165" fontId="42" fillId="3" borderId="26" xfId="0" applyNumberFormat="1" applyFont="1" applyFill="1" applyBorder="1" applyAlignment="1">
      <alignment horizontal="center" vertical="center"/>
    </xf>
    <xf numFmtId="165" fontId="42" fillId="3" borderId="19" xfId="0" applyNumberFormat="1" applyFont="1" applyFill="1" applyBorder="1" applyAlignment="1">
      <alignment horizontal="center" vertical="center"/>
    </xf>
    <xf numFmtId="0" fontId="44" fillId="11" borderId="25" xfId="0" applyFont="1" applyFill="1" applyBorder="1" applyAlignment="1">
      <alignment horizontal="center" vertical="center"/>
    </xf>
    <xf numFmtId="0" fontId="42" fillId="11" borderId="25" xfId="0" applyFont="1" applyFill="1" applyBorder="1" applyAlignment="1">
      <alignment horizontal="center" vertical="center"/>
    </xf>
    <xf numFmtId="0" fontId="42" fillId="0" borderId="32" xfId="0" applyFont="1" applyFill="1" applyBorder="1" applyAlignment="1">
      <alignment horizontal="center" vertical="center"/>
    </xf>
    <xf numFmtId="0" fontId="42" fillId="4" borderId="31" xfId="0" applyFont="1" applyFill="1" applyBorder="1" applyAlignment="1">
      <alignment horizontal="center" vertical="center"/>
    </xf>
    <xf numFmtId="0" fontId="42" fillId="4" borderId="25" xfId="0" applyFont="1" applyFill="1" applyBorder="1" applyAlignment="1">
      <alignment horizontal="center" vertical="center"/>
    </xf>
    <xf numFmtId="0" fontId="42" fillId="4" borderId="32" xfId="0" applyFont="1" applyFill="1" applyBorder="1" applyAlignment="1">
      <alignment horizontal="center" vertical="center"/>
    </xf>
    <xf numFmtId="0" fontId="42" fillId="0" borderId="31" xfId="0" applyFont="1" applyFill="1" applyBorder="1" applyAlignment="1">
      <alignment horizontal="center" vertical="center"/>
    </xf>
    <xf numFmtId="0" fontId="44" fillId="14" borderId="1" xfId="0" applyFont="1" applyFill="1" applyBorder="1" applyAlignment="1">
      <alignment horizontal="center" vertical="center"/>
    </xf>
    <xf numFmtId="0" fontId="42" fillId="14" borderId="1" xfId="0" applyFont="1" applyFill="1" applyBorder="1" applyAlignment="1">
      <alignment horizontal="center" vertical="center"/>
    </xf>
    <xf numFmtId="0" fontId="25" fillId="15" borderId="10" xfId="0" applyFont="1" applyFill="1" applyBorder="1" applyAlignment="1">
      <alignment horizontal="center" vertical="center"/>
    </xf>
    <xf numFmtId="0" fontId="25" fillId="15" borderId="1" xfId="0" applyFont="1" applyFill="1" applyBorder="1" applyAlignment="1">
      <alignment horizontal="center" vertical="center"/>
    </xf>
    <xf numFmtId="0" fontId="25" fillId="15" borderId="1" xfId="0" applyFont="1" applyFill="1" applyBorder="1" applyAlignment="1">
      <alignment horizontal="center"/>
    </xf>
    <xf numFmtId="0" fontId="25" fillId="15" borderId="12" xfId="0" applyFont="1" applyFill="1" applyBorder="1" applyAlignment="1">
      <alignment horizontal="center"/>
    </xf>
    <xf numFmtId="0" fontId="25" fillId="15" borderId="10" xfId="0" applyFont="1" applyFill="1" applyBorder="1" applyAlignment="1">
      <alignment horizontal="center"/>
    </xf>
    <xf numFmtId="0" fontId="25" fillId="15" borderId="11" xfId="0" applyFont="1" applyFill="1" applyBorder="1" applyAlignment="1">
      <alignment horizontal="center"/>
    </xf>
    <xf numFmtId="0" fontId="25" fillId="15" borderId="10" xfId="0" applyFont="1" applyFill="1" applyBorder="1" applyAlignment="1">
      <alignment horizontal="center" vertical="center" wrapText="1"/>
    </xf>
    <xf numFmtId="0" fontId="25" fillId="15" borderId="1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horizontal="center"/>
    </xf>
    <xf numFmtId="0" fontId="24" fillId="0" borderId="31" xfId="0" applyFont="1" applyFill="1" applyBorder="1" applyAlignment="1">
      <alignment horizontal="center" vertical="center"/>
    </xf>
    <xf numFmtId="0" fontId="24" fillId="0" borderId="32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left" vertical="center"/>
    </xf>
    <xf numFmtId="0" fontId="24" fillId="0" borderId="5" xfId="0" applyFont="1" applyFill="1" applyBorder="1" applyAlignment="1">
      <alignment horizontal="left" vertical="center"/>
    </xf>
    <xf numFmtId="0" fontId="24" fillId="0" borderId="6" xfId="0" applyFont="1" applyFill="1" applyBorder="1" applyAlignment="1">
      <alignment horizontal="left" vertical="center" wrapText="1"/>
    </xf>
    <xf numFmtId="0" fontId="24" fillId="0" borderId="5" xfId="0" applyFont="1" applyFill="1" applyBorder="1" applyAlignment="1">
      <alignment horizontal="left" vertical="center" wrapText="1"/>
    </xf>
    <xf numFmtId="0" fontId="25" fillId="15" borderId="14" xfId="0" applyFont="1" applyFill="1" applyBorder="1" applyAlignment="1">
      <alignment horizontal="center" vertical="center" wrapText="1"/>
    </xf>
    <xf numFmtId="0" fontId="25" fillId="15" borderId="15" xfId="0" applyFont="1" applyFill="1" applyBorder="1" applyAlignment="1">
      <alignment horizontal="center" vertical="center" wrapText="1"/>
    </xf>
    <xf numFmtId="0" fontId="24" fillId="16" borderId="6" xfId="0" applyFont="1" applyFill="1" applyBorder="1" applyAlignment="1">
      <alignment horizontal="center" vertical="center"/>
    </xf>
    <xf numFmtId="0" fontId="24" fillId="16" borderId="5" xfId="0" applyFont="1" applyFill="1" applyBorder="1" applyAlignment="1">
      <alignment horizontal="center" vertical="center"/>
    </xf>
    <xf numFmtId="0" fontId="54" fillId="15" borderId="47" xfId="0" applyFont="1" applyFill="1" applyBorder="1" applyAlignment="1">
      <alignment horizontal="center" vertical="center"/>
    </xf>
    <xf numFmtId="0" fontId="54" fillId="15" borderId="26" xfId="0" applyFont="1" applyFill="1" applyBorder="1" applyAlignment="1">
      <alignment horizontal="center" vertical="center"/>
    </xf>
    <xf numFmtId="0" fontId="54" fillId="15" borderId="50" xfId="0" applyFont="1" applyFill="1" applyBorder="1" applyAlignment="1">
      <alignment horizontal="center" vertical="center"/>
    </xf>
    <xf numFmtId="0" fontId="35" fillId="15" borderId="10" xfId="0" applyFont="1" applyFill="1" applyBorder="1" applyAlignment="1">
      <alignment horizontal="center" vertical="center"/>
    </xf>
    <xf numFmtId="0" fontId="35" fillId="15" borderId="1" xfId="0" applyFont="1" applyFill="1" applyBorder="1" applyAlignment="1">
      <alignment horizontal="center" vertical="center"/>
    </xf>
    <xf numFmtId="0" fontId="32" fillId="0" borderId="0" xfId="0" applyFont="1" applyFill="1" applyAlignment="1">
      <alignment horizontal="center"/>
    </xf>
    <xf numFmtId="0" fontId="35" fillId="15" borderId="14" xfId="0" applyFont="1" applyFill="1" applyBorder="1" applyAlignment="1">
      <alignment horizontal="left" vertical="center" wrapText="1"/>
    </xf>
    <xf numFmtId="0" fontId="35" fillId="15" borderId="15" xfId="0" applyFont="1" applyFill="1" applyBorder="1" applyAlignment="1">
      <alignment horizontal="left" vertical="center" wrapText="1"/>
    </xf>
    <xf numFmtId="0" fontId="35" fillId="15" borderId="16" xfId="0" applyFont="1" applyFill="1" applyBorder="1" applyAlignment="1">
      <alignment horizontal="left" vertical="center" wrapText="1"/>
    </xf>
    <xf numFmtId="0" fontId="35" fillId="15" borderId="9" xfId="0" applyFont="1" applyFill="1" applyBorder="1" applyAlignment="1">
      <alignment horizontal="center" vertical="center"/>
    </xf>
    <xf numFmtId="0" fontId="35" fillId="15" borderId="10" xfId="0" applyFont="1" applyFill="1" applyBorder="1" applyAlignment="1">
      <alignment horizontal="center" vertical="center" wrapText="1"/>
    </xf>
    <xf numFmtId="0" fontId="35" fillId="15" borderId="1" xfId="0" applyFont="1" applyFill="1" applyBorder="1" applyAlignment="1">
      <alignment horizontal="center" vertical="center" wrapText="1"/>
    </xf>
    <xf numFmtId="0" fontId="35" fillId="15" borderId="9" xfId="0" applyFont="1" applyFill="1" applyBorder="1" applyAlignment="1">
      <alignment horizontal="center" vertical="center" wrapText="1"/>
    </xf>
    <xf numFmtId="0" fontId="35" fillId="15" borderId="6" xfId="0" applyFont="1" applyFill="1" applyBorder="1" applyAlignment="1">
      <alignment horizontal="center" vertical="center"/>
    </xf>
    <xf numFmtId="0" fontId="35" fillId="15" borderId="2" xfId="0" applyFont="1" applyFill="1" applyBorder="1" applyAlignment="1">
      <alignment horizontal="center" vertical="center"/>
    </xf>
    <xf numFmtId="0" fontId="35" fillId="15" borderId="5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/>
    </xf>
    <xf numFmtId="0" fontId="35" fillId="15" borderId="27" xfId="0" applyFont="1" applyFill="1" applyBorder="1" applyAlignment="1">
      <alignment horizontal="center" vertical="center" wrapText="1"/>
    </xf>
    <xf numFmtId="0" fontId="35" fillId="15" borderId="54" xfId="0" applyFont="1" applyFill="1" applyBorder="1" applyAlignment="1">
      <alignment horizontal="center" vertical="center" wrapText="1"/>
    </xf>
    <xf numFmtId="0" fontId="35" fillId="15" borderId="52" xfId="0" applyFont="1" applyFill="1" applyBorder="1" applyAlignment="1">
      <alignment horizontal="center" vertical="center" wrapText="1"/>
    </xf>
    <xf numFmtId="0" fontId="35" fillId="15" borderId="28" xfId="0" applyFont="1" applyFill="1" applyBorder="1" applyAlignment="1">
      <alignment horizontal="center" vertical="center" wrapText="1"/>
    </xf>
    <xf numFmtId="0" fontId="35" fillId="15" borderId="53" xfId="0" applyFont="1" applyFill="1" applyBorder="1" applyAlignment="1">
      <alignment horizontal="center" vertical="center" wrapText="1"/>
    </xf>
    <xf numFmtId="0" fontId="35" fillId="15" borderId="8" xfId="0" applyFont="1" applyFill="1" applyBorder="1" applyAlignment="1">
      <alignment horizontal="center" vertical="center" wrapText="1"/>
    </xf>
    <xf numFmtId="0" fontId="35" fillId="15" borderId="6" xfId="0" applyFont="1" applyFill="1" applyBorder="1" applyAlignment="1">
      <alignment horizontal="center" vertical="center" wrapText="1"/>
    </xf>
    <xf numFmtId="0" fontId="35" fillId="15" borderId="2" xfId="0" applyFont="1" applyFill="1" applyBorder="1" applyAlignment="1">
      <alignment horizontal="center" vertical="center" wrapText="1"/>
    </xf>
    <xf numFmtId="0" fontId="35" fillId="15" borderId="5" xfId="0" applyFont="1" applyFill="1" applyBorder="1" applyAlignment="1">
      <alignment horizontal="center" vertical="center" wrapText="1"/>
    </xf>
    <xf numFmtId="0" fontId="35" fillId="15" borderId="27" xfId="0" applyFont="1" applyFill="1" applyBorder="1" applyAlignment="1">
      <alignment horizontal="center" vertical="center"/>
    </xf>
    <xf numFmtId="0" fontId="35" fillId="15" borderId="54" xfId="0" applyFont="1" applyFill="1" applyBorder="1" applyAlignment="1">
      <alignment horizontal="center" vertical="center"/>
    </xf>
    <xf numFmtId="0" fontId="35" fillId="15" borderId="52" xfId="0" applyFont="1" applyFill="1" applyBorder="1" applyAlignment="1">
      <alignment horizontal="center" vertical="center"/>
    </xf>
    <xf numFmtId="0" fontId="35" fillId="15" borderId="28" xfId="0" applyFont="1" applyFill="1" applyBorder="1" applyAlignment="1">
      <alignment horizontal="center" vertical="center"/>
    </xf>
    <xf numFmtId="0" fontId="35" fillId="15" borderId="53" xfId="0" applyFont="1" applyFill="1" applyBorder="1" applyAlignment="1">
      <alignment horizontal="center" vertical="center"/>
    </xf>
    <xf numFmtId="0" fontId="35" fillId="15" borderId="8" xfId="0" applyFont="1" applyFill="1" applyBorder="1" applyAlignment="1">
      <alignment horizontal="center" vertical="center"/>
    </xf>
    <xf numFmtId="0" fontId="18" fillId="19" borderId="47" xfId="0" applyFont="1" applyFill="1" applyBorder="1" applyAlignment="1">
      <alignment horizontal="center" vertical="center"/>
    </xf>
    <xf numFmtId="0" fontId="18" fillId="19" borderId="26" xfId="0" applyFont="1" applyFill="1" applyBorder="1" applyAlignment="1">
      <alignment horizontal="center" vertical="center"/>
    </xf>
    <xf numFmtId="0" fontId="18" fillId="19" borderId="50" xfId="0" applyFont="1" applyFill="1" applyBorder="1" applyAlignment="1">
      <alignment horizontal="center" vertical="center"/>
    </xf>
    <xf numFmtId="0" fontId="18" fillId="19" borderId="10" xfId="0" applyFont="1" applyFill="1" applyBorder="1" applyAlignment="1">
      <alignment horizontal="center" vertical="center"/>
    </xf>
    <xf numFmtId="0" fontId="18" fillId="19" borderId="1" xfId="0" applyFont="1" applyFill="1" applyBorder="1" applyAlignment="1">
      <alignment horizontal="center" vertical="center"/>
    </xf>
    <xf numFmtId="0" fontId="18" fillId="19" borderId="10" xfId="0" applyFont="1" applyFill="1" applyBorder="1" applyAlignment="1">
      <alignment horizontal="center" wrapText="1"/>
    </xf>
    <xf numFmtId="0" fontId="18" fillId="19" borderId="1" xfId="0" applyFont="1" applyFill="1" applyBorder="1" applyAlignment="1">
      <alignment horizontal="center" wrapText="1"/>
    </xf>
    <xf numFmtId="0" fontId="18" fillId="19" borderId="9" xfId="0" applyFont="1" applyFill="1" applyBorder="1" applyAlignment="1">
      <alignment horizontal="center" wrapText="1"/>
    </xf>
    <xf numFmtId="0" fontId="18" fillId="19" borderId="10" xfId="0" applyFont="1" applyFill="1" applyBorder="1" applyAlignment="1">
      <alignment horizontal="center" vertical="center" wrapText="1"/>
    </xf>
    <xf numFmtId="0" fontId="18" fillId="19" borderId="1" xfId="0" applyFont="1" applyFill="1" applyBorder="1" applyAlignment="1">
      <alignment horizontal="center" vertical="center" wrapText="1"/>
    </xf>
    <xf numFmtId="0" fontId="18" fillId="19" borderId="9" xfId="0" applyFont="1" applyFill="1" applyBorder="1" applyAlignment="1">
      <alignment horizontal="center" vertical="center" wrapText="1"/>
    </xf>
    <xf numFmtId="0" fontId="18" fillId="19" borderId="9" xfId="0" applyFont="1" applyFill="1" applyBorder="1" applyAlignment="1">
      <alignment horizontal="center" vertical="center"/>
    </xf>
    <xf numFmtId="0" fontId="18" fillId="19" borderId="14" xfId="0" applyFont="1" applyFill="1" applyBorder="1" applyAlignment="1">
      <alignment horizontal="center" vertical="center"/>
    </xf>
    <xf numFmtId="0" fontId="18" fillId="19" borderId="15" xfId="0" applyFont="1" applyFill="1" applyBorder="1" applyAlignment="1">
      <alignment horizontal="center" vertical="center"/>
    </xf>
    <xf numFmtId="0" fontId="18" fillId="19" borderId="16" xfId="0" applyFont="1" applyFill="1" applyBorder="1" applyAlignment="1">
      <alignment horizontal="center" vertical="center"/>
    </xf>
    <xf numFmtId="0" fontId="39" fillId="0" borderId="0" xfId="0" applyFont="1" applyAlignment="1">
      <alignment horizontal="center"/>
    </xf>
    <xf numFmtId="0" fontId="31" fillId="0" borderId="1" xfId="0" applyFont="1" applyFill="1" applyBorder="1" applyAlignment="1">
      <alignment horizontal="left" vertical="center"/>
    </xf>
    <xf numFmtId="0" fontId="31" fillId="0" borderId="12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horizontal="left"/>
    </xf>
    <xf numFmtId="0" fontId="35" fillId="4" borderId="10" xfId="0" applyFont="1" applyFill="1" applyBorder="1" applyAlignment="1">
      <alignment horizontal="left" vertical="center"/>
    </xf>
    <xf numFmtId="0" fontId="35" fillId="4" borderId="1" xfId="0" applyFont="1" applyFill="1" applyBorder="1" applyAlignment="1">
      <alignment horizontal="left" vertical="center"/>
    </xf>
    <xf numFmtId="0" fontId="35" fillId="4" borderId="9" xfId="0" applyFont="1" applyFill="1" applyBorder="1" applyAlignment="1">
      <alignment horizontal="left" vertical="center"/>
    </xf>
    <xf numFmtId="0" fontId="35" fillId="4" borderId="49" xfId="0" applyFont="1" applyFill="1" applyBorder="1" applyAlignment="1">
      <alignment horizontal="left" vertical="center"/>
    </xf>
    <xf numFmtId="0" fontId="19" fillId="4" borderId="5" xfId="0" applyFont="1" applyFill="1" applyBorder="1" applyAlignment="1">
      <alignment horizontal="left"/>
    </xf>
    <xf numFmtId="0" fontId="19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16" fontId="19" fillId="4" borderId="1" xfId="0" applyNumberFormat="1" applyFont="1" applyFill="1" applyBorder="1" applyAlignment="1">
      <alignment horizontal="left"/>
    </xf>
    <xf numFmtId="0" fontId="19" fillId="4" borderId="6" xfId="0" applyFont="1" applyFill="1" applyBorder="1" applyAlignment="1">
      <alignment horizontal="left"/>
    </xf>
    <xf numFmtId="0" fontId="19" fillId="4" borderId="6" xfId="0" applyFont="1" applyFill="1" applyBorder="1" applyAlignment="1">
      <alignment horizontal="left" vertical="center"/>
    </xf>
    <xf numFmtId="0" fontId="19" fillId="4" borderId="1" xfId="0" applyFont="1" applyFill="1" applyBorder="1" applyAlignment="1">
      <alignment horizontal="left" vertical="center"/>
    </xf>
    <xf numFmtId="0" fontId="19" fillId="4" borderId="1" xfId="0" applyFont="1" applyFill="1" applyBorder="1" applyAlignment="1">
      <alignment horizontal="left" vertical="center" wrapText="1"/>
    </xf>
    <xf numFmtId="0" fontId="13" fillId="4" borderId="0" xfId="0" applyFont="1" applyFill="1" applyBorder="1" applyAlignment="1">
      <alignment horizontal="left"/>
    </xf>
    <xf numFmtId="0" fontId="13" fillId="4" borderId="0" xfId="0" applyFont="1" applyFill="1"/>
    <xf numFmtId="0" fontId="35" fillId="4" borderId="9" xfId="0" applyFont="1" applyFill="1" applyBorder="1" applyAlignment="1">
      <alignment horizontal="center" vertical="center"/>
    </xf>
    <xf numFmtId="164" fontId="19" fillId="4" borderId="5" xfId="1" applyFont="1" applyFill="1" applyBorder="1" applyAlignment="1">
      <alignment horizontal="right" vertical="center"/>
    </xf>
    <xf numFmtId="164" fontId="19" fillId="4" borderId="1" xfId="1" applyFont="1" applyFill="1" applyBorder="1" applyAlignment="1">
      <alignment horizontal="right" vertical="center"/>
    </xf>
    <xf numFmtId="164" fontId="19" fillId="4" borderId="1" xfId="1" applyFont="1" applyFill="1" applyBorder="1" applyAlignment="1">
      <alignment horizontal="right"/>
    </xf>
    <xf numFmtId="164" fontId="0" fillId="4" borderId="1" xfId="1" applyFont="1" applyFill="1" applyBorder="1" applyAlignment="1">
      <alignment horizontal="right"/>
    </xf>
    <xf numFmtId="0" fontId="13" fillId="4" borderId="0" xfId="0" applyFont="1" applyFill="1" applyBorder="1"/>
    <xf numFmtId="0" fontId="18" fillId="4" borderId="0" xfId="0" applyFont="1" applyFill="1" applyBorder="1" applyAlignment="1">
      <alignment vertical="center" wrapText="1"/>
    </xf>
    <xf numFmtId="0" fontId="35" fillId="4" borderId="6" xfId="0" applyFont="1" applyFill="1" applyBorder="1" applyAlignment="1">
      <alignment horizontal="center" vertical="center" wrapText="1"/>
    </xf>
    <xf numFmtId="0" fontId="35" fillId="4" borderId="2" xfId="0" applyFont="1" applyFill="1" applyBorder="1" applyAlignment="1">
      <alignment horizontal="center" vertical="center" wrapText="1"/>
    </xf>
    <xf numFmtId="0" fontId="35" fillId="4" borderId="5" xfId="0" applyFont="1" applyFill="1" applyBorder="1" applyAlignment="1">
      <alignment horizontal="center" vertical="center" wrapText="1"/>
    </xf>
    <xf numFmtId="0" fontId="35" fillId="4" borderId="1" xfId="0" applyFont="1" applyFill="1" applyBorder="1" applyAlignment="1">
      <alignment horizontal="center" vertical="center" wrapText="1"/>
    </xf>
    <xf numFmtId="15" fontId="19" fillId="4" borderId="1" xfId="0" applyNumberFormat="1" applyFont="1" applyFill="1" applyBorder="1" applyAlignment="1">
      <alignment horizontal="left" vertical="center" wrapText="1"/>
    </xf>
    <xf numFmtId="17" fontId="19" fillId="4" borderId="1" xfId="0" applyNumberFormat="1" applyFont="1" applyFill="1" applyBorder="1" applyAlignment="1">
      <alignment horizontal="left"/>
    </xf>
    <xf numFmtId="0" fontId="0" fillId="4" borderId="0" xfId="0" applyFont="1" applyFill="1"/>
    <xf numFmtId="0" fontId="35" fillId="4" borderId="6" xfId="0" applyFont="1" applyFill="1" applyBorder="1" applyAlignment="1">
      <alignment horizontal="center" vertical="center"/>
    </xf>
    <xf numFmtId="0" fontId="35" fillId="4" borderId="2" xfId="0" applyFont="1" applyFill="1" applyBorder="1" applyAlignment="1">
      <alignment horizontal="center" vertical="center"/>
    </xf>
    <xf numFmtId="0" fontId="35" fillId="4" borderId="5" xfId="0" applyFont="1" applyFill="1" applyBorder="1" applyAlignment="1">
      <alignment horizontal="center" vertical="center"/>
    </xf>
    <xf numFmtId="0" fontId="35" fillId="4" borderId="1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/>
    </xf>
    <xf numFmtId="164" fontId="19" fillId="4" borderId="1" xfId="1" applyFont="1" applyFill="1" applyBorder="1" applyAlignment="1">
      <alignment horizontal="left" vertical="center"/>
    </xf>
    <xf numFmtId="164" fontId="19" fillId="4" borderId="1" xfId="1" applyFont="1" applyFill="1" applyBorder="1" applyAlignment="1">
      <alignment horizontal="left"/>
    </xf>
    <xf numFmtId="0" fontId="35" fillId="4" borderId="10" xfId="0" applyFont="1" applyFill="1" applyBorder="1" applyAlignment="1">
      <alignment horizontal="center" vertical="center"/>
    </xf>
    <xf numFmtId="0" fontId="35" fillId="4" borderId="1" xfId="0" applyFont="1" applyFill="1" applyBorder="1" applyAlignment="1">
      <alignment horizontal="center" vertical="center"/>
    </xf>
    <xf numFmtId="0" fontId="35" fillId="4" borderId="9" xfId="0" applyFont="1" applyFill="1" applyBorder="1" applyAlignment="1">
      <alignment horizontal="center" vertical="center"/>
    </xf>
    <xf numFmtId="15" fontId="19" fillId="4" borderId="1" xfId="0" applyNumberFormat="1" applyFont="1" applyFill="1" applyBorder="1" applyAlignment="1">
      <alignment horizontal="left" vertical="center"/>
    </xf>
  </cellXfs>
  <cellStyles count="2">
    <cellStyle name="Millares" xfId="1" builtinId="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2" tint="-0.249977111117893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ECFF"/>
      <color rgb="FFFF3300"/>
      <color rgb="FFDABA46"/>
      <color rgb="FF66FF33"/>
      <color rgb="FFA5E3B1"/>
      <color rgb="FF0000FF"/>
      <color rgb="FFCC0099"/>
      <color rgb="FFFF00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48</xdr:col>
      <xdr:colOff>740836</xdr:colOff>
      <xdr:row>105</xdr:row>
      <xdr:rowOff>0</xdr:rowOff>
    </xdr:from>
    <xdr:to>
      <xdr:col>62</xdr:col>
      <xdr:colOff>275699</xdr:colOff>
      <xdr:row>1276</xdr:row>
      <xdr:rowOff>36757</xdr:rowOff>
    </xdr:to>
    <xdr:pic>
      <xdr:nvPicPr>
        <xdr:cNvPr id="2" name="1 Imagen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14911" y="22164675"/>
          <a:ext cx="11269663" cy="55531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1:F1081" totalsRowShown="0" headerRowDxfId="9" headerRowBorderDxfId="8" tableBorderDxfId="7" totalsRowBorderDxfId="6">
  <autoFilter ref="A1:F1081">
    <filterColumn colId="2">
      <filters>
        <filter val="BAT5005-SFN61/M"/>
      </filters>
    </filterColumn>
  </autoFilter>
  <tableColumns count="6">
    <tableColumn id="1" name="UBICACIÓN" dataDxfId="5"/>
    <tableColumn id="2" name="OP" dataDxfId="4"/>
    <tableColumn id="3" name="CODIGO" dataDxfId="3"/>
    <tableColumn id="4" name="COSTO $" dataDxfId="2" dataCellStyle="Millares"/>
    <tableColumn id="5" name="STOCK" dataDxfId="1" dataCellStyle="Millares"/>
    <tableColumn id="6" name="CONFIRMAD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pageSetUpPr fitToPage="1"/>
  </sheetPr>
  <dimension ref="A2:EY1285"/>
  <sheetViews>
    <sheetView topLeftCell="C4" zoomScale="78" zoomScaleNormal="78" workbookViewId="0">
      <selection activeCell="AI12" sqref="AI12"/>
    </sheetView>
  </sheetViews>
  <sheetFormatPr baseColWidth="10" defaultColWidth="11" defaultRowHeight="18.75" outlineLevelCol="1" x14ac:dyDescent="0.3"/>
  <cols>
    <col min="1" max="1" width="19.75" style="240" hidden="1" customWidth="1"/>
    <col min="2" max="2" width="26.375" style="240" hidden="1" customWidth="1"/>
    <col min="3" max="3" width="35.25" style="238" bestFit="1" customWidth="1"/>
    <col min="4" max="4" width="167" style="239" hidden="1" customWidth="1"/>
    <col min="5" max="5" width="79.375" style="239" hidden="1" customWidth="1"/>
    <col min="6" max="6" width="26.625" style="240" hidden="1" customWidth="1"/>
    <col min="7" max="7" width="14.375" style="240" hidden="1" customWidth="1"/>
    <col min="8" max="8" width="7" style="238" hidden="1" customWidth="1"/>
    <col min="9" max="9" width="7.125" style="238" hidden="1" customWidth="1"/>
    <col min="10" max="10" width="6.375" style="238" hidden="1" customWidth="1"/>
    <col min="11" max="11" width="8" style="238" hidden="1" customWidth="1"/>
    <col min="12" max="12" width="12.5" style="238" hidden="1" customWidth="1"/>
    <col min="13" max="13" width="11" style="241" customWidth="1"/>
    <col min="14" max="14" width="11" style="238" customWidth="1"/>
    <col min="15" max="15" width="11.5" style="238" customWidth="1"/>
    <col min="16" max="16" width="16.75" style="242" customWidth="1"/>
    <col min="17" max="17" width="13.75" style="238" hidden="1" customWidth="1"/>
    <col min="18" max="18" width="10.875" style="238" hidden="1" customWidth="1"/>
    <col min="19" max="21" width="11" style="238" hidden="1" customWidth="1"/>
    <col min="22" max="22" width="18.125" style="238" hidden="1" customWidth="1"/>
    <col min="23" max="26" width="11" style="238" hidden="1" customWidth="1"/>
    <col min="27" max="27" width="14.75" style="238" hidden="1" customWidth="1"/>
    <col min="28" max="29" width="11" style="238" hidden="1" customWidth="1"/>
    <col min="30" max="30" width="44" style="238" hidden="1" customWidth="1"/>
    <col min="31" max="31" width="11" style="237" outlineLevel="1"/>
    <col min="32" max="16384" width="11" style="237"/>
  </cols>
  <sheetData>
    <row r="2" spans="1:30" x14ac:dyDescent="0.3">
      <c r="A2" s="236"/>
      <c r="B2" s="237" t="s">
        <v>2062</v>
      </c>
    </row>
    <row r="3" spans="1:30" ht="19.5" thickBot="1" x14ac:dyDescent="0.35">
      <c r="A3" s="752"/>
      <c r="B3" s="752"/>
    </row>
    <row r="4" spans="1:30" x14ac:dyDescent="0.3">
      <c r="A4" s="243"/>
      <c r="B4" s="243"/>
      <c r="C4" s="244"/>
      <c r="D4" s="245" t="s">
        <v>561</v>
      </c>
      <c r="E4" s="245"/>
    </row>
    <row r="5" spans="1:30" x14ac:dyDescent="0.3">
      <c r="C5" s="246"/>
      <c r="D5" s="245" t="s">
        <v>562</v>
      </c>
      <c r="E5" s="245"/>
    </row>
    <row r="6" spans="1:30" x14ac:dyDescent="0.3">
      <c r="C6" s="247"/>
      <c r="D6" s="245" t="s">
        <v>563</v>
      </c>
      <c r="E6" s="245"/>
      <c r="R6" s="248"/>
    </row>
    <row r="7" spans="1:30" x14ac:dyDescent="0.3">
      <c r="C7" s="249"/>
      <c r="D7" s="245" t="s">
        <v>564</v>
      </c>
      <c r="E7" s="245"/>
    </row>
    <row r="8" spans="1:30" x14ac:dyDescent="0.3">
      <c r="C8" s="250"/>
      <c r="D8" s="245" t="s">
        <v>566</v>
      </c>
      <c r="E8" s="245"/>
    </row>
    <row r="9" spans="1:30" x14ac:dyDescent="0.3">
      <c r="B9" s="251"/>
      <c r="C9" s="252"/>
      <c r="D9" s="245" t="s">
        <v>2112</v>
      </c>
      <c r="E9" s="245"/>
    </row>
    <row r="10" spans="1:30" x14ac:dyDescent="0.3">
      <c r="C10" s="253"/>
      <c r="D10" s="245" t="s">
        <v>565</v>
      </c>
      <c r="E10" s="245"/>
    </row>
    <row r="11" spans="1:30" ht="19.5" thickBot="1" x14ac:dyDescent="0.35"/>
    <row r="12" spans="1:30" ht="51.75" customHeight="1" x14ac:dyDescent="0.3">
      <c r="A12" s="254"/>
      <c r="B12" s="255"/>
      <c r="C12" s="753" t="s">
        <v>1</v>
      </c>
      <c r="D12" s="744" t="s">
        <v>2</v>
      </c>
      <c r="E12" s="756" t="s">
        <v>359</v>
      </c>
      <c r="F12" s="256"/>
      <c r="G12" s="256" t="s">
        <v>3</v>
      </c>
      <c r="H12" s="758" t="s">
        <v>4</v>
      </c>
      <c r="I12" s="759"/>
      <c r="J12" s="759"/>
      <c r="K12" s="760"/>
      <c r="L12" s="761" t="s">
        <v>5</v>
      </c>
      <c r="M12" s="776" t="s">
        <v>448</v>
      </c>
      <c r="N12" s="776"/>
      <c r="O12" s="776"/>
      <c r="P12" s="257" t="s">
        <v>477</v>
      </c>
      <c r="Q12" s="777" t="s">
        <v>452</v>
      </c>
      <c r="R12" s="778"/>
      <c r="S12" s="778"/>
      <c r="T12" s="778"/>
      <c r="U12" s="779"/>
      <c r="V12" s="780" t="s">
        <v>453</v>
      </c>
      <c r="W12" s="781"/>
      <c r="X12" s="781"/>
      <c r="Y12" s="781"/>
      <c r="Z12" s="782"/>
      <c r="AA12" s="743" t="s">
        <v>454</v>
      </c>
      <c r="AB12" s="744"/>
      <c r="AC12" s="745"/>
      <c r="AD12" s="746" t="s">
        <v>577</v>
      </c>
    </row>
    <row r="13" spans="1:30" s="238" customFormat="1" hidden="1" x14ac:dyDescent="0.3">
      <c r="A13" s="258" t="s">
        <v>0</v>
      </c>
      <c r="B13" s="259" t="s">
        <v>6</v>
      </c>
      <c r="C13" s="754"/>
      <c r="D13" s="755"/>
      <c r="E13" s="757"/>
      <c r="F13" s="260" t="s">
        <v>7</v>
      </c>
      <c r="G13" s="260" t="s">
        <v>7</v>
      </c>
      <c r="H13" s="260" t="s">
        <v>8</v>
      </c>
      <c r="I13" s="260" t="s">
        <v>9</v>
      </c>
      <c r="J13" s="260" t="s">
        <v>10</v>
      </c>
      <c r="K13" s="260" t="s">
        <v>11</v>
      </c>
      <c r="L13" s="762"/>
      <c r="M13" s="261" t="s">
        <v>449</v>
      </c>
      <c r="N13" s="262" t="s">
        <v>450</v>
      </c>
      <c r="O13" s="262" t="s">
        <v>451</v>
      </c>
      <c r="P13" s="263" t="s">
        <v>478</v>
      </c>
      <c r="Q13" s="264" t="s">
        <v>455</v>
      </c>
      <c r="R13" s="262" t="s">
        <v>456</v>
      </c>
      <c r="S13" s="262" t="s">
        <v>8</v>
      </c>
      <c r="T13" s="262" t="s">
        <v>9</v>
      </c>
      <c r="U13" s="263" t="s">
        <v>10</v>
      </c>
      <c r="V13" s="265" t="s">
        <v>455</v>
      </c>
      <c r="W13" s="266" t="s">
        <v>456</v>
      </c>
      <c r="X13" s="266" t="s">
        <v>8</v>
      </c>
      <c r="Y13" s="266" t="s">
        <v>9</v>
      </c>
      <c r="Z13" s="267" t="s">
        <v>10</v>
      </c>
      <c r="AA13" s="268" t="s">
        <v>8</v>
      </c>
      <c r="AB13" s="260" t="s">
        <v>9</v>
      </c>
      <c r="AC13" s="269" t="s">
        <v>10</v>
      </c>
      <c r="AD13" s="747"/>
    </row>
    <row r="14" spans="1:30" s="538" customFormat="1" hidden="1" x14ac:dyDescent="0.3">
      <c r="A14" s="270" t="s">
        <v>825</v>
      </c>
      <c r="B14" s="271" t="s">
        <v>37</v>
      </c>
      <c r="C14" s="534" t="s">
        <v>400</v>
      </c>
      <c r="D14" s="535" t="s">
        <v>396</v>
      </c>
      <c r="E14" s="272"/>
      <c r="F14" s="271" t="s">
        <v>388</v>
      </c>
      <c r="G14" s="273" t="s">
        <v>3</v>
      </c>
      <c r="H14" s="536"/>
      <c r="I14" s="536"/>
      <c r="J14" s="536"/>
      <c r="K14" s="536"/>
      <c r="L14" s="272"/>
      <c r="M14" s="274">
        <v>6.89</v>
      </c>
      <c r="N14" s="275">
        <f>+M14/2</f>
        <v>3.4449999999999998</v>
      </c>
      <c r="O14" s="275">
        <f>+M14/3</f>
        <v>2.2966666666666664</v>
      </c>
      <c r="P14" s="276">
        <f>+M14+(M14*20%)</f>
        <v>8.2680000000000007</v>
      </c>
      <c r="Q14" s="277">
        <v>42508</v>
      </c>
      <c r="R14" s="271" t="s">
        <v>1648</v>
      </c>
      <c r="S14" s="271">
        <v>3</v>
      </c>
      <c r="T14" s="271"/>
      <c r="U14" s="278"/>
      <c r="V14" s="279"/>
      <c r="W14" s="280"/>
      <c r="X14" s="280"/>
      <c r="Y14" s="281"/>
      <c r="Z14" s="282"/>
      <c r="AA14" s="283">
        <f t="shared" ref="AA14:AA47" si="0">S14</f>
        <v>3</v>
      </c>
      <c r="AB14" s="271">
        <f t="shared" ref="AB14:AC26" si="1">I14-Y14</f>
        <v>0</v>
      </c>
      <c r="AC14" s="537">
        <f t="shared" si="1"/>
        <v>0</v>
      </c>
      <c r="AD14" s="284"/>
    </row>
    <row r="15" spans="1:30" s="538" customFormat="1" hidden="1" x14ac:dyDescent="0.3">
      <c r="A15" s="270" t="s">
        <v>825</v>
      </c>
      <c r="B15" s="271" t="s">
        <v>37</v>
      </c>
      <c r="C15" s="534" t="s">
        <v>401</v>
      </c>
      <c r="D15" s="535" t="s">
        <v>395</v>
      </c>
      <c r="E15" s="272"/>
      <c r="F15" s="271" t="s">
        <v>389</v>
      </c>
      <c r="G15" s="273" t="s">
        <v>3</v>
      </c>
      <c r="H15" s="536"/>
      <c r="I15" s="536"/>
      <c r="J15" s="536"/>
      <c r="K15" s="536"/>
      <c r="L15" s="272"/>
      <c r="M15" s="274">
        <v>11.16</v>
      </c>
      <c r="N15" s="275">
        <f t="shared" ref="N15:N78" si="2">+M15/2</f>
        <v>5.58</v>
      </c>
      <c r="O15" s="275">
        <f t="shared" ref="O15:O78" si="3">+M15/3</f>
        <v>3.72</v>
      </c>
      <c r="P15" s="276">
        <f t="shared" ref="P15:P78" si="4">+M15+(M15*20%)</f>
        <v>13.391999999999999</v>
      </c>
      <c r="Q15" s="277">
        <v>42508</v>
      </c>
      <c r="R15" s="271" t="s">
        <v>1648</v>
      </c>
      <c r="S15" s="271">
        <v>3</v>
      </c>
      <c r="T15" s="271"/>
      <c r="U15" s="278"/>
      <c r="V15" s="279"/>
      <c r="W15" s="280"/>
      <c r="X15" s="280"/>
      <c r="Y15" s="281"/>
      <c r="Z15" s="282"/>
      <c r="AA15" s="283">
        <f t="shared" si="0"/>
        <v>3</v>
      </c>
      <c r="AB15" s="271">
        <f t="shared" si="1"/>
        <v>0</v>
      </c>
      <c r="AC15" s="537">
        <f t="shared" si="1"/>
        <v>0</v>
      </c>
      <c r="AD15" s="284"/>
    </row>
    <row r="16" spans="1:30" s="538" customFormat="1" hidden="1" x14ac:dyDescent="0.3">
      <c r="A16" s="270" t="s">
        <v>825</v>
      </c>
      <c r="B16" s="271" t="s">
        <v>37</v>
      </c>
      <c r="C16" s="285" t="s">
        <v>411</v>
      </c>
      <c r="D16" s="535" t="s">
        <v>393</v>
      </c>
      <c r="E16" s="272"/>
      <c r="F16" s="271" t="s">
        <v>389</v>
      </c>
      <c r="G16" s="273" t="s">
        <v>3</v>
      </c>
      <c r="H16" s="536"/>
      <c r="I16" s="536"/>
      <c r="J16" s="536"/>
      <c r="K16" s="536"/>
      <c r="L16" s="272"/>
      <c r="M16" s="274">
        <v>11.16</v>
      </c>
      <c r="N16" s="275">
        <f t="shared" si="2"/>
        <v>5.58</v>
      </c>
      <c r="O16" s="275">
        <f t="shared" si="3"/>
        <v>3.72</v>
      </c>
      <c r="P16" s="276">
        <f t="shared" si="4"/>
        <v>13.391999999999999</v>
      </c>
      <c r="Q16" s="277">
        <v>42508</v>
      </c>
      <c r="R16" s="271" t="s">
        <v>1648</v>
      </c>
      <c r="S16" s="271">
        <v>5</v>
      </c>
      <c r="T16" s="271"/>
      <c r="U16" s="278"/>
      <c r="V16" s="279"/>
      <c r="W16" s="280"/>
      <c r="X16" s="280"/>
      <c r="Y16" s="281"/>
      <c r="Z16" s="282"/>
      <c r="AA16" s="283">
        <f t="shared" si="0"/>
        <v>5</v>
      </c>
      <c r="AB16" s="271">
        <f t="shared" si="1"/>
        <v>0</v>
      </c>
      <c r="AC16" s="537">
        <f t="shared" si="1"/>
        <v>0</v>
      </c>
      <c r="AD16" s="284"/>
    </row>
    <row r="17" spans="1:30" s="541" customFormat="1" hidden="1" x14ac:dyDescent="0.3">
      <c r="A17" s="286" t="s">
        <v>828</v>
      </c>
      <c r="B17" s="272" t="s">
        <v>37</v>
      </c>
      <c r="C17" s="539" t="s">
        <v>408</v>
      </c>
      <c r="D17" s="535" t="s">
        <v>410</v>
      </c>
      <c r="E17" s="272"/>
      <c r="F17" s="271" t="s">
        <v>409</v>
      </c>
      <c r="G17" s="273" t="s">
        <v>3</v>
      </c>
      <c r="H17" s="536"/>
      <c r="I17" s="536"/>
      <c r="J17" s="536"/>
      <c r="K17" s="536"/>
      <c r="L17" s="272"/>
      <c r="M17" s="274">
        <v>24.65</v>
      </c>
      <c r="N17" s="275">
        <f t="shared" si="2"/>
        <v>12.324999999999999</v>
      </c>
      <c r="O17" s="275">
        <f t="shared" si="3"/>
        <v>8.2166666666666668</v>
      </c>
      <c r="P17" s="276">
        <f t="shared" si="4"/>
        <v>29.58</v>
      </c>
      <c r="Q17" s="287">
        <v>42371</v>
      </c>
      <c r="R17" s="288" t="s">
        <v>1648</v>
      </c>
      <c r="S17" s="288">
        <v>3</v>
      </c>
      <c r="T17" s="288"/>
      <c r="U17" s="289"/>
      <c r="V17" s="279"/>
      <c r="W17" s="280"/>
      <c r="X17" s="280"/>
      <c r="Y17" s="281"/>
      <c r="Z17" s="282"/>
      <c r="AA17" s="290">
        <f t="shared" si="0"/>
        <v>3</v>
      </c>
      <c r="AB17" s="273">
        <f t="shared" si="1"/>
        <v>0</v>
      </c>
      <c r="AC17" s="540">
        <f t="shared" si="1"/>
        <v>0</v>
      </c>
      <c r="AD17" s="291"/>
    </row>
    <row r="18" spans="1:30" s="538" customFormat="1" hidden="1" x14ac:dyDescent="0.3">
      <c r="A18" s="270" t="s">
        <v>825</v>
      </c>
      <c r="B18" s="271" t="s">
        <v>37</v>
      </c>
      <c r="C18" s="285" t="s">
        <v>403</v>
      </c>
      <c r="D18" s="535" t="s">
        <v>392</v>
      </c>
      <c r="E18" s="272"/>
      <c r="F18" s="271" t="s">
        <v>390</v>
      </c>
      <c r="G18" s="273" t="s">
        <v>3</v>
      </c>
      <c r="H18" s="536"/>
      <c r="I18" s="536"/>
      <c r="J18" s="536"/>
      <c r="K18" s="536"/>
      <c r="L18" s="272"/>
      <c r="M18" s="274">
        <v>11.84</v>
      </c>
      <c r="N18" s="275">
        <f t="shared" si="2"/>
        <v>5.92</v>
      </c>
      <c r="O18" s="275">
        <f t="shared" si="3"/>
        <v>3.9466666666666668</v>
      </c>
      <c r="P18" s="276">
        <f t="shared" si="4"/>
        <v>14.208</v>
      </c>
      <c r="Q18" s="277" t="s">
        <v>2270</v>
      </c>
      <c r="R18" s="271" t="s">
        <v>1648</v>
      </c>
      <c r="S18" s="271">
        <v>6</v>
      </c>
      <c r="T18" s="271"/>
      <c r="U18" s="278"/>
      <c r="V18" s="279"/>
      <c r="W18" s="280"/>
      <c r="X18" s="280"/>
      <c r="Y18" s="281"/>
      <c r="Z18" s="282"/>
      <c r="AA18" s="292">
        <f t="shared" si="0"/>
        <v>6</v>
      </c>
      <c r="AB18" s="271">
        <f t="shared" si="1"/>
        <v>0</v>
      </c>
      <c r="AC18" s="537">
        <f t="shared" si="1"/>
        <v>0</v>
      </c>
      <c r="AD18" s="284"/>
    </row>
    <row r="19" spans="1:30" s="538" customFormat="1" hidden="1" x14ac:dyDescent="0.3">
      <c r="A19" s="270" t="s">
        <v>825</v>
      </c>
      <c r="B19" s="271" t="s">
        <v>37</v>
      </c>
      <c r="C19" s="285" t="s">
        <v>404</v>
      </c>
      <c r="D19" s="535" t="s">
        <v>391</v>
      </c>
      <c r="E19" s="272"/>
      <c r="F19" s="271" t="s">
        <v>390</v>
      </c>
      <c r="G19" s="273" t="s">
        <v>3</v>
      </c>
      <c r="H19" s="536"/>
      <c r="I19" s="536"/>
      <c r="J19" s="536"/>
      <c r="K19" s="536"/>
      <c r="L19" s="272"/>
      <c r="M19" s="274">
        <v>11.84</v>
      </c>
      <c r="N19" s="275">
        <f t="shared" si="2"/>
        <v>5.92</v>
      </c>
      <c r="O19" s="275">
        <f t="shared" si="3"/>
        <v>3.9466666666666668</v>
      </c>
      <c r="P19" s="276">
        <f t="shared" si="4"/>
        <v>14.208</v>
      </c>
      <c r="Q19" s="277">
        <v>42508</v>
      </c>
      <c r="R19" s="271" t="s">
        <v>1648</v>
      </c>
      <c r="S19" s="271">
        <v>2</v>
      </c>
      <c r="T19" s="271"/>
      <c r="U19" s="278"/>
      <c r="V19" s="279"/>
      <c r="W19" s="280"/>
      <c r="X19" s="280"/>
      <c r="Y19" s="281"/>
      <c r="Z19" s="282"/>
      <c r="AA19" s="283">
        <f t="shared" si="0"/>
        <v>2</v>
      </c>
      <c r="AB19" s="271">
        <f t="shared" si="1"/>
        <v>0</v>
      </c>
      <c r="AC19" s="537">
        <f t="shared" si="1"/>
        <v>0</v>
      </c>
      <c r="AD19" s="284"/>
    </row>
    <row r="20" spans="1:30" s="538" customFormat="1" hidden="1" x14ac:dyDescent="0.3">
      <c r="A20" s="270" t="s">
        <v>825</v>
      </c>
      <c r="B20" s="271" t="s">
        <v>37</v>
      </c>
      <c r="C20" s="534" t="s">
        <v>406</v>
      </c>
      <c r="D20" s="535" t="s">
        <v>398</v>
      </c>
      <c r="E20" s="272"/>
      <c r="F20" s="271" t="s">
        <v>388</v>
      </c>
      <c r="G20" s="273" t="s">
        <v>3</v>
      </c>
      <c r="H20" s="536"/>
      <c r="I20" s="536"/>
      <c r="J20" s="536"/>
      <c r="K20" s="536"/>
      <c r="L20" s="272"/>
      <c r="M20" s="274">
        <v>6.89</v>
      </c>
      <c r="N20" s="275">
        <f t="shared" si="2"/>
        <v>3.4449999999999998</v>
      </c>
      <c r="O20" s="275">
        <f t="shared" si="3"/>
        <v>2.2966666666666664</v>
      </c>
      <c r="P20" s="276">
        <f t="shared" si="4"/>
        <v>8.2680000000000007</v>
      </c>
      <c r="Q20" s="277">
        <v>42508</v>
      </c>
      <c r="R20" s="271" t="s">
        <v>1648</v>
      </c>
      <c r="S20" s="271">
        <v>3</v>
      </c>
      <c r="T20" s="271"/>
      <c r="U20" s="278"/>
      <c r="V20" s="279"/>
      <c r="W20" s="280"/>
      <c r="X20" s="280"/>
      <c r="Y20" s="281"/>
      <c r="Z20" s="282"/>
      <c r="AA20" s="283">
        <f t="shared" si="0"/>
        <v>3</v>
      </c>
      <c r="AB20" s="271">
        <f t="shared" si="1"/>
        <v>0</v>
      </c>
      <c r="AC20" s="537">
        <f t="shared" si="1"/>
        <v>0</v>
      </c>
      <c r="AD20" s="284"/>
    </row>
    <row r="21" spans="1:30" s="538" customFormat="1" hidden="1" x14ac:dyDescent="0.3">
      <c r="A21" s="270" t="s">
        <v>825</v>
      </c>
      <c r="B21" s="271" t="s">
        <v>37</v>
      </c>
      <c r="C21" s="285" t="s">
        <v>407</v>
      </c>
      <c r="D21" s="535" t="s">
        <v>399</v>
      </c>
      <c r="E21" s="272"/>
      <c r="F21" s="271" t="s">
        <v>388</v>
      </c>
      <c r="G21" s="273" t="s">
        <v>3</v>
      </c>
      <c r="H21" s="536"/>
      <c r="I21" s="536"/>
      <c r="J21" s="536"/>
      <c r="K21" s="536"/>
      <c r="L21" s="272"/>
      <c r="M21" s="274">
        <v>6.89</v>
      </c>
      <c r="N21" s="275">
        <f t="shared" si="2"/>
        <v>3.4449999999999998</v>
      </c>
      <c r="O21" s="275">
        <f t="shared" si="3"/>
        <v>2.2966666666666664</v>
      </c>
      <c r="P21" s="276">
        <f t="shared" si="4"/>
        <v>8.2680000000000007</v>
      </c>
      <c r="Q21" s="277">
        <v>42371</v>
      </c>
      <c r="R21" s="271" t="s">
        <v>1648</v>
      </c>
      <c r="S21" s="271">
        <v>3</v>
      </c>
      <c r="T21" s="271"/>
      <c r="U21" s="278"/>
      <c r="V21" s="279"/>
      <c r="W21" s="280"/>
      <c r="X21" s="280"/>
      <c r="Y21" s="281"/>
      <c r="Z21" s="282"/>
      <c r="AA21" s="283">
        <f t="shared" si="0"/>
        <v>3</v>
      </c>
      <c r="AB21" s="271"/>
      <c r="AC21" s="537"/>
      <c r="AD21" s="284"/>
    </row>
    <row r="22" spans="1:30" s="541" customFormat="1" hidden="1" x14ac:dyDescent="0.3">
      <c r="A22" s="286" t="s">
        <v>825</v>
      </c>
      <c r="B22" s="272" t="s">
        <v>37</v>
      </c>
      <c r="C22" s="542" t="s">
        <v>207</v>
      </c>
      <c r="D22" s="543" t="s">
        <v>210</v>
      </c>
      <c r="E22" s="272"/>
      <c r="F22" s="273" t="s">
        <v>360</v>
      </c>
      <c r="G22" s="273" t="s">
        <v>3</v>
      </c>
      <c r="H22" s="536"/>
      <c r="I22" s="536"/>
      <c r="J22" s="536"/>
      <c r="K22" s="536"/>
      <c r="L22" s="272"/>
      <c r="M22" s="274">
        <v>24.19</v>
      </c>
      <c r="N22" s="275">
        <f t="shared" si="2"/>
        <v>12.095000000000001</v>
      </c>
      <c r="O22" s="275">
        <f t="shared" si="3"/>
        <v>8.0633333333333344</v>
      </c>
      <c r="P22" s="276">
        <f t="shared" si="4"/>
        <v>29.028000000000002</v>
      </c>
      <c r="Q22" s="287">
        <v>42371</v>
      </c>
      <c r="R22" s="288" t="s">
        <v>1648</v>
      </c>
      <c r="S22" s="288">
        <v>5</v>
      </c>
      <c r="T22" s="288"/>
      <c r="U22" s="289"/>
      <c r="V22" s="279"/>
      <c r="W22" s="280"/>
      <c r="X22" s="280"/>
      <c r="Y22" s="281"/>
      <c r="Z22" s="282"/>
      <c r="AA22" s="290">
        <f t="shared" si="0"/>
        <v>5</v>
      </c>
      <c r="AB22" s="272">
        <f t="shared" si="1"/>
        <v>0</v>
      </c>
      <c r="AC22" s="544">
        <f t="shared" si="1"/>
        <v>0</v>
      </c>
      <c r="AD22" s="293"/>
    </row>
    <row r="23" spans="1:30" s="541" customFormat="1" hidden="1" x14ac:dyDescent="0.3">
      <c r="A23" s="286" t="s">
        <v>825</v>
      </c>
      <c r="B23" s="272" t="s">
        <v>37</v>
      </c>
      <c r="C23" s="542" t="s">
        <v>208</v>
      </c>
      <c r="D23" s="543" t="s">
        <v>211</v>
      </c>
      <c r="E23" s="272"/>
      <c r="F23" s="273" t="s">
        <v>360</v>
      </c>
      <c r="G23" s="273" t="s">
        <v>3</v>
      </c>
      <c r="H23" s="536"/>
      <c r="I23" s="536"/>
      <c r="J23" s="536"/>
      <c r="K23" s="536"/>
      <c r="L23" s="272"/>
      <c r="M23" s="274">
        <v>24.19</v>
      </c>
      <c r="N23" s="275">
        <f t="shared" si="2"/>
        <v>12.095000000000001</v>
      </c>
      <c r="O23" s="275">
        <f t="shared" si="3"/>
        <v>8.0633333333333344</v>
      </c>
      <c r="P23" s="276">
        <f t="shared" si="4"/>
        <v>29.028000000000002</v>
      </c>
      <c r="Q23" s="287">
        <v>42371</v>
      </c>
      <c r="R23" s="288" t="s">
        <v>1648</v>
      </c>
      <c r="S23" s="288">
        <v>8</v>
      </c>
      <c r="T23" s="288"/>
      <c r="U23" s="289"/>
      <c r="V23" s="279"/>
      <c r="W23" s="280"/>
      <c r="X23" s="280"/>
      <c r="Y23" s="281"/>
      <c r="Z23" s="282"/>
      <c r="AA23" s="290">
        <f t="shared" si="0"/>
        <v>8</v>
      </c>
      <c r="AB23" s="272">
        <f t="shared" si="1"/>
        <v>0</v>
      </c>
      <c r="AC23" s="544">
        <f t="shared" si="1"/>
        <v>0</v>
      </c>
      <c r="AD23" s="293"/>
    </row>
    <row r="24" spans="1:30" s="541" customFormat="1" hidden="1" x14ac:dyDescent="0.3">
      <c r="A24" s="286" t="s">
        <v>825</v>
      </c>
      <c r="B24" s="272" t="s">
        <v>37</v>
      </c>
      <c r="C24" s="542" t="s">
        <v>209</v>
      </c>
      <c r="D24" s="543" t="s">
        <v>215</v>
      </c>
      <c r="E24" s="272"/>
      <c r="F24" s="273" t="s">
        <v>360</v>
      </c>
      <c r="G24" s="273" t="s">
        <v>3</v>
      </c>
      <c r="H24" s="536"/>
      <c r="I24" s="536"/>
      <c r="J24" s="536"/>
      <c r="K24" s="536"/>
      <c r="L24" s="272"/>
      <c r="M24" s="274">
        <v>24.19</v>
      </c>
      <c r="N24" s="275">
        <f t="shared" si="2"/>
        <v>12.095000000000001</v>
      </c>
      <c r="O24" s="275">
        <f t="shared" si="3"/>
        <v>8.0633333333333344</v>
      </c>
      <c r="P24" s="276">
        <f t="shared" si="4"/>
        <v>29.028000000000002</v>
      </c>
      <c r="Q24" s="287">
        <v>42371</v>
      </c>
      <c r="R24" s="288" t="s">
        <v>1648</v>
      </c>
      <c r="S24" s="288">
        <v>7</v>
      </c>
      <c r="T24" s="288"/>
      <c r="U24" s="289"/>
      <c r="V24" s="279"/>
      <c r="W24" s="280"/>
      <c r="X24" s="280"/>
      <c r="Y24" s="281"/>
      <c r="Z24" s="282"/>
      <c r="AA24" s="290">
        <f t="shared" si="0"/>
        <v>7</v>
      </c>
      <c r="AB24" s="272">
        <f t="shared" si="1"/>
        <v>0</v>
      </c>
      <c r="AC24" s="544">
        <f t="shared" si="1"/>
        <v>0</v>
      </c>
      <c r="AD24" s="293"/>
    </row>
    <row r="25" spans="1:30" s="538" customFormat="1" hidden="1" x14ac:dyDescent="0.3">
      <c r="A25" s="270" t="s">
        <v>843</v>
      </c>
      <c r="B25" s="271" t="s">
        <v>57</v>
      </c>
      <c r="C25" s="535" t="s">
        <v>58</v>
      </c>
      <c r="D25" s="535" t="s">
        <v>212</v>
      </c>
      <c r="E25" s="272"/>
      <c r="F25" s="273" t="s">
        <v>338</v>
      </c>
      <c r="G25" s="273" t="s">
        <v>3</v>
      </c>
      <c r="H25" s="536"/>
      <c r="I25" s="536"/>
      <c r="J25" s="536"/>
      <c r="K25" s="536"/>
      <c r="L25" s="272"/>
      <c r="M25" s="274">
        <v>47.31</v>
      </c>
      <c r="N25" s="275">
        <f t="shared" si="2"/>
        <v>23.655000000000001</v>
      </c>
      <c r="O25" s="275">
        <f t="shared" si="3"/>
        <v>15.770000000000001</v>
      </c>
      <c r="P25" s="276">
        <f t="shared" si="4"/>
        <v>56.772000000000006</v>
      </c>
      <c r="Q25" s="277">
        <v>42508</v>
      </c>
      <c r="R25" s="271" t="s">
        <v>1648</v>
      </c>
      <c r="S25" s="271">
        <v>1</v>
      </c>
      <c r="T25" s="271"/>
      <c r="U25" s="278"/>
      <c r="V25" s="279"/>
      <c r="W25" s="280"/>
      <c r="X25" s="280"/>
      <c r="Y25" s="281"/>
      <c r="Z25" s="282"/>
      <c r="AA25" s="270">
        <f t="shared" si="0"/>
        <v>1</v>
      </c>
      <c r="AB25" s="271">
        <f t="shared" si="1"/>
        <v>0</v>
      </c>
      <c r="AC25" s="537">
        <f t="shared" si="1"/>
        <v>0</v>
      </c>
      <c r="AD25" s="284"/>
    </row>
    <row r="26" spans="1:30" s="541" customFormat="1" hidden="1" x14ac:dyDescent="0.3">
      <c r="A26" s="286" t="s">
        <v>36</v>
      </c>
      <c r="B26" s="272" t="s">
        <v>46</v>
      </c>
      <c r="C26" s="542" t="s">
        <v>54</v>
      </c>
      <c r="D26" s="543" t="s">
        <v>213</v>
      </c>
      <c r="E26" s="272" t="s">
        <v>377</v>
      </c>
      <c r="F26" s="273" t="s">
        <v>340</v>
      </c>
      <c r="G26" s="273" t="s">
        <v>3</v>
      </c>
      <c r="H26" s="536"/>
      <c r="I26" s="536"/>
      <c r="J26" s="536"/>
      <c r="K26" s="536"/>
      <c r="L26" s="272"/>
      <c r="M26" s="274">
        <v>46.83</v>
      </c>
      <c r="N26" s="275">
        <f t="shared" si="2"/>
        <v>23.414999999999999</v>
      </c>
      <c r="O26" s="275">
        <f t="shared" si="3"/>
        <v>15.61</v>
      </c>
      <c r="P26" s="276">
        <f t="shared" si="4"/>
        <v>56.195999999999998</v>
      </c>
      <c r="Q26" s="287">
        <v>42371</v>
      </c>
      <c r="R26" s="288" t="s">
        <v>1648</v>
      </c>
      <c r="S26" s="288">
        <v>18</v>
      </c>
      <c r="T26" s="288"/>
      <c r="U26" s="289"/>
      <c r="V26" s="279"/>
      <c r="W26" s="280"/>
      <c r="X26" s="280"/>
      <c r="Y26" s="281"/>
      <c r="Z26" s="282"/>
      <c r="AA26" s="525">
        <f t="shared" si="0"/>
        <v>18</v>
      </c>
      <c r="AB26" s="272">
        <f t="shared" si="1"/>
        <v>0</v>
      </c>
      <c r="AC26" s="544">
        <f t="shared" si="1"/>
        <v>0</v>
      </c>
      <c r="AD26" s="293"/>
    </row>
    <row r="27" spans="1:30" s="541" customFormat="1" hidden="1" x14ac:dyDescent="0.3">
      <c r="A27" s="294" t="s">
        <v>843</v>
      </c>
      <c r="B27" s="295" t="s">
        <v>28</v>
      </c>
      <c r="C27" s="545" t="s">
        <v>55</v>
      </c>
      <c r="D27" s="545" t="s">
        <v>214</v>
      </c>
      <c r="E27" s="295"/>
      <c r="F27" s="295" t="s">
        <v>339</v>
      </c>
      <c r="G27" s="295" t="s">
        <v>3</v>
      </c>
      <c r="H27" s="545"/>
      <c r="I27" s="545"/>
      <c r="J27" s="545"/>
      <c r="K27" s="545"/>
      <c r="L27" s="295"/>
      <c r="M27" s="274">
        <v>53.42</v>
      </c>
      <c r="N27" s="296">
        <f t="shared" si="2"/>
        <v>26.71</v>
      </c>
      <c r="O27" s="296">
        <f t="shared" si="3"/>
        <v>17.806666666666668</v>
      </c>
      <c r="P27" s="297">
        <f t="shared" si="4"/>
        <v>64.103999999999999</v>
      </c>
      <c r="Q27" s="298">
        <v>42371</v>
      </c>
      <c r="R27" s="295" t="s">
        <v>1648</v>
      </c>
      <c r="S27" s="295">
        <v>1</v>
      </c>
      <c r="T27" s="295"/>
      <c r="U27" s="299"/>
      <c r="V27" s="298">
        <v>42473</v>
      </c>
      <c r="W27" s="295" t="s">
        <v>457</v>
      </c>
      <c r="X27" s="295">
        <v>1</v>
      </c>
      <c r="Y27" s="300"/>
      <c r="Z27" s="299"/>
      <c r="AA27" s="301">
        <f>S27-X27</f>
        <v>0</v>
      </c>
      <c r="AB27" s="295">
        <f>I27-Y27</f>
        <v>0</v>
      </c>
      <c r="AC27" s="546">
        <f>J27-Z27</f>
        <v>0</v>
      </c>
      <c r="AD27" s="303" t="s">
        <v>459</v>
      </c>
    </row>
    <row r="28" spans="1:30" s="541" customFormat="1" hidden="1" x14ac:dyDescent="0.3">
      <c r="A28" s="294" t="s">
        <v>14</v>
      </c>
      <c r="B28" s="295" t="s">
        <v>532</v>
      </c>
      <c r="C28" s="545" t="s">
        <v>623</v>
      </c>
      <c r="D28" s="545" t="s">
        <v>624</v>
      </c>
      <c r="E28" s="295"/>
      <c r="F28" s="295" t="s">
        <v>339</v>
      </c>
      <c r="G28" s="295" t="s">
        <v>3</v>
      </c>
      <c r="H28" s="545"/>
      <c r="I28" s="545"/>
      <c r="J28" s="545"/>
      <c r="K28" s="545"/>
      <c r="L28" s="295"/>
      <c r="M28" s="274">
        <v>36.36</v>
      </c>
      <c r="N28" s="296">
        <f t="shared" si="2"/>
        <v>18.18</v>
      </c>
      <c r="O28" s="296">
        <f t="shared" si="3"/>
        <v>12.12</v>
      </c>
      <c r="P28" s="297">
        <f t="shared" si="4"/>
        <v>43.631999999999998</v>
      </c>
      <c r="Q28" s="298">
        <v>42371</v>
      </c>
      <c r="R28" s="295" t="s">
        <v>1648</v>
      </c>
      <c r="S28" s="295">
        <v>2</v>
      </c>
      <c r="T28" s="295"/>
      <c r="U28" s="299"/>
      <c r="V28" s="298">
        <v>42431</v>
      </c>
      <c r="W28" s="295" t="s">
        <v>457</v>
      </c>
      <c r="X28" s="295">
        <v>2</v>
      </c>
      <c r="Y28" s="300"/>
      <c r="Z28" s="299"/>
      <c r="AA28" s="304">
        <f>S28-X28</f>
        <v>0</v>
      </c>
      <c r="AB28" s="295"/>
      <c r="AC28" s="546"/>
      <c r="AD28" s="303" t="s">
        <v>459</v>
      </c>
    </row>
    <row r="29" spans="1:30" s="538" customFormat="1" hidden="1" x14ac:dyDescent="0.3">
      <c r="A29" s="286" t="s">
        <v>843</v>
      </c>
      <c r="B29" s="272" t="s">
        <v>542</v>
      </c>
      <c r="C29" s="542" t="s">
        <v>543</v>
      </c>
      <c r="D29" s="536" t="s">
        <v>545</v>
      </c>
      <c r="E29" s="272"/>
      <c r="F29" s="272" t="s">
        <v>520</v>
      </c>
      <c r="G29" s="273" t="s">
        <v>3</v>
      </c>
      <c r="H29" s="536"/>
      <c r="I29" s="536"/>
      <c r="J29" s="536"/>
      <c r="K29" s="536"/>
      <c r="L29" s="272"/>
      <c r="M29" s="274">
        <v>61.57</v>
      </c>
      <c r="N29" s="275">
        <f t="shared" si="2"/>
        <v>30.785</v>
      </c>
      <c r="O29" s="275">
        <f t="shared" si="3"/>
        <v>20.523333333333333</v>
      </c>
      <c r="P29" s="276">
        <f t="shared" si="4"/>
        <v>73.884</v>
      </c>
      <c r="Q29" s="287">
        <v>42371</v>
      </c>
      <c r="R29" s="288" t="s">
        <v>1648</v>
      </c>
      <c r="S29" s="288">
        <v>1</v>
      </c>
      <c r="T29" s="288"/>
      <c r="U29" s="289"/>
      <c r="V29" s="279"/>
      <c r="W29" s="280"/>
      <c r="X29" s="280"/>
      <c r="Y29" s="281"/>
      <c r="Z29" s="282"/>
      <c r="AA29" s="305">
        <f t="shared" si="0"/>
        <v>1</v>
      </c>
      <c r="AB29" s="272">
        <f>I29-Y29</f>
        <v>0</v>
      </c>
      <c r="AC29" s="544">
        <f>J29-Z29</f>
        <v>0</v>
      </c>
      <c r="AD29" s="293"/>
    </row>
    <row r="30" spans="1:30" s="541" customFormat="1" hidden="1" x14ac:dyDescent="0.3">
      <c r="A30" s="294" t="s">
        <v>14</v>
      </c>
      <c r="B30" s="295" t="s">
        <v>542</v>
      </c>
      <c r="C30" s="545" t="s">
        <v>1684</v>
      </c>
      <c r="D30" s="545" t="s">
        <v>546</v>
      </c>
      <c r="E30" s="295"/>
      <c r="F30" s="295" t="s">
        <v>520</v>
      </c>
      <c r="G30" s="295" t="s">
        <v>3</v>
      </c>
      <c r="H30" s="545"/>
      <c r="I30" s="545"/>
      <c r="J30" s="545"/>
      <c r="K30" s="545"/>
      <c r="L30" s="295"/>
      <c r="M30" s="274">
        <v>65.569999999999993</v>
      </c>
      <c r="N30" s="296">
        <f t="shared" si="2"/>
        <v>32.784999999999997</v>
      </c>
      <c r="O30" s="296">
        <f t="shared" si="3"/>
        <v>21.856666666666666</v>
      </c>
      <c r="P30" s="297">
        <f t="shared" si="4"/>
        <v>78.683999999999997</v>
      </c>
      <c r="Q30" s="298">
        <v>42371</v>
      </c>
      <c r="R30" s="295" t="s">
        <v>1648</v>
      </c>
      <c r="S30" s="295">
        <v>1</v>
      </c>
      <c r="T30" s="295"/>
      <c r="U30" s="299"/>
      <c r="V30" s="298">
        <v>42474</v>
      </c>
      <c r="W30" s="295" t="s">
        <v>457</v>
      </c>
      <c r="X30" s="295">
        <v>1</v>
      </c>
      <c r="Y30" s="300"/>
      <c r="Z30" s="299"/>
      <c r="AA30" s="306">
        <f>S30-X30</f>
        <v>0</v>
      </c>
      <c r="AB30" s="295">
        <f>I30-Y30</f>
        <v>0</v>
      </c>
      <c r="AC30" s="546">
        <f>J30-Z30</f>
        <v>0</v>
      </c>
      <c r="AD30" s="303" t="s">
        <v>459</v>
      </c>
    </row>
    <row r="31" spans="1:30" s="541" customFormat="1" hidden="1" x14ac:dyDescent="0.3">
      <c r="A31" s="307" t="s">
        <v>828</v>
      </c>
      <c r="B31" s="272" t="s">
        <v>103</v>
      </c>
      <c r="C31" s="542" t="s">
        <v>206</v>
      </c>
      <c r="D31" s="543" t="s">
        <v>276</v>
      </c>
      <c r="E31" s="272"/>
      <c r="F31" s="273" t="s">
        <v>346</v>
      </c>
      <c r="G31" s="273" t="s">
        <v>3</v>
      </c>
      <c r="H31" s="536"/>
      <c r="I31" s="536"/>
      <c r="J31" s="536"/>
      <c r="K31" s="536"/>
      <c r="L31" s="272"/>
      <c r="M31" s="274">
        <v>47.7</v>
      </c>
      <c r="N31" s="275">
        <f t="shared" si="2"/>
        <v>23.85</v>
      </c>
      <c r="O31" s="275">
        <f t="shared" si="3"/>
        <v>15.9</v>
      </c>
      <c r="P31" s="276">
        <f t="shared" si="4"/>
        <v>57.24</v>
      </c>
      <c r="Q31" s="287">
        <v>42371</v>
      </c>
      <c r="R31" s="288" t="s">
        <v>1648</v>
      </c>
      <c r="S31" s="288">
        <v>1</v>
      </c>
      <c r="T31" s="288"/>
      <c r="U31" s="289"/>
      <c r="V31" s="279"/>
      <c r="W31" s="280"/>
      <c r="X31" s="280"/>
      <c r="Y31" s="281"/>
      <c r="Z31" s="282"/>
      <c r="AA31" s="305">
        <f t="shared" si="0"/>
        <v>1</v>
      </c>
      <c r="AB31" s="272"/>
      <c r="AC31" s="544">
        <f>J31-Z31</f>
        <v>0</v>
      </c>
      <c r="AD31" s="293"/>
    </row>
    <row r="32" spans="1:30" s="541" customFormat="1" hidden="1" x14ac:dyDescent="0.3">
      <c r="A32" s="307" t="s">
        <v>828</v>
      </c>
      <c r="B32" s="272" t="s">
        <v>586</v>
      </c>
      <c r="C32" s="542" t="s">
        <v>206</v>
      </c>
      <c r="D32" s="543" t="s">
        <v>276</v>
      </c>
      <c r="E32" s="272"/>
      <c r="F32" s="273" t="s">
        <v>346</v>
      </c>
      <c r="G32" s="273" t="s">
        <v>3</v>
      </c>
      <c r="H32" s="536"/>
      <c r="I32" s="536"/>
      <c r="J32" s="536"/>
      <c r="K32" s="536"/>
      <c r="L32" s="272"/>
      <c r="M32" s="274">
        <v>47.7</v>
      </c>
      <c r="N32" s="275">
        <f t="shared" si="2"/>
        <v>23.85</v>
      </c>
      <c r="O32" s="275">
        <f t="shared" si="3"/>
        <v>15.9</v>
      </c>
      <c r="P32" s="276">
        <f t="shared" si="4"/>
        <v>57.24</v>
      </c>
      <c r="Q32" s="287">
        <v>42371</v>
      </c>
      <c r="R32" s="288" t="s">
        <v>1648</v>
      </c>
      <c r="S32" s="288">
        <v>1</v>
      </c>
      <c r="T32" s="288"/>
      <c r="U32" s="289"/>
      <c r="V32" s="279"/>
      <c r="W32" s="280"/>
      <c r="X32" s="280"/>
      <c r="Y32" s="281"/>
      <c r="Z32" s="282"/>
      <c r="AA32" s="525">
        <f t="shared" si="0"/>
        <v>1</v>
      </c>
      <c r="AB32" s="272"/>
      <c r="AC32" s="544"/>
      <c r="AD32" s="293"/>
    </row>
    <row r="33" spans="1:30" s="541" customFormat="1" hidden="1" x14ac:dyDescent="0.3">
      <c r="A33" s="307" t="s">
        <v>828</v>
      </c>
      <c r="B33" s="272" t="s">
        <v>1101</v>
      </c>
      <c r="C33" s="542" t="s">
        <v>206</v>
      </c>
      <c r="D33" s="543" t="s">
        <v>276</v>
      </c>
      <c r="E33" s="272"/>
      <c r="F33" s="273" t="s">
        <v>346</v>
      </c>
      <c r="G33" s="273" t="s">
        <v>3</v>
      </c>
      <c r="H33" s="536"/>
      <c r="I33" s="536"/>
      <c r="J33" s="536"/>
      <c r="K33" s="536"/>
      <c r="L33" s="272"/>
      <c r="M33" s="274">
        <v>47.7</v>
      </c>
      <c r="N33" s="275">
        <f t="shared" si="2"/>
        <v>23.85</v>
      </c>
      <c r="O33" s="275">
        <f t="shared" si="3"/>
        <v>15.9</v>
      </c>
      <c r="P33" s="276">
        <f t="shared" si="4"/>
        <v>57.24</v>
      </c>
      <c r="Q33" s="287">
        <v>42371</v>
      </c>
      <c r="R33" s="288" t="s">
        <v>1648</v>
      </c>
      <c r="S33" s="288">
        <v>10</v>
      </c>
      <c r="T33" s="288"/>
      <c r="U33" s="289"/>
      <c r="V33" s="279"/>
      <c r="W33" s="280"/>
      <c r="X33" s="280"/>
      <c r="Y33" s="281"/>
      <c r="Z33" s="282"/>
      <c r="AA33" s="525">
        <f t="shared" si="0"/>
        <v>10</v>
      </c>
      <c r="AB33" s="272"/>
      <c r="AC33" s="544"/>
      <c r="AD33" s="293"/>
    </row>
    <row r="34" spans="1:30" s="541" customFormat="1" hidden="1" x14ac:dyDescent="0.3">
      <c r="A34" s="307" t="s">
        <v>827</v>
      </c>
      <c r="B34" s="272" t="s">
        <v>1101</v>
      </c>
      <c r="C34" s="542" t="s">
        <v>206</v>
      </c>
      <c r="D34" s="543" t="s">
        <v>276</v>
      </c>
      <c r="E34" s="272"/>
      <c r="F34" s="273" t="s">
        <v>346</v>
      </c>
      <c r="G34" s="273" t="s">
        <v>3</v>
      </c>
      <c r="H34" s="536"/>
      <c r="I34" s="536"/>
      <c r="J34" s="536"/>
      <c r="K34" s="536"/>
      <c r="L34" s="272"/>
      <c r="M34" s="274">
        <v>47.7</v>
      </c>
      <c r="N34" s="275">
        <f t="shared" si="2"/>
        <v>23.85</v>
      </c>
      <c r="O34" s="275">
        <f t="shared" si="3"/>
        <v>15.9</v>
      </c>
      <c r="P34" s="276">
        <f t="shared" si="4"/>
        <v>57.24</v>
      </c>
      <c r="Q34" s="287">
        <v>42371</v>
      </c>
      <c r="R34" s="288" t="s">
        <v>1648</v>
      </c>
      <c r="S34" s="288">
        <v>22</v>
      </c>
      <c r="T34" s="288"/>
      <c r="U34" s="289"/>
      <c r="V34" s="279"/>
      <c r="W34" s="280"/>
      <c r="X34" s="280"/>
      <c r="Y34" s="281"/>
      <c r="Z34" s="282"/>
      <c r="AA34" s="525">
        <f t="shared" si="0"/>
        <v>22</v>
      </c>
      <c r="AB34" s="272"/>
      <c r="AC34" s="544"/>
      <c r="AD34" s="293"/>
    </row>
    <row r="35" spans="1:30" s="541" customFormat="1" hidden="1" x14ac:dyDescent="0.3">
      <c r="A35" s="307" t="s">
        <v>828</v>
      </c>
      <c r="B35" s="272" t="s">
        <v>849</v>
      </c>
      <c r="C35" s="542" t="s">
        <v>206</v>
      </c>
      <c r="D35" s="543" t="s">
        <v>276</v>
      </c>
      <c r="E35" s="272"/>
      <c r="F35" s="273" t="s">
        <v>346</v>
      </c>
      <c r="G35" s="273" t="s">
        <v>3</v>
      </c>
      <c r="H35" s="536"/>
      <c r="I35" s="536"/>
      <c r="J35" s="536"/>
      <c r="K35" s="536"/>
      <c r="L35" s="272"/>
      <c r="M35" s="274">
        <v>47.7</v>
      </c>
      <c r="N35" s="275">
        <f t="shared" si="2"/>
        <v>23.85</v>
      </c>
      <c r="O35" s="275">
        <f t="shared" si="3"/>
        <v>15.9</v>
      </c>
      <c r="P35" s="276">
        <f t="shared" si="4"/>
        <v>57.24</v>
      </c>
      <c r="Q35" s="287">
        <v>42371</v>
      </c>
      <c r="R35" s="288" t="s">
        <v>1648</v>
      </c>
      <c r="S35" s="288">
        <v>7</v>
      </c>
      <c r="T35" s="288"/>
      <c r="U35" s="289"/>
      <c r="V35" s="279"/>
      <c r="W35" s="280"/>
      <c r="X35" s="280"/>
      <c r="Y35" s="281"/>
      <c r="Z35" s="282"/>
      <c r="AA35" s="305">
        <f t="shared" si="0"/>
        <v>7</v>
      </c>
      <c r="AB35" s="272"/>
      <c r="AC35" s="544"/>
      <c r="AD35" s="293"/>
    </row>
    <row r="36" spans="1:30" s="541" customFormat="1" hidden="1" x14ac:dyDescent="0.3">
      <c r="A36" s="286" t="s">
        <v>831</v>
      </c>
      <c r="B36" s="272" t="s">
        <v>103</v>
      </c>
      <c r="C36" s="542" t="s">
        <v>35</v>
      </c>
      <c r="D36" s="543" t="s">
        <v>222</v>
      </c>
      <c r="E36" s="272"/>
      <c r="F36" s="273" t="s">
        <v>346</v>
      </c>
      <c r="G36" s="273" t="s">
        <v>3</v>
      </c>
      <c r="H36" s="536"/>
      <c r="I36" s="536"/>
      <c r="J36" s="536"/>
      <c r="K36" s="536"/>
      <c r="L36" s="272"/>
      <c r="M36" s="274">
        <v>47.7</v>
      </c>
      <c r="N36" s="275">
        <f t="shared" si="2"/>
        <v>23.85</v>
      </c>
      <c r="O36" s="275">
        <f t="shared" si="3"/>
        <v>15.9</v>
      </c>
      <c r="P36" s="276">
        <f t="shared" si="4"/>
        <v>57.24</v>
      </c>
      <c r="Q36" s="287">
        <v>42371</v>
      </c>
      <c r="R36" s="288" t="s">
        <v>1648</v>
      </c>
      <c r="S36" s="288">
        <v>32</v>
      </c>
      <c r="T36" s="288"/>
      <c r="U36" s="289"/>
      <c r="V36" s="279"/>
      <c r="W36" s="280"/>
      <c r="X36" s="280"/>
      <c r="Y36" s="281"/>
      <c r="Z36" s="282"/>
      <c r="AA36" s="305">
        <f t="shared" si="0"/>
        <v>32</v>
      </c>
      <c r="AB36" s="272"/>
      <c r="AC36" s="544"/>
      <c r="AD36" s="293"/>
    </row>
    <row r="37" spans="1:30" s="541" customFormat="1" hidden="1" x14ac:dyDescent="0.3">
      <c r="A37" s="286" t="s">
        <v>834</v>
      </c>
      <c r="B37" s="272" t="s">
        <v>150</v>
      </c>
      <c r="C37" s="542" t="s">
        <v>204</v>
      </c>
      <c r="D37" s="536" t="s">
        <v>274</v>
      </c>
      <c r="E37" s="272"/>
      <c r="F37" s="272" t="s">
        <v>346</v>
      </c>
      <c r="G37" s="272" t="s">
        <v>3</v>
      </c>
      <c r="H37" s="536"/>
      <c r="I37" s="536"/>
      <c r="J37" s="536"/>
      <c r="K37" s="536"/>
      <c r="L37" s="272"/>
      <c r="M37" s="274">
        <v>47.7</v>
      </c>
      <c r="N37" s="275">
        <f t="shared" si="2"/>
        <v>23.85</v>
      </c>
      <c r="O37" s="275">
        <f t="shared" si="3"/>
        <v>15.9</v>
      </c>
      <c r="P37" s="276">
        <f t="shared" si="4"/>
        <v>57.24</v>
      </c>
      <c r="Q37" s="287">
        <v>42371</v>
      </c>
      <c r="R37" s="288" t="s">
        <v>1648</v>
      </c>
      <c r="S37" s="288">
        <v>1</v>
      </c>
      <c r="T37" s="288"/>
      <c r="U37" s="289"/>
      <c r="V37" s="308"/>
      <c r="W37" s="280"/>
      <c r="X37" s="280"/>
      <c r="Y37" s="281"/>
      <c r="Z37" s="282"/>
      <c r="AA37" s="525">
        <f t="shared" si="0"/>
        <v>1</v>
      </c>
      <c r="AB37" s="272"/>
      <c r="AC37" s="544">
        <f>J37-Z37</f>
        <v>0</v>
      </c>
      <c r="AD37" s="293"/>
    </row>
    <row r="38" spans="1:30" s="541" customFormat="1" hidden="1" x14ac:dyDescent="0.3">
      <c r="A38" s="286" t="s">
        <v>834</v>
      </c>
      <c r="B38" s="272" t="s">
        <v>34</v>
      </c>
      <c r="C38" s="542" t="s">
        <v>204</v>
      </c>
      <c r="D38" s="536" t="s">
        <v>274</v>
      </c>
      <c r="E38" s="272"/>
      <c r="F38" s="272" t="s">
        <v>346</v>
      </c>
      <c r="G38" s="272" t="s">
        <v>3</v>
      </c>
      <c r="H38" s="536"/>
      <c r="I38" s="536"/>
      <c r="J38" s="536"/>
      <c r="K38" s="536"/>
      <c r="L38" s="272"/>
      <c r="M38" s="274">
        <v>47.7</v>
      </c>
      <c r="N38" s="275">
        <f t="shared" si="2"/>
        <v>23.85</v>
      </c>
      <c r="O38" s="275">
        <f t="shared" si="3"/>
        <v>15.9</v>
      </c>
      <c r="P38" s="276">
        <f t="shared" si="4"/>
        <v>57.24</v>
      </c>
      <c r="Q38" s="287">
        <v>42371</v>
      </c>
      <c r="R38" s="288" t="s">
        <v>1648</v>
      </c>
      <c r="S38" s="288">
        <v>1</v>
      </c>
      <c r="T38" s="288"/>
      <c r="U38" s="289"/>
      <c r="V38" s="308"/>
      <c r="W38" s="280"/>
      <c r="X38" s="280"/>
      <c r="Y38" s="281"/>
      <c r="Z38" s="282"/>
      <c r="AA38" s="305">
        <f t="shared" si="0"/>
        <v>1</v>
      </c>
      <c r="AB38" s="272">
        <f>I38-Y38</f>
        <v>0</v>
      </c>
      <c r="AC38" s="544">
        <f>J38-Z38</f>
        <v>0</v>
      </c>
      <c r="AD38" s="293"/>
    </row>
    <row r="39" spans="1:30" s="541" customFormat="1" hidden="1" x14ac:dyDescent="0.3">
      <c r="A39" s="307" t="s">
        <v>834</v>
      </c>
      <c r="B39" s="272" t="s">
        <v>586</v>
      </c>
      <c r="C39" s="542" t="s">
        <v>204</v>
      </c>
      <c r="D39" s="536" t="s">
        <v>274</v>
      </c>
      <c r="E39" s="272"/>
      <c r="F39" s="272" t="s">
        <v>346</v>
      </c>
      <c r="G39" s="272" t="s">
        <v>3</v>
      </c>
      <c r="H39" s="536"/>
      <c r="I39" s="536"/>
      <c r="J39" s="536"/>
      <c r="K39" s="536"/>
      <c r="L39" s="272"/>
      <c r="M39" s="274">
        <v>47.7</v>
      </c>
      <c r="N39" s="275">
        <f t="shared" si="2"/>
        <v>23.85</v>
      </c>
      <c r="O39" s="275">
        <f t="shared" si="3"/>
        <v>15.9</v>
      </c>
      <c r="P39" s="276">
        <f t="shared" si="4"/>
        <v>57.24</v>
      </c>
      <c r="Q39" s="287">
        <v>42371</v>
      </c>
      <c r="R39" s="288" t="s">
        <v>1648</v>
      </c>
      <c r="S39" s="288">
        <v>2</v>
      </c>
      <c r="T39" s="288"/>
      <c r="U39" s="289"/>
      <c r="V39" s="279"/>
      <c r="W39" s="280"/>
      <c r="X39" s="280"/>
      <c r="Y39" s="281"/>
      <c r="Z39" s="282"/>
      <c r="AA39" s="526">
        <f t="shared" si="0"/>
        <v>2</v>
      </c>
      <c r="AB39" s="272"/>
      <c r="AC39" s="544"/>
      <c r="AD39" s="293"/>
    </row>
    <row r="40" spans="1:30" s="541" customFormat="1" hidden="1" x14ac:dyDescent="0.3">
      <c r="A40" s="307" t="s">
        <v>832</v>
      </c>
      <c r="B40" s="272" t="s">
        <v>108</v>
      </c>
      <c r="C40" s="542" t="s">
        <v>31</v>
      </c>
      <c r="D40" s="536" t="s">
        <v>219</v>
      </c>
      <c r="E40" s="272"/>
      <c r="F40" s="272" t="s">
        <v>346</v>
      </c>
      <c r="G40" s="272" t="s">
        <v>3</v>
      </c>
      <c r="H40" s="536"/>
      <c r="I40" s="536"/>
      <c r="J40" s="536"/>
      <c r="K40" s="536"/>
      <c r="L40" s="272"/>
      <c r="M40" s="274">
        <v>47.7</v>
      </c>
      <c r="N40" s="275">
        <f t="shared" si="2"/>
        <v>23.85</v>
      </c>
      <c r="O40" s="275">
        <f t="shared" si="3"/>
        <v>15.9</v>
      </c>
      <c r="P40" s="276">
        <f t="shared" si="4"/>
        <v>57.24</v>
      </c>
      <c r="Q40" s="287">
        <v>42371</v>
      </c>
      <c r="R40" s="288" t="s">
        <v>1648</v>
      </c>
      <c r="S40" s="288">
        <v>3</v>
      </c>
      <c r="T40" s="288"/>
      <c r="U40" s="289"/>
      <c r="V40" s="279"/>
      <c r="W40" s="280"/>
      <c r="X40" s="280"/>
      <c r="Y40" s="281"/>
      <c r="Z40" s="282"/>
      <c r="AA40" s="305">
        <f t="shared" si="0"/>
        <v>3</v>
      </c>
      <c r="AB40" s="272"/>
      <c r="AC40" s="544"/>
      <c r="AD40" s="293"/>
    </row>
    <row r="41" spans="1:30" s="541" customFormat="1" hidden="1" x14ac:dyDescent="0.3">
      <c r="A41" s="307" t="s">
        <v>832</v>
      </c>
      <c r="B41" s="272" t="s">
        <v>849</v>
      </c>
      <c r="C41" s="542" t="s">
        <v>31</v>
      </c>
      <c r="D41" s="536" t="s">
        <v>219</v>
      </c>
      <c r="E41" s="272"/>
      <c r="F41" s="272" t="s">
        <v>346</v>
      </c>
      <c r="G41" s="272" t="s">
        <v>3</v>
      </c>
      <c r="H41" s="536"/>
      <c r="I41" s="536"/>
      <c r="J41" s="536"/>
      <c r="K41" s="536"/>
      <c r="L41" s="272"/>
      <c r="M41" s="274">
        <v>47.7</v>
      </c>
      <c r="N41" s="275">
        <f t="shared" si="2"/>
        <v>23.85</v>
      </c>
      <c r="O41" s="275">
        <f t="shared" si="3"/>
        <v>15.9</v>
      </c>
      <c r="P41" s="276">
        <f t="shared" si="4"/>
        <v>57.24</v>
      </c>
      <c r="Q41" s="287">
        <v>42371</v>
      </c>
      <c r="R41" s="288" t="s">
        <v>1648</v>
      </c>
      <c r="S41" s="288">
        <v>2</v>
      </c>
      <c r="T41" s="288"/>
      <c r="U41" s="289"/>
      <c r="V41" s="279"/>
      <c r="W41" s="280"/>
      <c r="X41" s="280"/>
      <c r="Y41" s="281"/>
      <c r="Z41" s="282"/>
      <c r="AA41" s="526">
        <f t="shared" si="0"/>
        <v>2</v>
      </c>
      <c r="AB41" s="272"/>
      <c r="AC41" s="544"/>
      <c r="AD41" s="293"/>
    </row>
    <row r="42" spans="1:30" s="541" customFormat="1" hidden="1" x14ac:dyDescent="0.3">
      <c r="A42" s="307" t="s">
        <v>832</v>
      </c>
      <c r="B42" s="272" t="s">
        <v>586</v>
      </c>
      <c r="C42" s="542" t="s">
        <v>31</v>
      </c>
      <c r="D42" s="536" t="s">
        <v>219</v>
      </c>
      <c r="E42" s="272"/>
      <c r="F42" s="272" t="s">
        <v>346</v>
      </c>
      <c r="G42" s="272" t="s">
        <v>3</v>
      </c>
      <c r="H42" s="536"/>
      <c r="I42" s="536"/>
      <c r="J42" s="536"/>
      <c r="K42" s="536"/>
      <c r="L42" s="272"/>
      <c r="M42" s="274">
        <v>47.7</v>
      </c>
      <c r="N42" s="275">
        <f t="shared" si="2"/>
        <v>23.85</v>
      </c>
      <c r="O42" s="275">
        <f t="shared" si="3"/>
        <v>15.9</v>
      </c>
      <c r="P42" s="276">
        <f t="shared" si="4"/>
        <v>57.24</v>
      </c>
      <c r="Q42" s="287">
        <v>42371</v>
      </c>
      <c r="R42" s="288" t="s">
        <v>1648</v>
      </c>
      <c r="S42" s="288">
        <v>2</v>
      </c>
      <c r="T42" s="288"/>
      <c r="U42" s="289"/>
      <c r="V42" s="279"/>
      <c r="W42" s="280"/>
      <c r="X42" s="280"/>
      <c r="Y42" s="281"/>
      <c r="Z42" s="282"/>
      <c r="AA42" s="526">
        <f t="shared" si="0"/>
        <v>2</v>
      </c>
      <c r="AB42" s="272"/>
      <c r="AC42" s="544"/>
      <c r="AD42" s="293"/>
    </row>
    <row r="43" spans="1:30" s="541" customFormat="1" hidden="1" x14ac:dyDescent="0.3">
      <c r="A43" s="307" t="s">
        <v>832</v>
      </c>
      <c r="B43" s="272" t="s">
        <v>1101</v>
      </c>
      <c r="C43" s="542" t="s">
        <v>31</v>
      </c>
      <c r="D43" s="536" t="s">
        <v>219</v>
      </c>
      <c r="E43" s="272"/>
      <c r="F43" s="272" t="s">
        <v>346</v>
      </c>
      <c r="G43" s="272" t="s">
        <v>3</v>
      </c>
      <c r="H43" s="536"/>
      <c r="I43" s="536"/>
      <c r="J43" s="536"/>
      <c r="K43" s="536"/>
      <c r="L43" s="272"/>
      <c r="M43" s="274">
        <v>47.7</v>
      </c>
      <c r="N43" s="275">
        <f t="shared" si="2"/>
        <v>23.85</v>
      </c>
      <c r="O43" s="275">
        <f t="shared" si="3"/>
        <v>15.9</v>
      </c>
      <c r="P43" s="276">
        <f t="shared" si="4"/>
        <v>57.24</v>
      </c>
      <c r="Q43" s="287">
        <v>42371</v>
      </c>
      <c r="R43" s="288" t="s">
        <v>1648</v>
      </c>
      <c r="S43" s="288">
        <v>8</v>
      </c>
      <c r="T43" s="288"/>
      <c r="U43" s="289"/>
      <c r="V43" s="279"/>
      <c r="W43" s="280"/>
      <c r="X43" s="280"/>
      <c r="Y43" s="281"/>
      <c r="Z43" s="282"/>
      <c r="AA43" s="526">
        <f t="shared" si="0"/>
        <v>8</v>
      </c>
      <c r="AB43" s="272"/>
      <c r="AC43" s="544"/>
      <c r="AD43" s="293"/>
    </row>
    <row r="44" spans="1:30" s="541" customFormat="1" hidden="1" x14ac:dyDescent="0.3">
      <c r="A44" s="307" t="s">
        <v>832</v>
      </c>
      <c r="B44" s="272" t="s">
        <v>1131</v>
      </c>
      <c r="C44" s="542" t="s">
        <v>31</v>
      </c>
      <c r="D44" s="536" t="s">
        <v>219</v>
      </c>
      <c r="E44" s="272"/>
      <c r="F44" s="272" t="s">
        <v>346</v>
      </c>
      <c r="G44" s="272" t="s">
        <v>3</v>
      </c>
      <c r="H44" s="536"/>
      <c r="I44" s="536"/>
      <c r="J44" s="536"/>
      <c r="K44" s="536"/>
      <c r="L44" s="272"/>
      <c r="M44" s="274">
        <v>47.7</v>
      </c>
      <c r="N44" s="275">
        <f t="shared" si="2"/>
        <v>23.85</v>
      </c>
      <c r="O44" s="275">
        <f t="shared" si="3"/>
        <v>15.9</v>
      </c>
      <c r="P44" s="276">
        <f t="shared" si="4"/>
        <v>57.24</v>
      </c>
      <c r="Q44" s="287">
        <v>42371</v>
      </c>
      <c r="R44" s="288" t="s">
        <v>1648</v>
      </c>
      <c r="S44" s="288">
        <v>1</v>
      </c>
      <c r="T44" s="288"/>
      <c r="U44" s="289"/>
      <c r="V44" s="279"/>
      <c r="W44" s="280"/>
      <c r="X44" s="280"/>
      <c r="Y44" s="281"/>
      <c r="Z44" s="282"/>
      <c r="AA44" s="526">
        <f t="shared" si="0"/>
        <v>1</v>
      </c>
      <c r="AB44" s="272"/>
      <c r="AC44" s="544"/>
      <c r="AD44" s="293"/>
    </row>
    <row r="45" spans="1:30" s="541" customFormat="1" hidden="1" x14ac:dyDescent="0.3">
      <c r="A45" s="307" t="s">
        <v>826</v>
      </c>
      <c r="B45" s="272" t="s">
        <v>849</v>
      </c>
      <c r="C45" s="542" t="s">
        <v>32</v>
      </c>
      <c r="D45" s="536" t="s">
        <v>220</v>
      </c>
      <c r="E45" s="272"/>
      <c r="F45" s="272" t="s">
        <v>346</v>
      </c>
      <c r="G45" s="272" t="s">
        <v>3</v>
      </c>
      <c r="H45" s="536"/>
      <c r="I45" s="536"/>
      <c r="J45" s="536"/>
      <c r="K45" s="536"/>
      <c r="L45" s="272"/>
      <c r="M45" s="274">
        <v>47.7</v>
      </c>
      <c r="N45" s="275">
        <f t="shared" si="2"/>
        <v>23.85</v>
      </c>
      <c r="O45" s="275">
        <f t="shared" si="3"/>
        <v>15.9</v>
      </c>
      <c r="P45" s="276">
        <f t="shared" si="4"/>
        <v>57.24</v>
      </c>
      <c r="Q45" s="287">
        <v>42371</v>
      </c>
      <c r="R45" s="288" t="s">
        <v>1648</v>
      </c>
      <c r="S45" s="288">
        <v>5</v>
      </c>
      <c r="T45" s="288"/>
      <c r="U45" s="289"/>
      <c r="V45" s="279"/>
      <c r="W45" s="280"/>
      <c r="X45" s="280"/>
      <c r="Y45" s="281"/>
      <c r="Z45" s="282"/>
      <c r="AA45" s="305">
        <f t="shared" si="0"/>
        <v>5</v>
      </c>
      <c r="AB45" s="272">
        <f>I45-Y45</f>
        <v>0</v>
      </c>
      <c r="AC45" s="544">
        <f>J45-Z45</f>
        <v>0</v>
      </c>
      <c r="AD45" s="293"/>
    </row>
    <row r="46" spans="1:30" s="541" customFormat="1" hidden="1" x14ac:dyDescent="0.3">
      <c r="A46" s="307" t="s">
        <v>826</v>
      </c>
      <c r="B46" s="272" t="s">
        <v>103</v>
      </c>
      <c r="C46" s="542" t="s">
        <v>32</v>
      </c>
      <c r="D46" s="536" t="s">
        <v>220</v>
      </c>
      <c r="E46" s="272"/>
      <c r="F46" s="272" t="s">
        <v>346</v>
      </c>
      <c r="G46" s="272" t="s">
        <v>3</v>
      </c>
      <c r="H46" s="536"/>
      <c r="I46" s="536"/>
      <c r="J46" s="536"/>
      <c r="K46" s="536"/>
      <c r="L46" s="272"/>
      <c r="M46" s="274">
        <v>47.7</v>
      </c>
      <c r="N46" s="275">
        <f t="shared" si="2"/>
        <v>23.85</v>
      </c>
      <c r="O46" s="275">
        <f t="shared" si="3"/>
        <v>15.9</v>
      </c>
      <c r="P46" s="276">
        <f t="shared" si="4"/>
        <v>57.24</v>
      </c>
      <c r="Q46" s="287">
        <v>42371</v>
      </c>
      <c r="R46" s="288" t="s">
        <v>1648</v>
      </c>
      <c r="S46" s="288">
        <v>16</v>
      </c>
      <c r="T46" s="288"/>
      <c r="U46" s="289"/>
      <c r="V46" s="279"/>
      <c r="W46" s="280"/>
      <c r="X46" s="280"/>
      <c r="Y46" s="281"/>
      <c r="Z46" s="282"/>
      <c r="AA46" s="305">
        <f t="shared" si="0"/>
        <v>16</v>
      </c>
      <c r="AB46" s="272">
        <f>I46-Y46</f>
        <v>0</v>
      </c>
      <c r="AC46" s="544">
        <f>J45-Z45</f>
        <v>0</v>
      </c>
      <c r="AD46" s="293"/>
    </row>
    <row r="47" spans="1:30" s="541" customFormat="1" hidden="1" x14ac:dyDescent="0.3">
      <c r="A47" s="307" t="s">
        <v>826</v>
      </c>
      <c r="B47" s="272" t="s">
        <v>586</v>
      </c>
      <c r="C47" s="542" t="s">
        <v>32</v>
      </c>
      <c r="D47" s="536" t="s">
        <v>220</v>
      </c>
      <c r="E47" s="272"/>
      <c r="F47" s="272" t="s">
        <v>346</v>
      </c>
      <c r="G47" s="272" t="s">
        <v>3</v>
      </c>
      <c r="H47" s="536"/>
      <c r="I47" s="536"/>
      <c r="J47" s="536"/>
      <c r="K47" s="536"/>
      <c r="L47" s="272"/>
      <c r="M47" s="274">
        <v>47.7</v>
      </c>
      <c r="N47" s="275">
        <f t="shared" si="2"/>
        <v>23.85</v>
      </c>
      <c r="O47" s="275">
        <f t="shared" si="3"/>
        <v>15.9</v>
      </c>
      <c r="P47" s="276">
        <f t="shared" si="4"/>
        <v>57.24</v>
      </c>
      <c r="Q47" s="287">
        <v>42371</v>
      </c>
      <c r="R47" s="288" t="s">
        <v>1648</v>
      </c>
      <c r="S47" s="288">
        <v>5</v>
      </c>
      <c r="T47" s="288"/>
      <c r="U47" s="289"/>
      <c r="V47" s="279"/>
      <c r="W47" s="280"/>
      <c r="X47" s="280"/>
      <c r="Y47" s="281"/>
      <c r="Z47" s="282"/>
      <c r="AA47" s="305">
        <f t="shared" si="0"/>
        <v>5</v>
      </c>
      <c r="AB47" s="272"/>
      <c r="AC47" s="544"/>
      <c r="AD47" s="293"/>
    </row>
    <row r="48" spans="1:30" s="541" customFormat="1" hidden="1" x14ac:dyDescent="0.3">
      <c r="A48" s="307" t="s">
        <v>873</v>
      </c>
      <c r="B48" s="272" t="s">
        <v>586</v>
      </c>
      <c r="C48" s="542" t="s">
        <v>33</v>
      </c>
      <c r="D48" s="536" t="s">
        <v>221</v>
      </c>
      <c r="E48" s="272"/>
      <c r="F48" s="272" t="s">
        <v>346</v>
      </c>
      <c r="G48" s="272" t="s">
        <v>3</v>
      </c>
      <c r="H48" s="536"/>
      <c r="I48" s="536"/>
      <c r="J48" s="536"/>
      <c r="K48" s="536"/>
      <c r="L48" s="272"/>
      <c r="M48" s="274">
        <v>47.7</v>
      </c>
      <c r="N48" s="275">
        <f t="shared" si="2"/>
        <v>23.85</v>
      </c>
      <c r="O48" s="275">
        <f t="shared" si="3"/>
        <v>15.9</v>
      </c>
      <c r="P48" s="276">
        <f t="shared" si="4"/>
        <v>57.24</v>
      </c>
      <c r="Q48" s="287">
        <v>42371</v>
      </c>
      <c r="R48" s="288" t="s">
        <v>1648</v>
      </c>
      <c r="S48" s="288">
        <v>1</v>
      </c>
      <c r="T48" s="288"/>
      <c r="U48" s="289"/>
      <c r="V48" s="279"/>
      <c r="W48" s="280"/>
      <c r="X48" s="280"/>
      <c r="Y48" s="281"/>
      <c r="Z48" s="282"/>
      <c r="AA48" s="305">
        <f>S48</f>
        <v>1</v>
      </c>
      <c r="AB48" s="272">
        <f>I48-Y48</f>
        <v>0</v>
      </c>
      <c r="AC48" s="544">
        <f>J48-Z48</f>
        <v>0</v>
      </c>
      <c r="AD48" s="293"/>
    </row>
    <row r="49" spans="1:30" s="547" customFormat="1" hidden="1" x14ac:dyDescent="0.3">
      <c r="A49" s="748" t="s">
        <v>873</v>
      </c>
      <c r="B49" s="272" t="s">
        <v>103</v>
      </c>
      <c r="C49" s="750" t="s">
        <v>25</v>
      </c>
      <c r="D49" s="536" t="s">
        <v>273</v>
      </c>
      <c r="E49" s="272"/>
      <c r="F49" s="272" t="s">
        <v>346</v>
      </c>
      <c r="G49" s="272" t="s">
        <v>3</v>
      </c>
      <c r="H49" s="536"/>
      <c r="I49" s="536"/>
      <c r="J49" s="536"/>
      <c r="K49" s="536"/>
      <c r="L49" s="272"/>
      <c r="M49" s="274">
        <v>47.7</v>
      </c>
      <c r="N49" s="275">
        <f t="shared" si="2"/>
        <v>23.85</v>
      </c>
      <c r="O49" s="275">
        <f t="shared" si="3"/>
        <v>15.9</v>
      </c>
      <c r="P49" s="276">
        <f t="shared" si="4"/>
        <v>57.24</v>
      </c>
      <c r="Q49" s="287">
        <v>42371</v>
      </c>
      <c r="R49" s="288" t="s">
        <v>1648</v>
      </c>
      <c r="S49" s="288">
        <v>1</v>
      </c>
      <c r="T49" s="288"/>
      <c r="U49" s="289"/>
      <c r="V49" s="279"/>
      <c r="W49" s="280"/>
      <c r="X49" s="280"/>
      <c r="Y49" s="281"/>
      <c r="Z49" s="282"/>
      <c r="AA49" s="525">
        <f>S49</f>
        <v>1</v>
      </c>
      <c r="AB49" s="272"/>
      <c r="AC49" s="544"/>
      <c r="AD49" s="293"/>
    </row>
    <row r="50" spans="1:30" s="547" customFormat="1" hidden="1" x14ac:dyDescent="0.3">
      <c r="A50" s="749"/>
      <c r="B50" s="272" t="s">
        <v>34</v>
      </c>
      <c r="C50" s="751"/>
      <c r="D50" s="543" t="s">
        <v>273</v>
      </c>
      <c r="E50" s="272"/>
      <c r="F50" s="273" t="s">
        <v>346</v>
      </c>
      <c r="G50" s="273" t="s">
        <v>3</v>
      </c>
      <c r="H50" s="536"/>
      <c r="I50" s="548"/>
      <c r="J50" s="536"/>
      <c r="K50" s="536"/>
      <c r="L50" s="272"/>
      <c r="M50" s="274">
        <v>47.7</v>
      </c>
      <c r="N50" s="275">
        <f>+M50/2</f>
        <v>23.85</v>
      </c>
      <c r="O50" s="275">
        <f>+M50/3</f>
        <v>15.9</v>
      </c>
      <c r="P50" s="276">
        <f>+M50+(M50*20%)</f>
        <v>57.24</v>
      </c>
      <c r="Q50" s="287">
        <v>42371</v>
      </c>
      <c r="R50" s="288" t="s">
        <v>1648</v>
      </c>
      <c r="S50" s="288">
        <v>2</v>
      </c>
      <c r="T50" s="288"/>
      <c r="U50" s="289"/>
      <c r="V50" s="279"/>
      <c r="W50" s="280"/>
      <c r="X50" s="280"/>
      <c r="Y50" s="281"/>
      <c r="Z50" s="282"/>
      <c r="AA50" s="525">
        <f>S50</f>
        <v>2</v>
      </c>
      <c r="AB50" s="272"/>
      <c r="AC50" s="544"/>
      <c r="AD50" s="293"/>
    </row>
    <row r="51" spans="1:30" s="547" customFormat="1" hidden="1" x14ac:dyDescent="0.3">
      <c r="A51" s="286" t="s">
        <v>829</v>
      </c>
      <c r="B51" s="272" t="s">
        <v>1101</v>
      </c>
      <c r="C51" s="542" t="s">
        <v>540</v>
      </c>
      <c r="D51" s="536" t="s">
        <v>547</v>
      </c>
      <c r="E51" s="272"/>
      <c r="F51" s="272" t="s">
        <v>346</v>
      </c>
      <c r="G51" s="272" t="s">
        <v>3</v>
      </c>
      <c r="H51" s="536"/>
      <c r="I51" s="536"/>
      <c r="J51" s="536"/>
      <c r="K51" s="536"/>
      <c r="L51" s="272"/>
      <c r="M51" s="274">
        <v>48.19</v>
      </c>
      <c r="N51" s="275">
        <f t="shared" si="2"/>
        <v>24.094999999999999</v>
      </c>
      <c r="O51" s="275">
        <f t="shared" si="3"/>
        <v>16.063333333333333</v>
      </c>
      <c r="P51" s="276">
        <f t="shared" si="4"/>
        <v>57.827999999999996</v>
      </c>
      <c r="Q51" s="287">
        <v>42371</v>
      </c>
      <c r="R51" s="288" t="s">
        <v>1648</v>
      </c>
      <c r="S51" s="288">
        <v>1</v>
      </c>
      <c r="T51" s="288"/>
      <c r="U51" s="289"/>
      <c r="V51" s="279"/>
      <c r="W51" s="280"/>
      <c r="X51" s="280"/>
      <c r="Y51" s="281"/>
      <c r="Z51" s="282"/>
      <c r="AA51" s="525">
        <f>S51</f>
        <v>1</v>
      </c>
      <c r="AB51" s="272"/>
      <c r="AC51" s="544">
        <f>J51-Z51</f>
        <v>0</v>
      </c>
      <c r="AD51" s="293"/>
    </row>
    <row r="52" spans="1:30" s="547" customFormat="1" hidden="1" x14ac:dyDescent="0.3">
      <c r="A52" s="286" t="s">
        <v>67</v>
      </c>
      <c r="B52" s="272" t="s">
        <v>851</v>
      </c>
      <c r="C52" s="750" t="s">
        <v>855</v>
      </c>
      <c r="D52" s="536" t="s">
        <v>856</v>
      </c>
      <c r="E52" s="272"/>
      <c r="F52" s="272" t="s">
        <v>854</v>
      </c>
      <c r="G52" s="272" t="s">
        <v>3</v>
      </c>
      <c r="H52" s="536"/>
      <c r="I52" s="536"/>
      <c r="J52" s="536"/>
      <c r="K52" s="536"/>
      <c r="L52" s="272"/>
      <c r="M52" s="274">
        <v>45.34</v>
      </c>
      <c r="N52" s="275">
        <f t="shared" si="2"/>
        <v>22.67</v>
      </c>
      <c r="O52" s="275">
        <f t="shared" si="3"/>
        <v>15.113333333333335</v>
      </c>
      <c r="P52" s="276">
        <f t="shared" si="4"/>
        <v>54.408000000000001</v>
      </c>
      <c r="Q52" s="287">
        <v>42371</v>
      </c>
      <c r="R52" s="288" t="s">
        <v>1648</v>
      </c>
      <c r="S52" s="288">
        <v>3</v>
      </c>
      <c r="T52" s="288"/>
      <c r="U52" s="289"/>
      <c r="V52" s="279"/>
      <c r="W52" s="280"/>
      <c r="X52" s="280"/>
      <c r="Y52" s="281"/>
      <c r="Z52" s="282"/>
      <c r="AA52" s="305">
        <v>3</v>
      </c>
      <c r="AB52" s="272"/>
      <c r="AC52" s="544"/>
      <c r="AD52" s="293"/>
    </row>
    <row r="53" spans="1:30" s="547" customFormat="1" hidden="1" x14ac:dyDescent="0.3">
      <c r="A53" s="307" t="s">
        <v>86</v>
      </c>
      <c r="B53" s="272" t="s">
        <v>1030</v>
      </c>
      <c r="C53" s="751"/>
      <c r="D53" s="535" t="s">
        <v>1031</v>
      </c>
      <c r="E53" s="272"/>
      <c r="F53" s="272" t="s">
        <v>854</v>
      </c>
      <c r="G53" s="272" t="s">
        <v>3</v>
      </c>
      <c r="H53" s="536"/>
      <c r="I53" s="536"/>
      <c r="J53" s="536"/>
      <c r="K53" s="536"/>
      <c r="L53" s="272"/>
      <c r="M53" s="274">
        <v>42.97</v>
      </c>
      <c r="N53" s="275">
        <f t="shared" si="2"/>
        <v>21.484999999999999</v>
      </c>
      <c r="O53" s="275">
        <f t="shared" si="3"/>
        <v>14.323333333333332</v>
      </c>
      <c r="P53" s="276">
        <f t="shared" si="4"/>
        <v>51.564</v>
      </c>
      <c r="Q53" s="287">
        <v>42371</v>
      </c>
      <c r="R53" s="288" t="s">
        <v>1648</v>
      </c>
      <c r="S53" s="288">
        <v>7</v>
      </c>
      <c r="T53" s="288"/>
      <c r="U53" s="289"/>
      <c r="V53" s="279">
        <v>42444</v>
      </c>
      <c r="W53" s="280" t="s">
        <v>457</v>
      </c>
      <c r="X53" s="280">
        <v>2</v>
      </c>
      <c r="Y53" s="281"/>
      <c r="Z53" s="282"/>
      <c r="AA53" s="310">
        <f>S53-X53</f>
        <v>5</v>
      </c>
      <c r="AB53" s="272"/>
      <c r="AC53" s="544"/>
      <c r="AD53" s="293"/>
    </row>
    <row r="54" spans="1:30" s="541" customFormat="1" hidden="1" x14ac:dyDescent="0.3">
      <c r="A54" s="286" t="s">
        <v>873</v>
      </c>
      <c r="B54" s="288" t="s">
        <v>17</v>
      </c>
      <c r="C54" s="542" t="s">
        <v>182</v>
      </c>
      <c r="D54" s="543" t="s">
        <v>224</v>
      </c>
      <c r="E54" s="272"/>
      <c r="F54" s="273" t="s">
        <v>338</v>
      </c>
      <c r="G54" s="273" t="s">
        <v>3</v>
      </c>
      <c r="H54" s="536"/>
      <c r="I54" s="536"/>
      <c r="J54" s="536"/>
      <c r="K54" s="536"/>
      <c r="L54" s="272"/>
      <c r="M54" s="274">
        <v>52.12</v>
      </c>
      <c r="N54" s="275">
        <f t="shared" si="2"/>
        <v>26.06</v>
      </c>
      <c r="O54" s="275">
        <f t="shared" si="3"/>
        <v>17.373333333333331</v>
      </c>
      <c r="P54" s="276">
        <f t="shared" si="4"/>
        <v>62.543999999999997</v>
      </c>
      <c r="Q54" s="287">
        <v>42371</v>
      </c>
      <c r="R54" s="288" t="s">
        <v>1648</v>
      </c>
      <c r="S54" s="288">
        <v>1</v>
      </c>
      <c r="T54" s="288"/>
      <c r="U54" s="289"/>
      <c r="V54" s="279">
        <v>42495</v>
      </c>
      <c r="W54" s="280">
        <v>1</v>
      </c>
      <c r="X54" s="280"/>
      <c r="Y54" s="281"/>
      <c r="Z54" s="282"/>
      <c r="AA54" s="290">
        <v>0</v>
      </c>
      <c r="AB54" s="272"/>
      <c r="AC54" s="544"/>
      <c r="AD54" s="293" t="s">
        <v>2252</v>
      </c>
    </row>
    <row r="55" spans="1:30" s="538" customFormat="1" hidden="1" x14ac:dyDescent="0.3">
      <c r="A55" s="763" t="s">
        <v>873</v>
      </c>
      <c r="B55" s="272" t="s">
        <v>1101</v>
      </c>
      <c r="C55" s="750" t="s">
        <v>472</v>
      </c>
      <c r="D55" s="767" t="s">
        <v>225</v>
      </c>
      <c r="E55" s="770"/>
      <c r="F55" s="773" t="s">
        <v>342</v>
      </c>
      <c r="G55" s="773" t="s">
        <v>3</v>
      </c>
      <c r="H55" s="536"/>
      <c r="I55" s="536"/>
      <c r="J55" s="536"/>
      <c r="K55" s="536"/>
      <c r="L55" s="272"/>
      <c r="M55" s="790">
        <v>47.7</v>
      </c>
      <c r="N55" s="793">
        <f t="shared" si="2"/>
        <v>23.85</v>
      </c>
      <c r="O55" s="793">
        <f t="shared" si="3"/>
        <v>15.9</v>
      </c>
      <c r="P55" s="796">
        <f t="shared" si="4"/>
        <v>57.24</v>
      </c>
      <c r="Q55" s="287">
        <v>42371</v>
      </c>
      <c r="R55" s="288" t="s">
        <v>1648</v>
      </c>
      <c r="S55" s="288">
        <v>4</v>
      </c>
      <c r="T55" s="288"/>
      <c r="U55" s="289"/>
      <c r="V55" s="279">
        <v>42444</v>
      </c>
      <c r="W55" s="280" t="s">
        <v>457</v>
      </c>
      <c r="X55" s="280">
        <v>2</v>
      </c>
      <c r="Y55" s="281"/>
      <c r="Z55" s="282"/>
      <c r="AA55" s="783">
        <f>S55-X55-X56</f>
        <v>1</v>
      </c>
      <c r="AB55" s="272">
        <f>I55-Y55</f>
        <v>0</v>
      </c>
      <c r="AC55" s="544">
        <f>J55-Z55</f>
        <v>0</v>
      </c>
      <c r="AD55" s="293" t="s">
        <v>459</v>
      </c>
    </row>
    <row r="56" spans="1:30" s="538" customFormat="1" hidden="1" x14ac:dyDescent="0.3">
      <c r="A56" s="764"/>
      <c r="B56" s="272" t="s">
        <v>1101</v>
      </c>
      <c r="C56" s="766"/>
      <c r="D56" s="768"/>
      <c r="E56" s="771"/>
      <c r="F56" s="774"/>
      <c r="G56" s="774"/>
      <c r="H56" s="536"/>
      <c r="I56" s="536"/>
      <c r="J56" s="536"/>
      <c r="K56" s="536"/>
      <c r="L56" s="272"/>
      <c r="M56" s="791"/>
      <c r="N56" s="794"/>
      <c r="O56" s="794"/>
      <c r="P56" s="797"/>
      <c r="Q56" s="287"/>
      <c r="R56" s="288"/>
      <c r="S56" s="288"/>
      <c r="T56" s="288"/>
      <c r="U56" s="289"/>
      <c r="V56" s="279">
        <v>42467</v>
      </c>
      <c r="W56" s="280" t="s">
        <v>457</v>
      </c>
      <c r="X56" s="280">
        <v>1</v>
      </c>
      <c r="Y56" s="281"/>
      <c r="Z56" s="282"/>
      <c r="AA56" s="784"/>
      <c r="AB56" s="272"/>
      <c r="AC56" s="544"/>
      <c r="AD56" s="293" t="s">
        <v>459</v>
      </c>
    </row>
    <row r="57" spans="1:30" s="538" customFormat="1" hidden="1" x14ac:dyDescent="0.3">
      <c r="A57" s="765"/>
      <c r="B57" s="272" t="s">
        <v>34</v>
      </c>
      <c r="C57" s="751"/>
      <c r="D57" s="769"/>
      <c r="E57" s="772"/>
      <c r="F57" s="775"/>
      <c r="G57" s="775"/>
      <c r="H57" s="536"/>
      <c r="I57" s="536"/>
      <c r="J57" s="536"/>
      <c r="K57" s="536"/>
      <c r="L57" s="272"/>
      <c r="M57" s="792"/>
      <c r="N57" s="795"/>
      <c r="O57" s="795"/>
      <c r="P57" s="798"/>
      <c r="Q57" s="287">
        <v>42371</v>
      </c>
      <c r="R57" s="288" t="s">
        <v>1648</v>
      </c>
      <c r="S57" s="288">
        <v>3</v>
      </c>
      <c r="T57" s="288"/>
      <c r="U57" s="289"/>
      <c r="V57" s="279"/>
      <c r="W57" s="280"/>
      <c r="X57" s="280"/>
      <c r="Y57" s="281"/>
      <c r="Z57" s="282"/>
      <c r="AA57" s="311">
        <f t="shared" ref="AA57:AA70" si="5">S57</f>
        <v>3</v>
      </c>
      <c r="AB57" s="272"/>
      <c r="AC57" s="544"/>
      <c r="AD57" s="293"/>
    </row>
    <row r="58" spans="1:30" s="541" customFormat="1" hidden="1" x14ac:dyDescent="0.3">
      <c r="A58" s="307" t="s">
        <v>873</v>
      </c>
      <c r="B58" s="272" t="s">
        <v>103</v>
      </c>
      <c r="C58" s="542" t="s">
        <v>470</v>
      </c>
      <c r="D58" s="543" t="s">
        <v>471</v>
      </c>
      <c r="E58" s="272"/>
      <c r="F58" s="273" t="s">
        <v>1688</v>
      </c>
      <c r="G58" s="273" t="s">
        <v>3</v>
      </c>
      <c r="H58" s="536"/>
      <c r="I58" s="536"/>
      <c r="J58" s="536"/>
      <c r="K58" s="536"/>
      <c r="L58" s="272"/>
      <c r="M58" s="274">
        <v>47.7</v>
      </c>
      <c r="N58" s="275">
        <f t="shared" si="2"/>
        <v>23.85</v>
      </c>
      <c r="O58" s="275">
        <f t="shared" si="3"/>
        <v>15.9</v>
      </c>
      <c r="P58" s="276">
        <f t="shared" si="4"/>
        <v>57.24</v>
      </c>
      <c r="Q58" s="287">
        <v>42371</v>
      </c>
      <c r="R58" s="288" t="s">
        <v>1648</v>
      </c>
      <c r="S58" s="288">
        <v>1</v>
      </c>
      <c r="T58" s="288"/>
      <c r="U58" s="289"/>
      <c r="V58" s="279"/>
      <c r="W58" s="280"/>
      <c r="X58" s="280"/>
      <c r="Y58" s="281"/>
      <c r="Z58" s="282"/>
      <c r="AA58" s="305">
        <f t="shared" si="5"/>
        <v>1</v>
      </c>
      <c r="AB58" s="272">
        <f t="shared" ref="AB58:AC69" si="6">I58-Y58</f>
        <v>0</v>
      </c>
      <c r="AC58" s="544">
        <f t="shared" si="6"/>
        <v>0</v>
      </c>
      <c r="AD58" s="293"/>
    </row>
    <row r="59" spans="1:30" s="541" customFormat="1" hidden="1" x14ac:dyDescent="0.3">
      <c r="A59" s="307" t="s">
        <v>142</v>
      </c>
      <c r="B59" s="272" t="s">
        <v>1653</v>
      </c>
      <c r="C59" s="542" t="s">
        <v>71</v>
      </c>
      <c r="D59" s="543" t="s">
        <v>271</v>
      </c>
      <c r="E59" s="272"/>
      <c r="F59" s="273" t="s">
        <v>338</v>
      </c>
      <c r="G59" s="273" t="s">
        <v>3</v>
      </c>
      <c r="H59" s="536"/>
      <c r="I59" s="536"/>
      <c r="J59" s="536"/>
      <c r="K59" s="536"/>
      <c r="L59" s="272"/>
      <c r="M59" s="274">
        <v>127.55</v>
      </c>
      <c r="N59" s="275">
        <f t="shared" si="2"/>
        <v>63.774999999999999</v>
      </c>
      <c r="O59" s="275">
        <f t="shared" si="3"/>
        <v>42.516666666666666</v>
      </c>
      <c r="P59" s="276">
        <f t="shared" si="4"/>
        <v>153.06</v>
      </c>
      <c r="Q59" s="287">
        <v>42371</v>
      </c>
      <c r="R59" s="288" t="s">
        <v>1648</v>
      </c>
      <c r="S59" s="288">
        <v>1</v>
      </c>
      <c r="T59" s="288"/>
      <c r="U59" s="289"/>
      <c r="V59" s="308"/>
      <c r="W59" s="280"/>
      <c r="X59" s="280"/>
      <c r="Y59" s="281"/>
      <c r="Z59" s="282"/>
      <c r="AA59" s="290">
        <f t="shared" si="5"/>
        <v>1</v>
      </c>
      <c r="AB59" s="272">
        <f t="shared" si="6"/>
        <v>0</v>
      </c>
      <c r="AC59" s="544">
        <f t="shared" si="6"/>
        <v>0</v>
      </c>
      <c r="AD59" s="293"/>
    </row>
    <row r="60" spans="1:30" s="541" customFormat="1" hidden="1" x14ac:dyDescent="0.3">
      <c r="A60" s="307" t="s">
        <v>142</v>
      </c>
      <c r="B60" s="272" t="s">
        <v>1653</v>
      </c>
      <c r="C60" s="542" t="s">
        <v>69</v>
      </c>
      <c r="D60" s="543" t="s">
        <v>269</v>
      </c>
      <c r="E60" s="272"/>
      <c r="F60" s="273" t="s">
        <v>338</v>
      </c>
      <c r="G60" s="273" t="s">
        <v>3</v>
      </c>
      <c r="H60" s="536"/>
      <c r="I60" s="536"/>
      <c r="J60" s="536"/>
      <c r="K60" s="536"/>
      <c r="L60" s="272"/>
      <c r="M60" s="274">
        <v>127.55</v>
      </c>
      <c r="N60" s="275">
        <f t="shared" si="2"/>
        <v>63.774999999999999</v>
      </c>
      <c r="O60" s="275">
        <f t="shared" si="3"/>
        <v>42.516666666666666</v>
      </c>
      <c r="P60" s="276">
        <f t="shared" si="4"/>
        <v>153.06</v>
      </c>
      <c r="Q60" s="287">
        <v>42371</v>
      </c>
      <c r="R60" s="288" t="s">
        <v>1648</v>
      </c>
      <c r="S60" s="288">
        <v>2</v>
      </c>
      <c r="T60" s="288"/>
      <c r="U60" s="289"/>
      <c r="V60" s="279"/>
      <c r="W60" s="280"/>
      <c r="X60" s="280"/>
      <c r="Y60" s="281"/>
      <c r="Z60" s="282"/>
      <c r="AA60" s="290">
        <f t="shared" si="5"/>
        <v>2</v>
      </c>
      <c r="AB60" s="272">
        <f t="shared" si="6"/>
        <v>0</v>
      </c>
      <c r="AC60" s="544">
        <f t="shared" si="6"/>
        <v>0</v>
      </c>
      <c r="AD60" s="293"/>
    </row>
    <row r="61" spans="1:30" s="541" customFormat="1" hidden="1" x14ac:dyDescent="0.3">
      <c r="A61" s="307" t="s">
        <v>142</v>
      </c>
      <c r="B61" s="272" t="s">
        <v>1653</v>
      </c>
      <c r="C61" s="542" t="s">
        <v>68</v>
      </c>
      <c r="D61" s="543" t="s">
        <v>270</v>
      </c>
      <c r="E61" s="272"/>
      <c r="F61" s="273" t="s">
        <v>338</v>
      </c>
      <c r="G61" s="273" t="s">
        <v>3</v>
      </c>
      <c r="H61" s="536"/>
      <c r="I61" s="536"/>
      <c r="J61" s="536"/>
      <c r="K61" s="536"/>
      <c r="L61" s="272"/>
      <c r="M61" s="274">
        <v>127.55</v>
      </c>
      <c r="N61" s="275">
        <f t="shared" si="2"/>
        <v>63.774999999999999</v>
      </c>
      <c r="O61" s="275">
        <f t="shared" si="3"/>
        <v>42.516666666666666</v>
      </c>
      <c r="P61" s="276">
        <f t="shared" si="4"/>
        <v>153.06</v>
      </c>
      <c r="Q61" s="287">
        <v>42371</v>
      </c>
      <c r="R61" s="288" t="s">
        <v>1648</v>
      </c>
      <c r="S61" s="288">
        <v>2</v>
      </c>
      <c r="T61" s="288"/>
      <c r="U61" s="289"/>
      <c r="V61" s="308"/>
      <c r="W61" s="280"/>
      <c r="X61" s="280"/>
      <c r="Y61" s="281"/>
      <c r="Z61" s="282"/>
      <c r="AA61" s="290">
        <f t="shared" si="5"/>
        <v>2</v>
      </c>
      <c r="AB61" s="272">
        <f t="shared" si="6"/>
        <v>0</v>
      </c>
      <c r="AC61" s="544">
        <f t="shared" si="6"/>
        <v>0</v>
      </c>
      <c r="AD61" s="293"/>
    </row>
    <row r="62" spans="1:30" s="541" customFormat="1" hidden="1" x14ac:dyDescent="0.3">
      <c r="A62" s="307" t="s">
        <v>142</v>
      </c>
      <c r="B62" s="272" t="s">
        <v>1653</v>
      </c>
      <c r="C62" s="542" t="s">
        <v>70</v>
      </c>
      <c r="D62" s="543" t="s">
        <v>269</v>
      </c>
      <c r="E62" s="272"/>
      <c r="F62" s="273" t="s">
        <v>338</v>
      </c>
      <c r="G62" s="273" t="s">
        <v>3</v>
      </c>
      <c r="H62" s="536"/>
      <c r="I62" s="536"/>
      <c r="J62" s="536"/>
      <c r="K62" s="536"/>
      <c r="L62" s="272"/>
      <c r="M62" s="274">
        <v>127.55</v>
      </c>
      <c r="N62" s="275">
        <f t="shared" si="2"/>
        <v>63.774999999999999</v>
      </c>
      <c r="O62" s="275">
        <f t="shared" si="3"/>
        <v>42.516666666666666</v>
      </c>
      <c r="P62" s="276">
        <f t="shared" si="4"/>
        <v>153.06</v>
      </c>
      <c r="Q62" s="287">
        <v>42371</v>
      </c>
      <c r="R62" s="288" t="s">
        <v>1648</v>
      </c>
      <c r="S62" s="288">
        <v>1</v>
      </c>
      <c r="T62" s="288"/>
      <c r="U62" s="289"/>
      <c r="V62" s="308"/>
      <c r="W62" s="280"/>
      <c r="X62" s="280"/>
      <c r="Y62" s="281"/>
      <c r="Z62" s="282"/>
      <c r="AA62" s="290">
        <f t="shared" si="5"/>
        <v>1</v>
      </c>
      <c r="AB62" s="272">
        <f t="shared" si="6"/>
        <v>0</v>
      </c>
      <c r="AC62" s="544">
        <f t="shared" si="6"/>
        <v>0</v>
      </c>
      <c r="AD62" s="293"/>
    </row>
    <row r="63" spans="1:30" s="541" customFormat="1" hidden="1" x14ac:dyDescent="0.3">
      <c r="A63" s="286" t="s">
        <v>27</v>
      </c>
      <c r="B63" s="272" t="s">
        <v>481</v>
      </c>
      <c r="C63" s="542" t="s">
        <v>482</v>
      </c>
      <c r="D63" s="543" t="s">
        <v>504</v>
      </c>
      <c r="E63" s="272"/>
      <c r="F63" s="273" t="s">
        <v>340</v>
      </c>
      <c r="G63" s="273" t="s">
        <v>3</v>
      </c>
      <c r="H63" s="536"/>
      <c r="I63" s="536"/>
      <c r="J63" s="536"/>
      <c r="K63" s="536"/>
      <c r="L63" s="272"/>
      <c r="M63" s="274">
        <v>38.36</v>
      </c>
      <c r="N63" s="275">
        <f t="shared" si="2"/>
        <v>19.18</v>
      </c>
      <c r="O63" s="275">
        <f t="shared" si="3"/>
        <v>12.786666666666667</v>
      </c>
      <c r="P63" s="276">
        <f t="shared" si="4"/>
        <v>46.031999999999996</v>
      </c>
      <c r="Q63" s="287">
        <v>42371</v>
      </c>
      <c r="R63" s="288" t="s">
        <v>1648</v>
      </c>
      <c r="S63" s="288">
        <v>14</v>
      </c>
      <c r="T63" s="288"/>
      <c r="U63" s="289"/>
      <c r="V63" s="279"/>
      <c r="W63" s="280"/>
      <c r="X63" s="280"/>
      <c r="Y63" s="281"/>
      <c r="Z63" s="282"/>
      <c r="AA63" s="305">
        <f t="shared" si="5"/>
        <v>14</v>
      </c>
      <c r="AB63" s="272">
        <f t="shared" si="6"/>
        <v>0</v>
      </c>
      <c r="AC63" s="544">
        <f t="shared" si="6"/>
        <v>0</v>
      </c>
      <c r="AD63" s="293"/>
    </row>
    <row r="64" spans="1:30" s="541" customFormat="1" hidden="1" x14ac:dyDescent="0.3">
      <c r="A64" s="286" t="s">
        <v>27</v>
      </c>
      <c r="B64" s="272" t="s">
        <v>481</v>
      </c>
      <c r="C64" s="542" t="s">
        <v>483</v>
      </c>
      <c r="D64" s="543" t="s">
        <v>505</v>
      </c>
      <c r="E64" s="272"/>
      <c r="F64" s="273" t="s">
        <v>338</v>
      </c>
      <c r="G64" s="273" t="s">
        <v>3</v>
      </c>
      <c r="H64" s="536"/>
      <c r="I64" s="536"/>
      <c r="J64" s="536"/>
      <c r="K64" s="536"/>
      <c r="L64" s="272"/>
      <c r="M64" s="274">
        <v>36.4</v>
      </c>
      <c r="N64" s="275">
        <f t="shared" si="2"/>
        <v>18.2</v>
      </c>
      <c r="O64" s="275">
        <f t="shared" si="3"/>
        <v>12.133333333333333</v>
      </c>
      <c r="P64" s="276">
        <f t="shared" si="4"/>
        <v>43.68</v>
      </c>
      <c r="Q64" s="287">
        <v>42371</v>
      </c>
      <c r="R64" s="288" t="s">
        <v>1648</v>
      </c>
      <c r="S64" s="288">
        <v>13</v>
      </c>
      <c r="T64" s="288"/>
      <c r="U64" s="289"/>
      <c r="V64" s="279"/>
      <c r="W64" s="280"/>
      <c r="X64" s="280"/>
      <c r="Y64" s="281"/>
      <c r="Z64" s="282"/>
      <c r="AA64" s="525">
        <f t="shared" si="5"/>
        <v>13</v>
      </c>
      <c r="AB64" s="272">
        <f t="shared" si="6"/>
        <v>0</v>
      </c>
      <c r="AC64" s="544">
        <f t="shared" si="6"/>
        <v>0</v>
      </c>
      <c r="AD64" s="293"/>
    </row>
    <row r="65" spans="1:30" s="538" customFormat="1" hidden="1" x14ac:dyDescent="0.3">
      <c r="A65" s="270" t="s">
        <v>138</v>
      </c>
      <c r="B65" s="271" t="s">
        <v>479</v>
      </c>
      <c r="C65" s="535" t="s">
        <v>480</v>
      </c>
      <c r="D65" s="535" t="s">
        <v>507</v>
      </c>
      <c r="E65" s="272"/>
      <c r="F65" s="273" t="s">
        <v>338</v>
      </c>
      <c r="G65" s="273" t="s">
        <v>3</v>
      </c>
      <c r="H65" s="536"/>
      <c r="I65" s="536"/>
      <c r="J65" s="536"/>
      <c r="K65" s="536"/>
      <c r="L65" s="272"/>
      <c r="M65" s="274">
        <v>37.11</v>
      </c>
      <c r="N65" s="275">
        <f t="shared" si="2"/>
        <v>18.555</v>
      </c>
      <c r="O65" s="275">
        <f t="shared" si="3"/>
        <v>12.37</v>
      </c>
      <c r="P65" s="276">
        <f t="shared" si="4"/>
        <v>44.531999999999996</v>
      </c>
      <c r="Q65" s="277">
        <v>42508</v>
      </c>
      <c r="R65" s="271" t="s">
        <v>1648</v>
      </c>
      <c r="S65" s="271">
        <v>2</v>
      </c>
      <c r="T65" s="271"/>
      <c r="U65" s="278"/>
      <c r="V65" s="308"/>
      <c r="W65" s="280"/>
      <c r="X65" s="280"/>
      <c r="Y65" s="281"/>
      <c r="Z65" s="282"/>
      <c r="AA65" s="270">
        <f t="shared" si="5"/>
        <v>2</v>
      </c>
      <c r="AB65" s="271">
        <f t="shared" si="6"/>
        <v>0</v>
      </c>
      <c r="AC65" s="537">
        <f t="shared" si="6"/>
        <v>0</v>
      </c>
      <c r="AD65" s="284"/>
    </row>
    <row r="66" spans="1:30" s="541" customFormat="1" hidden="1" x14ac:dyDescent="0.3">
      <c r="A66" s="286" t="s">
        <v>73</v>
      </c>
      <c r="B66" s="272" t="s">
        <v>625</v>
      </c>
      <c r="C66" s="542" t="s">
        <v>626</v>
      </c>
      <c r="D66" s="543" t="s">
        <v>627</v>
      </c>
      <c r="E66" s="272"/>
      <c r="F66" s="273" t="s">
        <v>552</v>
      </c>
      <c r="G66" s="273" t="s">
        <v>3</v>
      </c>
      <c r="H66" s="536"/>
      <c r="I66" s="536"/>
      <c r="J66" s="536"/>
      <c r="K66" s="536"/>
      <c r="L66" s="272"/>
      <c r="M66" s="274">
        <v>48.28</v>
      </c>
      <c r="N66" s="275">
        <f t="shared" si="2"/>
        <v>24.14</v>
      </c>
      <c r="O66" s="275">
        <f t="shared" si="3"/>
        <v>16.093333333333334</v>
      </c>
      <c r="P66" s="276">
        <f t="shared" si="4"/>
        <v>57.936</v>
      </c>
      <c r="Q66" s="287">
        <v>42371</v>
      </c>
      <c r="R66" s="288" t="s">
        <v>1648</v>
      </c>
      <c r="S66" s="288">
        <v>1</v>
      </c>
      <c r="T66" s="288"/>
      <c r="U66" s="289"/>
      <c r="V66" s="279"/>
      <c r="W66" s="280"/>
      <c r="X66" s="280"/>
      <c r="Y66" s="281"/>
      <c r="Z66" s="282"/>
      <c r="AA66" s="525">
        <f t="shared" si="5"/>
        <v>1</v>
      </c>
      <c r="AB66" s="272"/>
      <c r="AC66" s="544"/>
      <c r="AD66" s="293"/>
    </row>
    <row r="67" spans="1:30" s="538" customFormat="1" hidden="1" x14ac:dyDescent="0.3">
      <c r="A67" s="270" t="s">
        <v>81</v>
      </c>
      <c r="B67" s="271" t="s">
        <v>460</v>
      </c>
      <c r="C67" s="535" t="s">
        <v>461</v>
      </c>
      <c r="D67" s="535" t="s">
        <v>462</v>
      </c>
      <c r="E67" s="272"/>
      <c r="F67" s="273" t="s">
        <v>464</v>
      </c>
      <c r="G67" s="273" t="s">
        <v>3</v>
      </c>
      <c r="H67" s="536"/>
      <c r="I67" s="536"/>
      <c r="J67" s="536"/>
      <c r="K67" s="536"/>
      <c r="L67" s="536"/>
      <c r="M67" s="274">
        <v>35.36</v>
      </c>
      <c r="N67" s="275">
        <f t="shared" si="2"/>
        <v>17.68</v>
      </c>
      <c r="O67" s="275">
        <f t="shared" si="3"/>
        <v>11.786666666666667</v>
      </c>
      <c r="P67" s="276">
        <f t="shared" si="4"/>
        <v>42.432000000000002</v>
      </c>
      <c r="Q67" s="277">
        <v>42508</v>
      </c>
      <c r="R67" s="271" t="s">
        <v>1648</v>
      </c>
      <c r="S67" s="271">
        <v>4</v>
      </c>
      <c r="T67" s="271"/>
      <c r="U67" s="278"/>
      <c r="V67" s="279"/>
      <c r="W67" s="280"/>
      <c r="X67" s="280"/>
      <c r="Y67" s="280"/>
      <c r="Z67" s="282"/>
      <c r="AA67" s="270">
        <f t="shared" si="5"/>
        <v>4</v>
      </c>
      <c r="AB67" s="271">
        <f t="shared" si="6"/>
        <v>0</v>
      </c>
      <c r="AC67" s="537">
        <f t="shared" si="6"/>
        <v>0</v>
      </c>
      <c r="AD67" s="284"/>
    </row>
    <row r="68" spans="1:30" s="541" customFormat="1" hidden="1" x14ac:dyDescent="0.3">
      <c r="A68" s="286" t="s">
        <v>14</v>
      </c>
      <c r="B68" s="272" t="s">
        <v>460</v>
      </c>
      <c r="C68" s="542" t="s">
        <v>476</v>
      </c>
      <c r="D68" s="535" t="s">
        <v>463</v>
      </c>
      <c r="E68" s="272"/>
      <c r="F68" s="273" t="s">
        <v>464</v>
      </c>
      <c r="G68" s="273" t="s">
        <v>3</v>
      </c>
      <c r="H68" s="536"/>
      <c r="I68" s="536"/>
      <c r="J68" s="536"/>
      <c r="K68" s="548"/>
      <c r="L68" s="536"/>
      <c r="M68" s="274">
        <v>35.36</v>
      </c>
      <c r="N68" s="275">
        <f t="shared" si="2"/>
        <v>17.68</v>
      </c>
      <c r="O68" s="275">
        <f t="shared" si="3"/>
        <v>11.786666666666667</v>
      </c>
      <c r="P68" s="276">
        <f t="shared" si="4"/>
        <v>42.432000000000002</v>
      </c>
      <c r="Q68" s="287">
        <v>42371</v>
      </c>
      <c r="R68" s="288" t="s">
        <v>1648</v>
      </c>
      <c r="S68" s="288">
        <v>5</v>
      </c>
      <c r="T68" s="288"/>
      <c r="U68" s="289"/>
      <c r="V68" s="279"/>
      <c r="W68" s="280"/>
      <c r="X68" s="280"/>
      <c r="Y68" s="280"/>
      <c r="Z68" s="282"/>
      <c r="AA68" s="290">
        <f t="shared" si="5"/>
        <v>5</v>
      </c>
      <c r="AB68" s="272">
        <f t="shared" si="6"/>
        <v>0</v>
      </c>
      <c r="AC68" s="544">
        <f t="shared" si="6"/>
        <v>0</v>
      </c>
      <c r="AD68" s="293"/>
    </row>
    <row r="69" spans="1:30" s="541" customFormat="1" hidden="1" x14ac:dyDescent="0.3">
      <c r="A69" s="294" t="s">
        <v>138</v>
      </c>
      <c r="B69" s="295" t="s">
        <v>37</v>
      </c>
      <c r="C69" s="549" t="s">
        <v>567</v>
      </c>
      <c r="D69" s="545" t="s">
        <v>236</v>
      </c>
      <c r="E69" s="295"/>
      <c r="F69" s="295" t="s">
        <v>343</v>
      </c>
      <c r="G69" s="295" t="s">
        <v>3</v>
      </c>
      <c r="H69" s="545"/>
      <c r="I69" s="545"/>
      <c r="J69" s="545"/>
      <c r="K69" s="545"/>
      <c r="L69" s="295"/>
      <c r="M69" s="274">
        <v>41.51</v>
      </c>
      <c r="N69" s="296">
        <f t="shared" si="2"/>
        <v>20.754999999999999</v>
      </c>
      <c r="O69" s="296">
        <f t="shared" si="3"/>
        <v>13.836666666666666</v>
      </c>
      <c r="P69" s="297">
        <f t="shared" si="4"/>
        <v>49.811999999999998</v>
      </c>
      <c r="Q69" s="298">
        <v>42371</v>
      </c>
      <c r="R69" s="295" t="s">
        <v>1648</v>
      </c>
      <c r="S69" s="295">
        <v>1</v>
      </c>
      <c r="T69" s="295"/>
      <c r="U69" s="299"/>
      <c r="V69" s="298">
        <v>42444</v>
      </c>
      <c r="W69" s="295" t="s">
        <v>457</v>
      </c>
      <c r="X69" s="295">
        <v>1</v>
      </c>
      <c r="Y69" s="300"/>
      <c r="Z69" s="299"/>
      <c r="AA69" s="294">
        <f>S69-X69</f>
        <v>0</v>
      </c>
      <c r="AB69" s="295">
        <f t="shared" si="6"/>
        <v>0</v>
      </c>
      <c r="AC69" s="546">
        <f t="shared" si="6"/>
        <v>0</v>
      </c>
      <c r="AD69" s="303" t="s">
        <v>459</v>
      </c>
    </row>
    <row r="70" spans="1:30" s="538" customFormat="1" hidden="1" x14ac:dyDescent="0.3">
      <c r="A70" s="270" t="s">
        <v>138</v>
      </c>
      <c r="B70" s="271" t="s">
        <v>50</v>
      </c>
      <c r="C70" s="534" t="s">
        <v>568</v>
      </c>
      <c r="D70" s="535" t="s">
        <v>237</v>
      </c>
      <c r="E70" s="272" t="s">
        <v>1651</v>
      </c>
      <c r="F70" s="272" t="s">
        <v>343</v>
      </c>
      <c r="G70" s="272" t="s">
        <v>3</v>
      </c>
      <c r="H70" s="536"/>
      <c r="I70" s="536"/>
      <c r="J70" s="536"/>
      <c r="K70" s="536"/>
      <c r="L70" s="272"/>
      <c r="M70" s="274">
        <v>41.51</v>
      </c>
      <c r="N70" s="275">
        <f t="shared" si="2"/>
        <v>20.754999999999999</v>
      </c>
      <c r="O70" s="275">
        <f t="shared" si="3"/>
        <v>13.836666666666666</v>
      </c>
      <c r="P70" s="276">
        <f t="shared" si="4"/>
        <v>49.811999999999998</v>
      </c>
      <c r="Q70" s="277">
        <v>42508</v>
      </c>
      <c r="R70" s="271" t="s">
        <v>1648</v>
      </c>
      <c r="S70" s="271">
        <v>1</v>
      </c>
      <c r="T70" s="271"/>
      <c r="U70" s="278"/>
      <c r="V70" s="279"/>
      <c r="W70" s="280"/>
      <c r="X70" s="280"/>
      <c r="Y70" s="281"/>
      <c r="Z70" s="282"/>
      <c r="AA70" s="283">
        <f t="shared" si="5"/>
        <v>1</v>
      </c>
      <c r="AB70" s="271"/>
      <c r="AC70" s="537"/>
      <c r="AD70" s="284"/>
    </row>
    <row r="71" spans="1:30" s="538" customFormat="1" hidden="1" x14ac:dyDescent="0.3">
      <c r="A71" s="286" t="s">
        <v>67</v>
      </c>
      <c r="B71" s="272" t="s">
        <v>50</v>
      </c>
      <c r="C71" s="539" t="s">
        <v>568</v>
      </c>
      <c r="D71" s="536" t="s">
        <v>237</v>
      </c>
      <c r="E71" s="272" t="s">
        <v>51</v>
      </c>
      <c r="F71" s="272" t="s">
        <v>343</v>
      </c>
      <c r="G71" s="272" t="s">
        <v>3</v>
      </c>
      <c r="H71" s="536"/>
      <c r="I71" s="536"/>
      <c r="J71" s="536"/>
      <c r="K71" s="536"/>
      <c r="L71" s="272"/>
      <c r="M71" s="274">
        <v>41.51</v>
      </c>
      <c r="N71" s="275">
        <f t="shared" si="2"/>
        <v>20.754999999999999</v>
      </c>
      <c r="O71" s="275">
        <f t="shared" si="3"/>
        <v>13.836666666666666</v>
      </c>
      <c r="P71" s="276">
        <f t="shared" si="4"/>
        <v>49.811999999999998</v>
      </c>
      <c r="Q71" s="287">
        <v>42371</v>
      </c>
      <c r="R71" s="288" t="s">
        <v>1648</v>
      </c>
      <c r="S71" s="288">
        <v>6</v>
      </c>
      <c r="T71" s="288"/>
      <c r="U71" s="289"/>
      <c r="V71" s="279"/>
      <c r="W71" s="280"/>
      <c r="X71" s="280"/>
      <c r="Y71" s="281"/>
      <c r="Z71" s="282"/>
      <c r="AA71" s="525">
        <v>6</v>
      </c>
      <c r="AB71" s="272">
        <f t="shared" ref="AB71:AC83" si="7">I71-Y71</f>
        <v>0</v>
      </c>
      <c r="AC71" s="544">
        <f t="shared" si="7"/>
        <v>0</v>
      </c>
      <c r="AD71" s="293"/>
    </row>
    <row r="72" spans="1:30" s="541" customFormat="1" hidden="1" x14ac:dyDescent="0.3">
      <c r="A72" s="286" t="s">
        <v>73</v>
      </c>
      <c r="B72" s="272" t="s">
        <v>50</v>
      </c>
      <c r="C72" s="539" t="s">
        <v>569</v>
      </c>
      <c r="D72" s="543" t="s">
        <v>238</v>
      </c>
      <c r="E72" s="272" t="s">
        <v>51</v>
      </c>
      <c r="F72" s="273" t="s">
        <v>343</v>
      </c>
      <c r="G72" s="273" t="s">
        <v>3</v>
      </c>
      <c r="H72" s="536"/>
      <c r="I72" s="536"/>
      <c r="J72" s="536"/>
      <c r="K72" s="536"/>
      <c r="L72" s="272"/>
      <c r="M72" s="274">
        <v>41.51</v>
      </c>
      <c r="N72" s="275">
        <f t="shared" si="2"/>
        <v>20.754999999999999</v>
      </c>
      <c r="O72" s="275">
        <f t="shared" si="3"/>
        <v>13.836666666666666</v>
      </c>
      <c r="P72" s="276">
        <f t="shared" si="4"/>
        <v>49.811999999999998</v>
      </c>
      <c r="Q72" s="287">
        <v>42371</v>
      </c>
      <c r="R72" s="288" t="s">
        <v>1648</v>
      </c>
      <c r="S72" s="288">
        <v>14</v>
      </c>
      <c r="T72" s="288"/>
      <c r="U72" s="289"/>
      <c r="V72" s="279"/>
      <c r="W72" s="280"/>
      <c r="X72" s="280"/>
      <c r="Y72" s="281"/>
      <c r="Z72" s="282"/>
      <c r="AA72" s="525">
        <f>S72</f>
        <v>14</v>
      </c>
      <c r="AB72" s="272">
        <f t="shared" si="7"/>
        <v>0</v>
      </c>
      <c r="AC72" s="544">
        <f t="shared" si="7"/>
        <v>0</v>
      </c>
      <c r="AD72" s="293"/>
    </row>
    <row r="73" spans="1:30" s="538" customFormat="1" hidden="1" x14ac:dyDescent="0.3">
      <c r="A73" s="286" t="s">
        <v>67</v>
      </c>
      <c r="B73" s="272" t="s">
        <v>50</v>
      </c>
      <c r="C73" s="542" t="s">
        <v>549</v>
      </c>
      <c r="D73" s="536" t="s">
        <v>424</v>
      </c>
      <c r="E73" s="272" t="s">
        <v>51</v>
      </c>
      <c r="F73" s="272" t="s">
        <v>423</v>
      </c>
      <c r="G73" s="272" t="s">
        <v>3</v>
      </c>
      <c r="H73" s="536"/>
      <c r="I73" s="536"/>
      <c r="J73" s="536"/>
      <c r="K73" s="536"/>
      <c r="L73" s="272"/>
      <c r="M73" s="274">
        <v>35.85</v>
      </c>
      <c r="N73" s="275">
        <f t="shared" si="2"/>
        <v>17.925000000000001</v>
      </c>
      <c r="O73" s="275">
        <f t="shared" si="3"/>
        <v>11.950000000000001</v>
      </c>
      <c r="P73" s="276">
        <f t="shared" si="4"/>
        <v>43.02</v>
      </c>
      <c r="Q73" s="287">
        <v>42508</v>
      </c>
      <c r="R73" s="288" t="s">
        <v>1648</v>
      </c>
      <c r="S73" s="288">
        <v>2</v>
      </c>
      <c r="T73" s="288"/>
      <c r="U73" s="289"/>
      <c r="V73" s="279">
        <v>42461</v>
      </c>
      <c r="W73" s="280" t="s">
        <v>457</v>
      </c>
      <c r="X73" s="280">
        <v>2</v>
      </c>
      <c r="Y73" s="281"/>
      <c r="Z73" s="282"/>
      <c r="AA73" s="301">
        <f>S73-X73</f>
        <v>0</v>
      </c>
      <c r="AB73" s="272">
        <f t="shared" si="7"/>
        <v>0</v>
      </c>
      <c r="AC73" s="544">
        <f t="shared" si="7"/>
        <v>0</v>
      </c>
      <c r="AD73" s="293" t="s">
        <v>2120</v>
      </c>
    </row>
    <row r="74" spans="1:30" s="538" customFormat="1" hidden="1" x14ac:dyDescent="0.3">
      <c r="A74" s="270" t="s">
        <v>81</v>
      </c>
      <c r="B74" s="271" t="s">
        <v>50</v>
      </c>
      <c r="C74" s="535" t="s">
        <v>422</v>
      </c>
      <c r="D74" s="535" t="s">
        <v>424</v>
      </c>
      <c r="E74" s="272" t="s">
        <v>51</v>
      </c>
      <c r="F74" s="272" t="s">
        <v>423</v>
      </c>
      <c r="G74" s="272" t="s">
        <v>3</v>
      </c>
      <c r="H74" s="536"/>
      <c r="I74" s="536"/>
      <c r="J74" s="536"/>
      <c r="K74" s="536"/>
      <c r="L74" s="272"/>
      <c r="M74" s="274">
        <v>35.85</v>
      </c>
      <c r="N74" s="275">
        <f t="shared" si="2"/>
        <v>17.925000000000001</v>
      </c>
      <c r="O74" s="275">
        <f t="shared" si="3"/>
        <v>11.950000000000001</v>
      </c>
      <c r="P74" s="276">
        <f t="shared" si="4"/>
        <v>43.02</v>
      </c>
      <c r="Q74" s="277">
        <v>42508</v>
      </c>
      <c r="R74" s="271" t="s">
        <v>1648</v>
      </c>
      <c r="S74" s="271">
        <v>2</v>
      </c>
      <c r="T74" s="271"/>
      <c r="U74" s="278"/>
      <c r="V74" s="279"/>
      <c r="W74" s="280"/>
      <c r="X74" s="280"/>
      <c r="Y74" s="281"/>
      <c r="Z74" s="282"/>
      <c r="AA74" s="292">
        <f>S74</f>
        <v>2</v>
      </c>
      <c r="AB74" s="271">
        <f t="shared" si="7"/>
        <v>0</v>
      </c>
      <c r="AC74" s="537">
        <f t="shared" si="7"/>
        <v>0</v>
      </c>
      <c r="AD74" s="284"/>
    </row>
    <row r="75" spans="1:30" s="538" customFormat="1" hidden="1" x14ac:dyDescent="0.3">
      <c r="A75" s="270" t="s">
        <v>27</v>
      </c>
      <c r="B75" s="271" t="s">
        <v>50</v>
      </c>
      <c r="C75" s="534" t="s">
        <v>570</v>
      </c>
      <c r="D75" s="535" t="s">
        <v>239</v>
      </c>
      <c r="E75" s="272" t="s">
        <v>51</v>
      </c>
      <c r="F75" s="272" t="s">
        <v>345</v>
      </c>
      <c r="G75" s="272" t="s">
        <v>3</v>
      </c>
      <c r="H75" s="536"/>
      <c r="I75" s="536"/>
      <c r="J75" s="536"/>
      <c r="K75" s="536"/>
      <c r="L75" s="272"/>
      <c r="M75" s="274">
        <v>39.5</v>
      </c>
      <c r="N75" s="275">
        <f t="shared" si="2"/>
        <v>19.75</v>
      </c>
      <c r="O75" s="275">
        <f t="shared" si="3"/>
        <v>13.166666666666666</v>
      </c>
      <c r="P75" s="276">
        <f t="shared" si="4"/>
        <v>47.4</v>
      </c>
      <c r="Q75" s="277">
        <v>42508</v>
      </c>
      <c r="R75" s="271" t="s">
        <v>1648</v>
      </c>
      <c r="S75" s="271">
        <v>3</v>
      </c>
      <c r="T75" s="271"/>
      <c r="U75" s="278"/>
      <c r="V75" s="279">
        <v>42409</v>
      </c>
      <c r="W75" s="280" t="s">
        <v>457</v>
      </c>
      <c r="X75" s="280">
        <v>1</v>
      </c>
      <c r="Y75" s="281"/>
      <c r="Z75" s="282"/>
      <c r="AA75" s="283">
        <f>S75-X75</f>
        <v>2</v>
      </c>
      <c r="AB75" s="271">
        <f t="shared" si="7"/>
        <v>0</v>
      </c>
      <c r="AC75" s="537">
        <f t="shared" si="7"/>
        <v>0</v>
      </c>
      <c r="AD75" s="284" t="s">
        <v>1808</v>
      </c>
    </row>
    <row r="76" spans="1:30" s="538" customFormat="1" hidden="1" x14ac:dyDescent="0.3">
      <c r="A76" s="270" t="s">
        <v>81</v>
      </c>
      <c r="B76" s="271" t="s">
        <v>50</v>
      </c>
      <c r="C76" s="534" t="s">
        <v>570</v>
      </c>
      <c r="D76" s="535" t="s">
        <v>239</v>
      </c>
      <c r="E76" s="272"/>
      <c r="F76" s="272" t="s">
        <v>345</v>
      </c>
      <c r="G76" s="272" t="s">
        <v>3</v>
      </c>
      <c r="H76" s="536"/>
      <c r="I76" s="536"/>
      <c r="J76" s="536"/>
      <c r="K76" s="536"/>
      <c r="L76" s="272"/>
      <c r="M76" s="274">
        <v>39.5</v>
      </c>
      <c r="N76" s="275">
        <f t="shared" si="2"/>
        <v>19.75</v>
      </c>
      <c r="O76" s="275">
        <f t="shared" si="3"/>
        <v>13.166666666666666</v>
      </c>
      <c r="P76" s="276">
        <f t="shared" si="4"/>
        <v>47.4</v>
      </c>
      <c r="Q76" s="277">
        <v>42508</v>
      </c>
      <c r="R76" s="271" t="s">
        <v>1648</v>
      </c>
      <c r="S76" s="271">
        <v>1</v>
      </c>
      <c r="T76" s="271"/>
      <c r="U76" s="278"/>
      <c r="V76" s="279"/>
      <c r="W76" s="280"/>
      <c r="X76" s="280"/>
      <c r="Y76" s="281"/>
      <c r="Z76" s="282"/>
      <c r="AA76" s="283">
        <f t="shared" ref="AA76:AA111" si="8">S76</f>
        <v>1</v>
      </c>
      <c r="AB76" s="271"/>
      <c r="AC76" s="537"/>
      <c r="AD76" s="284"/>
    </row>
    <row r="77" spans="1:30" s="541" customFormat="1" hidden="1" x14ac:dyDescent="0.3">
      <c r="A77" s="270" t="s">
        <v>45</v>
      </c>
      <c r="B77" s="272" t="s">
        <v>2264</v>
      </c>
      <c r="C77" s="539" t="s">
        <v>571</v>
      </c>
      <c r="D77" s="543" t="s">
        <v>240</v>
      </c>
      <c r="E77" s="272" t="s">
        <v>51</v>
      </c>
      <c r="F77" s="273" t="s">
        <v>343</v>
      </c>
      <c r="G77" s="273" t="s">
        <v>3</v>
      </c>
      <c r="H77" s="536"/>
      <c r="I77" s="536"/>
      <c r="J77" s="272"/>
      <c r="K77" s="536"/>
      <c r="L77" s="272"/>
      <c r="M77" s="274">
        <v>39.5</v>
      </c>
      <c r="N77" s="275">
        <f t="shared" si="2"/>
        <v>19.75</v>
      </c>
      <c r="O77" s="275">
        <f t="shared" si="3"/>
        <v>13.166666666666666</v>
      </c>
      <c r="P77" s="276">
        <f t="shared" si="4"/>
        <v>47.4</v>
      </c>
      <c r="Q77" s="287">
        <v>42371</v>
      </c>
      <c r="R77" s="288" t="s">
        <v>1648</v>
      </c>
      <c r="S77" s="288">
        <v>1</v>
      </c>
      <c r="T77" s="288"/>
      <c r="U77" s="289"/>
      <c r="V77" s="279"/>
      <c r="W77" s="280"/>
      <c r="X77" s="280"/>
      <c r="Y77" s="281"/>
      <c r="Z77" s="282"/>
      <c r="AA77" s="525">
        <f t="shared" si="8"/>
        <v>1</v>
      </c>
      <c r="AB77" s="272"/>
      <c r="AC77" s="544"/>
      <c r="AD77" s="293"/>
    </row>
    <row r="78" spans="1:30" s="541" customFormat="1" hidden="1" x14ac:dyDescent="0.3">
      <c r="A78" s="286" t="s">
        <v>14</v>
      </c>
      <c r="B78" s="272" t="s">
        <v>41</v>
      </c>
      <c r="C78" s="542" t="s">
        <v>473</v>
      </c>
      <c r="D78" s="543" t="s">
        <v>250</v>
      </c>
      <c r="E78" s="272"/>
      <c r="F78" s="273" t="s">
        <v>343</v>
      </c>
      <c r="G78" s="273" t="s">
        <v>3</v>
      </c>
      <c r="H78" s="536"/>
      <c r="I78" s="536"/>
      <c r="J78" s="536"/>
      <c r="K78" s="536"/>
      <c r="L78" s="272"/>
      <c r="M78" s="274">
        <v>37.22</v>
      </c>
      <c r="N78" s="275">
        <f t="shared" si="2"/>
        <v>18.61</v>
      </c>
      <c r="O78" s="275">
        <f t="shared" si="3"/>
        <v>12.406666666666666</v>
      </c>
      <c r="P78" s="276">
        <f t="shared" si="4"/>
        <v>44.664000000000001</v>
      </c>
      <c r="Q78" s="287">
        <v>42371</v>
      </c>
      <c r="R78" s="288" t="s">
        <v>1648</v>
      </c>
      <c r="S78" s="288">
        <v>3</v>
      </c>
      <c r="T78" s="288"/>
      <c r="U78" s="289"/>
      <c r="V78" s="279"/>
      <c r="W78" s="280"/>
      <c r="X78" s="280"/>
      <c r="Y78" s="281"/>
      <c r="Z78" s="282"/>
      <c r="AA78" s="290">
        <f t="shared" si="8"/>
        <v>3</v>
      </c>
      <c r="AB78" s="272">
        <f t="shared" si="7"/>
        <v>0</v>
      </c>
      <c r="AC78" s="544">
        <f t="shared" si="7"/>
        <v>0</v>
      </c>
      <c r="AD78" s="312"/>
    </row>
    <row r="79" spans="1:30" s="541" customFormat="1" hidden="1" x14ac:dyDescent="0.3">
      <c r="A79" s="286" t="s">
        <v>86</v>
      </c>
      <c r="B79" s="272" t="s">
        <v>29</v>
      </c>
      <c r="C79" s="542" t="s">
        <v>2097</v>
      </c>
      <c r="D79" s="536" t="s">
        <v>251</v>
      </c>
      <c r="E79" s="272"/>
      <c r="F79" s="272" t="s">
        <v>341</v>
      </c>
      <c r="G79" s="272" t="s">
        <v>3</v>
      </c>
      <c r="H79" s="536"/>
      <c r="I79" s="536"/>
      <c r="J79" s="536"/>
      <c r="K79" s="536"/>
      <c r="L79" s="272"/>
      <c r="M79" s="274">
        <v>46.32</v>
      </c>
      <c r="N79" s="275">
        <f t="shared" ref="N79:N142" si="9">+M79/2</f>
        <v>23.16</v>
      </c>
      <c r="O79" s="275">
        <f t="shared" ref="O79:O142" si="10">+M79/3</f>
        <v>15.44</v>
      </c>
      <c r="P79" s="276">
        <f t="shared" ref="P79:P142" si="11">+M79+(M79*20%)</f>
        <v>55.584000000000003</v>
      </c>
      <c r="Q79" s="287">
        <v>42371</v>
      </c>
      <c r="R79" s="288" t="s">
        <v>1648</v>
      </c>
      <c r="S79" s="288">
        <v>12</v>
      </c>
      <c r="T79" s="288"/>
      <c r="U79" s="289"/>
      <c r="V79" s="279">
        <v>42444</v>
      </c>
      <c r="W79" s="280" t="s">
        <v>457</v>
      </c>
      <c r="X79" s="280">
        <v>1</v>
      </c>
      <c r="Y79" s="281"/>
      <c r="Z79" s="282"/>
      <c r="AA79" s="305">
        <f>S79-X79</f>
        <v>11</v>
      </c>
      <c r="AB79" s="272">
        <f t="shared" si="7"/>
        <v>0</v>
      </c>
      <c r="AC79" s="544">
        <f t="shared" si="7"/>
        <v>0</v>
      </c>
      <c r="AD79" s="293" t="s">
        <v>459</v>
      </c>
    </row>
    <row r="80" spans="1:30" s="541" customFormat="1" hidden="1" x14ac:dyDescent="0.3">
      <c r="A80" s="294" t="s">
        <v>81</v>
      </c>
      <c r="B80" s="295" t="s">
        <v>37</v>
      </c>
      <c r="C80" s="545" t="s">
        <v>379</v>
      </c>
      <c r="D80" s="545" t="s">
        <v>380</v>
      </c>
      <c r="E80" s="295"/>
      <c r="F80" s="295" t="s">
        <v>338</v>
      </c>
      <c r="G80" s="295" t="s">
        <v>3</v>
      </c>
      <c r="H80" s="545"/>
      <c r="I80" s="545"/>
      <c r="J80" s="545"/>
      <c r="K80" s="545"/>
      <c r="L80" s="295"/>
      <c r="M80" s="274">
        <v>42.65</v>
      </c>
      <c r="N80" s="296">
        <f t="shared" si="9"/>
        <v>21.324999999999999</v>
      </c>
      <c r="O80" s="296">
        <f t="shared" si="10"/>
        <v>14.216666666666667</v>
      </c>
      <c r="P80" s="297">
        <f t="shared" si="11"/>
        <v>51.18</v>
      </c>
      <c r="Q80" s="298">
        <v>42371</v>
      </c>
      <c r="R80" s="295" t="s">
        <v>1648</v>
      </c>
      <c r="S80" s="295">
        <v>1</v>
      </c>
      <c r="T80" s="295"/>
      <c r="U80" s="299"/>
      <c r="V80" s="298">
        <v>42444</v>
      </c>
      <c r="W80" s="295" t="s">
        <v>457</v>
      </c>
      <c r="X80" s="295">
        <v>1</v>
      </c>
      <c r="Y80" s="300"/>
      <c r="Z80" s="299"/>
      <c r="AA80" s="301">
        <f>S80-X80</f>
        <v>0</v>
      </c>
      <c r="AB80" s="295">
        <f t="shared" si="7"/>
        <v>0</v>
      </c>
      <c r="AC80" s="546">
        <f t="shared" si="7"/>
        <v>0</v>
      </c>
      <c r="AD80" s="303" t="s">
        <v>459</v>
      </c>
    </row>
    <row r="81" spans="1:30" s="538" customFormat="1" hidden="1" x14ac:dyDescent="0.3">
      <c r="A81" s="270" t="s">
        <v>27</v>
      </c>
      <c r="B81" s="271" t="s">
        <v>59</v>
      </c>
      <c r="C81" s="535" t="s">
        <v>550</v>
      </c>
      <c r="D81" s="535" t="s">
        <v>601</v>
      </c>
      <c r="E81" s="272"/>
      <c r="F81" s="272" t="s">
        <v>338</v>
      </c>
      <c r="G81" s="272" t="s">
        <v>3</v>
      </c>
      <c r="H81" s="536"/>
      <c r="I81" s="536"/>
      <c r="J81" s="536"/>
      <c r="K81" s="536"/>
      <c r="L81" s="272"/>
      <c r="M81" s="274">
        <v>37.107999999999997</v>
      </c>
      <c r="N81" s="275">
        <f t="shared" si="9"/>
        <v>18.553999999999998</v>
      </c>
      <c r="O81" s="275">
        <f t="shared" si="10"/>
        <v>12.369333333333332</v>
      </c>
      <c r="P81" s="276">
        <f t="shared" si="11"/>
        <v>44.529599999999995</v>
      </c>
      <c r="Q81" s="277">
        <v>42508</v>
      </c>
      <c r="R81" s="271" t="s">
        <v>1648</v>
      </c>
      <c r="S81" s="271">
        <v>2</v>
      </c>
      <c r="T81" s="271"/>
      <c r="U81" s="278"/>
      <c r="V81" s="279"/>
      <c r="W81" s="280"/>
      <c r="X81" s="280"/>
      <c r="Y81" s="281"/>
      <c r="Z81" s="282"/>
      <c r="AA81" s="292">
        <f t="shared" si="8"/>
        <v>2</v>
      </c>
      <c r="AB81" s="271"/>
      <c r="AC81" s="537"/>
      <c r="AD81" s="284"/>
    </row>
    <row r="82" spans="1:30" s="538" customFormat="1" hidden="1" x14ac:dyDescent="0.3">
      <c r="A82" s="270" t="s">
        <v>81</v>
      </c>
      <c r="B82" s="271" t="s">
        <v>59</v>
      </c>
      <c r="C82" s="535" t="s">
        <v>550</v>
      </c>
      <c r="D82" s="535" t="s">
        <v>601</v>
      </c>
      <c r="E82" s="272"/>
      <c r="F82" s="272" t="s">
        <v>338</v>
      </c>
      <c r="G82" s="272" t="s">
        <v>3</v>
      </c>
      <c r="H82" s="536"/>
      <c r="I82" s="536"/>
      <c r="J82" s="536"/>
      <c r="K82" s="536"/>
      <c r="L82" s="272"/>
      <c r="M82" s="274">
        <v>37.11</v>
      </c>
      <c r="N82" s="275">
        <f t="shared" si="9"/>
        <v>18.555</v>
      </c>
      <c r="O82" s="275">
        <f t="shared" si="10"/>
        <v>12.37</v>
      </c>
      <c r="P82" s="276">
        <f t="shared" si="11"/>
        <v>44.531999999999996</v>
      </c>
      <c r="Q82" s="277">
        <v>42508</v>
      </c>
      <c r="R82" s="271" t="s">
        <v>1648</v>
      </c>
      <c r="S82" s="271">
        <v>1</v>
      </c>
      <c r="T82" s="271"/>
      <c r="U82" s="278"/>
      <c r="V82" s="279"/>
      <c r="W82" s="280"/>
      <c r="X82" s="280"/>
      <c r="Y82" s="281"/>
      <c r="Z82" s="282"/>
      <c r="AA82" s="313">
        <f t="shared" si="8"/>
        <v>1</v>
      </c>
      <c r="AB82" s="271"/>
      <c r="AC82" s="537"/>
      <c r="AD82" s="284"/>
    </row>
    <row r="83" spans="1:30" s="538" customFormat="1" hidden="1" x14ac:dyDescent="0.3">
      <c r="A83" s="307" t="s">
        <v>833</v>
      </c>
      <c r="B83" s="272" t="s">
        <v>103</v>
      </c>
      <c r="C83" s="542" t="s">
        <v>104</v>
      </c>
      <c r="D83" s="536" t="s">
        <v>272</v>
      </c>
      <c r="E83" s="272"/>
      <c r="F83" s="272" t="s">
        <v>346</v>
      </c>
      <c r="G83" s="272" t="s">
        <v>3</v>
      </c>
      <c r="H83" s="536"/>
      <c r="I83" s="536"/>
      <c r="J83" s="536"/>
      <c r="K83" s="536"/>
      <c r="L83" s="272"/>
      <c r="M83" s="274">
        <v>47.7</v>
      </c>
      <c r="N83" s="275">
        <f t="shared" si="9"/>
        <v>23.85</v>
      </c>
      <c r="O83" s="275">
        <f t="shared" si="10"/>
        <v>15.9</v>
      </c>
      <c r="P83" s="276">
        <f t="shared" si="11"/>
        <v>57.24</v>
      </c>
      <c r="Q83" s="287">
        <v>42371</v>
      </c>
      <c r="R83" s="288" t="s">
        <v>1648</v>
      </c>
      <c r="S83" s="288">
        <v>1</v>
      </c>
      <c r="T83" s="288"/>
      <c r="U83" s="289"/>
      <c r="V83" s="308"/>
      <c r="W83" s="280"/>
      <c r="X83" s="280"/>
      <c r="Y83" s="281"/>
      <c r="Z83" s="282"/>
      <c r="AA83" s="305">
        <f t="shared" si="8"/>
        <v>1</v>
      </c>
      <c r="AB83" s="272">
        <f t="shared" si="7"/>
        <v>0</v>
      </c>
      <c r="AC83" s="544">
        <f t="shared" si="7"/>
        <v>0</v>
      </c>
      <c r="AD83" s="293"/>
    </row>
    <row r="84" spans="1:30" s="538" customFormat="1" hidden="1" x14ac:dyDescent="0.3">
      <c r="A84" s="307" t="s">
        <v>833</v>
      </c>
      <c r="B84" s="272" t="s">
        <v>586</v>
      </c>
      <c r="C84" s="542" t="s">
        <v>104</v>
      </c>
      <c r="D84" s="536" t="s">
        <v>272</v>
      </c>
      <c r="E84" s="272"/>
      <c r="F84" s="272" t="s">
        <v>346</v>
      </c>
      <c r="G84" s="272" t="s">
        <v>3</v>
      </c>
      <c r="H84" s="536"/>
      <c r="I84" s="536"/>
      <c r="J84" s="536"/>
      <c r="K84" s="536"/>
      <c r="L84" s="272"/>
      <c r="M84" s="274">
        <v>47.7</v>
      </c>
      <c r="N84" s="275">
        <f t="shared" si="9"/>
        <v>23.85</v>
      </c>
      <c r="O84" s="275">
        <f t="shared" si="10"/>
        <v>15.9</v>
      </c>
      <c r="P84" s="276">
        <f t="shared" si="11"/>
        <v>57.24</v>
      </c>
      <c r="Q84" s="287">
        <v>42371</v>
      </c>
      <c r="R84" s="288" t="s">
        <v>1648</v>
      </c>
      <c r="S84" s="288">
        <v>11</v>
      </c>
      <c r="T84" s="288"/>
      <c r="U84" s="289"/>
      <c r="V84" s="279"/>
      <c r="W84" s="280"/>
      <c r="X84" s="280"/>
      <c r="Y84" s="281"/>
      <c r="Z84" s="282"/>
      <c r="AA84" s="305">
        <f t="shared" si="8"/>
        <v>11</v>
      </c>
      <c r="AB84" s="272"/>
      <c r="AC84" s="544"/>
      <c r="AD84" s="293"/>
    </row>
    <row r="85" spans="1:30" s="538" customFormat="1" hidden="1" x14ac:dyDescent="0.3">
      <c r="A85" s="307" t="s">
        <v>833</v>
      </c>
      <c r="B85" s="272" t="s">
        <v>1131</v>
      </c>
      <c r="C85" s="542" t="s">
        <v>104</v>
      </c>
      <c r="D85" s="536" t="s">
        <v>272</v>
      </c>
      <c r="E85" s="272"/>
      <c r="F85" s="272" t="s">
        <v>346</v>
      </c>
      <c r="G85" s="272" t="s">
        <v>3</v>
      </c>
      <c r="H85" s="536"/>
      <c r="I85" s="536"/>
      <c r="J85" s="536"/>
      <c r="K85" s="536"/>
      <c r="L85" s="272"/>
      <c r="M85" s="274">
        <v>47.7</v>
      </c>
      <c r="N85" s="275">
        <f t="shared" si="9"/>
        <v>23.85</v>
      </c>
      <c r="O85" s="275">
        <f t="shared" si="10"/>
        <v>15.9</v>
      </c>
      <c r="P85" s="276">
        <f t="shared" si="11"/>
        <v>57.24</v>
      </c>
      <c r="Q85" s="287">
        <v>42371</v>
      </c>
      <c r="R85" s="288" t="s">
        <v>1648</v>
      </c>
      <c r="S85" s="288">
        <v>1</v>
      </c>
      <c r="T85" s="288"/>
      <c r="U85" s="289"/>
      <c r="V85" s="279"/>
      <c r="W85" s="280"/>
      <c r="X85" s="280"/>
      <c r="Y85" s="281"/>
      <c r="Z85" s="282"/>
      <c r="AA85" s="526">
        <f t="shared" si="8"/>
        <v>1</v>
      </c>
      <c r="AB85" s="272"/>
      <c r="AC85" s="544"/>
      <c r="AD85" s="293"/>
    </row>
    <row r="86" spans="1:30" s="538" customFormat="1" hidden="1" x14ac:dyDescent="0.3">
      <c r="A86" s="286" t="s">
        <v>833</v>
      </c>
      <c r="B86" s="272" t="s">
        <v>586</v>
      </c>
      <c r="C86" s="542" t="s">
        <v>20</v>
      </c>
      <c r="D86" s="536" t="s">
        <v>261</v>
      </c>
      <c r="E86" s="272"/>
      <c r="F86" s="272" t="s">
        <v>346</v>
      </c>
      <c r="G86" s="272" t="s">
        <v>3</v>
      </c>
      <c r="H86" s="536"/>
      <c r="I86" s="536"/>
      <c r="J86" s="536"/>
      <c r="K86" s="536"/>
      <c r="L86" s="272"/>
      <c r="M86" s="274">
        <v>49.4</v>
      </c>
      <c r="N86" s="275">
        <f t="shared" si="9"/>
        <v>24.7</v>
      </c>
      <c r="O86" s="275">
        <f t="shared" si="10"/>
        <v>16.466666666666665</v>
      </c>
      <c r="P86" s="276">
        <f t="shared" si="11"/>
        <v>59.28</v>
      </c>
      <c r="Q86" s="287">
        <v>42371</v>
      </c>
      <c r="R86" s="288" t="s">
        <v>1648</v>
      </c>
      <c r="S86" s="288">
        <v>5</v>
      </c>
      <c r="T86" s="288"/>
      <c r="U86" s="289"/>
      <c r="V86" s="279"/>
      <c r="W86" s="280"/>
      <c r="X86" s="280"/>
      <c r="Y86" s="281"/>
      <c r="Z86" s="282"/>
      <c r="AA86" s="525">
        <f t="shared" si="8"/>
        <v>5</v>
      </c>
      <c r="AB86" s="272">
        <f>I86-Y86</f>
        <v>0</v>
      </c>
      <c r="AC86" s="544">
        <f>J86-Z86</f>
        <v>0</v>
      </c>
      <c r="AD86" s="293"/>
    </row>
    <row r="87" spans="1:30" s="538" customFormat="1" hidden="1" x14ac:dyDescent="0.3">
      <c r="A87" s="307" t="s">
        <v>833</v>
      </c>
      <c r="B87" s="272" t="s">
        <v>103</v>
      </c>
      <c r="C87" s="542" t="s">
        <v>20</v>
      </c>
      <c r="D87" s="536" t="s">
        <v>261</v>
      </c>
      <c r="E87" s="272"/>
      <c r="F87" s="272" t="s">
        <v>346</v>
      </c>
      <c r="G87" s="272" t="s">
        <v>3</v>
      </c>
      <c r="H87" s="536"/>
      <c r="I87" s="536"/>
      <c r="J87" s="536"/>
      <c r="K87" s="536"/>
      <c r="L87" s="272"/>
      <c r="M87" s="274">
        <v>49.4</v>
      </c>
      <c r="N87" s="275">
        <f t="shared" si="9"/>
        <v>24.7</v>
      </c>
      <c r="O87" s="275">
        <f t="shared" si="10"/>
        <v>16.466666666666665</v>
      </c>
      <c r="P87" s="276">
        <f t="shared" si="11"/>
        <v>59.28</v>
      </c>
      <c r="Q87" s="287">
        <v>42371</v>
      </c>
      <c r="R87" s="288" t="s">
        <v>1648</v>
      </c>
      <c r="S87" s="288">
        <v>5</v>
      </c>
      <c r="T87" s="288"/>
      <c r="U87" s="289"/>
      <c r="V87" s="279"/>
      <c r="W87" s="280"/>
      <c r="X87" s="280"/>
      <c r="Y87" s="281"/>
      <c r="Z87" s="282"/>
      <c r="AA87" s="305">
        <f t="shared" si="8"/>
        <v>5</v>
      </c>
      <c r="AB87" s="272"/>
      <c r="AC87" s="544"/>
      <c r="AD87" s="293"/>
    </row>
    <row r="88" spans="1:30" s="538" customFormat="1" hidden="1" x14ac:dyDescent="0.3">
      <c r="A88" s="307" t="s">
        <v>829</v>
      </c>
      <c r="B88" s="272" t="s">
        <v>79</v>
      </c>
      <c r="C88" s="542" t="s">
        <v>21</v>
      </c>
      <c r="D88" s="536" t="s">
        <v>262</v>
      </c>
      <c r="E88" s="272"/>
      <c r="F88" s="272" t="s">
        <v>346</v>
      </c>
      <c r="G88" s="272" t="s">
        <v>3</v>
      </c>
      <c r="H88" s="536"/>
      <c r="I88" s="536"/>
      <c r="J88" s="536"/>
      <c r="K88" s="536"/>
      <c r="L88" s="272"/>
      <c r="M88" s="274">
        <v>49.4</v>
      </c>
      <c r="N88" s="275">
        <f t="shared" si="9"/>
        <v>24.7</v>
      </c>
      <c r="O88" s="275">
        <f t="shared" si="10"/>
        <v>16.466666666666665</v>
      </c>
      <c r="P88" s="276">
        <f t="shared" si="11"/>
        <v>59.28</v>
      </c>
      <c r="Q88" s="287">
        <v>42371</v>
      </c>
      <c r="R88" s="288" t="s">
        <v>1648</v>
      </c>
      <c r="S88" s="288">
        <v>3</v>
      </c>
      <c r="T88" s="288"/>
      <c r="U88" s="289"/>
      <c r="V88" s="279"/>
      <c r="W88" s="280"/>
      <c r="X88" s="280"/>
      <c r="Y88" s="281"/>
      <c r="Z88" s="282"/>
      <c r="AA88" s="305">
        <f t="shared" si="8"/>
        <v>3</v>
      </c>
      <c r="AB88" s="272">
        <f>I88-Y88</f>
        <v>0</v>
      </c>
      <c r="AC88" s="544">
        <f>J88-Z88</f>
        <v>0</v>
      </c>
      <c r="AD88" s="293"/>
    </row>
    <row r="89" spans="1:30" s="538" customFormat="1" hidden="1" x14ac:dyDescent="0.3">
      <c r="A89" s="286" t="s">
        <v>829</v>
      </c>
      <c r="B89" s="272" t="s">
        <v>103</v>
      </c>
      <c r="C89" s="542" t="s">
        <v>21</v>
      </c>
      <c r="D89" s="536" t="s">
        <v>262</v>
      </c>
      <c r="E89" s="272"/>
      <c r="F89" s="272" t="s">
        <v>346</v>
      </c>
      <c r="G89" s="272" t="s">
        <v>3</v>
      </c>
      <c r="H89" s="536"/>
      <c r="I89" s="536"/>
      <c r="J89" s="536"/>
      <c r="K89" s="536"/>
      <c r="L89" s="272"/>
      <c r="M89" s="274">
        <v>49.4</v>
      </c>
      <c r="N89" s="275">
        <f t="shared" si="9"/>
        <v>24.7</v>
      </c>
      <c r="O89" s="275">
        <f t="shared" si="10"/>
        <v>16.466666666666665</v>
      </c>
      <c r="P89" s="276">
        <f t="shared" si="11"/>
        <v>59.28</v>
      </c>
      <c r="Q89" s="287">
        <v>42371</v>
      </c>
      <c r="R89" s="288" t="s">
        <v>1648</v>
      </c>
      <c r="S89" s="288">
        <v>1</v>
      </c>
      <c r="T89" s="288"/>
      <c r="U89" s="289"/>
      <c r="V89" s="279"/>
      <c r="W89" s="280"/>
      <c r="X89" s="280"/>
      <c r="Y89" s="281"/>
      <c r="Z89" s="282"/>
      <c r="AA89" s="305">
        <f t="shared" si="8"/>
        <v>1</v>
      </c>
      <c r="AB89" s="272">
        <f>I89-Y89</f>
        <v>0</v>
      </c>
      <c r="AC89" s="544">
        <f>J89-Z89</f>
        <v>0</v>
      </c>
      <c r="AD89" s="293"/>
    </row>
    <row r="90" spans="1:30" s="538" customFormat="1" hidden="1" x14ac:dyDescent="0.3">
      <c r="A90" s="286" t="s">
        <v>829</v>
      </c>
      <c r="B90" s="272" t="s">
        <v>103</v>
      </c>
      <c r="C90" s="542" t="s">
        <v>21</v>
      </c>
      <c r="D90" s="536" t="s">
        <v>262</v>
      </c>
      <c r="E90" s="272" t="s">
        <v>1727</v>
      </c>
      <c r="F90" s="272" t="s">
        <v>1727</v>
      </c>
      <c r="G90" s="272" t="s">
        <v>3</v>
      </c>
      <c r="H90" s="536"/>
      <c r="I90" s="536"/>
      <c r="J90" s="536"/>
      <c r="K90" s="536"/>
      <c r="L90" s="272"/>
      <c r="M90" s="274">
        <v>49.4</v>
      </c>
      <c r="N90" s="275">
        <f t="shared" si="9"/>
        <v>24.7</v>
      </c>
      <c r="O90" s="275">
        <f t="shared" si="10"/>
        <v>16.466666666666665</v>
      </c>
      <c r="P90" s="276">
        <f t="shared" si="11"/>
        <v>59.28</v>
      </c>
      <c r="Q90" s="287">
        <v>42371</v>
      </c>
      <c r="R90" s="288" t="s">
        <v>1648</v>
      </c>
      <c r="S90" s="288">
        <v>1</v>
      </c>
      <c r="T90" s="288"/>
      <c r="U90" s="289"/>
      <c r="V90" s="279"/>
      <c r="W90" s="280"/>
      <c r="X90" s="280"/>
      <c r="Y90" s="281"/>
      <c r="Z90" s="282"/>
      <c r="AA90" s="305">
        <f t="shared" si="8"/>
        <v>1</v>
      </c>
      <c r="AB90" s="272"/>
      <c r="AC90" s="544"/>
      <c r="AD90" s="293"/>
    </row>
    <row r="91" spans="1:30" s="538" customFormat="1" hidden="1" x14ac:dyDescent="0.3">
      <c r="A91" s="307" t="s">
        <v>829</v>
      </c>
      <c r="B91" s="272" t="s">
        <v>586</v>
      </c>
      <c r="C91" s="542" t="s">
        <v>21</v>
      </c>
      <c r="D91" s="536" t="s">
        <v>262</v>
      </c>
      <c r="E91" s="272"/>
      <c r="F91" s="272" t="s">
        <v>346</v>
      </c>
      <c r="G91" s="272" t="s">
        <v>3</v>
      </c>
      <c r="H91" s="536"/>
      <c r="I91" s="536"/>
      <c r="J91" s="536"/>
      <c r="K91" s="536"/>
      <c r="L91" s="272"/>
      <c r="M91" s="274">
        <v>49.4</v>
      </c>
      <c r="N91" s="275">
        <f t="shared" si="9"/>
        <v>24.7</v>
      </c>
      <c r="O91" s="275">
        <f t="shared" si="10"/>
        <v>16.466666666666665</v>
      </c>
      <c r="P91" s="276">
        <f t="shared" si="11"/>
        <v>59.28</v>
      </c>
      <c r="Q91" s="287">
        <v>42371</v>
      </c>
      <c r="R91" s="288" t="s">
        <v>1648</v>
      </c>
      <c r="S91" s="288">
        <v>3</v>
      </c>
      <c r="T91" s="288"/>
      <c r="U91" s="289"/>
      <c r="V91" s="279"/>
      <c r="W91" s="280"/>
      <c r="X91" s="280"/>
      <c r="Y91" s="281"/>
      <c r="Z91" s="282"/>
      <c r="AA91" s="305">
        <f t="shared" si="8"/>
        <v>3</v>
      </c>
      <c r="AB91" s="272"/>
      <c r="AC91" s="544"/>
      <c r="AD91" s="293"/>
    </row>
    <row r="92" spans="1:30" s="538" customFormat="1" hidden="1" x14ac:dyDescent="0.3">
      <c r="A92" s="307" t="s">
        <v>829</v>
      </c>
      <c r="B92" s="272" t="s">
        <v>849</v>
      </c>
      <c r="C92" s="542" t="s">
        <v>21</v>
      </c>
      <c r="D92" s="536" t="s">
        <v>262</v>
      </c>
      <c r="E92" s="272"/>
      <c r="F92" s="272" t="s">
        <v>346</v>
      </c>
      <c r="G92" s="272" t="s">
        <v>3</v>
      </c>
      <c r="H92" s="536"/>
      <c r="I92" s="536"/>
      <c r="J92" s="536"/>
      <c r="K92" s="536"/>
      <c r="L92" s="272"/>
      <c r="M92" s="274">
        <v>49.4</v>
      </c>
      <c r="N92" s="275">
        <f t="shared" si="9"/>
        <v>24.7</v>
      </c>
      <c r="O92" s="275">
        <f t="shared" si="10"/>
        <v>16.466666666666665</v>
      </c>
      <c r="P92" s="276">
        <f t="shared" si="11"/>
        <v>59.28</v>
      </c>
      <c r="Q92" s="287">
        <v>42371</v>
      </c>
      <c r="R92" s="288" t="s">
        <v>1648</v>
      </c>
      <c r="S92" s="288">
        <v>6</v>
      </c>
      <c r="T92" s="288"/>
      <c r="U92" s="289"/>
      <c r="V92" s="279"/>
      <c r="W92" s="280"/>
      <c r="X92" s="280"/>
      <c r="Y92" s="281"/>
      <c r="Z92" s="282"/>
      <c r="AA92" s="525">
        <f t="shared" si="8"/>
        <v>6</v>
      </c>
      <c r="AB92" s="272"/>
      <c r="AC92" s="544"/>
      <c r="AD92" s="293"/>
    </row>
    <row r="93" spans="1:30" s="538" customFormat="1" hidden="1" x14ac:dyDescent="0.3">
      <c r="A93" s="307" t="s">
        <v>829</v>
      </c>
      <c r="B93" s="272" t="s">
        <v>19</v>
      </c>
      <c r="C93" s="542" t="s">
        <v>21</v>
      </c>
      <c r="D93" s="536" t="s">
        <v>262</v>
      </c>
      <c r="E93" s="272"/>
      <c r="F93" s="272" t="s">
        <v>346</v>
      </c>
      <c r="G93" s="272" t="s">
        <v>3</v>
      </c>
      <c r="H93" s="536"/>
      <c r="I93" s="536"/>
      <c r="J93" s="536"/>
      <c r="K93" s="536"/>
      <c r="L93" s="272"/>
      <c r="M93" s="274">
        <v>49.4</v>
      </c>
      <c r="N93" s="275">
        <f t="shared" si="9"/>
        <v>24.7</v>
      </c>
      <c r="O93" s="275">
        <f t="shared" si="10"/>
        <v>16.466666666666665</v>
      </c>
      <c r="P93" s="276">
        <f t="shared" si="11"/>
        <v>59.28</v>
      </c>
      <c r="Q93" s="287">
        <v>42371</v>
      </c>
      <c r="R93" s="288" t="s">
        <v>1648</v>
      </c>
      <c r="S93" s="288">
        <v>9</v>
      </c>
      <c r="T93" s="288"/>
      <c r="U93" s="289"/>
      <c r="V93" s="279"/>
      <c r="W93" s="280"/>
      <c r="X93" s="280"/>
      <c r="Y93" s="281"/>
      <c r="Z93" s="282"/>
      <c r="AA93" s="525">
        <f t="shared" si="8"/>
        <v>9</v>
      </c>
      <c r="AB93" s="272"/>
      <c r="AC93" s="544"/>
      <c r="AD93" s="293"/>
    </row>
    <row r="94" spans="1:30" s="538" customFormat="1" hidden="1" x14ac:dyDescent="0.3">
      <c r="A94" s="307" t="s">
        <v>830</v>
      </c>
      <c r="B94" s="272" t="s">
        <v>849</v>
      </c>
      <c r="C94" s="542" t="s">
        <v>24</v>
      </c>
      <c r="D94" s="536" t="s">
        <v>263</v>
      </c>
      <c r="E94" s="272"/>
      <c r="F94" s="272" t="s">
        <v>346</v>
      </c>
      <c r="G94" s="272" t="s">
        <v>3</v>
      </c>
      <c r="H94" s="536"/>
      <c r="I94" s="536"/>
      <c r="J94" s="536"/>
      <c r="K94" s="536"/>
      <c r="L94" s="272"/>
      <c r="M94" s="274">
        <v>49.4</v>
      </c>
      <c r="N94" s="275">
        <f t="shared" si="9"/>
        <v>24.7</v>
      </c>
      <c r="O94" s="275">
        <f t="shared" si="10"/>
        <v>16.466666666666665</v>
      </c>
      <c r="P94" s="276">
        <f t="shared" si="11"/>
        <v>59.28</v>
      </c>
      <c r="Q94" s="287">
        <v>42371</v>
      </c>
      <c r="R94" s="288" t="s">
        <v>1648</v>
      </c>
      <c r="S94" s="288">
        <v>3</v>
      </c>
      <c r="T94" s="288"/>
      <c r="U94" s="289"/>
      <c r="V94" s="279"/>
      <c r="W94" s="280"/>
      <c r="X94" s="280"/>
      <c r="Y94" s="281"/>
      <c r="Z94" s="282"/>
      <c r="AA94" s="305">
        <f t="shared" si="8"/>
        <v>3</v>
      </c>
      <c r="AB94" s="272"/>
      <c r="AC94" s="544">
        <f>J94-Z94</f>
        <v>0</v>
      </c>
      <c r="AD94" s="293"/>
    </row>
    <row r="95" spans="1:30" s="538" customFormat="1" hidden="1" x14ac:dyDescent="0.3">
      <c r="A95" s="307" t="s">
        <v>830</v>
      </c>
      <c r="B95" s="272" t="s">
        <v>103</v>
      </c>
      <c r="C95" s="542" t="s">
        <v>24</v>
      </c>
      <c r="D95" s="536" t="s">
        <v>263</v>
      </c>
      <c r="E95" s="272"/>
      <c r="F95" s="272" t="s">
        <v>346</v>
      </c>
      <c r="G95" s="272" t="s">
        <v>3</v>
      </c>
      <c r="H95" s="536"/>
      <c r="I95" s="536"/>
      <c r="J95" s="536"/>
      <c r="K95" s="272"/>
      <c r="L95" s="536"/>
      <c r="M95" s="274">
        <v>49.4</v>
      </c>
      <c r="N95" s="275">
        <f t="shared" si="9"/>
        <v>24.7</v>
      </c>
      <c r="O95" s="275">
        <f t="shared" si="10"/>
        <v>16.466666666666665</v>
      </c>
      <c r="P95" s="276">
        <f t="shared" si="11"/>
        <v>59.28</v>
      </c>
      <c r="Q95" s="287">
        <v>42371</v>
      </c>
      <c r="R95" s="288" t="s">
        <v>1648</v>
      </c>
      <c r="S95" s="288">
        <v>3</v>
      </c>
      <c r="T95" s="288"/>
      <c r="U95" s="289"/>
      <c r="V95" s="279"/>
      <c r="W95" s="280"/>
      <c r="X95" s="280"/>
      <c r="Y95" s="281"/>
      <c r="Z95" s="282"/>
      <c r="AA95" s="526">
        <f t="shared" si="8"/>
        <v>3</v>
      </c>
      <c r="AB95" s="272"/>
      <c r="AC95" s="544"/>
      <c r="AD95" s="293"/>
    </row>
    <row r="96" spans="1:30" s="538" customFormat="1" hidden="1" x14ac:dyDescent="0.3">
      <c r="A96" s="307" t="s">
        <v>830</v>
      </c>
      <c r="B96" s="272" t="s">
        <v>103</v>
      </c>
      <c r="C96" s="542" t="s">
        <v>24</v>
      </c>
      <c r="D96" s="536" t="s">
        <v>263</v>
      </c>
      <c r="E96" s="272" t="s">
        <v>1685</v>
      </c>
      <c r="F96" s="272" t="s">
        <v>346</v>
      </c>
      <c r="G96" s="272" t="s">
        <v>3</v>
      </c>
      <c r="H96" s="536"/>
      <c r="I96" s="536"/>
      <c r="J96" s="536"/>
      <c r="K96" s="272"/>
      <c r="L96" s="536"/>
      <c r="M96" s="274">
        <v>49.4</v>
      </c>
      <c r="N96" s="275">
        <f t="shared" si="9"/>
        <v>24.7</v>
      </c>
      <c r="O96" s="275">
        <f t="shared" si="10"/>
        <v>16.466666666666665</v>
      </c>
      <c r="P96" s="276">
        <f t="shared" si="11"/>
        <v>59.28</v>
      </c>
      <c r="Q96" s="287">
        <v>42371</v>
      </c>
      <c r="R96" s="288" t="s">
        <v>1648</v>
      </c>
      <c r="S96" s="288">
        <v>2</v>
      </c>
      <c r="T96" s="288"/>
      <c r="U96" s="289"/>
      <c r="V96" s="279"/>
      <c r="W96" s="280"/>
      <c r="X96" s="280"/>
      <c r="Y96" s="281"/>
      <c r="Z96" s="282"/>
      <c r="AA96" s="526">
        <f t="shared" si="8"/>
        <v>2</v>
      </c>
      <c r="AB96" s="272"/>
      <c r="AC96" s="544"/>
      <c r="AD96" s="293"/>
    </row>
    <row r="97" spans="1:30" s="538" customFormat="1" hidden="1" x14ac:dyDescent="0.3">
      <c r="A97" s="307" t="s">
        <v>830</v>
      </c>
      <c r="B97" s="272" t="s">
        <v>586</v>
      </c>
      <c r="C97" s="542" t="s">
        <v>24</v>
      </c>
      <c r="D97" s="536" t="s">
        <v>263</v>
      </c>
      <c r="E97" s="272"/>
      <c r="F97" s="272" t="s">
        <v>346</v>
      </c>
      <c r="G97" s="272" t="s">
        <v>3</v>
      </c>
      <c r="H97" s="536"/>
      <c r="I97" s="536"/>
      <c r="J97" s="536"/>
      <c r="K97" s="272"/>
      <c r="L97" s="536"/>
      <c r="M97" s="274">
        <v>49.4</v>
      </c>
      <c r="N97" s="275">
        <f t="shared" si="9"/>
        <v>24.7</v>
      </c>
      <c r="O97" s="275">
        <f t="shared" si="10"/>
        <v>16.466666666666665</v>
      </c>
      <c r="P97" s="276">
        <f t="shared" si="11"/>
        <v>59.28</v>
      </c>
      <c r="Q97" s="287">
        <v>42371</v>
      </c>
      <c r="R97" s="288" t="s">
        <v>1648</v>
      </c>
      <c r="S97" s="288">
        <v>11</v>
      </c>
      <c r="T97" s="288"/>
      <c r="U97" s="289"/>
      <c r="V97" s="279"/>
      <c r="W97" s="280"/>
      <c r="X97" s="280"/>
      <c r="Y97" s="281"/>
      <c r="Z97" s="282"/>
      <c r="AA97" s="526">
        <f t="shared" si="8"/>
        <v>11</v>
      </c>
      <c r="AB97" s="272"/>
      <c r="AC97" s="544"/>
      <c r="AD97" s="293"/>
    </row>
    <row r="98" spans="1:30" s="538" customFormat="1" hidden="1" x14ac:dyDescent="0.3">
      <c r="A98" s="307" t="s">
        <v>830</v>
      </c>
      <c r="B98" s="272" t="s">
        <v>34</v>
      </c>
      <c r="C98" s="542" t="s">
        <v>24</v>
      </c>
      <c r="D98" s="536" t="s">
        <v>263</v>
      </c>
      <c r="E98" s="272"/>
      <c r="F98" s="272" t="s">
        <v>346</v>
      </c>
      <c r="G98" s="272" t="s">
        <v>3</v>
      </c>
      <c r="H98" s="536"/>
      <c r="I98" s="536"/>
      <c r="J98" s="536"/>
      <c r="K98" s="272"/>
      <c r="L98" s="536"/>
      <c r="M98" s="274">
        <v>49.4</v>
      </c>
      <c r="N98" s="275">
        <f t="shared" si="9"/>
        <v>24.7</v>
      </c>
      <c r="O98" s="275">
        <f t="shared" si="10"/>
        <v>16.466666666666665</v>
      </c>
      <c r="P98" s="276">
        <f t="shared" si="11"/>
        <v>59.28</v>
      </c>
      <c r="Q98" s="287">
        <v>42371</v>
      </c>
      <c r="R98" s="288" t="s">
        <v>1648</v>
      </c>
      <c r="S98" s="288">
        <v>4</v>
      </c>
      <c r="T98" s="288"/>
      <c r="U98" s="289"/>
      <c r="V98" s="279"/>
      <c r="W98" s="280"/>
      <c r="X98" s="280"/>
      <c r="Y98" s="281"/>
      <c r="Z98" s="282"/>
      <c r="AA98" s="526">
        <f t="shared" si="8"/>
        <v>4</v>
      </c>
      <c r="AB98" s="272"/>
      <c r="AC98" s="544"/>
      <c r="AD98" s="293"/>
    </row>
    <row r="99" spans="1:30" s="538" customFormat="1" hidden="1" x14ac:dyDescent="0.3">
      <c r="A99" s="286" t="s">
        <v>873</v>
      </c>
      <c r="B99" s="272" t="s">
        <v>586</v>
      </c>
      <c r="C99" s="542" t="s">
        <v>22</v>
      </c>
      <c r="D99" s="536" t="s">
        <v>264</v>
      </c>
      <c r="E99" s="272"/>
      <c r="F99" s="272" t="s">
        <v>346</v>
      </c>
      <c r="G99" s="272" t="s">
        <v>3</v>
      </c>
      <c r="H99" s="536"/>
      <c r="I99" s="536"/>
      <c r="J99" s="536"/>
      <c r="K99" s="536"/>
      <c r="L99" s="272"/>
      <c r="M99" s="274">
        <v>49.4</v>
      </c>
      <c r="N99" s="275">
        <f t="shared" si="9"/>
        <v>24.7</v>
      </c>
      <c r="O99" s="275">
        <f t="shared" si="10"/>
        <v>16.466666666666665</v>
      </c>
      <c r="P99" s="276">
        <f t="shared" si="11"/>
        <v>59.28</v>
      </c>
      <c r="Q99" s="287">
        <v>42371</v>
      </c>
      <c r="R99" s="288" t="s">
        <v>1648</v>
      </c>
      <c r="S99" s="288">
        <v>1</v>
      </c>
      <c r="T99" s="288"/>
      <c r="U99" s="289"/>
      <c r="V99" s="279"/>
      <c r="W99" s="280"/>
      <c r="X99" s="280"/>
      <c r="Y99" s="281"/>
      <c r="Z99" s="282"/>
      <c r="AA99" s="305">
        <f t="shared" si="8"/>
        <v>1</v>
      </c>
      <c r="AB99" s="272">
        <f>I99-Y99</f>
        <v>0</v>
      </c>
      <c r="AC99" s="544">
        <f>J99-Z99</f>
        <v>0</v>
      </c>
      <c r="AD99" s="293"/>
    </row>
    <row r="100" spans="1:30" s="538" customFormat="1" hidden="1" x14ac:dyDescent="0.3">
      <c r="A100" s="286" t="s">
        <v>873</v>
      </c>
      <c r="B100" s="272" t="s">
        <v>849</v>
      </c>
      <c r="C100" s="542" t="s">
        <v>22</v>
      </c>
      <c r="D100" s="536" t="s">
        <v>264</v>
      </c>
      <c r="E100" s="272"/>
      <c r="F100" s="272" t="s">
        <v>346</v>
      </c>
      <c r="G100" s="272" t="s">
        <v>3</v>
      </c>
      <c r="H100" s="536"/>
      <c r="I100" s="536"/>
      <c r="J100" s="536"/>
      <c r="K100" s="536"/>
      <c r="L100" s="272"/>
      <c r="M100" s="274">
        <v>49.4</v>
      </c>
      <c r="N100" s="275">
        <f t="shared" si="9"/>
        <v>24.7</v>
      </c>
      <c r="O100" s="275">
        <f t="shared" si="10"/>
        <v>16.466666666666665</v>
      </c>
      <c r="P100" s="276">
        <f t="shared" si="11"/>
        <v>59.28</v>
      </c>
      <c r="Q100" s="287">
        <v>42371</v>
      </c>
      <c r="R100" s="288" t="s">
        <v>1648</v>
      </c>
      <c r="S100" s="288">
        <v>2</v>
      </c>
      <c r="T100" s="288"/>
      <c r="U100" s="289"/>
      <c r="V100" s="279"/>
      <c r="W100" s="280"/>
      <c r="X100" s="280"/>
      <c r="Y100" s="281"/>
      <c r="Z100" s="282"/>
      <c r="AA100" s="305">
        <f t="shared" si="8"/>
        <v>2</v>
      </c>
      <c r="AB100" s="272">
        <f>I100-Y100</f>
        <v>0</v>
      </c>
      <c r="AC100" s="544">
        <f>J100-Z100</f>
        <v>0</v>
      </c>
      <c r="AD100" s="293" t="s">
        <v>103</v>
      </c>
    </row>
    <row r="101" spans="1:30" s="538" customFormat="1" hidden="1" x14ac:dyDescent="0.3">
      <c r="A101" s="286" t="s">
        <v>873</v>
      </c>
      <c r="B101" s="272" t="s">
        <v>1101</v>
      </c>
      <c r="C101" s="542" t="s">
        <v>22</v>
      </c>
      <c r="D101" s="536" t="s">
        <v>264</v>
      </c>
      <c r="E101" s="272"/>
      <c r="F101" s="272" t="s">
        <v>346</v>
      </c>
      <c r="G101" s="272" t="s">
        <v>3</v>
      </c>
      <c r="H101" s="536"/>
      <c r="I101" s="536"/>
      <c r="J101" s="536"/>
      <c r="K101" s="536"/>
      <c r="L101" s="272"/>
      <c r="M101" s="274">
        <v>49.4</v>
      </c>
      <c r="N101" s="275">
        <f t="shared" si="9"/>
        <v>24.7</v>
      </c>
      <c r="O101" s="275">
        <f t="shared" si="10"/>
        <v>16.466666666666665</v>
      </c>
      <c r="P101" s="276">
        <f t="shared" si="11"/>
        <v>59.28</v>
      </c>
      <c r="Q101" s="287">
        <v>42371</v>
      </c>
      <c r="R101" s="288" t="s">
        <v>1648</v>
      </c>
      <c r="S101" s="288">
        <v>1</v>
      </c>
      <c r="T101" s="288"/>
      <c r="U101" s="289"/>
      <c r="V101" s="279"/>
      <c r="W101" s="280"/>
      <c r="X101" s="280"/>
      <c r="Y101" s="281"/>
      <c r="Z101" s="282"/>
      <c r="AA101" s="525">
        <f t="shared" si="8"/>
        <v>1</v>
      </c>
      <c r="AB101" s="272"/>
      <c r="AC101" s="544"/>
      <c r="AD101" s="293"/>
    </row>
    <row r="102" spans="1:30" s="538" customFormat="1" hidden="1" x14ac:dyDescent="0.3">
      <c r="A102" s="286" t="s">
        <v>834</v>
      </c>
      <c r="B102" s="272" t="s">
        <v>103</v>
      </c>
      <c r="C102" s="542" t="s">
        <v>201</v>
      </c>
      <c r="D102" s="543" t="s">
        <v>268</v>
      </c>
      <c r="E102" s="272"/>
      <c r="F102" s="273" t="s">
        <v>346</v>
      </c>
      <c r="G102" s="273" t="s">
        <v>3</v>
      </c>
      <c r="H102" s="536"/>
      <c r="I102" s="536"/>
      <c r="J102" s="536"/>
      <c r="K102" s="536"/>
      <c r="L102" s="536"/>
      <c r="M102" s="274">
        <v>49.4</v>
      </c>
      <c r="N102" s="275">
        <f t="shared" si="9"/>
        <v>24.7</v>
      </c>
      <c r="O102" s="275">
        <f t="shared" si="10"/>
        <v>16.466666666666665</v>
      </c>
      <c r="P102" s="276">
        <f t="shared" si="11"/>
        <v>59.28</v>
      </c>
      <c r="Q102" s="287">
        <v>42371</v>
      </c>
      <c r="R102" s="288" t="s">
        <v>1648</v>
      </c>
      <c r="S102" s="288">
        <v>3</v>
      </c>
      <c r="T102" s="288"/>
      <c r="U102" s="289"/>
      <c r="V102" s="279"/>
      <c r="W102" s="280"/>
      <c r="X102" s="280"/>
      <c r="Y102" s="281"/>
      <c r="Z102" s="282"/>
      <c r="AA102" s="305">
        <f t="shared" si="8"/>
        <v>3</v>
      </c>
      <c r="AB102" s="272">
        <f>I102-Y102</f>
        <v>0</v>
      </c>
      <c r="AC102" s="544">
        <f>J102-Z102</f>
        <v>0</v>
      </c>
      <c r="AD102" s="293"/>
    </row>
    <row r="103" spans="1:30" s="538" customFormat="1" hidden="1" x14ac:dyDescent="0.3">
      <c r="A103" s="286" t="s">
        <v>834</v>
      </c>
      <c r="B103" s="272" t="s">
        <v>34</v>
      </c>
      <c r="C103" s="542" t="s">
        <v>201</v>
      </c>
      <c r="D103" s="543" t="s">
        <v>268</v>
      </c>
      <c r="E103" s="272"/>
      <c r="F103" s="273" t="s">
        <v>346</v>
      </c>
      <c r="G103" s="273" t="s">
        <v>3</v>
      </c>
      <c r="H103" s="536"/>
      <c r="I103" s="536"/>
      <c r="J103" s="536"/>
      <c r="K103" s="536"/>
      <c r="L103" s="536"/>
      <c r="M103" s="274">
        <v>49.4</v>
      </c>
      <c r="N103" s="275">
        <f t="shared" si="9"/>
        <v>24.7</v>
      </c>
      <c r="O103" s="275">
        <f t="shared" si="10"/>
        <v>16.466666666666665</v>
      </c>
      <c r="P103" s="276">
        <f t="shared" si="11"/>
        <v>59.28</v>
      </c>
      <c r="Q103" s="287">
        <v>42371</v>
      </c>
      <c r="R103" s="288" t="s">
        <v>1648</v>
      </c>
      <c r="S103" s="288">
        <v>1</v>
      </c>
      <c r="T103" s="288"/>
      <c r="U103" s="289"/>
      <c r="V103" s="279"/>
      <c r="W103" s="280"/>
      <c r="X103" s="280"/>
      <c r="Y103" s="281"/>
      <c r="Z103" s="282"/>
      <c r="AA103" s="305">
        <f t="shared" si="8"/>
        <v>1</v>
      </c>
      <c r="AB103" s="272"/>
      <c r="AC103" s="544"/>
      <c r="AD103" s="293"/>
    </row>
    <row r="104" spans="1:30" s="538" customFormat="1" hidden="1" x14ac:dyDescent="0.3">
      <c r="A104" s="307" t="s">
        <v>834</v>
      </c>
      <c r="B104" s="272" t="s">
        <v>586</v>
      </c>
      <c r="C104" s="542" t="s">
        <v>201</v>
      </c>
      <c r="D104" s="543" t="s">
        <v>268</v>
      </c>
      <c r="E104" s="272"/>
      <c r="F104" s="273" t="s">
        <v>346</v>
      </c>
      <c r="G104" s="273" t="s">
        <v>3</v>
      </c>
      <c r="H104" s="536"/>
      <c r="I104" s="536"/>
      <c r="J104" s="536"/>
      <c r="K104" s="536"/>
      <c r="L104" s="536"/>
      <c r="M104" s="274">
        <v>49.4</v>
      </c>
      <c r="N104" s="275">
        <f t="shared" si="9"/>
        <v>24.7</v>
      </c>
      <c r="O104" s="275">
        <f t="shared" si="10"/>
        <v>16.466666666666665</v>
      </c>
      <c r="P104" s="276">
        <f t="shared" si="11"/>
        <v>59.28</v>
      </c>
      <c r="Q104" s="287">
        <v>42371</v>
      </c>
      <c r="R104" s="288" t="s">
        <v>1648</v>
      </c>
      <c r="S104" s="288">
        <v>2</v>
      </c>
      <c r="T104" s="288"/>
      <c r="U104" s="289"/>
      <c r="V104" s="279"/>
      <c r="W104" s="280"/>
      <c r="X104" s="280"/>
      <c r="Y104" s="281"/>
      <c r="Z104" s="282"/>
      <c r="AA104" s="314">
        <f t="shared" si="8"/>
        <v>2</v>
      </c>
      <c r="AB104" s="272"/>
      <c r="AC104" s="544"/>
      <c r="AD104" s="293"/>
    </row>
    <row r="105" spans="1:30" s="541" customFormat="1" hidden="1" x14ac:dyDescent="0.3">
      <c r="A105" s="307" t="s">
        <v>833</v>
      </c>
      <c r="B105" s="272" t="s">
        <v>586</v>
      </c>
      <c r="C105" s="542" t="s">
        <v>202</v>
      </c>
      <c r="D105" s="536" t="s">
        <v>265</v>
      </c>
      <c r="E105" s="272"/>
      <c r="F105" s="272" t="s">
        <v>346</v>
      </c>
      <c r="G105" s="272" t="s">
        <v>3</v>
      </c>
      <c r="H105" s="536"/>
      <c r="I105" s="536"/>
      <c r="J105" s="536"/>
      <c r="K105" s="536"/>
      <c r="L105" s="272"/>
      <c r="M105" s="274">
        <v>49.4</v>
      </c>
      <c r="N105" s="275">
        <f t="shared" si="9"/>
        <v>24.7</v>
      </c>
      <c r="O105" s="275">
        <f t="shared" si="10"/>
        <v>16.466666666666665</v>
      </c>
      <c r="P105" s="276">
        <f t="shared" si="11"/>
        <v>59.28</v>
      </c>
      <c r="Q105" s="287">
        <v>42371</v>
      </c>
      <c r="R105" s="288" t="s">
        <v>1648</v>
      </c>
      <c r="S105" s="288">
        <v>7</v>
      </c>
      <c r="T105" s="288"/>
      <c r="U105" s="289"/>
      <c r="V105" s="308"/>
      <c r="W105" s="280"/>
      <c r="X105" s="280"/>
      <c r="Y105" s="281"/>
      <c r="Z105" s="282"/>
      <c r="AA105" s="525">
        <f t="shared" si="8"/>
        <v>7</v>
      </c>
      <c r="AB105" s="272">
        <f>I105-Y105</f>
        <v>0</v>
      </c>
      <c r="AC105" s="544">
        <f>J105-Z105</f>
        <v>0</v>
      </c>
      <c r="AD105" s="293"/>
    </row>
    <row r="106" spans="1:30" s="541" customFormat="1" hidden="1" x14ac:dyDescent="0.3">
      <c r="A106" s="286" t="s">
        <v>142</v>
      </c>
      <c r="B106" s="272" t="s">
        <v>1654</v>
      </c>
      <c r="C106" s="542" t="s">
        <v>428</v>
      </c>
      <c r="D106" s="535" t="s">
        <v>429</v>
      </c>
      <c r="E106" s="272" t="s">
        <v>1655</v>
      </c>
      <c r="F106" s="271" t="s">
        <v>111</v>
      </c>
      <c r="G106" s="273" t="s">
        <v>3</v>
      </c>
      <c r="H106" s="536"/>
      <c r="I106" s="536"/>
      <c r="J106" s="536"/>
      <c r="K106" s="536"/>
      <c r="L106" s="272"/>
      <c r="M106" s="274">
        <v>33.08</v>
      </c>
      <c r="N106" s="275">
        <f t="shared" si="9"/>
        <v>16.54</v>
      </c>
      <c r="O106" s="275">
        <f t="shared" si="10"/>
        <v>11.026666666666666</v>
      </c>
      <c r="P106" s="276">
        <f t="shared" si="11"/>
        <v>39.695999999999998</v>
      </c>
      <c r="Q106" s="287">
        <v>42371</v>
      </c>
      <c r="R106" s="288" t="s">
        <v>1648</v>
      </c>
      <c r="S106" s="288">
        <v>3</v>
      </c>
      <c r="T106" s="288"/>
      <c r="U106" s="289"/>
      <c r="V106" s="308"/>
      <c r="W106" s="280"/>
      <c r="X106" s="280"/>
      <c r="Y106" s="281"/>
      <c r="Z106" s="282"/>
      <c r="AA106" s="290">
        <f t="shared" si="8"/>
        <v>3</v>
      </c>
      <c r="AB106" s="272">
        <f>I106-Y106</f>
        <v>0</v>
      </c>
      <c r="AC106" s="544">
        <f>J106-Z106</f>
        <v>0</v>
      </c>
      <c r="AD106" s="293"/>
    </row>
    <row r="107" spans="1:30" s="541" customFormat="1" hidden="1" x14ac:dyDescent="0.3">
      <c r="A107" s="286" t="s">
        <v>142</v>
      </c>
      <c r="B107" s="315" t="s">
        <v>1661</v>
      </c>
      <c r="C107" s="542" t="s">
        <v>431</v>
      </c>
      <c r="D107" s="535" t="s">
        <v>430</v>
      </c>
      <c r="E107" s="272"/>
      <c r="F107" s="271" t="s">
        <v>423</v>
      </c>
      <c r="G107" s="273" t="s">
        <v>3</v>
      </c>
      <c r="H107" s="536"/>
      <c r="I107" s="536"/>
      <c r="J107" s="536"/>
      <c r="K107" s="536"/>
      <c r="L107" s="272"/>
      <c r="M107" s="274">
        <v>70.42</v>
      </c>
      <c r="N107" s="275">
        <f t="shared" si="9"/>
        <v>35.21</v>
      </c>
      <c r="O107" s="275">
        <f t="shared" si="10"/>
        <v>23.473333333333333</v>
      </c>
      <c r="P107" s="276">
        <f t="shared" si="11"/>
        <v>84.504000000000005</v>
      </c>
      <c r="Q107" s="287">
        <v>42371</v>
      </c>
      <c r="R107" s="288" t="s">
        <v>1648</v>
      </c>
      <c r="S107" s="288">
        <v>1</v>
      </c>
      <c r="T107" s="288"/>
      <c r="U107" s="289"/>
      <c r="V107" s="308"/>
      <c r="W107" s="280"/>
      <c r="X107" s="280"/>
      <c r="Y107" s="281"/>
      <c r="Z107" s="282"/>
      <c r="AA107" s="290">
        <f t="shared" si="8"/>
        <v>1</v>
      </c>
      <c r="AB107" s="272">
        <f t="shared" ref="AB107:AC122" si="12">I107-Y107</f>
        <v>0</v>
      </c>
      <c r="AC107" s="544">
        <f t="shared" si="12"/>
        <v>0</v>
      </c>
      <c r="AD107" s="293"/>
    </row>
    <row r="108" spans="1:30" s="541" customFormat="1" hidden="1" x14ac:dyDescent="0.3">
      <c r="A108" s="294" t="s">
        <v>843</v>
      </c>
      <c r="B108" s="295" t="s">
        <v>109</v>
      </c>
      <c r="C108" s="545" t="s">
        <v>110</v>
      </c>
      <c r="D108" s="545" t="s">
        <v>253</v>
      </c>
      <c r="E108" s="295"/>
      <c r="F108" s="295" t="s">
        <v>348</v>
      </c>
      <c r="G108" s="295" t="s">
        <v>3</v>
      </c>
      <c r="H108" s="545"/>
      <c r="I108" s="545"/>
      <c r="J108" s="545"/>
      <c r="K108" s="545"/>
      <c r="L108" s="295"/>
      <c r="M108" s="274">
        <v>70.760000000000005</v>
      </c>
      <c r="N108" s="296">
        <f t="shared" si="9"/>
        <v>35.380000000000003</v>
      </c>
      <c r="O108" s="296">
        <f t="shared" si="10"/>
        <v>23.58666666666667</v>
      </c>
      <c r="P108" s="297">
        <f t="shared" si="11"/>
        <v>84.912000000000006</v>
      </c>
      <c r="Q108" s="298">
        <v>42371</v>
      </c>
      <c r="R108" s="295" t="s">
        <v>1648</v>
      </c>
      <c r="S108" s="295">
        <v>1</v>
      </c>
      <c r="T108" s="295"/>
      <c r="U108" s="299"/>
      <c r="V108" s="298">
        <v>42473</v>
      </c>
      <c r="W108" s="295" t="s">
        <v>457</v>
      </c>
      <c r="X108" s="295">
        <v>1</v>
      </c>
      <c r="Y108" s="300"/>
      <c r="Z108" s="299"/>
      <c r="AA108" s="294">
        <f>S108-X108</f>
        <v>0</v>
      </c>
      <c r="AB108" s="295">
        <f t="shared" si="12"/>
        <v>0</v>
      </c>
      <c r="AC108" s="546">
        <f t="shared" si="12"/>
        <v>0</v>
      </c>
      <c r="AD108" s="303" t="s">
        <v>459</v>
      </c>
    </row>
    <row r="109" spans="1:30" s="541" customFormat="1" hidden="1" x14ac:dyDescent="0.3">
      <c r="A109" s="294" t="s">
        <v>86</v>
      </c>
      <c r="B109" s="295" t="s">
        <v>106</v>
      </c>
      <c r="C109" s="545" t="s">
        <v>107</v>
      </c>
      <c r="D109" s="545" t="s">
        <v>458</v>
      </c>
      <c r="E109" s="295"/>
      <c r="F109" s="295" t="s">
        <v>334</v>
      </c>
      <c r="G109" s="295" t="s">
        <v>3</v>
      </c>
      <c r="H109" s="545"/>
      <c r="I109" s="545"/>
      <c r="J109" s="545"/>
      <c r="K109" s="545"/>
      <c r="L109" s="295"/>
      <c r="M109" s="274">
        <v>64.05</v>
      </c>
      <c r="N109" s="296">
        <f t="shared" si="9"/>
        <v>32.024999999999999</v>
      </c>
      <c r="O109" s="296">
        <f t="shared" si="10"/>
        <v>21.349999999999998</v>
      </c>
      <c r="P109" s="297">
        <f t="shared" si="11"/>
        <v>76.86</v>
      </c>
      <c r="Q109" s="298">
        <v>42371</v>
      </c>
      <c r="R109" s="295" t="s">
        <v>1648</v>
      </c>
      <c r="S109" s="295">
        <v>2</v>
      </c>
      <c r="T109" s="295"/>
      <c r="U109" s="299"/>
      <c r="V109" s="298">
        <v>42444</v>
      </c>
      <c r="W109" s="295" t="s">
        <v>457</v>
      </c>
      <c r="X109" s="295">
        <v>2</v>
      </c>
      <c r="Y109" s="300"/>
      <c r="Z109" s="299"/>
      <c r="AA109" s="294">
        <f>S109-X109</f>
        <v>0</v>
      </c>
      <c r="AB109" s="295">
        <f t="shared" si="12"/>
        <v>0</v>
      </c>
      <c r="AC109" s="546">
        <f t="shared" si="12"/>
        <v>0</v>
      </c>
      <c r="AD109" s="303" t="s">
        <v>459</v>
      </c>
    </row>
    <row r="110" spans="1:30" s="538" customFormat="1" hidden="1" x14ac:dyDescent="0.3">
      <c r="A110" s="286" t="s">
        <v>73</v>
      </c>
      <c r="B110" s="271" t="s">
        <v>533</v>
      </c>
      <c r="C110" s="542" t="s">
        <v>931</v>
      </c>
      <c r="D110" s="543" t="s">
        <v>1205</v>
      </c>
      <c r="E110" s="272"/>
      <c r="F110" s="273" t="s">
        <v>362</v>
      </c>
      <c r="G110" s="273" t="s">
        <v>3</v>
      </c>
      <c r="H110" s="536"/>
      <c r="I110" s="536"/>
      <c r="J110" s="536"/>
      <c r="K110" s="536"/>
      <c r="L110" s="272"/>
      <c r="M110" s="274">
        <v>58.08</v>
      </c>
      <c r="N110" s="275">
        <f t="shared" si="9"/>
        <v>29.04</v>
      </c>
      <c r="O110" s="275">
        <f t="shared" si="10"/>
        <v>19.36</v>
      </c>
      <c r="P110" s="276">
        <f t="shared" si="11"/>
        <v>69.695999999999998</v>
      </c>
      <c r="Q110" s="287">
        <v>42371</v>
      </c>
      <c r="R110" s="288" t="s">
        <v>1648</v>
      </c>
      <c r="S110" s="288">
        <v>6</v>
      </c>
      <c r="T110" s="288"/>
      <c r="U110" s="289"/>
      <c r="V110" s="279"/>
      <c r="W110" s="280"/>
      <c r="X110" s="280"/>
      <c r="Y110" s="281"/>
      <c r="Z110" s="282"/>
      <c r="AA110" s="314">
        <f t="shared" si="8"/>
        <v>6</v>
      </c>
      <c r="AB110" s="272"/>
      <c r="AC110" s="544"/>
      <c r="AD110" s="293"/>
    </row>
    <row r="111" spans="1:30" s="538" customFormat="1" hidden="1" x14ac:dyDescent="0.3">
      <c r="A111" s="286" t="s">
        <v>843</v>
      </c>
      <c r="B111" s="272" t="s">
        <v>857</v>
      </c>
      <c r="C111" s="542" t="s">
        <v>544</v>
      </c>
      <c r="D111" s="543" t="s">
        <v>859</v>
      </c>
      <c r="E111" s="272"/>
      <c r="F111" s="273" t="s">
        <v>362</v>
      </c>
      <c r="G111" s="273" t="s">
        <v>3</v>
      </c>
      <c r="H111" s="536"/>
      <c r="I111" s="536"/>
      <c r="J111" s="536"/>
      <c r="K111" s="536"/>
      <c r="L111" s="272"/>
      <c r="M111" s="274">
        <v>32.590000000000003</v>
      </c>
      <c r="N111" s="275">
        <f t="shared" si="9"/>
        <v>16.295000000000002</v>
      </c>
      <c r="O111" s="275">
        <f t="shared" si="10"/>
        <v>10.863333333333335</v>
      </c>
      <c r="P111" s="276">
        <f t="shared" si="11"/>
        <v>39.108000000000004</v>
      </c>
      <c r="Q111" s="287">
        <v>42371</v>
      </c>
      <c r="R111" s="288" t="s">
        <v>1648</v>
      </c>
      <c r="S111" s="288">
        <v>1</v>
      </c>
      <c r="T111" s="288"/>
      <c r="U111" s="289"/>
      <c r="V111" s="279"/>
      <c r="W111" s="280"/>
      <c r="X111" s="280"/>
      <c r="Y111" s="281"/>
      <c r="Z111" s="282"/>
      <c r="AA111" s="290">
        <f t="shared" si="8"/>
        <v>1</v>
      </c>
      <c r="AB111" s="272"/>
      <c r="AC111" s="544"/>
      <c r="AD111" s="293"/>
    </row>
    <row r="112" spans="1:30" s="541" customFormat="1" hidden="1" x14ac:dyDescent="0.3">
      <c r="A112" s="286" t="s">
        <v>116</v>
      </c>
      <c r="B112" s="272" t="s">
        <v>857</v>
      </c>
      <c r="C112" s="542" t="s">
        <v>858</v>
      </c>
      <c r="D112" s="543" t="s">
        <v>860</v>
      </c>
      <c r="E112" s="272"/>
      <c r="F112" s="273" t="s">
        <v>362</v>
      </c>
      <c r="G112" s="273" t="s">
        <v>3</v>
      </c>
      <c r="H112" s="536"/>
      <c r="I112" s="536"/>
      <c r="J112" s="536"/>
      <c r="K112" s="536"/>
      <c r="L112" s="272"/>
      <c r="M112" s="274">
        <v>32.590000000000003</v>
      </c>
      <c r="N112" s="275">
        <f t="shared" si="9"/>
        <v>16.295000000000002</v>
      </c>
      <c r="O112" s="275">
        <f t="shared" si="10"/>
        <v>10.863333333333335</v>
      </c>
      <c r="P112" s="276">
        <f t="shared" si="11"/>
        <v>39.108000000000004</v>
      </c>
      <c r="Q112" s="287">
        <v>42371</v>
      </c>
      <c r="R112" s="288" t="s">
        <v>1648</v>
      </c>
      <c r="S112" s="288">
        <v>3</v>
      </c>
      <c r="T112" s="288"/>
      <c r="U112" s="289"/>
      <c r="V112" s="279"/>
      <c r="W112" s="280"/>
      <c r="X112" s="280"/>
      <c r="Y112" s="281"/>
      <c r="Z112" s="282"/>
      <c r="AA112" s="290">
        <v>3</v>
      </c>
      <c r="AB112" s="272"/>
      <c r="AC112" s="544"/>
      <c r="AD112" s="293"/>
    </row>
    <row r="113" spans="1:30" s="541" customFormat="1" hidden="1" x14ac:dyDescent="0.3">
      <c r="A113" s="286" t="s">
        <v>116</v>
      </c>
      <c r="B113" s="272" t="s">
        <v>857</v>
      </c>
      <c r="C113" s="542" t="s">
        <v>861</v>
      </c>
      <c r="D113" s="543" t="s">
        <v>862</v>
      </c>
      <c r="E113" s="272"/>
      <c r="F113" s="273" t="s">
        <v>362</v>
      </c>
      <c r="G113" s="273" t="s">
        <v>3</v>
      </c>
      <c r="H113" s="536"/>
      <c r="I113" s="536"/>
      <c r="J113" s="536"/>
      <c r="K113" s="536"/>
      <c r="L113" s="272"/>
      <c r="M113" s="274">
        <v>32.85</v>
      </c>
      <c r="N113" s="275">
        <f t="shared" si="9"/>
        <v>16.425000000000001</v>
      </c>
      <c r="O113" s="275">
        <f t="shared" si="10"/>
        <v>10.950000000000001</v>
      </c>
      <c r="P113" s="276">
        <f t="shared" si="11"/>
        <v>39.42</v>
      </c>
      <c r="Q113" s="287">
        <v>42371</v>
      </c>
      <c r="R113" s="288" t="s">
        <v>1648</v>
      </c>
      <c r="S113" s="288">
        <v>3</v>
      </c>
      <c r="T113" s="288"/>
      <c r="U113" s="289"/>
      <c r="V113" s="279"/>
      <c r="W113" s="280"/>
      <c r="X113" s="280"/>
      <c r="Y113" s="281"/>
      <c r="Z113" s="282"/>
      <c r="AA113" s="290">
        <v>3</v>
      </c>
      <c r="AB113" s="272"/>
      <c r="AC113" s="544"/>
      <c r="AD113" s="293"/>
    </row>
    <row r="114" spans="1:30" s="541" customFormat="1" hidden="1" x14ac:dyDescent="0.3">
      <c r="A114" s="286" t="s">
        <v>161</v>
      </c>
      <c r="B114" s="272" t="s">
        <v>97</v>
      </c>
      <c r="C114" s="539" t="s">
        <v>98</v>
      </c>
      <c r="D114" s="543" t="s">
        <v>314</v>
      </c>
      <c r="E114" s="272"/>
      <c r="F114" s="273" t="s">
        <v>362</v>
      </c>
      <c r="G114" s="273" t="s">
        <v>3</v>
      </c>
      <c r="H114" s="536"/>
      <c r="I114" s="536"/>
      <c r="J114" s="536"/>
      <c r="K114" s="536"/>
      <c r="L114" s="272"/>
      <c r="M114" s="274">
        <v>2.09</v>
      </c>
      <c r="N114" s="275">
        <f t="shared" si="9"/>
        <v>1.0449999999999999</v>
      </c>
      <c r="O114" s="275">
        <f t="shared" si="10"/>
        <v>0.69666666666666666</v>
      </c>
      <c r="P114" s="276">
        <f t="shared" si="11"/>
        <v>2.508</v>
      </c>
      <c r="Q114" s="287">
        <v>42371</v>
      </c>
      <c r="R114" s="288" t="s">
        <v>1648</v>
      </c>
      <c r="S114" s="288">
        <v>29</v>
      </c>
      <c r="T114" s="288"/>
      <c r="U114" s="289"/>
      <c r="V114" s="308"/>
      <c r="W114" s="280"/>
      <c r="X114" s="280"/>
      <c r="Y114" s="281"/>
      <c r="Z114" s="282"/>
      <c r="AA114" s="290">
        <f>S114</f>
        <v>29</v>
      </c>
      <c r="AB114" s="272">
        <f t="shared" si="12"/>
        <v>0</v>
      </c>
      <c r="AC114" s="544">
        <f t="shared" si="12"/>
        <v>0</v>
      </c>
      <c r="AD114" s="293"/>
    </row>
    <row r="115" spans="1:30" s="541" customFormat="1" hidden="1" x14ac:dyDescent="0.3">
      <c r="A115" s="286" t="s">
        <v>56</v>
      </c>
      <c r="B115" s="272" t="s">
        <v>82</v>
      </c>
      <c r="C115" s="542" t="s">
        <v>83</v>
      </c>
      <c r="D115" s="536" t="s">
        <v>284</v>
      </c>
      <c r="E115" s="272"/>
      <c r="F115" s="272" t="s">
        <v>364</v>
      </c>
      <c r="G115" s="272" t="s">
        <v>3</v>
      </c>
      <c r="H115" s="536"/>
      <c r="I115" s="536"/>
      <c r="J115" s="536"/>
      <c r="K115" s="536"/>
      <c r="L115" s="272"/>
      <c r="M115" s="274">
        <v>15.35</v>
      </c>
      <c r="N115" s="275">
        <f t="shared" si="9"/>
        <v>7.6749999999999998</v>
      </c>
      <c r="O115" s="275">
        <f t="shared" si="10"/>
        <v>5.1166666666666663</v>
      </c>
      <c r="P115" s="276">
        <f t="shared" si="11"/>
        <v>18.420000000000002</v>
      </c>
      <c r="Q115" s="287">
        <v>42371</v>
      </c>
      <c r="R115" s="288" t="s">
        <v>1648</v>
      </c>
      <c r="S115" s="288">
        <v>14</v>
      </c>
      <c r="T115" s="288"/>
      <c r="U115" s="289"/>
      <c r="V115" s="279"/>
      <c r="W115" s="280"/>
      <c r="X115" s="280"/>
      <c r="Y115" s="281"/>
      <c r="Z115" s="282"/>
      <c r="AA115" s="525">
        <f>S115</f>
        <v>14</v>
      </c>
      <c r="AB115" s="316">
        <f t="shared" si="12"/>
        <v>0</v>
      </c>
      <c r="AC115" s="544">
        <f t="shared" si="12"/>
        <v>0</v>
      </c>
      <c r="AD115" s="293"/>
    </row>
    <row r="116" spans="1:30" s="538" customFormat="1" hidden="1" x14ac:dyDescent="0.3">
      <c r="A116" s="286" t="s">
        <v>89</v>
      </c>
      <c r="B116" s="272" t="s">
        <v>465</v>
      </c>
      <c r="C116" s="542" t="s">
        <v>466</v>
      </c>
      <c r="D116" s="536" t="s">
        <v>468</v>
      </c>
      <c r="E116" s="272"/>
      <c r="F116" s="272" t="s">
        <v>365</v>
      </c>
      <c r="G116" s="272" t="s">
        <v>3</v>
      </c>
      <c r="H116" s="536"/>
      <c r="I116" s="536"/>
      <c r="J116" s="536"/>
      <c r="K116" s="536"/>
      <c r="L116" s="272"/>
      <c r="M116" s="274">
        <v>12.51</v>
      </c>
      <c r="N116" s="275">
        <f t="shared" si="9"/>
        <v>6.2549999999999999</v>
      </c>
      <c r="O116" s="275">
        <f t="shared" si="10"/>
        <v>4.17</v>
      </c>
      <c r="P116" s="276">
        <f t="shared" si="11"/>
        <v>15.012</v>
      </c>
      <c r="Q116" s="287">
        <v>42371</v>
      </c>
      <c r="R116" s="288" t="s">
        <v>1648</v>
      </c>
      <c r="S116" s="288">
        <v>65</v>
      </c>
      <c r="T116" s="288"/>
      <c r="U116" s="289"/>
      <c r="V116" s="279">
        <v>42411</v>
      </c>
      <c r="W116" s="280" t="s">
        <v>457</v>
      </c>
      <c r="X116" s="280">
        <v>1</v>
      </c>
      <c r="Y116" s="281"/>
      <c r="Z116" s="282"/>
      <c r="AA116" s="525">
        <f>S116-X116</f>
        <v>64</v>
      </c>
      <c r="AB116" s="316">
        <f t="shared" si="12"/>
        <v>0</v>
      </c>
      <c r="AC116" s="544">
        <f t="shared" si="12"/>
        <v>0</v>
      </c>
      <c r="AD116" s="293" t="s">
        <v>2058</v>
      </c>
    </row>
    <row r="117" spans="1:30" s="541" customFormat="1" hidden="1" x14ac:dyDescent="0.3">
      <c r="A117" s="286" t="s">
        <v>78</v>
      </c>
      <c r="B117" s="272" t="s">
        <v>79</v>
      </c>
      <c r="C117" s="542" t="s">
        <v>322</v>
      </c>
      <c r="D117" s="536" t="s">
        <v>278</v>
      </c>
      <c r="E117" s="272"/>
      <c r="F117" s="272" t="s">
        <v>336</v>
      </c>
      <c r="G117" s="272" t="s">
        <v>3</v>
      </c>
      <c r="H117" s="536"/>
      <c r="I117" s="536"/>
      <c r="J117" s="536"/>
      <c r="K117" s="536"/>
      <c r="L117" s="272"/>
      <c r="M117" s="274">
        <v>49.61</v>
      </c>
      <c r="N117" s="275">
        <f t="shared" si="9"/>
        <v>24.805</v>
      </c>
      <c r="O117" s="275">
        <f t="shared" si="10"/>
        <v>16.536666666666665</v>
      </c>
      <c r="P117" s="276">
        <f t="shared" si="11"/>
        <v>59.531999999999996</v>
      </c>
      <c r="Q117" s="287">
        <v>42371</v>
      </c>
      <c r="R117" s="288" t="s">
        <v>1648</v>
      </c>
      <c r="S117" s="288">
        <v>2</v>
      </c>
      <c r="T117" s="288"/>
      <c r="U117" s="289"/>
      <c r="V117" s="279"/>
      <c r="W117" s="280"/>
      <c r="X117" s="280"/>
      <c r="Y117" s="281"/>
      <c r="Z117" s="282"/>
      <c r="AA117" s="290">
        <f>S117</f>
        <v>2</v>
      </c>
      <c r="AB117" s="316">
        <f t="shared" si="12"/>
        <v>0</v>
      </c>
      <c r="AC117" s="544">
        <f t="shared" si="12"/>
        <v>0</v>
      </c>
      <c r="AD117" s="293"/>
    </row>
    <row r="118" spans="1:30" s="541" customFormat="1" hidden="1" x14ac:dyDescent="0.3">
      <c r="A118" s="286" t="s">
        <v>78</v>
      </c>
      <c r="B118" s="272" t="s">
        <v>79</v>
      </c>
      <c r="C118" s="542" t="s">
        <v>325</v>
      </c>
      <c r="D118" s="536" t="s">
        <v>279</v>
      </c>
      <c r="E118" s="272"/>
      <c r="F118" s="272" t="s">
        <v>336</v>
      </c>
      <c r="G118" s="272" t="s">
        <v>3</v>
      </c>
      <c r="H118" s="536"/>
      <c r="I118" s="536"/>
      <c r="J118" s="536"/>
      <c r="K118" s="536"/>
      <c r="L118" s="272"/>
      <c r="M118" s="274">
        <v>49.61</v>
      </c>
      <c r="N118" s="275">
        <f t="shared" si="9"/>
        <v>24.805</v>
      </c>
      <c r="O118" s="275">
        <f t="shared" si="10"/>
        <v>16.536666666666665</v>
      </c>
      <c r="P118" s="276">
        <f t="shared" si="11"/>
        <v>59.531999999999996</v>
      </c>
      <c r="Q118" s="287">
        <v>42371</v>
      </c>
      <c r="R118" s="288" t="s">
        <v>1648</v>
      </c>
      <c r="S118" s="288">
        <v>1</v>
      </c>
      <c r="T118" s="288"/>
      <c r="U118" s="289"/>
      <c r="V118" s="308"/>
      <c r="W118" s="280"/>
      <c r="X118" s="280"/>
      <c r="Y118" s="281"/>
      <c r="Z118" s="282"/>
      <c r="AA118" s="290">
        <f>S118</f>
        <v>1</v>
      </c>
      <c r="AB118" s="316">
        <f t="shared" si="12"/>
        <v>0</v>
      </c>
      <c r="AC118" s="544">
        <f t="shared" si="12"/>
        <v>0</v>
      </c>
      <c r="AD118" s="293"/>
    </row>
    <row r="119" spans="1:30" s="541" customFormat="1" hidden="1" x14ac:dyDescent="0.3">
      <c r="A119" s="286" t="s">
        <v>78</v>
      </c>
      <c r="B119" s="272" t="s">
        <v>80</v>
      </c>
      <c r="C119" s="542" t="s">
        <v>329</v>
      </c>
      <c r="D119" s="536" t="s">
        <v>281</v>
      </c>
      <c r="E119" s="272"/>
      <c r="F119" s="272" t="s">
        <v>340</v>
      </c>
      <c r="G119" s="272" t="s">
        <v>3</v>
      </c>
      <c r="H119" s="536"/>
      <c r="I119" s="536"/>
      <c r="J119" s="536"/>
      <c r="K119" s="536"/>
      <c r="L119" s="272"/>
      <c r="M119" s="274">
        <v>24.82</v>
      </c>
      <c r="N119" s="275">
        <f t="shared" si="9"/>
        <v>12.41</v>
      </c>
      <c r="O119" s="275">
        <f t="shared" si="10"/>
        <v>8.2733333333333334</v>
      </c>
      <c r="P119" s="276">
        <f t="shared" si="11"/>
        <v>29.783999999999999</v>
      </c>
      <c r="Q119" s="287">
        <v>42371</v>
      </c>
      <c r="R119" s="288" t="s">
        <v>1648</v>
      </c>
      <c r="S119" s="288">
        <v>1</v>
      </c>
      <c r="T119" s="288"/>
      <c r="U119" s="289"/>
      <c r="V119" s="308"/>
      <c r="W119" s="280"/>
      <c r="X119" s="280"/>
      <c r="Y119" s="281"/>
      <c r="Z119" s="282"/>
      <c r="AA119" s="290">
        <f>H119+S119-X119</f>
        <v>1</v>
      </c>
      <c r="AB119" s="316">
        <f t="shared" si="12"/>
        <v>0</v>
      </c>
      <c r="AC119" s="544">
        <f t="shared" si="12"/>
        <v>0</v>
      </c>
      <c r="AD119" s="293"/>
    </row>
    <row r="120" spans="1:30" s="541" customFormat="1" hidden="1" x14ac:dyDescent="0.3">
      <c r="A120" s="286" t="s">
        <v>843</v>
      </c>
      <c r="B120" s="272" t="s">
        <v>43</v>
      </c>
      <c r="C120" s="542" t="s">
        <v>143</v>
      </c>
      <c r="D120" s="536" t="s">
        <v>309</v>
      </c>
      <c r="E120" s="272" t="s">
        <v>1724</v>
      </c>
      <c r="F120" s="272" t="s">
        <v>362</v>
      </c>
      <c r="G120" s="272" t="s">
        <v>3</v>
      </c>
      <c r="H120" s="536"/>
      <c r="I120" s="548"/>
      <c r="J120" s="536"/>
      <c r="K120" s="536"/>
      <c r="L120" s="272"/>
      <c r="M120" s="274">
        <v>28.06</v>
      </c>
      <c r="N120" s="275">
        <f t="shared" si="9"/>
        <v>14.03</v>
      </c>
      <c r="O120" s="275">
        <f t="shared" si="10"/>
        <v>9.3533333333333335</v>
      </c>
      <c r="P120" s="276">
        <f t="shared" si="11"/>
        <v>33.671999999999997</v>
      </c>
      <c r="Q120" s="287">
        <v>42371</v>
      </c>
      <c r="R120" s="288" t="s">
        <v>1648</v>
      </c>
      <c r="S120" s="288">
        <v>1</v>
      </c>
      <c r="T120" s="288"/>
      <c r="U120" s="289"/>
      <c r="V120" s="308"/>
      <c r="W120" s="280"/>
      <c r="X120" s="280"/>
      <c r="Y120" s="281"/>
      <c r="Z120" s="282"/>
      <c r="AA120" s="290">
        <f t="shared" ref="AA120:AA125" si="13">S120</f>
        <v>1</v>
      </c>
      <c r="AB120" s="316">
        <f t="shared" si="12"/>
        <v>0</v>
      </c>
      <c r="AC120" s="544">
        <f t="shared" si="12"/>
        <v>0</v>
      </c>
      <c r="AD120" s="293"/>
    </row>
    <row r="121" spans="1:30" s="538" customFormat="1" hidden="1" x14ac:dyDescent="0.3">
      <c r="A121" s="270" t="s">
        <v>832</v>
      </c>
      <c r="B121" s="271" t="s">
        <v>61</v>
      </c>
      <c r="C121" s="534" t="s">
        <v>412</v>
      </c>
      <c r="D121" s="535" t="s">
        <v>413</v>
      </c>
      <c r="E121" s="272"/>
      <c r="F121" s="272" t="s">
        <v>414</v>
      </c>
      <c r="G121" s="272" t="s">
        <v>3</v>
      </c>
      <c r="H121" s="536"/>
      <c r="I121" s="536"/>
      <c r="J121" s="536"/>
      <c r="K121" s="536"/>
      <c r="L121" s="272"/>
      <c r="M121" s="274">
        <v>6.93</v>
      </c>
      <c r="N121" s="275">
        <f t="shared" si="9"/>
        <v>3.4649999999999999</v>
      </c>
      <c r="O121" s="275">
        <f t="shared" si="10"/>
        <v>2.31</v>
      </c>
      <c r="P121" s="276">
        <f t="shared" si="11"/>
        <v>8.3159999999999989</v>
      </c>
      <c r="Q121" s="277">
        <v>42508</v>
      </c>
      <c r="R121" s="271" t="s">
        <v>1648</v>
      </c>
      <c r="S121" s="271">
        <v>4</v>
      </c>
      <c r="T121" s="271"/>
      <c r="U121" s="278"/>
      <c r="V121" s="308"/>
      <c r="W121" s="280"/>
      <c r="X121" s="280"/>
      <c r="Y121" s="281"/>
      <c r="Z121" s="282"/>
      <c r="AA121" s="270">
        <f t="shared" si="13"/>
        <v>4</v>
      </c>
      <c r="AB121" s="317">
        <f t="shared" si="12"/>
        <v>0</v>
      </c>
      <c r="AC121" s="537">
        <f t="shared" si="12"/>
        <v>0</v>
      </c>
      <c r="AD121" s="284"/>
    </row>
    <row r="122" spans="1:30" s="541" customFormat="1" hidden="1" x14ac:dyDescent="0.3">
      <c r="A122" s="286" t="s">
        <v>832</v>
      </c>
      <c r="B122" s="272" t="s">
        <v>132</v>
      </c>
      <c r="C122" s="542" t="s">
        <v>133</v>
      </c>
      <c r="D122" s="536" t="s">
        <v>318</v>
      </c>
      <c r="E122" s="272"/>
      <c r="F122" s="272" t="s">
        <v>366</v>
      </c>
      <c r="G122" s="272" t="s">
        <v>3</v>
      </c>
      <c r="H122" s="536"/>
      <c r="I122" s="536"/>
      <c r="J122" s="536"/>
      <c r="K122" s="536"/>
      <c r="L122" s="272"/>
      <c r="M122" s="274">
        <v>63.32</v>
      </c>
      <c r="N122" s="275">
        <f t="shared" si="9"/>
        <v>31.66</v>
      </c>
      <c r="O122" s="275">
        <f t="shared" si="10"/>
        <v>21.106666666666666</v>
      </c>
      <c r="P122" s="276">
        <f t="shared" si="11"/>
        <v>75.984000000000009</v>
      </c>
      <c r="Q122" s="287">
        <v>42371</v>
      </c>
      <c r="R122" s="288" t="s">
        <v>1648</v>
      </c>
      <c r="S122" s="288">
        <v>1</v>
      </c>
      <c r="T122" s="288"/>
      <c r="U122" s="289"/>
      <c r="V122" s="308"/>
      <c r="W122" s="280"/>
      <c r="X122" s="280"/>
      <c r="Y122" s="281"/>
      <c r="Z122" s="282"/>
      <c r="AA122" s="290">
        <f t="shared" si="13"/>
        <v>1</v>
      </c>
      <c r="AB122" s="316">
        <f t="shared" si="12"/>
        <v>0</v>
      </c>
      <c r="AC122" s="544">
        <f t="shared" si="12"/>
        <v>0</v>
      </c>
      <c r="AD122" s="293"/>
    </row>
    <row r="123" spans="1:30" s="541" customFormat="1" hidden="1" x14ac:dyDescent="0.3">
      <c r="A123" s="286" t="s">
        <v>832</v>
      </c>
      <c r="B123" s="272" t="s">
        <v>134</v>
      </c>
      <c r="C123" s="542" t="s">
        <v>135</v>
      </c>
      <c r="D123" s="536" t="s">
        <v>315</v>
      </c>
      <c r="E123" s="272" t="s">
        <v>51</v>
      </c>
      <c r="F123" s="272" t="s">
        <v>367</v>
      </c>
      <c r="G123" s="272" t="s">
        <v>3</v>
      </c>
      <c r="H123" s="536"/>
      <c r="I123" s="536"/>
      <c r="J123" s="536"/>
      <c r="K123" s="536"/>
      <c r="L123" s="272"/>
      <c r="M123" s="274">
        <v>345.67</v>
      </c>
      <c r="N123" s="275">
        <f t="shared" si="9"/>
        <v>172.83500000000001</v>
      </c>
      <c r="O123" s="275">
        <f t="shared" si="10"/>
        <v>115.22333333333334</v>
      </c>
      <c r="P123" s="276">
        <f t="shared" si="11"/>
        <v>414.80400000000003</v>
      </c>
      <c r="Q123" s="287">
        <v>42371</v>
      </c>
      <c r="R123" s="288" t="s">
        <v>1648</v>
      </c>
      <c r="S123" s="288">
        <v>1</v>
      </c>
      <c r="T123" s="288"/>
      <c r="U123" s="289"/>
      <c r="V123" s="308"/>
      <c r="W123" s="280"/>
      <c r="X123" s="280"/>
      <c r="Y123" s="281"/>
      <c r="Z123" s="282"/>
      <c r="AA123" s="290">
        <f t="shared" si="13"/>
        <v>1</v>
      </c>
      <c r="AB123" s="316">
        <f t="shared" ref="AB123:AC138" si="14">I123-Y123</f>
        <v>0</v>
      </c>
      <c r="AC123" s="544">
        <f t="shared" si="14"/>
        <v>0</v>
      </c>
      <c r="AD123" s="293"/>
    </row>
    <row r="124" spans="1:30" s="541" customFormat="1" hidden="1" x14ac:dyDescent="0.3">
      <c r="A124" s="286" t="s">
        <v>843</v>
      </c>
      <c r="B124" s="272" t="s">
        <v>136</v>
      </c>
      <c r="C124" s="542" t="s">
        <v>317</v>
      </c>
      <c r="D124" s="536" t="s">
        <v>316</v>
      </c>
      <c r="E124" s="272"/>
      <c r="F124" s="272" t="s">
        <v>368</v>
      </c>
      <c r="G124" s="272" t="s">
        <v>3</v>
      </c>
      <c r="H124" s="536"/>
      <c r="I124" s="536"/>
      <c r="J124" s="536"/>
      <c r="K124" s="536"/>
      <c r="L124" s="272"/>
      <c r="M124" s="274">
        <v>57</v>
      </c>
      <c r="N124" s="275">
        <f t="shared" si="9"/>
        <v>28.5</v>
      </c>
      <c r="O124" s="275">
        <f t="shared" si="10"/>
        <v>19</v>
      </c>
      <c r="P124" s="276">
        <f t="shared" si="11"/>
        <v>68.400000000000006</v>
      </c>
      <c r="Q124" s="287">
        <v>42371</v>
      </c>
      <c r="R124" s="288" t="s">
        <v>1648</v>
      </c>
      <c r="S124" s="288">
        <v>1</v>
      </c>
      <c r="T124" s="288"/>
      <c r="U124" s="289"/>
      <c r="V124" s="308"/>
      <c r="W124" s="280"/>
      <c r="X124" s="280"/>
      <c r="Y124" s="281"/>
      <c r="Z124" s="282"/>
      <c r="AA124" s="290">
        <f t="shared" si="13"/>
        <v>1</v>
      </c>
      <c r="AB124" s="316">
        <f t="shared" si="14"/>
        <v>0</v>
      </c>
      <c r="AC124" s="544">
        <f t="shared" si="14"/>
        <v>0</v>
      </c>
      <c r="AD124" s="293"/>
    </row>
    <row r="125" spans="1:30" s="538" customFormat="1" hidden="1" x14ac:dyDescent="0.3">
      <c r="A125" s="270" t="s">
        <v>142</v>
      </c>
      <c r="B125" s="271" t="s">
        <v>595</v>
      </c>
      <c r="C125" s="535" t="s">
        <v>596</v>
      </c>
      <c r="D125" s="535" t="s">
        <v>602</v>
      </c>
      <c r="E125" s="271"/>
      <c r="F125" s="271"/>
      <c r="G125" s="271"/>
      <c r="H125" s="535"/>
      <c r="I125" s="535"/>
      <c r="J125" s="535"/>
      <c r="K125" s="535"/>
      <c r="L125" s="271"/>
      <c r="M125" s="274">
        <v>43.37</v>
      </c>
      <c r="N125" s="318">
        <f t="shared" si="9"/>
        <v>21.684999999999999</v>
      </c>
      <c r="O125" s="318">
        <f t="shared" si="10"/>
        <v>14.456666666666665</v>
      </c>
      <c r="P125" s="319">
        <f t="shared" si="11"/>
        <v>52.043999999999997</v>
      </c>
      <c r="Q125" s="277">
        <v>42508</v>
      </c>
      <c r="R125" s="271" t="s">
        <v>1648</v>
      </c>
      <c r="S125" s="271">
        <v>3</v>
      </c>
      <c r="T125" s="271"/>
      <c r="U125" s="278"/>
      <c r="V125" s="277"/>
      <c r="W125" s="271"/>
      <c r="X125" s="271"/>
      <c r="Y125" s="320"/>
      <c r="Z125" s="278"/>
      <c r="AA125" s="270">
        <f t="shared" si="13"/>
        <v>3</v>
      </c>
      <c r="AB125" s="317">
        <f t="shared" si="14"/>
        <v>0</v>
      </c>
      <c r="AC125" s="537">
        <f t="shared" si="14"/>
        <v>0</v>
      </c>
      <c r="AD125" s="284"/>
    </row>
    <row r="126" spans="1:30" s="538" customFormat="1" hidden="1" x14ac:dyDescent="0.3">
      <c r="A126" s="286" t="s">
        <v>89</v>
      </c>
      <c r="B126" s="272" t="s">
        <v>43</v>
      </c>
      <c r="C126" s="542" t="s">
        <v>42</v>
      </c>
      <c r="D126" s="536" t="s">
        <v>286</v>
      </c>
      <c r="E126" s="272" t="s">
        <v>52</v>
      </c>
      <c r="F126" s="272" t="s">
        <v>369</v>
      </c>
      <c r="G126" s="272" t="s">
        <v>3</v>
      </c>
      <c r="H126" s="536"/>
      <c r="I126" s="536"/>
      <c r="J126" s="536"/>
      <c r="K126" s="536"/>
      <c r="L126" s="272"/>
      <c r="M126" s="274">
        <v>14.61</v>
      </c>
      <c r="N126" s="275">
        <f t="shared" si="9"/>
        <v>7.3049999999999997</v>
      </c>
      <c r="O126" s="275">
        <f t="shared" si="10"/>
        <v>4.87</v>
      </c>
      <c r="P126" s="276">
        <f t="shared" si="11"/>
        <v>17.532</v>
      </c>
      <c r="Q126" s="287">
        <v>42371</v>
      </c>
      <c r="R126" s="288" t="s">
        <v>1648</v>
      </c>
      <c r="S126" s="288">
        <v>9</v>
      </c>
      <c r="T126" s="288"/>
      <c r="U126" s="289"/>
      <c r="V126" s="279">
        <v>42403</v>
      </c>
      <c r="W126" s="280" t="s">
        <v>457</v>
      </c>
      <c r="X126" s="280">
        <v>1</v>
      </c>
      <c r="Y126" s="281"/>
      <c r="Z126" s="282"/>
      <c r="AA126" s="290">
        <f>S126-X126</f>
        <v>8</v>
      </c>
      <c r="AB126" s="316">
        <f t="shared" si="14"/>
        <v>0</v>
      </c>
      <c r="AC126" s="544">
        <f t="shared" si="14"/>
        <v>0</v>
      </c>
      <c r="AD126" s="293" t="s">
        <v>1669</v>
      </c>
    </row>
    <row r="127" spans="1:30" s="538" customFormat="1" hidden="1" x14ac:dyDescent="0.3">
      <c r="A127" s="286" t="s">
        <v>843</v>
      </c>
      <c r="B127" s="272" t="s">
        <v>43</v>
      </c>
      <c r="C127" s="542" t="s">
        <v>42</v>
      </c>
      <c r="D127" s="536" t="s">
        <v>286</v>
      </c>
      <c r="E127" s="272" t="s">
        <v>1728</v>
      </c>
      <c r="F127" s="272" t="s">
        <v>369</v>
      </c>
      <c r="G127" s="272" t="s">
        <v>3</v>
      </c>
      <c r="H127" s="536"/>
      <c r="I127" s="536"/>
      <c r="J127" s="536"/>
      <c r="K127" s="536"/>
      <c r="L127" s="272"/>
      <c r="M127" s="274">
        <v>14.61</v>
      </c>
      <c r="N127" s="275">
        <f t="shared" si="9"/>
        <v>7.3049999999999997</v>
      </c>
      <c r="O127" s="275">
        <f t="shared" si="10"/>
        <v>4.87</v>
      </c>
      <c r="P127" s="276">
        <f t="shared" si="11"/>
        <v>17.532</v>
      </c>
      <c r="Q127" s="287">
        <v>42371</v>
      </c>
      <c r="R127" s="288" t="s">
        <v>1648</v>
      </c>
      <c r="S127" s="288">
        <v>6</v>
      </c>
      <c r="T127" s="288"/>
      <c r="U127" s="289"/>
      <c r="V127" s="279"/>
      <c r="W127" s="280"/>
      <c r="X127" s="280"/>
      <c r="Y127" s="281"/>
      <c r="Z127" s="282"/>
      <c r="AA127" s="290">
        <f>S127</f>
        <v>6</v>
      </c>
      <c r="AB127" s="316"/>
      <c r="AC127" s="544"/>
      <c r="AD127" s="293"/>
    </row>
    <row r="128" spans="1:30" s="541" customFormat="1" hidden="1" x14ac:dyDescent="0.3">
      <c r="A128" s="286" t="s">
        <v>843</v>
      </c>
      <c r="B128" s="272" t="s">
        <v>80</v>
      </c>
      <c r="C128" s="542" t="s">
        <v>117</v>
      </c>
      <c r="D128" s="536" t="s">
        <v>287</v>
      </c>
      <c r="E128" s="272" t="s">
        <v>1668</v>
      </c>
      <c r="F128" s="272" t="s">
        <v>370</v>
      </c>
      <c r="G128" s="272" t="s">
        <v>3</v>
      </c>
      <c r="H128" s="536"/>
      <c r="I128" s="536"/>
      <c r="J128" s="536"/>
      <c r="K128" s="536"/>
      <c r="L128" s="272"/>
      <c r="M128" s="274">
        <v>19.2</v>
      </c>
      <c r="N128" s="275">
        <f t="shared" si="9"/>
        <v>9.6</v>
      </c>
      <c r="O128" s="275">
        <f t="shared" si="10"/>
        <v>6.3999999999999995</v>
      </c>
      <c r="P128" s="276">
        <f t="shared" si="11"/>
        <v>23.04</v>
      </c>
      <c r="Q128" s="287">
        <v>42371</v>
      </c>
      <c r="R128" s="288" t="s">
        <v>1648</v>
      </c>
      <c r="S128" s="288">
        <v>1</v>
      </c>
      <c r="T128" s="288"/>
      <c r="U128" s="289"/>
      <c r="V128" s="308"/>
      <c r="W128" s="280"/>
      <c r="X128" s="280"/>
      <c r="Y128" s="281"/>
      <c r="Z128" s="282"/>
      <c r="AA128" s="290">
        <f>S128</f>
        <v>1</v>
      </c>
      <c r="AB128" s="316">
        <f t="shared" si="14"/>
        <v>0</v>
      </c>
      <c r="AC128" s="544">
        <f t="shared" si="14"/>
        <v>0</v>
      </c>
      <c r="AD128" s="293"/>
    </row>
    <row r="129" spans="1:30" s="541" customFormat="1" hidden="1" x14ac:dyDescent="0.3">
      <c r="A129" s="286" t="s">
        <v>78</v>
      </c>
      <c r="B129" s="272" t="s">
        <v>80</v>
      </c>
      <c r="C129" s="542" t="s">
        <v>129</v>
      </c>
      <c r="D129" s="536" t="s">
        <v>288</v>
      </c>
      <c r="E129" s="272" t="s">
        <v>1668</v>
      </c>
      <c r="F129" s="272" t="s">
        <v>371</v>
      </c>
      <c r="G129" s="272" t="s">
        <v>3</v>
      </c>
      <c r="H129" s="536"/>
      <c r="I129" s="536"/>
      <c r="J129" s="536"/>
      <c r="K129" s="536"/>
      <c r="L129" s="272"/>
      <c r="M129" s="274">
        <v>18.989999999999998</v>
      </c>
      <c r="N129" s="275">
        <f t="shared" si="9"/>
        <v>9.4949999999999992</v>
      </c>
      <c r="O129" s="275">
        <f t="shared" si="10"/>
        <v>6.3299999999999992</v>
      </c>
      <c r="P129" s="276">
        <f t="shared" si="11"/>
        <v>22.787999999999997</v>
      </c>
      <c r="Q129" s="287">
        <v>42371</v>
      </c>
      <c r="R129" s="288" t="s">
        <v>1648</v>
      </c>
      <c r="S129" s="288">
        <v>1</v>
      </c>
      <c r="T129" s="288"/>
      <c r="U129" s="289"/>
      <c r="V129" s="308"/>
      <c r="W129" s="280"/>
      <c r="X129" s="280"/>
      <c r="Y129" s="281"/>
      <c r="Z129" s="282"/>
      <c r="AA129" s="290">
        <f>S129</f>
        <v>1</v>
      </c>
      <c r="AB129" s="316">
        <f t="shared" si="14"/>
        <v>0</v>
      </c>
      <c r="AC129" s="544">
        <f t="shared" si="14"/>
        <v>0</v>
      </c>
      <c r="AD129" s="293"/>
    </row>
    <row r="130" spans="1:30" s="541" customFormat="1" hidden="1" x14ac:dyDescent="0.3">
      <c r="A130" s="286" t="s">
        <v>78</v>
      </c>
      <c r="B130" s="271" t="s">
        <v>732</v>
      </c>
      <c r="C130" s="542" t="s">
        <v>1657</v>
      </c>
      <c r="D130" s="536" t="s">
        <v>1658</v>
      </c>
      <c r="E130" s="272"/>
      <c r="F130" s="272" t="s">
        <v>736</v>
      </c>
      <c r="G130" s="272" t="s">
        <v>3</v>
      </c>
      <c r="H130" s="536"/>
      <c r="I130" s="536"/>
      <c r="J130" s="536"/>
      <c r="K130" s="536"/>
      <c r="L130" s="272"/>
      <c r="M130" s="274">
        <v>15.27</v>
      </c>
      <c r="N130" s="275">
        <f t="shared" si="9"/>
        <v>7.6349999999999998</v>
      </c>
      <c r="O130" s="275">
        <f t="shared" si="10"/>
        <v>5.09</v>
      </c>
      <c r="P130" s="276">
        <f t="shared" si="11"/>
        <v>18.323999999999998</v>
      </c>
      <c r="Q130" s="287">
        <v>42371</v>
      </c>
      <c r="R130" s="288" t="s">
        <v>1648</v>
      </c>
      <c r="S130" s="288">
        <v>2</v>
      </c>
      <c r="T130" s="288"/>
      <c r="U130" s="289"/>
      <c r="V130" s="279"/>
      <c r="W130" s="280"/>
      <c r="X130" s="280"/>
      <c r="Y130" s="281"/>
      <c r="Z130" s="282"/>
      <c r="AA130" s="290">
        <v>2</v>
      </c>
      <c r="AB130" s="316"/>
      <c r="AC130" s="544"/>
      <c r="AD130" s="293"/>
    </row>
    <row r="131" spans="1:30" s="541" customFormat="1" hidden="1" x14ac:dyDescent="0.3">
      <c r="A131" s="286" t="s">
        <v>89</v>
      </c>
      <c r="B131" s="272" t="s">
        <v>37</v>
      </c>
      <c r="C131" s="539" t="s">
        <v>118</v>
      </c>
      <c r="D131" s="536" t="s">
        <v>290</v>
      </c>
      <c r="E131" s="272"/>
      <c r="F131" s="272" t="s">
        <v>372</v>
      </c>
      <c r="G131" s="272" t="s">
        <v>3</v>
      </c>
      <c r="H131" s="536"/>
      <c r="I131" s="536"/>
      <c r="J131" s="536"/>
      <c r="K131" s="536"/>
      <c r="L131" s="272"/>
      <c r="M131" s="274">
        <v>7.05</v>
      </c>
      <c r="N131" s="275">
        <f t="shared" si="9"/>
        <v>3.5249999999999999</v>
      </c>
      <c r="O131" s="275">
        <f t="shared" si="10"/>
        <v>2.35</v>
      </c>
      <c r="P131" s="276">
        <f t="shared" si="11"/>
        <v>8.4600000000000009</v>
      </c>
      <c r="Q131" s="287">
        <v>42371</v>
      </c>
      <c r="R131" s="288" t="s">
        <v>1648</v>
      </c>
      <c r="S131" s="288">
        <v>5</v>
      </c>
      <c r="T131" s="288"/>
      <c r="U131" s="289"/>
      <c r="V131" s="308"/>
      <c r="W131" s="280"/>
      <c r="X131" s="280"/>
      <c r="Y131" s="281"/>
      <c r="Z131" s="282"/>
      <c r="AA131" s="290">
        <f t="shared" ref="AA131:AA137" si="15">S131</f>
        <v>5</v>
      </c>
      <c r="AB131" s="316">
        <f t="shared" si="14"/>
        <v>0</v>
      </c>
      <c r="AC131" s="544">
        <f t="shared" si="14"/>
        <v>0</v>
      </c>
      <c r="AD131" s="293"/>
    </row>
    <row r="132" spans="1:30" s="541" customFormat="1" hidden="1" x14ac:dyDescent="0.3">
      <c r="A132" s="286" t="s">
        <v>843</v>
      </c>
      <c r="B132" s="272" t="s">
        <v>94</v>
      </c>
      <c r="C132" s="539" t="s">
        <v>119</v>
      </c>
      <c r="D132" s="536" t="s">
        <v>291</v>
      </c>
      <c r="E132" s="272"/>
      <c r="F132" s="272" t="s">
        <v>372</v>
      </c>
      <c r="G132" s="272" t="s">
        <v>3</v>
      </c>
      <c r="H132" s="536"/>
      <c r="I132" s="536"/>
      <c r="J132" s="536"/>
      <c r="K132" s="536"/>
      <c r="L132" s="272"/>
      <c r="M132" s="274">
        <v>7.05</v>
      </c>
      <c r="N132" s="275">
        <f t="shared" si="9"/>
        <v>3.5249999999999999</v>
      </c>
      <c r="O132" s="275">
        <f t="shared" si="10"/>
        <v>2.35</v>
      </c>
      <c r="P132" s="276">
        <f t="shared" si="11"/>
        <v>8.4600000000000009</v>
      </c>
      <c r="Q132" s="287">
        <v>42371</v>
      </c>
      <c r="R132" s="288" t="s">
        <v>1648</v>
      </c>
      <c r="S132" s="288">
        <v>1</v>
      </c>
      <c r="T132" s="288"/>
      <c r="U132" s="289"/>
      <c r="V132" s="308"/>
      <c r="W132" s="280"/>
      <c r="X132" s="280"/>
      <c r="Y132" s="281"/>
      <c r="Z132" s="282"/>
      <c r="AA132" s="290">
        <f t="shared" si="15"/>
        <v>1</v>
      </c>
      <c r="AB132" s="316">
        <f t="shared" si="14"/>
        <v>0</v>
      </c>
      <c r="AC132" s="544">
        <f t="shared" si="14"/>
        <v>0</v>
      </c>
      <c r="AD132" s="293"/>
    </row>
    <row r="133" spans="1:30" s="541" customFormat="1" hidden="1" x14ac:dyDescent="0.3">
      <c r="A133" s="286" t="s">
        <v>843</v>
      </c>
      <c r="B133" s="321" t="s">
        <v>43</v>
      </c>
      <c r="C133" s="542" t="s">
        <v>330</v>
      </c>
      <c r="D133" s="536" t="s">
        <v>289</v>
      </c>
      <c r="E133" s="272" t="s">
        <v>378</v>
      </c>
      <c r="F133" s="272" t="s">
        <v>369</v>
      </c>
      <c r="G133" s="272" t="s">
        <v>3</v>
      </c>
      <c r="H133" s="536"/>
      <c r="I133" s="536"/>
      <c r="J133" s="536"/>
      <c r="K133" s="536"/>
      <c r="L133" s="272"/>
      <c r="M133" s="274">
        <v>14.61</v>
      </c>
      <c r="N133" s="275">
        <f t="shared" si="9"/>
        <v>7.3049999999999997</v>
      </c>
      <c r="O133" s="275">
        <f t="shared" si="10"/>
        <v>4.87</v>
      </c>
      <c r="P133" s="276">
        <f t="shared" si="11"/>
        <v>17.532</v>
      </c>
      <c r="Q133" s="287">
        <v>42371</v>
      </c>
      <c r="R133" s="288" t="s">
        <v>1648</v>
      </c>
      <c r="S133" s="288">
        <v>2</v>
      </c>
      <c r="T133" s="288"/>
      <c r="U133" s="289"/>
      <c r="V133" s="308"/>
      <c r="W133" s="280"/>
      <c r="X133" s="280"/>
      <c r="Y133" s="281"/>
      <c r="Z133" s="282"/>
      <c r="AA133" s="290">
        <f t="shared" si="15"/>
        <v>2</v>
      </c>
      <c r="AB133" s="316">
        <f t="shared" si="14"/>
        <v>0</v>
      </c>
      <c r="AC133" s="544">
        <f t="shared" si="14"/>
        <v>0</v>
      </c>
      <c r="AD133" s="293"/>
    </row>
    <row r="134" spans="1:30" s="541" customFormat="1" hidden="1" x14ac:dyDescent="0.3">
      <c r="A134" s="286" t="s">
        <v>161</v>
      </c>
      <c r="B134" s="272" t="s">
        <v>121</v>
      </c>
      <c r="C134" s="542" t="s">
        <v>122</v>
      </c>
      <c r="D134" s="536" t="s">
        <v>292</v>
      </c>
      <c r="E134" s="272"/>
      <c r="F134" s="272" t="s">
        <v>373</v>
      </c>
      <c r="G134" s="272" t="s">
        <v>3</v>
      </c>
      <c r="H134" s="536"/>
      <c r="I134" s="536"/>
      <c r="J134" s="536"/>
      <c r="K134" s="536"/>
      <c r="L134" s="272"/>
      <c r="M134" s="274">
        <v>24</v>
      </c>
      <c r="N134" s="275">
        <f t="shared" si="9"/>
        <v>12</v>
      </c>
      <c r="O134" s="275">
        <f t="shared" si="10"/>
        <v>8</v>
      </c>
      <c r="P134" s="276">
        <f t="shared" si="11"/>
        <v>28.8</v>
      </c>
      <c r="Q134" s="287">
        <v>42371</v>
      </c>
      <c r="R134" s="288" t="s">
        <v>1648</v>
      </c>
      <c r="S134" s="288">
        <v>1</v>
      </c>
      <c r="T134" s="288"/>
      <c r="U134" s="289"/>
      <c r="V134" s="308"/>
      <c r="W134" s="280"/>
      <c r="X134" s="280"/>
      <c r="Y134" s="281"/>
      <c r="Z134" s="282"/>
      <c r="AA134" s="290">
        <f t="shared" si="15"/>
        <v>1</v>
      </c>
      <c r="AB134" s="316">
        <f t="shared" si="14"/>
        <v>0</v>
      </c>
      <c r="AC134" s="544">
        <f t="shared" si="14"/>
        <v>0</v>
      </c>
      <c r="AD134" s="293"/>
    </row>
    <row r="135" spans="1:30" s="541" customFormat="1" hidden="1" x14ac:dyDescent="0.3">
      <c r="A135" s="286" t="s">
        <v>843</v>
      </c>
      <c r="B135" s="272" t="s">
        <v>123</v>
      </c>
      <c r="C135" s="542" t="s">
        <v>3124</v>
      </c>
      <c r="D135" s="536" t="s">
        <v>872</v>
      </c>
      <c r="E135" s="272" t="s">
        <v>125</v>
      </c>
      <c r="F135" s="272" t="s">
        <v>374</v>
      </c>
      <c r="G135" s="272" t="s">
        <v>3</v>
      </c>
      <c r="H135" s="536"/>
      <c r="I135" s="536"/>
      <c r="J135" s="536"/>
      <c r="K135" s="536"/>
      <c r="L135" s="272"/>
      <c r="M135" s="274">
        <v>17.16</v>
      </c>
      <c r="N135" s="275">
        <f t="shared" si="9"/>
        <v>8.58</v>
      </c>
      <c r="O135" s="275">
        <f t="shared" si="10"/>
        <v>5.72</v>
      </c>
      <c r="P135" s="276">
        <f t="shared" si="11"/>
        <v>20.591999999999999</v>
      </c>
      <c r="Q135" s="322">
        <v>42371</v>
      </c>
      <c r="R135" s="323" t="s">
        <v>1648</v>
      </c>
      <c r="S135" s="323">
        <v>1</v>
      </c>
      <c r="T135" s="324"/>
      <c r="U135" s="325"/>
      <c r="V135" s="326"/>
      <c r="W135" s="327"/>
      <c r="X135" s="327"/>
      <c r="Y135" s="328"/>
      <c r="Z135" s="329"/>
      <c r="AA135" s="290">
        <f t="shared" si="15"/>
        <v>1</v>
      </c>
      <c r="AB135" s="316">
        <f t="shared" si="14"/>
        <v>0</v>
      </c>
      <c r="AC135" s="544">
        <f t="shared" si="14"/>
        <v>0</v>
      </c>
      <c r="AD135" s="293"/>
    </row>
    <row r="136" spans="1:30" s="541" customFormat="1" hidden="1" x14ac:dyDescent="0.3">
      <c r="A136" s="286" t="s">
        <v>832</v>
      </c>
      <c r="B136" s="295" t="s">
        <v>123</v>
      </c>
      <c r="C136" s="545" t="s">
        <v>124</v>
      </c>
      <c r="D136" s="545" t="s">
        <v>293</v>
      </c>
      <c r="E136" s="295"/>
      <c r="F136" s="295" t="s">
        <v>374</v>
      </c>
      <c r="G136" s="295" t="s">
        <v>3</v>
      </c>
      <c r="H136" s="545"/>
      <c r="I136" s="545"/>
      <c r="J136" s="545"/>
      <c r="K136" s="545"/>
      <c r="L136" s="295"/>
      <c r="M136" s="274">
        <v>10.31</v>
      </c>
      <c r="N136" s="296">
        <f t="shared" si="9"/>
        <v>5.1550000000000002</v>
      </c>
      <c r="O136" s="296">
        <f t="shared" si="10"/>
        <v>3.436666666666667</v>
      </c>
      <c r="P136" s="297">
        <f t="shared" si="11"/>
        <v>12.372</v>
      </c>
      <c r="Q136" s="298">
        <v>42371</v>
      </c>
      <c r="R136" s="295" t="s">
        <v>1648</v>
      </c>
      <c r="S136" s="295">
        <v>2</v>
      </c>
      <c r="T136" s="295"/>
      <c r="U136" s="299"/>
      <c r="V136" s="298">
        <v>42473</v>
      </c>
      <c r="W136" s="295" t="s">
        <v>457</v>
      </c>
      <c r="X136" s="295">
        <v>2</v>
      </c>
      <c r="Y136" s="300"/>
      <c r="Z136" s="299"/>
      <c r="AA136" s="294">
        <f>S136-X136</f>
        <v>0</v>
      </c>
      <c r="AB136" s="330">
        <f t="shared" si="14"/>
        <v>0</v>
      </c>
      <c r="AC136" s="546">
        <f t="shared" si="14"/>
        <v>0</v>
      </c>
      <c r="AD136" s="303" t="s">
        <v>459</v>
      </c>
    </row>
    <row r="137" spans="1:30" s="538" customFormat="1" hidden="1" x14ac:dyDescent="0.3">
      <c r="A137" s="307" t="s">
        <v>832</v>
      </c>
      <c r="B137" s="272" t="s">
        <v>820</v>
      </c>
      <c r="C137" s="542" t="s">
        <v>124</v>
      </c>
      <c r="D137" s="355" t="s">
        <v>821</v>
      </c>
      <c r="E137" s="272"/>
      <c r="F137" s="272"/>
      <c r="G137" s="272" t="s">
        <v>3</v>
      </c>
      <c r="H137" s="536"/>
      <c r="I137" s="536"/>
      <c r="J137" s="536"/>
      <c r="K137" s="536"/>
      <c r="L137" s="272"/>
      <c r="M137" s="274">
        <v>15.19</v>
      </c>
      <c r="N137" s="275">
        <f t="shared" si="9"/>
        <v>7.5949999999999998</v>
      </c>
      <c r="O137" s="275">
        <f t="shared" si="10"/>
        <v>5.0633333333333335</v>
      </c>
      <c r="P137" s="276">
        <f t="shared" si="11"/>
        <v>18.228000000000002</v>
      </c>
      <c r="Q137" s="287">
        <v>42371</v>
      </c>
      <c r="R137" s="288" t="s">
        <v>1648</v>
      </c>
      <c r="S137" s="288">
        <v>1</v>
      </c>
      <c r="T137" s="288"/>
      <c r="U137" s="289"/>
      <c r="V137" s="279"/>
      <c r="W137" s="280"/>
      <c r="X137" s="280"/>
      <c r="Y137" s="281"/>
      <c r="Z137" s="282"/>
      <c r="AA137" s="290">
        <f t="shared" si="15"/>
        <v>1</v>
      </c>
      <c r="AB137" s="316"/>
      <c r="AC137" s="544"/>
      <c r="AD137" s="293"/>
    </row>
    <row r="138" spans="1:30" s="541" customFormat="1" hidden="1" x14ac:dyDescent="0.3">
      <c r="A138" s="286">
        <v>40</v>
      </c>
      <c r="B138" s="272" t="s">
        <v>123</v>
      </c>
      <c r="C138" s="542" t="s">
        <v>126</v>
      </c>
      <c r="D138" s="536" t="s">
        <v>294</v>
      </c>
      <c r="E138" s="272"/>
      <c r="F138" s="272" t="s">
        <v>374</v>
      </c>
      <c r="G138" s="272" t="s">
        <v>3</v>
      </c>
      <c r="H138" s="536"/>
      <c r="I138" s="536"/>
      <c r="J138" s="536"/>
      <c r="K138" s="536"/>
      <c r="L138" s="272"/>
      <c r="M138" s="274">
        <v>10.31</v>
      </c>
      <c r="N138" s="275">
        <f t="shared" si="9"/>
        <v>5.1550000000000002</v>
      </c>
      <c r="O138" s="275">
        <f t="shared" si="10"/>
        <v>3.436666666666667</v>
      </c>
      <c r="P138" s="276">
        <f t="shared" si="11"/>
        <v>12.372</v>
      </c>
      <c r="Q138" s="287">
        <v>42371</v>
      </c>
      <c r="R138" s="288" t="s">
        <v>1648</v>
      </c>
      <c r="S138" s="288">
        <v>1</v>
      </c>
      <c r="T138" s="288"/>
      <c r="U138" s="289"/>
      <c r="V138" s="308"/>
      <c r="W138" s="280"/>
      <c r="X138" s="280"/>
      <c r="Y138" s="281"/>
      <c r="Z138" s="282"/>
      <c r="AA138" s="290">
        <v>1</v>
      </c>
      <c r="AB138" s="316">
        <f t="shared" si="14"/>
        <v>0</v>
      </c>
      <c r="AC138" s="544">
        <f t="shared" si="14"/>
        <v>0</v>
      </c>
      <c r="AD138" s="293"/>
    </row>
    <row r="139" spans="1:30" s="541" customFormat="1" hidden="1" x14ac:dyDescent="0.3">
      <c r="A139" s="286" t="s">
        <v>832</v>
      </c>
      <c r="B139" s="295" t="s">
        <v>123</v>
      </c>
      <c r="C139" s="545" t="s">
        <v>436</v>
      </c>
      <c r="D139" s="545" t="s">
        <v>435</v>
      </c>
      <c r="E139" s="295"/>
      <c r="F139" s="295" t="s">
        <v>374</v>
      </c>
      <c r="G139" s="295" t="s">
        <v>3</v>
      </c>
      <c r="H139" s="545"/>
      <c r="I139" s="545"/>
      <c r="J139" s="545"/>
      <c r="K139" s="545"/>
      <c r="L139" s="295"/>
      <c r="M139" s="274">
        <v>10.31</v>
      </c>
      <c r="N139" s="296">
        <f t="shared" si="9"/>
        <v>5.1550000000000002</v>
      </c>
      <c r="O139" s="296">
        <f t="shared" si="10"/>
        <v>3.436666666666667</v>
      </c>
      <c r="P139" s="297">
        <f t="shared" si="11"/>
        <v>12.372</v>
      </c>
      <c r="Q139" s="298">
        <v>42371</v>
      </c>
      <c r="R139" s="295" t="s">
        <v>1648</v>
      </c>
      <c r="S139" s="295">
        <v>2</v>
      </c>
      <c r="T139" s="295"/>
      <c r="U139" s="299"/>
      <c r="V139" s="298">
        <v>42473</v>
      </c>
      <c r="W139" s="295" t="s">
        <v>457</v>
      </c>
      <c r="X139" s="295">
        <v>2</v>
      </c>
      <c r="Y139" s="300"/>
      <c r="Z139" s="299"/>
      <c r="AA139" s="294">
        <f>S139-X139</f>
        <v>0</v>
      </c>
      <c r="AB139" s="330">
        <f t="shared" ref="AB139:AC155" si="16">I139-Y139</f>
        <v>0</v>
      </c>
      <c r="AC139" s="546">
        <f t="shared" si="16"/>
        <v>0</v>
      </c>
      <c r="AD139" s="303" t="s">
        <v>459</v>
      </c>
    </row>
    <row r="140" spans="1:30" s="541" customFormat="1" hidden="1" x14ac:dyDescent="0.3">
      <c r="A140" s="286" t="s">
        <v>832</v>
      </c>
      <c r="B140" s="295" t="s">
        <v>123</v>
      </c>
      <c r="C140" s="545" t="s">
        <v>127</v>
      </c>
      <c r="D140" s="545" t="s">
        <v>295</v>
      </c>
      <c r="E140" s="295"/>
      <c r="F140" s="295" t="s">
        <v>374</v>
      </c>
      <c r="G140" s="295" t="s">
        <v>3</v>
      </c>
      <c r="H140" s="545"/>
      <c r="I140" s="545"/>
      <c r="J140" s="545"/>
      <c r="K140" s="545"/>
      <c r="L140" s="295"/>
      <c r="M140" s="274">
        <v>10.31</v>
      </c>
      <c r="N140" s="296">
        <f t="shared" si="9"/>
        <v>5.1550000000000002</v>
      </c>
      <c r="O140" s="296">
        <f t="shared" si="10"/>
        <v>3.436666666666667</v>
      </c>
      <c r="P140" s="297">
        <f t="shared" si="11"/>
        <v>12.372</v>
      </c>
      <c r="Q140" s="298">
        <v>42371</v>
      </c>
      <c r="R140" s="295" t="s">
        <v>1648</v>
      </c>
      <c r="S140" s="295">
        <v>2</v>
      </c>
      <c r="T140" s="295"/>
      <c r="U140" s="299"/>
      <c r="V140" s="298">
        <v>42473</v>
      </c>
      <c r="W140" s="295" t="s">
        <v>457</v>
      </c>
      <c r="X140" s="295">
        <v>2</v>
      </c>
      <c r="Y140" s="300"/>
      <c r="Z140" s="299"/>
      <c r="AA140" s="294">
        <f>S140-X140</f>
        <v>0</v>
      </c>
      <c r="AB140" s="330">
        <f t="shared" si="16"/>
        <v>0</v>
      </c>
      <c r="AC140" s="546">
        <f t="shared" si="16"/>
        <v>0</v>
      </c>
      <c r="AD140" s="303" t="s">
        <v>459</v>
      </c>
    </row>
    <row r="141" spans="1:30" s="541" customFormat="1" hidden="1" x14ac:dyDescent="0.3">
      <c r="A141" s="286" t="s">
        <v>832</v>
      </c>
      <c r="B141" s="272" t="s">
        <v>120</v>
      </c>
      <c r="C141" s="542" t="s">
        <v>417</v>
      </c>
      <c r="D141" s="535" t="s">
        <v>416</v>
      </c>
      <c r="E141" s="272"/>
      <c r="F141" s="271" t="s">
        <v>130</v>
      </c>
      <c r="G141" s="273" t="s">
        <v>3</v>
      </c>
      <c r="H141" s="536"/>
      <c r="I141" s="536"/>
      <c r="J141" s="536"/>
      <c r="K141" s="536"/>
      <c r="L141" s="272"/>
      <c r="M141" s="274">
        <v>17.16</v>
      </c>
      <c r="N141" s="275">
        <f t="shared" si="9"/>
        <v>8.58</v>
      </c>
      <c r="O141" s="275">
        <f t="shared" si="10"/>
        <v>5.72</v>
      </c>
      <c r="P141" s="276">
        <f t="shared" si="11"/>
        <v>20.591999999999999</v>
      </c>
      <c r="Q141" s="287">
        <v>42371</v>
      </c>
      <c r="R141" s="288" t="s">
        <v>1648</v>
      </c>
      <c r="S141" s="288">
        <v>1</v>
      </c>
      <c r="T141" s="288"/>
      <c r="U141" s="289"/>
      <c r="V141" s="308"/>
      <c r="W141" s="280"/>
      <c r="X141" s="280"/>
      <c r="Y141" s="281"/>
      <c r="Z141" s="282"/>
      <c r="AA141" s="290">
        <f>S141</f>
        <v>1</v>
      </c>
      <c r="AB141" s="316">
        <f t="shared" si="16"/>
        <v>0</v>
      </c>
      <c r="AC141" s="544">
        <f t="shared" si="16"/>
        <v>0</v>
      </c>
      <c r="AD141" s="293"/>
    </row>
    <row r="142" spans="1:30" s="541" customFormat="1" hidden="1" x14ac:dyDescent="0.3">
      <c r="A142" s="286" t="s">
        <v>832</v>
      </c>
      <c r="B142" s="295" t="s">
        <v>120</v>
      </c>
      <c r="C142" s="545" t="s">
        <v>418</v>
      </c>
      <c r="D142" s="545" t="s">
        <v>415</v>
      </c>
      <c r="E142" s="295"/>
      <c r="F142" s="295" t="s">
        <v>130</v>
      </c>
      <c r="G142" s="295" t="s">
        <v>3</v>
      </c>
      <c r="H142" s="545"/>
      <c r="I142" s="545"/>
      <c r="J142" s="545"/>
      <c r="K142" s="545"/>
      <c r="L142" s="295"/>
      <c r="M142" s="274">
        <v>17.16</v>
      </c>
      <c r="N142" s="296">
        <f t="shared" si="9"/>
        <v>8.58</v>
      </c>
      <c r="O142" s="296">
        <f t="shared" si="10"/>
        <v>5.72</v>
      </c>
      <c r="P142" s="297">
        <f t="shared" si="11"/>
        <v>20.591999999999999</v>
      </c>
      <c r="Q142" s="298">
        <v>42371</v>
      </c>
      <c r="R142" s="295" t="s">
        <v>1648</v>
      </c>
      <c r="S142" s="295">
        <v>1</v>
      </c>
      <c r="T142" s="295"/>
      <c r="U142" s="299"/>
      <c r="V142" s="298">
        <v>42473</v>
      </c>
      <c r="W142" s="295" t="s">
        <v>457</v>
      </c>
      <c r="X142" s="295">
        <v>1</v>
      </c>
      <c r="Y142" s="300"/>
      <c r="Z142" s="299"/>
      <c r="AA142" s="294">
        <f>S142-X142</f>
        <v>0</v>
      </c>
      <c r="AB142" s="330">
        <f t="shared" si="16"/>
        <v>0</v>
      </c>
      <c r="AC142" s="546">
        <f t="shared" si="16"/>
        <v>0</v>
      </c>
      <c r="AD142" s="303" t="s">
        <v>459</v>
      </c>
    </row>
    <row r="143" spans="1:30" s="541" customFormat="1" hidden="1" x14ac:dyDescent="0.3">
      <c r="A143" s="286" t="s">
        <v>832</v>
      </c>
      <c r="B143" s="295" t="s">
        <v>120</v>
      </c>
      <c r="C143" s="545" t="s">
        <v>609</v>
      </c>
      <c r="D143" s="545" t="s">
        <v>611</v>
      </c>
      <c r="E143" s="295"/>
      <c r="F143" s="295" t="s">
        <v>131</v>
      </c>
      <c r="G143" s="295" t="s">
        <v>3</v>
      </c>
      <c r="H143" s="545"/>
      <c r="I143" s="545"/>
      <c r="J143" s="545"/>
      <c r="K143" s="545"/>
      <c r="L143" s="295"/>
      <c r="M143" s="274">
        <v>13.26</v>
      </c>
      <c r="N143" s="296">
        <f t="shared" ref="N143:N226" si="17">+M143/2</f>
        <v>6.63</v>
      </c>
      <c r="O143" s="296">
        <f t="shared" ref="O143:O226" si="18">+M143/3</f>
        <v>4.42</v>
      </c>
      <c r="P143" s="297">
        <f t="shared" ref="P143:P230" si="19">+M143+(M143*20%)</f>
        <v>15.911999999999999</v>
      </c>
      <c r="Q143" s="298">
        <v>42371</v>
      </c>
      <c r="R143" s="295" t="s">
        <v>1648</v>
      </c>
      <c r="S143" s="295">
        <v>1</v>
      </c>
      <c r="T143" s="295"/>
      <c r="U143" s="299"/>
      <c r="V143" s="298">
        <v>42473</v>
      </c>
      <c r="W143" s="295" t="s">
        <v>457</v>
      </c>
      <c r="X143" s="295">
        <v>1</v>
      </c>
      <c r="Y143" s="300"/>
      <c r="Z143" s="299"/>
      <c r="AA143" s="294">
        <f>S143-X143</f>
        <v>0</v>
      </c>
      <c r="AB143" s="330">
        <f t="shared" si="16"/>
        <v>0</v>
      </c>
      <c r="AC143" s="546">
        <f t="shared" si="16"/>
        <v>0</v>
      </c>
      <c r="AD143" s="303" t="s">
        <v>459</v>
      </c>
    </row>
    <row r="144" spans="1:30" s="541" customFormat="1" hidden="1" x14ac:dyDescent="0.3">
      <c r="A144" s="286" t="s">
        <v>832</v>
      </c>
      <c r="B144" s="295" t="s">
        <v>120</v>
      </c>
      <c r="C144" s="545" t="s">
        <v>610</v>
      </c>
      <c r="D144" s="545" t="s">
        <v>612</v>
      </c>
      <c r="E144" s="295"/>
      <c r="F144" s="295" t="s">
        <v>131</v>
      </c>
      <c r="G144" s="295" t="s">
        <v>3</v>
      </c>
      <c r="H144" s="545"/>
      <c r="I144" s="545"/>
      <c r="J144" s="545"/>
      <c r="K144" s="545"/>
      <c r="L144" s="295"/>
      <c r="M144" s="274">
        <v>13.26</v>
      </c>
      <c r="N144" s="296">
        <f t="shared" si="17"/>
        <v>6.63</v>
      </c>
      <c r="O144" s="296">
        <f t="shared" si="18"/>
        <v>4.42</v>
      </c>
      <c r="P144" s="297">
        <f t="shared" si="19"/>
        <v>15.911999999999999</v>
      </c>
      <c r="Q144" s="298">
        <v>42371</v>
      </c>
      <c r="R144" s="295" t="s">
        <v>1648</v>
      </c>
      <c r="S144" s="295">
        <v>1</v>
      </c>
      <c r="T144" s="295"/>
      <c r="U144" s="299"/>
      <c r="V144" s="298">
        <v>42473</v>
      </c>
      <c r="W144" s="295" t="s">
        <v>457</v>
      </c>
      <c r="X144" s="295">
        <v>1</v>
      </c>
      <c r="Y144" s="300"/>
      <c r="Z144" s="299"/>
      <c r="AA144" s="294">
        <f>S144-X144</f>
        <v>0</v>
      </c>
      <c r="AB144" s="330">
        <f t="shared" si="16"/>
        <v>0</v>
      </c>
      <c r="AC144" s="546">
        <f t="shared" si="16"/>
        <v>0</v>
      </c>
      <c r="AD144" s="303" t="s">
        <v>459</v>
      </c>
    </row>
    <row r="145" spans="1:30" s="541" customFormat="1" hidden="1" x14ac:dyDescent="0.3">
      <c r="A145" s="286" t="s">
        <v>832</v>
      </c>
      <c r="B145" s="295" t="s">
        <v>1653</v>
      </c>
      <c r="C145" s="545" t="s">
        <v>614</v>
      </c>
      <c r="D145" s="545" t="s">
        <v>613</v>
      </c>
      <c r="E145" s="295"/>
      <c r="F145" s="295" t="s">
        <v>131</v>
      </c>
      <c r="G145" s="295" t="s">
        <v>3</v>
      </c>
      <c r="H145" s="545"/>
      <c r="I145" s="545"/>
      <c r="J145" s="545"/>
      <c r="K145" s="545"/>
      <c r="L145" s="295"/>
      <c r="M145" s="274">
        <v>16.32</v>
      </c>
      <c r="N145" s="296">
        <f t="shared" si="17"/>
        <v>8.16</v>
      </c>
      <c r="O145" s="296">
        <f t="shared" si="18"/>
        <v>5.44</v>
      </c>
      <c r="P145" s="297">
        <f t="shared" si="19"/>
        <v>19.584</v>
      </c>
      <c r="Q145" s="298">
        <v>42371</v>
      </c>
      <c r="R145" s="295" t="s">
        <v>1648</v>
      </c>
      <c r="S145" s="295">
        <v>3</v>
      </c>
      <c r="T145" s="295"/>
      <c r="U145" s="299"/>
      <c r="V145" s="298">
        <v>42473</v>
      </c>
      <c r="W145" s="295" t="s">
        <v>457</v>
      </c>
      <c r="X145" s="295">
        <v>3</v>
      </c>
      <c r="Y145" s="300"/>
      <c r="Z145" s="299"/>
      <c r="AA145" s="331">
        <f>S145-X145</f>
        <v>0</v>
      </c>
      <c r="AB145" s="330">
        <f t="shared" si="16"/>
        <v>0</v>
      </c>
      <c r="AC145" s="546">
        <f t="shared" si="16"/>
        <v>0</v>
      </c>
      <c r="AD145" s="303" t="s">
        <v>459</v>
      </c>
    </row>
    <row r="146" spans="1:30" s="541" customFormat="1" hidden="1" x14ac:dyDescent="0.3">
      <c r="A146" s="286" t="s">
        <v>116</v>
      </c>
      <c r="B146" s="332" t="s">
        <v>600</v>
      </c>
      <c r="C146" s="542" t="s">
        <v>1659</v>
      </c>
      <c r="D146" s="535" t="s">
        <v>1660</v>
      </c>
      <c r="E146" s="272"/>
      <c r="F146" s="271" t="s">
        <v>619</v>
      </c>
      <c r="G146" s="273" t="s">
        <v>3</v>
      </c>
      <c r="H146" s="536"/>
      <c r="I146" s="536"/>
      <c r="J146" s="536"/>
      <c r="K146" s="536"/>
      <c r="L146" s="272"/>
      <c r="M146" s="274">
        <v>14.07</v>
      </c>
      <c r="N146" s="275">
        <f t="shared" si="17"/>
        <v>7.0350000000000001</v>
      </c>
      <c r="O146" s="275">
        <f t="shared" si="18"/>
        <v>4.6900000000000004</v>
      </c>
      <c r="P146" s="276">
        <f t="shared" si="19"/>
        <v>16.884</v>
      </c>
      <c r="Q146" s="287">
        <v>42371</v>
      </c>
      <c r="R146" s="288" t="s">
        <v>1648</v>
      </c>
      <c r="S146" s="288">
        <v>19</v>
      </c>
      <c r="T146" s="288"/>
      <c r="U146" s="289"/>
      <c r="V146" s="279"/>
      <c r="W146" s="280"/>
      <c r="X146" s="280"/>
      <c r="Y146" s="281"/>
      <c r="Z146" s="282"/>
      <c r="AA146" s="525">
        <f t="shared" ref="AA146:AA153" si="20">S146</f>
        <v>19</v>
      </c>
      <c r="AB146" s="316"/>
      <c r="AC146" s="544"/>
      <c r="AD146" s="293"/>
    </row>
    <row r="147" spans="1:30" s="541" customFormat="1" hidden="1" x14ac:dyDescent="0.3">
      <c r="A147" s="286" t="s">
        <v>843</v>
      </c>
      <c r="B147" s="272" t="s">
        <v>486</v>
      </c>
      <c r="C147" s="542" t="s">
        <v>487</v>
      </c>
      <c r="D147" s="535" t="s">
        <v>509</v>
      </c>
      <c r="E147" s="272" t="s">
        <v>488</v>
      </c>
      <c r="F147" s="271" t="s">
        <v>362</v>
      </c>
      <c r="G147" s="273" t="s">
        <v>3</v>
      </c>
      <c r="H147" s="536"/>
      <c r="I147" s="536"/>
      <c r="J147" s="536"/>
      <c r="K147" s="536"/>
      <c r="L147" s="272"/>
      <c r="M147" s="274">
        <v>22.11</v>
      </c>
      <c r="N147" s="275">
        <f t="shared" si="17"/>
        <v>11.055</v>
      </c>
      <c r="O147" s="275">
        <f t="shared" si="18"/>
        <v>7.37</v>
      </c>
      <c r="P147" s="276">
        <f t="shared" si="19"/>
        <v>26.532</v>
      </c>
      <c r="Q147" s="287">
        <v>42371</v>
      </c>
      <c r="R147" s="288" t="s">
        <v>1648</v>
      </c>
      <c r="S147" s="288">
        <v>1</v>
      </c>
      <c r="T147" s="288"/>
      <c r="U147" s="289"/>
      <c r="V147" s="308"/>
      <c r="W147" s="280"/>
      <c r="X147" s="280"/>
      <c r="Y147" s="281"/>
      <c r="Z147" s="282"/>
      <c r="AA147" s="290">
        <f t="shared" si="20"/>
        <v>1</v>
      </c>
      <c r="AB147" s="316">
        <f t="shared" si="16"/>
        <v>0</v>
      </c>
      <c r="AC147" s="544">
        <f t="shared" si="16"/>
        <v>0</v>
      </c>
      <c r="AD147" s="293"/>
    </row>
    <row r="148" spans="1:30" s="541" customFormat="1" hidden="1" x14ac:dyDescent="0.3">
      <c r="A148" s="286" t="s">
        <v>161</v>
      </c>
      <c r="B148" s="272" t="s">
        <v>479</v>
      </c>
      <c r="C148" s="542" t="s">
        <v>489</v>
      </c>
      <c r="D148" s="535" t="s">
        <v>510</v>
      </c>
      <c r="E148" s="272"/>
      <c r="F148" s="271" t="s">
        <v>362</v>
      </c>
      <c r="G148" s="273" t="s">
        <v>3</v>
      </c>
      <c r="H148" s="536"/>
      <c r="I148" s="536"/>
      <c r="J148" s="536"/>
      <c r="K148" s="536"/>
      <c r="L148" s="272"/>
      <c r="M148" s="274">
        <v>7.52</v>
      </c>
      <c r="N148" s="275">
        <f t="shared" si="17"/>
        <v>3.76</v>
      </c>
      <c r="O148" s="275">
        <f t="shared" si="18"/>
        <v>2.5066666666666664</v>
      </c>
      <c r="P148" s="276">
        <f t="shared" si="19"/>
        <v>9.0239999999999991</v>
      </c>
      <c r="Q148" s="287">
        <v>42371</v>
      </c>
      <c r="R148" s="288" t="s">
        <v>1648</v>
      </c>
      <c r="S148" s="288">
        <v>1</v>
      </c>
      <c r="T148" s="288"/>
      <c r="U148" s="289"/>
      <c r="V148" s="308"/>
      <c r="W148" s="280"/>
      <c r="X148" s="280"/>
      <c r="Y148" s="281"/>
      <c r="Z148" s="282"/>
      <c r="AA148" s="290">
        <f t="shared" si="20"/>
        <v>1</v>
      </c>
      <c r="AB148" s="316">
        <f t="shared" si="16"/>
        <v>0</v>
      </c>
      <c r="AC148" s="544">
        <f t="shared" si="16"/>
        <v>0</v>
      </c>
      <c r="AD148" s="293"/>
    </row>
    <row r="149" spans="1:30" s="541" customFormat="1" hidden="1" x14ac:dyDescent="0.3">
      <c r="A149" s="286" t="s">
        <v>843</v>
      </c>
      <c r="B149" s="272" t="s">
        <v>490</v>
      </c>
      <c r="C149" s="542" t="s">
        <v>491</v>
      </c>
      <c r="D149" s="535" t="s">
        <v>511</v>
      </c>
      <c r="E149" s="272"/>
      <c r="F149" s="271" t="s">
        <v>512</v>
      </c>
      <c r="G149" s="273" t="s">
        <v>3</v>
      </c>
      <c r="H149" s="536"/>
      <c r="I149" s="536"/>
      <c r="J149" s="536"/>
      <c r="K149" s="536"/>
      <c r="L149" s="272"/>
      <c r="M149" s="274">
        <v>13.42</v>
      </c>
      <c r="N149" s="275">
        <f t="shared" si="17"/>
        <v>6.71</v>
      </c>
      <c r="O149" s="275">
        <f t="shared" si="18"/>
        <v>4.4733333333333336</v>
      </c>
      <c r="P149" s="276">
        <f t="shared" si="19"/>
        <v>16.103999999999999</v>
      </c>
      <c r="Q149" s="287">
        <v>42371</v>
      </c>
      <c r="R149" s="288" t="s">
        <v>1648</v>
      </c>
      <c r="S149" s="288">
        <v>1</v>
      </c>
      <c r="T149" s="288"/>
      <c r="U149" s="289"/>
      <c r="V149" s="308"/>
      <c r="W149" s="280"/>
      <c r="X149" s="280"/>
      <c r="Y149" s="281"/>
      <c r="Z149" s="282"/>
      <c r="AA149" s="290">
        <f t="shared" si="20"/>
        <v>1</v>
      </c>
      <c r="AB149" s="316"/>
      <c r="AC149" s="544"/>
      <c r="AD149" s="293"/>
    </row>
    <row r="150" spans="1:30" s="541" customFormat="1" hidden="1" x14ac:dyDescent="0.3">
      <c r="A150" s="286" t="s">
        <v>832</v>
      </c>
      <c r="B150" s="272" t="s">
        <v>551</v>
      </c>
      <c r="C150" s="542" t="s">
        <v>591</v>
      </c>
      <c r="D150" s="535" t="s">
        <v>603</v>
      </c>
      <c r="E150" s="272"/>
      <c r="F150" s="271"/>
      <c r="G150" s="273"/>
      <c r="H150" s="536"/>
      <c r="I150" s="536"/>
      <c r="J150" s="536"/>
      <c r="K150" s="536"/>
      <c r="L150" s="272"/>
      <c r="M150" s="274">
        <v>10.82</v>
      </c>
      <c r="N150" s="275">
        <f t="shared" si="17"/>
        <v>5.41</v>
      </c>
      <c r="O150" s="275">
        <f t="shared" si="18"/>
        <v>3.6066666666666669</v>
      </c>
      <c r="P150" s="276">
        <f t="shared" si="19"/>
        <v>12.984</v>
      </c>
      <c r="Q150" s="287">
        <v>42371</v>
      </c>
      <c r="R150" s="288" t="s">
        <v>1648</v>
      </c>
      <c r="S150" s="288">
        <v>1</v>
      </c>
      <c r="T150" s="288"/>
      <c r="U150" s="289"/>
      <c r="V150" s="308"/>
      <c r="W150" s="280"/>
      <c r="X150" s="280"/>
      <c r="Y150" s="281"/>
      <c r="Z150" s="282"/>
      <c r="AA150" s="290">
        <f t="shared" si="20"/>
        <v>1</v>
      </c>
      <c r="AB150" s="316">
        <f t="shared" si="16"/>
        <v>0</v>
      </c>
      <c r="AC150" s="544">
        <f t="shared" si="16"/>
        <v>0</v>
      </c>
      <c r="AD150" s="293"/>
    </row>
    <row r="151" spans="1:30" s="541" customFormat="1" hidden="1" x14ac:dyDescent="0.3">
      <c r="A151" s="286" t="s">
        <v>843</v>
      </c>
      <c r="B151" s="272" t="s">
        <v>597</v>
      </c>
      <c r="C151" s="542" t="s">
        <v>598</v>
      </c>
      <c r="D151" s="535" t="s">
        <v>604</v>
      </c>
      <c r="E151" s="272"/>
      <c r="F151" s="271"/>
      <c r="G151" s="273"/>
      <c r="H151" s="536"/>
      <c r="I151" s="536"/>
      <c r="J151" s="536"/>
      <c r="K151" s="536"/>
      <c r="L151" s="272"/>
      <c r="M151" s="274">
        <v>15.87</v>
      </c>
      <c r="N151" s="275">
        <f t="shared" si="17"/>
        <v>7.9349999999999996</v>
      </c>
      <c r="O151" s="275">
        <f t="shared" si="18"/>
        <v>5.29</v>
      </c>
      <c r="P151" s="276">
        <f t="shared" si="19"/>
        <v>19.044</v>
      </c>
      <c r="Q151" s="287">
        <v>42371</v>
      </c>
      <c r="R151" s="288" t="s">
        <v>1648</v>
      </c>
      <c r="S151" s="288">
        <v>1</v>
      </c>
      <c r="T151" s="288"/>
      <c r="U151" s="289"/>
      <c r="V151" s="308"/>
      <c r="W151" s="280"/>
      <c r="X151" s="280"/>
      <c r="Y151" s="281"/>
      <c r="Z151" s="282"/>
      <c r="AA151" s="290">
        <f t="shared" si="20"/>
        <v>1</v>
      </c>
      <c r="AB151" s="316">
        <f t="shared" si="16"/>
        <v>0</v>
      </c>
      <c r="AC151" s="544">
        <f t="shared" si="16"/>
        <v>0</v>
      </c>
      <c r="AD151" s="293"/>
    </row>
    <row r="152" spans="1:30" s="541" customFormat="1" hidden="1" x14ac:dyDescent="0.3">
      <c r="A152" s="286" t="s">
        <v>843</v>
      </c>
      <c r="B152" s="295" t="s">
        <v>144</v>
      </c>
      <c r="C152" s="545" t="s">
        <v>145</v>
      </c>
      <c r="D152" s="545" t="s">
        <v>310</v>
      </c>
      <c r="E152" s="295"/>
      <c r="F152" s="295" t="s">
        <v>356</v>
      </c>
      <c r="G152" s="295" t="s">
        <v>3</v>
      </c>
      <c r="H152" s="545"/>
      <c r="I152" s="545"/>
      <c r="J152" s="545"/>
      <c r="K152" s="545"/>
      <c r="L152" s="295"/>
      <c r="M152" s="274">
        <v>33.47</v>
      </c>
      <c r="N152" s="296">
        <f t="shared" si="17"/>
        <v>16.734999999999999</v>
      </c>
      <c r="O152" s="296">
        <f t="shared" si="18"/>
        <v>11.156666666666666</v>
      </c>
      <c r="P152" s="297">
        <f t="shared" si="19"/>
        <v>40.164000000000001</v>
      </c>
      <c r="Q152" s="298">
        <v>42371</v>
      </c>
      <c r="R152" s="295" t="s">
        <v>1648</v>
      </c>
      <c r="S152" s="295">
        <v>1</v>
      </c>
      <c r="T152" s="295"/>
      <c r="U152" s="299"/>
      <c r="V152" s="298">
        <v>42473</v>
      </c>
      <c r="W152" s="295" t="s">
        <v>457</v>
      </c>
      <c r="X152" s="295">
        <v>1</v>
      </c>
      <c r="Y152" s="300"/>
      <c r="Z152" s="299"/>
      <c r="AA152" s="294">
        <f>S152-X152</f>
        <v>0</v>
      </c>
      <c r="AB152" s="330">
        <f t="shared" si="16"/>
        <v>0</v>
      </c>
      <c r="AC152" s="546">
        <f t="shared" si="16"/>
        <v>0</v>
      </c>
      <c r="AD152" s="303" t="s">
        <v>459</v>
      </c>
    </row>
    <row r="153" spans="1:30" s="538" customFormat="1" hidden="1" x14ac:dyDescent="0.3">
      <c r="A153" s="270" t="s">
        <v>843</v>
      </c>
      <c r="B153" s="271" t="s">
        <v>144</v>
      </c>
      <c r="C153" s="535" t="s">
        <v>146</v>
      </c>
      <c r="D153" s="535" t="s">
        <v>311</v>
      </c>
      <c r="E153" s="272"/>
      <c r="F153" s="273" t="s">
        <v>357</v>
      </c>
      <c r="G153" s="273" t="s">
        <v>3</v>
      </c>
      <c r="H153" s="536"/>
      <c r="I153" s="536"/>
      <c r="J153" s="536"/>
      <c r="K153" s="536"/>
      <c r="L153" s="272"/>
      <c r="M153" s="274">
        <v>33.47</v>
      </c>
      <c r="N153" s="275">
        <f t="shared" si="17"/>
        <v>16.734999999999999</v>
      </c>
      <c r="O153" s="275">
        <f t="shared" si="18"/>
        <v>11.156666666666666</v>
      </c>
      <c r="P153" s="276">
        <f t="shared" si="19"/>
        <v>40.164000000000001</v>
      </c>
      <c r="Q153" s="277">
        <v>42508</v>
      </c>
      <c r="R153" s="271" t="s">
        <v>1648</v>
      </c>
      <c r="S153" s="271">
        <v>1</v>
      </c>
      <c r="T153" s="271"/>
      <c r="U153" s="278"/>
      <c r="V153" s="279"/>
      <c r="W153" s="280"/>
      <c r="X153" s="280"/>
      <c r="Y153" s="281"/>
      <c r="Z153" s="282"/>
      <c r="AA153" s="270">
        <f t="shared" si="20"/>
        <v>1</v>
      </c>
      <c r="AB153" s="317">
        <f t="shared" si="16"/>
        <v>0</v>
      </c>
      <c r="AC153" s="537">
        <f t="shared" si="16"/>
        <v>0</v>
      </c>
      <c r="AD153" s="284"/>
    </row>
    <row r="154" spans="1:30" s="541" customFormat="1" hidden="1" x14ac:dyDescent="0.3">
      <c r="A154" s="286" t="s">
        <v>843</v>
      </c>
      <c r="B154" s="295" t="s">
        <v>144</v>
      </c>
      <c r="C154" s="545" t="s">
        <v>2121</v>
      </c>
      <c r="D154" s="545" t="s">
        <v>1725</v>
      </c>
      <c r="E154" s="295"/>
      <c r="F154" s="295" t="s">
        <v>1726</v>
      </c>
      <c r="G154" s="295" t="s">
        <v>3</v>
      </c>
      <c r="H154" s="545"/>
      <c r="I154" s="545"/>
      <c r="J154" s="545"/>
      <c r="K154" s="545"/>
      <c r="L154" s="295"/>
      <c r="M154" s="274">
        <v>33.47</v>
      </c>
      <c r="N154" s="296">
        <f t="shared" si="17"/>
        <v>16.734999999999999</v>
      </c>
      <c r="O154" s="296">
        <f t="shared" si="18"/>
        <v>11.156666666666666</v>
      </c>
      <c r="P154" s="297">
        <f t="shared" si="19"/>
        <v>40.164000000000001</v>
      </c>
      <c r="Q154" s="298">
        <v>42371</v>
      </c>
      <c r="R154" s="295" t="s">
        <v>1648</v>
      </c>
      <c r="S154" s="295">
        <v>2</v>
      </c>
      <c r="T154" s="295"/>
      <c r="U154" s="299"/>
      <c r="V154" s="298">
        <v>42473</v>
      </c>
      <c r="W154" s="295" t="s">
        <v>457</v>
      </c>
      <c r="X154" s="295">
        <v>2</v>
      </c>
      <c r="Y154" s="300"/>
      <c r="Z154" s="299"/>
      <c r="AA154" s="331">
        <f>S154-X154</f>
        <v>0</v>
      </c>
      <c r="AB154" s="330"/>
      <c r="AC154" s="546"/>
      <c r="AD154" s="303" t="s">
        <v>459</v>
      </c>
    </row>
    <row r="155" spans="1:30" s="541" customFormat="1" hidden="1" x14ac:dyDescent="0.3">
      <c r="A155" s="286" t="s">
        <v>67</v>
      </c>
      <c r="B155" s="295" t="s">
        <v>44</v>
      </c>
      <c r="C155" s="549" t="s">
        <v>572</v>
      </c>
      <c r="D155" s="545" t="s">
        <v>254</v>
      </c>
      <c r="E155" s="295"/>
      <c r="F155" s="295" t="s">
        <v>339</v>
      </c>
      <c r="G155" s="295" t="s">
        <v>3</v>
      </c>
      <c r="H155" s="545"/>
      <c r="I155" s="545"/>
      <c r="J155" s="545"/>
      <c r="K155" s="545"/>
      <c r="L155" s="295"/>
      <c r="M155" s="274">
        <v>50.66</v>
      </c>
      <c r="N155" s="296">
        <f t="shared" si="17"/>
        <v>25.33</v>
      </c>
      <c r="O155" s="296">
        <f t="shared" si="18"/>
        <v>16.886666666666667</v>
      </c>
      <c r="P155" s="297">
        <f t="shared" si="19"/>
        <v>60.791999999999994</v>
      </c>
      <c r="Q155" s="298">
        <v>42371</v>
      </c>
      <c r="R155" s="295" t="s">
        <v>1648</v>
      </c>
      <c r="S155" s="295">
        <v>1</v>
      </c>
      <c r="T155" s="295"/>
      <c r="U155" s="299"/>
      <c r="V155" s="298">
        <v>42473</v>
      </c>
      <c r="W155" s="295" t="s">
        <v>457</v>
      </c>
      <c r="X155" s="295">
        <v>1</v>
      </c>
      <c r="Y155" s="300"/>
      <c r="Z155" s="299"/>
      <c r="AA155" s="294">
        <f>S155-X155</f>
        <v>0</v>
      </c>
      <c r="AB155" s="330">
        <f t="shared" si="16"/>
        <v>0</v>
      </c>
      <c r="AC155" s="546">
        <f t="shared" si="16"/>
        <v>0</v>
      </c>
      <c r="AD155" s="303" t="s">
        <v>459</v>
      </c>
    </row>
    <row r="156" spans="1:30" s="541" customFormat="1" hidden="1" x14ac:dyDescent="0.3">
      <c r="A156" s="286" t="s">
        <v>81</v>
      </c>
      <c r="B156" s="272" t="s">
        <v>100</v>
      </c>
      <c r="C156" s="542" t="s">
        <v>101</v>
      </c>
      <c r="D156" s="333" t="s">
        <v>419</v>
      </c>
      <c r="E156" s="272"/>
      <c r="F156" s="271" t="s">
        <v>420</v>
      </c>
      <c r="G156" s="273" t="s">
        <v>3</v>
      </c>
      <c r="H156" s="536"/>
      <c r="I156" s="536"/>
      <c r="J156" s="536"/>
      <c r="K156" s="536"/>
      <c r="L156" s="272"/>
      <c r="M156" s="274">
        <v>33.75</v>
      </c>
      <c r="N156" s="275">
        <f t="shared" si="17"/>
        <v>16.875</v>
      </c>
      <c r="O156" s="275">
        <f t="shared" si="18"/>
        <v>11.25</v>
      </c>
      <c r="P156" s="276">
        <f t="shared" si="19"/>
        <v>40.5</v>
      </c>
      <c r="Q156" s="287">
        <v>42371</v>
      </c>
      <c r="R156" s="288" t="s">
        <v>1648</v>
      </c>
      <c r="S156" s="288">
        <v>2</v>
      </c>
      <c r="T156" s="288"/>
      <c r="U156" s="289"/>
      <c r="V156" s="279"/>
      <c r="W156" s="280"/>
      <c r="X156" s="280"/>
      <c r="Y156" s="281"/>
      <c r="Z156" s="282"/>
      <c r="AA156" s="290">
        <f t="shared" ref="AA156:AA163" si="21">S156</f>
        <v>2</v>
      </c>
      <c r="AB156" s="316"/>
      <c r="AC156" s="544"/>
      <c r="AD156" s="312"/>
    </row>
    <row r="157" spans="1:30" s="538" customFormat="1" hidden="1" x14ac:dyDescent="0.3">
      <c r="A157" s="270" t="s">
        <v>81</v>
      </c>
      <c r="B157" s="271" t="s">
        <v>102</v>
      </c>
      <c r="C157" s="534" t="s">
        <v>573</v>
      </c>
      <c r="D157" s="535" t="s">
        <v>243</v>
      </c>
      <c r="E157" s="272"/>
      <c r="F157" s="273" t="s">
        <v>335</v>
      </c>
      <c r="G157" s="273" t="s">
        <v>3</v>
      </c>
      <c r="H157" s="536"/>
      <c r="I157" s="536"/>
      <c r="J157" s="536"/>
      <c r="K157" s="536"/>
      <c r="L157" s="272"/>
      <c r="M157" s="274">
        <v>74.010000000000005</v>
      </c>
      <c r="N157" s="275">
        <f t="shared" si="17"/>
        <v>37.005000000000003</v>
      </c>
      <c r="O157" s="275">
        <f t="shared" si="18"/>
        <v>24.67</v>
      </c>
      <c r="P157" s="276">
        <f t="shared" si="19"/>
        <v>88.812000000000012</v>
      </c>
      <c r="Q157" s="277">
        <v>42508</v>
      </c>
      <c r="R157" s="271" t="s">
        <v>1648</v>
      </c>
      <c r="S157" s="271">
        <v>1</v>
      </c>
      <c r="T157" s="271"/>
      <c r="U157" s="278"/>
      <c r="V157" s="279"/>
      <c r="W157" s="280"/>
      <c r="X157" s="280"/>
      <c r="Y157" s="281"/>
      <c r="Z157" s="282"/>
      <c r="AA157" s="334">
        <f t="shared" si="21"/>
        <v>1</v>
      </c>
      <c r="AB157" s="317">
        <f t="shared" ref="AB157:AC165" si="22">I157-Y157</f>
        <v>0</v>
      </c>
      <c r="AC157" s="537">
        <f t="shared" si="22"/>
        <v>0</v>
      </c>
      <c r="AD157" s="284"/>
    </row>
    <row r="158" spans="1:30" s="541" customFormat="1" hidden="1" x14ac:dyDescent="0.3">
      <c r="A158" s="286" t="s">
        <v>73</v>
      </c>
      <c r="B158" s="272" t="s">
        <v>90</v>
      </c>
      <c r="C158" s="542" t="s">
        <v>91</v>
      </c>
      <c r="D158" s="543" t="s">
        <v>245</v>
      </c>
      <c r="E158" s="272"/>
      <c r="F158" s="273" t="s">
        <v>338</v>
      </c>
      <c r="G158" s="273" t="s">
        <v>3</v>
      </c>
      <c r="H158" s="536"/>
      <c r="I158" s="536"/>
      <c r="J158" s="548"/>
      <c r="K158" s="536"/>
      <c r="L158" s="272"/>
      <c r="M158" s="274">
        <v>40.200000000000003</v>
      </c>
      <c r="N158" s="275">
        <f t="shared" si="17"/>
        <v>20.100000000000001</v>
      </c>
      <c r="O158" s="275">
        <f t="shared" si="18"/>
        <v>13.4</v>
      </c>
      <c r="P158" s="276">
        <f t="shared" si="19"/>
        <v>48.24</v>
      </c>
      <c r="Q158" s="287">
        <v>42371</v>
      </c>
      <c r="R158" s="288" t="s">
        <v>1648</v>
      </c>
      <c r="S158" s="288">
        <v>7</v>
      </c>
      <c r="T158" s="288"/>
      <c r="U158" s="289"/>
      <c r="V158" s="279"/>
      <c r="W158" s="280"/>
      <c r="X158" s="280"/>
      <c r="Y158" s="281"/>
      <c r="Z158" s="282"/>
      <c r="AA158" s="525">
        <f t="shared" si="21"/>
        <v>7</v>
      </c>
      <c r="AB158" s="316">
        <f t="shared" si="22"/>
        <v>0</v>
      </c>
      <c r="AC158" s="544">
        <f t="shared" si="22"/>
        <v>0</v>
      </c>
      <c r="AD158" s="293"/>
    </row>
    <row r="159" spans="1:30" s="538" customFormat="1" hidden="1" x14ac:dyDescent="0.3">
      <c r="A159" s="286" t="s">
        <v>73</v>
      </c>
      <c r="B159" s="272" t="s">
        <v>90</v>
      </c>
      <c r="C159" s="542" t="s">
        <v>92</v>
      </c>
      <c r="D159" s="543" t="s">
        <v>244</v>
      </c>
      <c r="E159" s="272" t="s">
        <v>51</v>
      </c>
      <c r="F159" s="273" t="s">
        <v>338</v>
      </c>
      <c r="G159" s="273" t="s">
        <v>3</v>
      </c>
      <c r="H159" s="536"/>
      <c r="I159" s="536"/>
      <c r="J159" s="536"/>
      <c r="K159" s="536"/>
      <c r="L159" s="272"/>
      <c r="M159" s="274">
        <v>40.200000000000003</v>
      </c>
      <c r="N159" s="275">
        <f t="shared" si="17"/>
        <v>20.100000000000001</v>
      </c>
      <c r="O159" s="275">
        <f t="shared" si="18"/>
        <v>13.4</v>
      </c>
      <c r="P159" s="276">
        <f t="shared" si="19"/>
        <v>48.24</v>
      </c>
      <c r="Q159" s="287">
        <v>42371</v>
      </c>
      <c r="R159" s="288" t="s">
        <v>1648</v>
      </c>
      <c r="S159" s="288">
        <v>10</v>
      </c>
      <c r="T159" s="288"/>
      <c r="U159" s="289"/>
      <c r="V159" s="279"/>
      <c r="W159" s="280"/>
      <c r="X159" s="280"/>
      <c r="Y159" s="281"/>
      <c r="Z159" s="282"/>
      <c r="AA159" s="290">
        <f t="shared" si="21"/>
        <v>10</v>
      </c>
      <c r="AB159" s="316">
        <f t="shared" si="22"/>
        <v>0</v>
      </c>
      <c r="AC159" s="544">
        <f t="shared" si="22"/>
        <v>0</v>
      </c>
      <c r="AD159" s="293"/>
    </row>
    <row r="160" spans="1:30" s="538" customFormat="1" hidden="1" x14ac:dyDescent="0.3">
      <c r="A160" s="286" t="s">
        <v>832</v>
      </c>
      <c r="B160" s="272" t="s">
        <v>90</v>
      </c>
      <c r="C160" s="542" t="s">
        <v>92</v>
      </c>
      <c r="D160" s="543" t="s">
        <v>244</v>
      </c>
      <c r="E160" s="272"/>
      <c r="F160" s="273" t="s">
        <v>338</v>
      </c>
      <c r="G160" s="273" t="s">
        <v>3</v>
      </c>
      <c r="H160" s="536"/>
      <c r="I160" s="536"/>
      <c r="J160" s="536"/>
      <c r="K160" s="536"/>
      <c r="L160" s="272"/>
      <c r="M160" s="274">
        <v>40.200000000000003</v>
      </c>
      <c r="N160" s="275">
        <f t="shared" si="17"/>
        <v>20.100000000000001</v>
      </c>
      <c r="O160" s="275">
        <f t="shared" si="18"/>
        <v>13.4</v>
      </c>
      <c r="P160" s="276">
        <f t="shared" si="19"/>
        <v>48.24</v>
      </c>
      <c r="Q160" s="287">
        <v>42371</v>
      </c>
      <c r="R160" s="288" t="s">
        <v>1648</v>
      </c>
      <c r="S160" s="288">
        <v>1</v>
      </c>
      <c r="T160" s="288"/>
      <c r="U160" s="289"/>
      <c r="V160" s="279"/>
      <c r="W160" s="280"/>
      <c r="X160" s="280"/>
      <c r="Y160" s="281"/>
      <c r="Z160" s="282"/>
      <c r="AA160" s="311">
        <f t="shared" si="21"/>
        <v>1</v>
      </c>
      <c r="AB160" s="316"/>
      <c r="AC160" s="544"/>
      <c r="AD160" s="293"/>
    </row>
    <row r="161" spans="1:49" s="538" customFormat="1" hidden="1" x14ac:dyDescent="0.3">
      <c r="A161" s="286" t="s">
        <v>73</v>
      </c>
      <c r="B161" s="272" t="s">
        <v>90</v>
      </c>
      <c r="C161" s="542" t="s">
        <v>93</v>
      </c>
      <c r="D161" s="543" t="s">
        <v>246</v>
      </c>
      <c r="E161" s="272"/>
      <c r="F161" s="273" t="s">
        <v>338</v>
      </c>
      <c r="G161" s="273" t="s">
        <v>3</v>
      </c>
      <c r="H161" s="536"/>
      <c r="I161" s="536"/>
      <c r="J161" s="536"/>
      <c r="K161" s="536"/>
      <c r="L161" s="272"/>
      <c r="M161" s="274">
        <v>40.200000000000003</v>
      </c>
      <c r="N161" s="275">
        <f t="shared" si="17"/>
        <v>20.100000000000001</v>
      </c>
      <c r="O161" s="275">
        <f t="shared" si="18"/>
        <v>13.4</v>
      </c>
      <c r="P161" s="276">
        <f t="shared" si="19"/>
        <v>48.24</v>
      </c>
      <c r="Q161" s="287">
        <v>42371</v>
      </c>
      <c r="R161" s="288" t="s">
        <v>1648</v>
      </c>
      <c r="S161" s="288">
        <v>7</v>
      </c>
      <c r="T161" s="288"/>
      <c r="U161" s="289"/>
      <c r="V161" s="279"/>
      <c r="W161" s="280"/>
      <c r="X161" s="280"/>
      <c r="Y161" s="281"/>
      <c r="Z161" s="282"/>
      <c r="AA161" s="783">
        <v>6</v>
      </c>
      <c r="AB161" s="316">
        <f t="shared" si="22"/>
        <v>0</v>
      </c>
      <c r="AC161" s="544">
        <f t="shared" si="22"/>
        <v>0</v>
      </c>
      <c r="AD161" s="293"/>
    </row>
    <row r="162" spans="1:49" s="538" customFormat="1" hidden="1" x14ac:dyDescent="0.3">
      <c r="A162" s="286"/>
      <c r="B162" s="272" t="s">
        <v>90</v>
      </c>
      <c r="C162" s="542" t="s">
        <v>93</v>
      </c>
      <c r="D162" s="543" t="s">
        <v>246</v>
      </c>
      <c r="E162" s="272"/>
      <c r="F162" s="273" t="s">
        <v>338</v>
      </c>
      <c r="G162" s="273" t="s">
        <v>3</v>
      </c>
      <c r="H162" s="536"/>
      <c r="I162" s="536"/>
      <c r="J162" s="536"/>
      <c r="K162" s="536"/>
      <c r="L162" s="272"/>
      <c r="M162" s="274">
        <v>40.200000000000003</v>
      </c>
      <c r="N162" s="275">
        <f t="shared" si="17"/>
        <v>20.100000000000001</v>
      </c>
      <c r="O162" s="275">
        <f t="shared" si="18"/>
        <v>13.4</v>
      </c>
      <c r="P162" s="276">
        <f t="shared" si="19"/>
        <v>48.24</v>
      </c>
      <c r="Q162" s="287"/>
      <c r="R162" s="288"/>
      <c r="S162" s="288"/>
      <c r="T162" s="288"/>
      <c r="U162" s="289"/>
      <c r="V162" s="279">
        <v>42485</v>
      </c>
      <c r="W162" s="280" t="s">
        <v>457</v>
      </c>
      <c r="X162" s="280">
        <v>1</v>
      </c>
      <c r="Y162" s="281"/>
      <c r="Z162" s="282"/>
      <c r="AA162" s="784"/>
      <c r="AB162" s="316"/>
      <c r="AC162" s="544"/>
      <c r="AD162" s="293"/>
    </row>
    <row r="163" spans="1:49" s="541" customFormat="1" hidden="1" x14ac:dyDescent="0.3">
      <c r="A163" s="307" t="s">
        <v>86</v>
      </c>
      <c r="B163" s="272" t="s">
        <v>87</v>
      </c>
      <c r="C163" s="542" t="s">
        <v>88</v>
      </c>
      <c r="D163" s="536" t="s">
        <v>255</v>
      </c>
      <c r="E163" s="272"/>
      <c r="F163" s="272" t="s">
        <v>338</v>
      </c>
      <c r="G163" s="272" t="s">
        <v>3</v>
      </c>
      <c r="H163" s="536"/>
      <c r="I163" s="536"/>
      <c r="J163" s="536"/>
      <c r="K163" s="536"/>
      <c r="L163" s="272"/>
      <c r="M163" s="274">
        <v>49.52</v>
      </c>
      <c r="N163" s="275">
        <f t="shared" si="17"/>
        <v>24.76</v>
      </c>
      <c r="O163" s="275">
        <f t="shared" si="18"/>
        <v>16.506666666666668</v>
      </c>
      <c r="P163" s="276">
        <f t="shared" si="19"/>
        <v>59.424000000000007</v>
      </c>
      <c r="Q163" s="287">
        <v>42371</v>
      </c>
      <c r="R163" s="288" t="s">
        <v>1648</v>
      </c>
      <c r="S163" s="288">
        <v>1</v>
      </c>
      <c r="T163" s="288"/>
      <c r="U163" s="289"/>
      <c r="V163" s="279"/>
      <c r="W163" s="280"/>
      <c r="X163" s="280"/>
      <c r="Y163" s="281"/>
      <c r="Z163" s="282"/>
      <c r="AA163" s="525">
        <f t="shared" si="21"/>
        <v>1</v>
      </c>
      <c r="AB163" s="316">
        <f t="shared" si="22"/>
        <v>0</v>
      </c>
      <c r="AC163" s="544">
        <f t="shared" si="22"/>
        <v>0</v>
      </c>
      <c r="AD163" s="293"/>
    </row>
    <row r="164" spans="1:49" s="538" customFormat="1" hidden="1" x14ac:dyDescent="0.3">
      <c r="A164" s="270" t="s">
        <v>105</v>
      </c>
      <c r="B164" s="271" t="s">
        <v>147</v>
      </c>
      <c r="C164" s="535" t="s">
        <v>2046</v>
      </c>
      <c r="D164" s="535" t="s">
        <v>2047</v>
      </c>
      <c r="E164" s="272"/>
      <c r="F164" s="271" t="s">
        <v>336</v>
      </c>
      <c r="G164" s="273" t="s">
        <v>3</v>
      </c>
      <c r="H164" s="536"/>
      <c r="I164" s="536"/>
      <c r="J164" s="536"/>
      <c r="K164" s="536"/>
      <c r="L164" s="272"/>
      <c r="M164" s="274">
        <v>49.52</v>
      </c>
      <c r="N164" s="275">
        <f t="shared" si="17"/>
        <v>24.76</v>
      </c>
      <c r="O164" s="275">
        <f t="shared" si="18"/>
        <v>16.506666666666668</v>
      </c>
      <c r="P164" s="276">
        <f t="shared" si="19"/>
        <v>59.424000000000007</v>
      </c>
      <c r="Q164" s="277">
        <v>42508</v>
      </c>
      <c r="R164" s="271" t="s">
        <v>1648</v>
      </c>
      <c r="S164" s="271">
        <v>1</v>
      </c>
      <c r="T164" s="271"/>
      <c r="U164" s="278"/>
      <c r="V164" s="308"/>
      <c r="W164" s="280"/>
      <c r="X164" s="280"/>
      <c r="Y164" s="281"/>
      <c r="Z164" s="282"/>
      <c r="AA164" s="270">
        <f>S164</f>
        <v>1</v>
      </c>
      <c r="AB164" s="317">
        <f t="shared" si="22"/>
        <v>0</v>
      </c>
      <c r="AC164" s="537">
        <f t="shared" si="22"/>
        <v>0</v>
      </c>
      <c r="AD164" s="284"/>
    </row>
    <row r="165" spans="1:49" s="538" customFormat="1" hidden="1" x14ac:dyDescent="0.3">
      <c r="A165" s="270" t="s">
        <v>105</v>
      </c>
      <c r="B165" s="271" t="s">
        <v>80</v>
      </c>
      <c r="C165" s="535" t="s">
        <v>3125</v>
      </c>
      <c r="D165" s="535" t="s">
        <v>437</v>
      </c>
      <c r="E165" s="272"/>
      <c r="F165" s="271" t="s">
        <v>336</v>
      </c>
      <c r="G165" s="273" t="s">
        <v>3</v>
      </c>
      <c r="H165" s="536"/>
      <c r="I165" s="536"/>
      <c r="J165" s="536"/>
      <c r="K165" s="536"/>
      <c r="L165" s="272"/>
      <c r="M165" s="274">
        <v>46.2</v>
      </c>
      <c r="N165" s="275">
        <f t="shared" si="17"/>
        <v>23.1</v>
      </c>
      <c r="O165" s="275">
        <f t="shared" si="18"/>
        <v>15.4</v>
      </c>
      <c r="P165" s="276">
        <f t="shared" si="19"/>
        <v>55.440000000000005</v>
      </c>
      <c r="Q165" s="277">
        <v>42371</v>
      </c>
      <c r="R165" s="271" t="s">
        <v>1648</v>
      </c>
      <c r="S165" s="271">
        <v>1</v>
      </c>
      <c r="T165" s="271"/>
      <c r="U165" s="278"/>
      <c r="V165" s="308"/>
      <c r="W165" s="280"/>
      <c r="X165" s="280"/>
      <c r="Y165" s="281"/>
      <c r="Z165" s="282"/>
      <c r="AA165" s="270">
        <f>S165</f>
        <v>1</v>
      </c>
      <c r="AB165" s="317">
        <f t="shared" si="22"/>
        <v>0</v>
      </c>
      <c r="AC165" s="537">
        <f t="shared" si="22"/>
        <v>0</v>
      </c>
      <c r="AD165" s="284"/>
    </row>
    <row r="166" spans="1:49" s="541" customFormat="1" hidden="1" x14ac:dyDescent="0.3">
      <c r="A166" s="286" t="s">
        <v>78</v>
      </c>
      <c r="B166" s="272" t="s">
        <v>551</v>
      </c>
      <c r="C166" s="542" t="s">
        <v>599</v>
      </c>
      <c r="D166" s="536" t="s">
        <v>553</v>
      </c>
      <c r="E166" s="272"/>
      <c r="F166" s="272" t="s">
        <v>552</v>
      </c>
      <c r="G166" s="272" t="s">
        <v>3</v>
      </c>
      <c r="H166" s="536"/>
      <c r="I166" s="536"/>
      <c r="J166" s="536"/>
      <c r="K166" s="536"/>
      <c r="L166" s="272"/>
      <c r="M166" s="274">
        <v>24.02</v>
      </c>
      <c r="N166" s="275">
        <f>+M166/2</f>
        <v>12.01</v>
      </c>
      <c r="O166" s="275">
        <f>+M166/3</f>
        <v>8.0066666666666659</v>
      </c>
      <c r="P166" s="276">
        <f t="shared" si="19"/>
        <v>28.823999999999998</v>
      </c>
      <c r="Q166" s="287">
        <v>42371</v>
      </c>
      <c r="R166" s="288" t="s">
        <v>1648</v>
      </c>
      <c r="S166" s="288">
        <v>5</v>
      </c>
      <c r="T166" s="288"/>
      <c r="U166" s="289"/>
      <c r="V166" s="279"/>
      <c r="W166" s="280"/>
      <c r="X166" s="280"/>
      <c r="Y166" s="281"/>
      <c r="Z166" s="282"/>
      <c r="AA166" s="526">
        <f>S166</f>
        <v>5</v>
      </c>
      <c r="AB166" s="316"/>
      <c r="AC166" s="544"/>
      <c r="AD166" s="293"/>
    </row>
    <row r="167" spans="1:49" s="538" customFormat="1" hidden="1" x14ac:dyDescent="0.3">
      <c r="A167" s="286" t="s">
        <v>78</v>
      </c>
      <c r="B167" s="272" t="s">
        <v>551</v>
      </c>
      <c r="C167" s="542" t="s">
        <v>554</v>
      </c>
      <c r="D167" s="536" t="s">
        <v>555</v>
      </c>
      <c r="E167" s="272"/>
      <c r="F167" s="272" t="s">
        <v>556</v>
      </c>
      <c r="G167" s="272" t="s">
        <v>3</v>
      </c>
      <c r="H167" s="536"/>
      <c r="I167" s="536"/>
      <c r="J167" s="536"/>
      <c r="K167" s="536"/>
      <c r="L167" s="272"/>
      <c r="M167" s="274">
        <v>24.02</v>
      </c>
      <c r="N167" s="275">
        <f>+M167/2</f>
        <v>12.01</v>
      </c>
      <c r="O167" s="275">
        <f>+M167/3</f>
        <v>8.0066666666666659</v>
      </c>
      <c r="P167" s="276">
        <f t="shared" si="19"/>
        <v>28.823999999999998</v>
      </c>
      <c r="Q167" s="287">
        <v>42371</v>
      </c>
      <c r="R167" s="288" t="s">
        <v>1648</v>
      </c>
      <c r="S167" s="288">
        <v>1</v>
      </c>
      <c r="T167" s="288"/>
      <c r="U167" s="289"/>
      <c r="V167" s="279"/>
      <c r="W167" s="280"/>
      <c r="X167" s="280"/>
      <c r="Y167" s="281"/>
      <c r="Z167" s="282"/>
      <c r="AA167" s="305">
        <v>1</v>
      </c>
      <c r="AB167" s="316"/>
      <c r="AC167" s="544"/>
      <c r="AD167" s="293"/>
    </row>
    <row r="168" spans="1:49" s="538" customFormat="1" hidden="1" x14ac:dyDescent="0.3">
      <c r="A168" s="270" t="s">
        <v>105</v>
      </c>
      <c r="B168" s="271" t="s">
        <v>74</v>
      </c>
      <c r="C168" s="534" t="s">
        <v>331</v>
      </c>
      <c r="D168" s="535" t="s">
        <v>277</v>
      </c>
      <c r="E168" s="272"/>
      <c r="F168" s="271" t="s">
        <v>1662</v>
      </c>
      <c r="G168" s="273" t="s">
        <v>3</v>
      </c>
      <c r="H168" s="536"/>
      <c r="I168" s="536"/>
      <c r="J168" s="536"/>
      <c r="K168" s="536"/>
      <c r="L168" s="272"/>
      <c r="M168" s="274">
        <v>70.430000000000007</v>
      </c>
      <c r="N168" s="275">
        <f t="shared" si="17"/>
        <v>35.215000000000003</v>
      </c>
      <c r="O168" s="275">
        <f t="shared" si="18"/>
        <v>23.47666666666667</v>
      </c>
      <c r="P168" s="276">
        <f t="shared" si="19"/>
        <v>84.516000000000005</v>
      </c>
      <c r="Q168" s="277">
        <v>42371</v>
      </c>
      <c r="R168" s="271" t="s">
        <v>1648</v>
      </c>
      <c r="S168" s="271">
        <v>2</v>
      </c>
      <c r="T168" s="271"/>
      <c r="U168" s="278"/>
      <c r="V168" s="308"/>
      <c r="W168" s="280"/>
      <c r="X168" s="280"/>
      <c r="Y168" s="281"/>
      <c r="Z168" s="282"/>
      <c r="AA168" s="270">
        <f>S168</f>
        <v>2</v>
      </c>
      <c r="AB168" s="317">
        <f>I168-Y168</f>
        <v>0</v>
      </c>
      <c r="AC168" s="537">
        <f>J168-Z168</f>
        <v>0</v>
      </c>
      <c r="AD168" s="284"/>
    </row>
    <row r="169" spans="1:49" s="538" customFormat="1" hidden="1" x14ac:dyDescent="0.3">
      <c r="A169" s="286" t="s">
        <v>105</v>
      </c>
      <c r="B169" s="272" t="s">
        <v>76</v>
      </c>
      <c r="C169" s="542" t="s">
        <v>375</v>
      </c>
      <c r="D169" s="535" t="s">
        <v>438</v>
      </c>
      <c r="E169" s="272"/>
      <c r="F169" s="271" t="s">
        <v>77</v>
      </c>
      <c r="G169" s="273" t="s">
        <v>3</v>
      </c>
      <c r="H169" s="536"/>
      <c r="I169" s="536"/>
      <c r="J169" s="536"/>
      <c r="K169" s="536"/>
      <c r="L169" s="272"/>
      <c r="M169" s="274">
        <v>60.93</v>
      </c>
      <c r="N169" s="275">
        <f t="shared" si="17"/>
        <v>30.465</v>
      </c>
      <c r="O169" s="275">
        <f t="shared" si="18"/>
        <v>20.309999999999999</v>
      </c>
      <c r="P169" s="276">
        <f t="shared" si="19"/>
        <v>73.116</v>
      </c>
      <c r="Q169" s="287">
        <v>42508</v>
      </c>
      <c r="R169" s="288" t="s">
        <v>1648</v>
      </c>
      <c r="S169" s="288">
        <v>1</v>
      </c>
      <c r="T169" s="288"/>
      <c r="U169" s="289"/>
      <c r="V169" s="308"/>
      <c r="W169" s="280"/>
      <c r="X169" s="280"/>
      <c r="Y169" s="281"/>
      <c r="Z169" s="282"/>
      <c r="AA169" s="290">
        <f>S169</f>
        <v>1</v>
      </c>
      <c r="AB169" s="316">
        <f>I169-Y169</f>
        <v>0</v>
      </c>
      <c r="AC169" s="544">
        <f>J169-Z169</f>
        <v>0</v>
      </c>
      <c r="AD169" s="293"/>
    </row>
    <row r="170" spans="1:49" s="541" customFormat="1" hidden="1" x14ac:dyDescent="0.3">
      <c r="A170" s="307" t="s">
        <v>105</v>
      </c>
      <c r="B170" s="272" t="s">
        <v>732</v>
      </c>
      <c r="C170" s="542" t="s">
        <v>323</v>
      </c>
      <c r="D170" s="535" t="s">
        <v>733</v>
      </c>
      <c r="E170" s="272"/>
      <c r="F170" s="271" t="s">
        <v>77</v>
      </c>
      <c r="G170" s="273" t="s">
        <v>3</v>
      </c>
      <c r="H170" s="536"/>
      <c r="I170" s="536"/>
      <c r="J170" s="536"/>
      <c r="K170" s="536"/>
      <c r="L170" s="272"/>
      <c r="M170" s="274">
        <v>65.25</v>
      </c>
      <c r="N170" s="275">
        <f t="shared" si="17"/>
        <v>32.625</v>
      </c>
      <c r="O170" s="275">
        <f t="shared" si="18"/>
        <v>21.75</v>
      </c>
      <c r="P170" s="276">
        <f t="shared" si="19"/>
        <v>78.3</v>
      </c>
      <c r="Q170" s="287">
        <v>42371</v>
      </c>
      <c r="R170" s="288" t="s">
        <v>1648</v>
      </c>
      <c r="S170" s="288">
        <v>1</v>
      </c>
      <c r="T170" s="288"/>
      <c r="U170" s="289"/>
      <c r="V170" s="308"/>
      <c r="W170" s="280"/>
      <c r="X170" s="280"/>
      <c r="Y170" s="281"/>
      <c r="Z170" s="282"/>
      <c r="AA170" s="290">
        <f>S170</f>
        <v>1</v>
      </c>
      <c r="AB170" s="316"/>
      <c r="AC170" s="544"/>
      <c r="AD170" s="293"/>
      <c r="AE170" s="550"/>
      <c r="AF170" s="550"/>
      <c r="AG170" s="550"/>
      <c r="AH170" s="550"/>
      <c r="AI170" s="550"/>
      <c r="AJ170" s="547"/>
      <c r="AK170" s="547"/>
      <c r="AL170" s="547"/>
      <c r="AM170" s="547"/>
      <c r="AN170" s="547"/>
      <c r="AO170" s="547"/>
      <c r="AP170" s="547"/>
      <c r="AQ170" s="547"/>
      <c r="AR170" s="547"/>
      <c r="AS170" s="547"/>
      <c r="AT170" s="547"/>
      <c r="AU170" s="547"/>
      <c r="AV170" s="547"/>
      <c r="AW170" s="547"/>
    </row>
    <row r="171" spans="1:49" s="541" customFormat="1" hidden="1" x14ac:dyDescent="0.3">
      <c r="A171" s="286" t="s">
        <v>105</v>
      </c>
      <c r="B171" s="272" t="s">
        <v>492</v>
      </c>
      <c r="C171" s="542" t="s">
        <v>328</v>
      </c>
      <c r="D171" s="535" t="s">
        <v>514</v>
      </c>
      <c r="E171" s="272"/>
      <c r="F171" s="271" t="s">
        <v>515</v>
      </c>
      <c r="G171" s="273" t="s">
        <v>3</v>
      </c>
      <c r="H171" s="536"/>
      <c r="I171" s="536"/>
      <c r="J171" s="536"/>
      <c r="K171" s="536"/>
      <c r="L171" s="272"/>
      <c r="M171" s="274">
        <v>46.56</v>
      </c>
      <c r="N171" s="275">
        <f t="shared" si="17"/>
        <v>23.28</v>
      </c>
      <c r="O171" s="275">
        <f t="shared" si="18"/>
        <v>15.520000000000001</v>
      </c>
      <c r="P171" s="276">
        <f t="shared" si="19"/>
        <v>55.872</v>
      </c>
      <c r="Q171" s="287">
        <v>42371</v>
      </c>
      <c r="R171" s="288" t="s">
        <v>1648</v>
      </c>
      <c r="S171" s="288">
        <v>1</v>
      </c>
      <c r="T171" s="288"/>
      <c r="U171" s="289"/>
      <c r="V171" s="308"/>
      <c r="W171" s="280"/>
      <c r="X171" s="280"/>
      <c r="Y171" s="281"/>
      <c r="Z171" s="282"/>
      <c r="AA171" s="290">
        <f>S171</f>
        <v>1</v>
      </c>
      <c r="AB171" s="316"/>
      <c r="AC171" s="544"/>
      <c r="AD171" s="293"/>
      <c r="AE171" s="547"/>
      <c r="AF171" s="547"/>
      <c r="AG171" s="547"/>
      <c r="AH171" s="547"/>
      <c r="AI171" s="547"/>
      <c r="AJ171" s="547"/>
      <c r="AK171" s="547"/>
      <c r="AL171" s="547"/>
      <c r="AM171" s="547"/>
      <c r="AN171" s="547"/>
      <c r="AO171" s="547"/>
      <c r="AP171" s="547"/>
      <c r="AQ171" s="547"/>
      <c r="AR171" s="547"/>
      <c r="AS171" s="547"/>
      <c r="AT171" s="547"/>
      <c r="AU171" s="547"/>
      <c r="AV171" s="547"/>
      <c r="AW171" s="547"/>
    </row>
    <row r="172" spans="1:49" s="551" customFormat="1" hidden="1" x14ac:dyDescent="0.3">
      <c r="A172" s="286" t="s">
        <v>105</v>
      </c>
      <c r="B172" s="272" t="s">
        <v>76</v>
      </c>
      <c r="C172" s="542" t="s">
        <v>376</v>
      </c>
      <c r="D172" s="536" t="s">
        <v>439</v>
      </c>
      <c r="E172" s="272"/>
      <c r="F172" s="272" t="s">
        <v>75</v>
      </c>
      <c r="G172" s="272" t="s">
        <v>3</v>
      </c>
      <c r="H172" s="536"/>
      <c r="I172" s="536"/>
      <c r="J172" s="536"/>
      <c r="K172" s="536"/>
      <c r="L172" s="272"/>
      <c r="M172" s="274">
        <v>46.2</v>
      </c>
      <c r="N172" s="275">
        <f t="shared" si="17"/>
        <v>23.1</v>
      </c>
      <c r="O172" s="275">
        <f t="shared" si="18"/>
        <v>15.4</v>
      </c>
      <c r="P172" s="276">
        <f t="shared" si="19"/>
        <v>55.440000000000005</v>
      </c>
      <c r="Q172" s="287">
        <v>42371</v>
      </c>
      <c r="R172" s="288" t="s">
        <v>1648</v>
      </c>
      <c r="S172" s="288">
        <v>2</v>
      </c>
      <c r="T172" s="288"/>
      <c r="U172" s="289"/>
      <c r="V172" s="279"/>
      <c r="W172" s="280"/>
      <c r="X172" s="280"/>
      <c r="Y172" s="281"/>
      <c r="Z172" s="282"/>
      <c r="AA172" s="335">
        <f>S172</f>
        <v>2</v>
      </c>
      <c r="AB172" s="316">
        <f>I172-Y172</f>
        <v>0</v>
      </c>
      <c r="AC172" s="544">
        <f>J172-Z172</f>
        <v>0</v>
      </c>
      <c r="AD172" s="293"/>
      <c r="AE172" s="547"/>
      <c r="AF172" s="547"/>
      <c r="AG172" s="547"/>
      <c r="AH172" s="547"/>
      <c r="AI172" s="547"/>
      <c r="AJ172" s="547"/>
      <c r="AK172" s="547"/>
      <c r="AL172" s="547"/>
      <c r="AM172" s="547"/>
      <c r="AN172" s="547"/>
      <c r="AO172" s="547"/>
      <c r="AP172" s="547"/>
      <c r="AQ172" s="547"/>
      <c r="AR172" s="547"/>
      <c r="AS172" s="547"/>
      <c r="AT172" s="547"/>
      <c r="AU172" s="547"/>
      <c r="AV172" s="547"/>
      <c r="AW172" s="547"/>
    </row>
    <row r="173" spans="1:49" s="551" customFormat="1" hidden="1" x14ac:dyDescent="0.3">
      <c r="A173" s="307" t="s">
        <v>105</v>
      </c>
      <c r="B173" s="272" t="s">
        <v>732</v>
      </c>
      <c r="C173" s="542" t="s">
        <v>734</v>
      </c>
      <c r="D173" s="536" t="s">
        <v>735</v>
      </c>
      <c r="E173" s="272"/>
      <c r="F173" s="272" t="s">
        <v>719</v>
      </c>
      <c r="G173" s="272" t="s">
        <v>3</v>
      </c>
      <c r="H173" s="536"/>
      <c r="I173" s="536"/>
      <c r="J173" s="536"/>
      <c r="K173" s="536"/>
      <c r="L173" s="272"/>
      <c r="M173" s="274">
        <v>53.41</v>
      </c>
      <c r="N173" s="275">
        <f t="shared" si="17"/>
        <v>26.704999999999998</v>
      </c>
      <c r="O173" s="275">
        <f t="shared" si="18"/>
        <v>17.803333333333331</v>
      </c>
      <c r="P173" s="276">
        <f t="shared" si="19"/>
        <v>64.091999999999999</v>
      </c>
      <c r="Q173" s="287">
        <v>42371</v>
      </c>
      <c r="R173" s="288" t="s">
        <v>1648</v>
      </c>
      <c r="S173" s="288">
        <v>1</v>
      </c>
      <c r="T173" s="288"/>
      <c r="U173" s="289"/>
      <c r="V173" s="279"/>
      <c r="W173" s="280"/>
      <c r="X173" s="280"/>
      <c r="Y173" s="281"/>
      <c r="Z173" s="282"/>
      <c r="AA173" s="335">
        <v>1</v>
      </c>
      <c r="AB173" s="316"/>
      <c r="AC173" s="544"/>
      <c r="AD173" s="293"/>
      <c r="AE173" s="547"/>
      <c r="AF173" s="547"/>
      <c r="AG173" s="547"/>
      <c r="AH173" s="547"/>
      <c r="AI173" s="547"/>
      <c r="AJ173" s="547"/>
      <c r="AK173" s="547"/>
      <c r="AL173" s="547"/>
      <c r="AM173" s="547"/>
      <c r="AN173" s="547"/>
      <c r="AO173" s="547"/>
      <c r="AP173" s="547"/>
      <c r="AQ173" s="547"/>
      <c r="AR173" s="547"/>
      <c r="AS173" s="547"/>
      <c r="AT173" s="547"/>
      <c r="AU173" s="547"/>
      <c r="AV173" s="547"/>
      <c r="AW173" s="547"/>
    </row>
    <row r="174" spans="1:49" s="551" customFormat="1" hidden="1" x14ac:dyDescent="0.3">
      <c r="A174" s="307" t="s">
        <v>67</v>
      </c>
      <c r="B174" s="272" t="s">
        <v>842</v>
      </c>
      <c r="C174" s="542" t="s">
        <v>632</v>
      </c>
      <c r="D174" s="536" t="s">
        <v>633</v>
      </c>
      <c r="E174" s="272"/>
      <c r="F174" s="272" t="s">
        <v>556</v>
      </c>
      <c r="G174" s="272" t="s">
        <v>3</v>
      </c>
      <c r="H174" s="536"/>
      <c r="I174" s="536"/>
      <c r="J174" s="536"/>
      <c r="K174" s="536"/>
      <c r="L174" s="272"/>
      <c r="M174" s="274">
        <v>47.55</v>
      </c>
      <c r="N174" s="275">
        <f t="shared" si="17"/>
        <v>23.774999999999999</v>
      </c>
      <c r="O174" s="275">
        <f t="shared" si="18"/>
        <v>15.85</v>
      </c>
      <c r="P174" s="276">
        <f t="shared" si="19"/>
        <v>57.059999999999995</v>
      </c>
      <c r="Q174" s="287">
        <v>42371</v>
      </c>
      <c r="R174" s="288" t="s">
        <v>1648</v>
      </c>
      <c r="S174" s="288">
        <v>3</v>
      </c>
      <c r="T174" s="288"/>
      <c r="U174" s="289"/>
      <c r="V174" s="279"/>
      <c r="W174" s="280"/>
      <c r="X174" s="280"/>
      <c r="Y174" s="281"/>
      <c r="Z174" s="282"/>
      <c r="AA174" s="527">
        <f>S174</f>
        <v>3</v>
      </c>
      <c r="AB174" s="316"/>
      <c r="AC174" s="544"/>
      <c r="AD174" s="293"/>
      <c r="AE174" s="547"/>
      <c r="AF174" s="547"/>
      <c r="AG174" s="547"/>
      <c r="AH174" s="547"/>
      <c r="AI174" s="547"/>
      <c r="AJ174" s="547"/>
      <c r="AK174" s="547"/>
      <c r="AL174" s="547"/>
      <c r="AM174" s="547"/>
      <c r="AN174" s="547"/>
      <c r="AO174" s="547"/>
      <c r="AP174" s="547"/>
      <c r="AQ174" s="547"/>
      <c r="AR174" s="547"/>
      <c r="AS174" s="547"/>
      <c r="AT174" s="547"/>
      <c r="AU174" s="547"/>
      <c r="AV174" s="547"/>
      <c r="AW174" s="547"/>
    </row>
    <row r="175" spans="1:49" s="551" customFormat="1" hidden="1" x14ac:dyDescent="0.3">
      <c r="A175" s="307" t="s">
        <v>67</v>
      </c>
      <c r="B175" s="272" t="s">
        <v>628</v>
      </c>
      <c r="C175" s="542" t="s">
        <v>632</v>
      </c>
      <c r="D175" s="536" t="s">
        <v>633</v>
      </c>
      <c r="E175" s="272"/>
      <c r="F175" s="272" t="s">
        <v>556</v>
      </c>
      <c r="G175" s="272" t="s">
        <v>3</v>
      </c>
      <c r="H175" s="536"/>
      <c r="I175" s="536"/>
      <c r="J175" s="536"/>
      <c r="K175" s="536"/>
      <c r="L175" s="272"/>
      <c r="M175" s="274">
        <v>47.55</v>
      </c>
      <c r="N175" s="275">
        <f t="shared" si="17"/>
        <v>23.774999999999999</v>
      </c>
      <c r="O175" s="275">
        <f t="shared" si="18"/>
        <v>15.85</v>
      </c>
      <c r="P175" s="276">
        <f t="shared" si="19"/>
        <v>57.059999999999995</v>
      </c>
      <c r="Q175" s="287">
        <v>42371</v>
      </c>
      <c r="R175" s="288" t="s">
        <v>1648</v>
      </c>
      <c r="S175" s="288">
        <v>5</v>
      </c>
      <c r="T175" s="288"/>
      <c r="U175" s="289"/>
      <c r="V175" s="279"/>
      <c r="W175" s="280"/>
      <c r="X175" s="280"/>
      <c r="Y175" s="281"/>
      <c r="Z175" s="282"/>
      <c r="AA175" s="527">
        <v>5</v>
      </c>
      <c r="AB175" s="316"/>
      <c r="AC175" s="544"/>
      <c r="AD175" s="293"/>
      <c r="AE175" s="547"/>
      <c r="AF175" s="547"/>
      <c r="AG175" s="547"/>
      <c r="AH175" s="547"/>
      <c r="AI175" s="547"/>
      <c r="AJ175" s="547"/>
      <c r="AK175" s="547"/>
      <c r="AL175" s="547"/>
      <c r="AM175" s="547"/>
      <c r="AN175" s="547"/>
      <c r="AO175" s="547"/>
      <c r="AP175" s="547"/>
      <c r="AQ175" s="547"/>
      <c r="AR175" s="547"/>
      <c r="AS175" s="547"/>
      <c r="AT175" s="547"/>
      <c r="AU175" s="547"/>
      <c r="AV175" s="547"/>
      <c r="AW175" s="547"/>
    </row>
    <row r="176" spans="1:49" s="551" customFormat="1" hidden="1" x14ac:dyDescent="0.3">
      <c r="A176" s="307" t="s">
        <v>67</v>
      </c>
      <c r="B176" s="552" t="s">
        <v>1612</v>
      </c>
      <c r="C176" s="553" t="s">
        <v>1610</v>
      </c>
      <c r="D176" s="355" t="s">
        <v>1611</v>
      </c>
      <c r="E176" s="272"/>
      <c r="F176" s="272" t="s">
        <v>1667</v>
      </c>
      <c r="G176" s="272" t="s">
        <v>3</v>
      </c>
      <c r="H176" s="536"/>
      <c r="I176" s="536"/>
      <c r="J176" s="536"/>
      <c r="K176" s="536"/>
      <c r="L176" s="272"/>
      <c r="M176" s="274">
        <v>40.28</v>
      </c>
      <c r="N176" s="275">
        <f t="shared" si="17"/>
        <v>20.14</v>
      </c>
      <c r="O176" s="275">
        <f t="shared" si="18"/>
        <v>13.426666666666668</v>
      </c>
      <c r="P176" s="276">
        <f t="shared" si="19"/>
        <v>48.335999999999999</v>
      </c>
      <c r="Q176" s="287">
        <v>42371</v>
      </c>
      <c r="R176" s="288" t="s">
        <v>1648</v>
      </c>
      <c r="S176" s="288">
        <v>3</v>
      </c>
      <c r="T176" s="288"/>
      <c r="U176" s="289"/>
      <c r="V176" s="279">
        <v>42444</v>
      </c>
      <c r="W176" s="280" t="s">
        <v>457</v>
      </c>
      <c r="X176" s="280">
        <v>1</v>
      </c>
      <c r="Y176" s="281"/>
      <c r="Z176" s="282"/>
      <c r="AA176" s="527">
        <f>S176-X176</f>
        <v>2</v>
      </c>
      <c r="AB176" s="316"/>
      <c r="AC176" s="544"/>
      <c r="AD176" s="293" t="s">
        <v>459</v>
      </c>
      <c r="AE176" s="547"/>
      <c r="AF176" s="547"/>
      <c r="AG176" s="547"/>
      <c r="AH176" s="547"/>
      <c r="AI176" s="547"/>
      <c r="AJ176" s="547"/>
      <c r="AK176" s="547"/>
      <c r="AL176" s="547"/>
      <c r="AM176" s="547"/>
      <c r="AN176" s="547"/>
      <c r="AO176" s="547"/>
      <c r="AP176" s="547"/>
      <c r="AQ176" s="547"/>
      <c r="AR176" s="547"/>
      <c r="AS176" s="547"/>
      <c r="AT176" s="547"/>
      <c r="AU176" s="547"/>
      <c r="AV176" s="547"/>
      <c r="AW176" s="547"/>
    </row>
    <row r="177" spans="1:49" s="551" customFormat="1" hidden="1" x14ac:dyDescent="0.3">
      <c r="A177" s="307" t="s">
        <v>56</v>
      </c>
      <c r="B177" s="272" t="s">
        <v>628</v>
      </c>
      <c r="C177" s="542" t="s">
        <v>634</v>
      </c>
      <c r="D177" s="536" t="s">
        <v>635</v>
      </c>
      <c r="E177" s="272"/>
      <c r="F177" s="272" t="s">
        <v>636</v>
      </c>
      <c r="G177" s="272" t="s">
        <v>3</v>
      </c>
      <c r="H177" s="536"/>
      <c r="I177" s="536"/>
      <c r="J177" s="536"/>
      <c r="K177" s="536"/>
      <c r="L177" s="272"/>
      <c r="M177" s="274">
        <v>14.38</v>
      </c>
      <c r="N177" s="275">
        <f t="shared" si="17"/>
        <v>7.19</v>
      </c>
      <c r="O177" s="275">
        <f t="shared" si="18"/>
        <v>4.7933333333333339</v>
      </c>
      <c r="P177" s="276">
        <f t="shared" si="19"/>
        <v>17.256</v>
      </c>
      <c r="Q177" s="287">
        <v>42371</v>
      </c>
      <c r="R177" s="288" t="s">
        <v>1648</v>
      </c>
      <c r="S177" s="288">
        <v>25</v>
      </c>
      <c r="T177" s="288"/>
      <c r="U177" s="289"/>
      <c r="V177" s="279"/>
      <c r="W177" s="280"/>
      <c r="X177" s="280"/>
      <c r="Y177" s="281"/>
      <c r="Z177" s="282"/>
      <c r="AA177" s="527">
        <f>S177</f>
        <v>25</v>
      </c>
      <c r="AB177" s="316"/>
      <c r="AC177" s="544"/>
      <c r="AD177" s="293"/>
      <c r="AE177" s="547"/>
      <c r="AF177" s="547"/>
      <c r="AG177" s="547"/>
      <c r="AH177" s="547"/>
      <c r="AI177" s="547"/>
      <c r="AJ177" s="547"/>
      <c r="AK177" s="547"/>
      <c r="AL177" s="547"/>
      <c r="AM177" s="547"/>
      <c r="AN177" s="547"/>
      <c r="AO177" s="547"/>
      <c r="AP177" s="547"/>
      <c r="AQ177" s="547"/>
      <c r="AR177" s="547"/>
      <c r="AS177" s="547"/>
      <c r="AT177" s="547"/>
      <c r="AU177" s="547"/>
      <c r="AV177" s="547"/>
      <c r="AW177" s="547"/>
    </row>
    <row r="178" spans="1:49" s="551" customFormat="1" hidden="1" x14ac:dyDescent="0.3">
      <c r="A178" s="307" t="s">
        <v>843</v>
      </c>
      <c r="B178" s="272" t="s">
        <v>37</v>
      </c>
      <c r="C178" s="542" t="s">
        <v>637</v>
      </c>
      <c r="D178" s="536" t="s">
        <v>638</v>
      </c>
      <c r="E178" s="272"/>
      <c r="F178" s="272" t="s">
        <v>636</v>
      </c>
      <c r="G178" s="272" t="s">
        <v>3</v>
      </c>
      <c r="H178" s="536"/>
      <c r="I178" s="536"/>
      <c r="J178" s="536"/>
      <c r="K178" s="536"/>
      <c r="L178" s="272"/>
      <c r="M178" s="274">
        <v>14.38</v>
      </c>
      <c r="N178" s="275">
        <f t="shared" si="17"/>
        <v>7.19</v>
      </c>
      <c r="O178" s="275">
        <f t="shared" si="18"/>
        <v>4.7933333333333339</v>
      </c>
      <c r="P178" s="276">
        <f t="shared" si="19"/>
        <v>17.256</v>
      </c>
      <c r="Q178" s="287">
        <v>42371</v>
      </c>
      <c r="R178" s="288" t="s">
        <v>1648</v>
      </c>
      <c r="S178" s="288">
        <v>2</v>
      </c>
      <c r="T178" s="288"/>
      <c r="U178" s="289"/>
      <c r="V178" s="279"/>
      <c r="W178" s="280"/>
      <c r="X178" s="280"/>
      <c r="Y178" s="281"/>
      <c r="Z178" s="282"/>
      <c r="AA178" s="527">
        <f>S178</f>
        <v>2</v>
      </c>
      <c r="AB178" s="316"/>
      <c r="AC178" s="544"/>
      <c r="AD178" s="293"/>
      <c r="AE178" s="547"/>
      <c r="AF178" s="547"/>
      <c r="AG178" s="547"/>
      <c r="AH178" s="547"/>
      <c r="AI178" s="547"/>
      <c r="AJ178" s="547"/>
      <c r="AK178" s="547"/>
      <c r="AL178" s="547"/>
      <c r="AM178" s="547"/>
      <c r="AN178" s="547"/>
      <c r="AO178" s="547"/>
      <c r="AP178" s="547"/>
      <c r="AQ178" s="547"/>
      <c r="AR178" s="547"/>
      <c r="AS178" s="547"/>
      <c r="AT178" s="547"/>
      <c r="AU178" s="547"/>
      <c r="AV178" s="547"/>
      <c r="AW178" s="547"/>
    </row>
    <row r="179" spans="1:49" s="551" customFormat="1" hidden="1" x14ac:dyDescent="0.3">
      <c r="A179" s="307" t="s">
        <v>161</v>
      </c>
      <c r="B179" s="272" t="s">
        <v>651</v>
      </c>
      <c r="C179" s="542" t="s">
        <v>648</v>
      </c>
      <c r="D179" s="536" t="s">
        <v>649</v>
      </c>
      <c r="E179" s="272"/>
      <c r="F179" s="272" t="s">
        <v>650</v>
      </c>
      <c r="G179" s="272" t="s">
        <v>3</v>
      </c>
      <c r="H179" s="536"/>
      <c r="I179" s="536"/>
      <c r="J179" s="536"/>
      <c r="K179" s="536"/>
      <c r="L179" s="272"/>
      <c r="M179" s="274">
        <v>11.41</v>
      </c>
      <c r="N179" s="275">
        <f t="shared" si="17"/>
        <v>5.7050000000000001</v>
      </c>
      <c r="O179" s="275">
        <f t="shared" si="18"/>
        <v>3.8033333333333332</v>
      </c>
      <c r="P179" s="276">
        <f t="shared" si="19"/>
        <v>13.692</v>
      </c>
      <c r="Q179" s="287">
        <v>42371</v>
      </c>
      <c r="R179" s="288" t="s">
        <v>1648</v>
      </c>
      <c r="S179" s="288">
        <v>1</v>
      </c>
      <c r="T179" s="288"/>
      <c r="U179" s="289"/>
      <c r="V179" s="279"/>
      <c r="W179" s="280"/>
      <c r="X179" s="280"/>
      <c r="Y179" s="281"/>
      <c r="Z179" s="282"/>
      <c r="AA179" s="335">
        <f t="shared" ref="AA179:AA190" si="23">S179</f>
        <v>1</v>
      </c>
      <c r="AB179" s="316"/>
      <c r="AC179" s="544"/>
      <c r="AD179" s="293"/>
      <c r="AE179" s="547"/>
      <c r="AF179" s="547"/>
      <c r="AG179" s="547"/>
      <c r="AH179" s="547"/>
      <c r="AI179" s="547"/>
      <c r="AJ179" s="547"/>
      <c r="AK179" s="547"/>
      <c r="AL179" s="547"/>
      <c r="AM179" s="547"/>
      <c r="AN179" s="547"/>
      <c r="AO179" s="547"/>
      <c r="AP179" s="547"/>
      <c r="AQ179" s="547"/>
      <c r="AR179" s="547"/>
      <c r="AS179" s="547"/>
      <c r="AT179" s="547"/>
      <c r="AU179" s="547"/>
      <c r="AV179" s="547"/>
      <c r="AW179" s="547"/>
    </row>
    <row r="180" spans="1:49" s="551" customFormat="1" hidden="1" x14ac:dyDescent="0.3">
      <c r="A180" s="307" t="s">
        <v>161</v>
      </c>
      <c r="B180" s="272" t="s">
        <v>651</v>
      </c>
      <c r="C180" s="542" t="s">
        <v>652</v>
      </c>
      <c r="D180" s="536" t="s">
        <v>653</v>
      </c>
      <c r="E180" s="272"/>
      <c r="F180" s="272" t="s">
        <v>650</v>
      </c>
      <c r="G180" s="272" t="s">
        <v>3</v>
      </c>
      <c r="H180" s="536"/>
      <c r="I180" s="536"/>
      <c r="J180" s="536"/>
      <c r="K180" s="536"/>
      <c r="L180" s="272"/>
      <c r="M180" s="274">
        <v>11.41</v>
      </c>
      <c r="N180" s="275">
        <f t="shared" si="17"/>
        <v>5.7050000000000001</v>
      </c>
      <c r="O180" s="275">
        <f t="shared" si="18"/>
        <v>3.8033333333333332</v>
      </c>
      <c r="P180" s="276">
        <f t="shared" si="19"/>
        <v>13.692</v>
      </c>
      <c r="Q180" s="287">
        <v>42371</v>
      </c>
      <c r="R180" s="288" t="s">
        <v>1648</v>
      </c>
      <c r="S180" s="288">
        <v>1</v>
      </c>
      <c r="T180" s="288"/>
      <c r="U180" s="289"/>
      <c r="V180" s="279"/>
      <c r="W180" s="280"/>
      <c r="X180" s="280"/>
      <c r="Y180" s="281"/>
      <c r="Z180" s="282"/>
      <c r="AA180" s="335">
        <f t="shared" si="23"/>
        <v>1</v>
      </c>
      <c r="AB180" s="316"/>
      <c r="AC180" s="544"/>
      <c r="AD180" s="293"/>
      <c r="AE180" s="547"/>
      <c r="AF180" s="547"/>
      <c r="AG180" s="547"/>
      <c r="AH180" s="547"/>
      <c r="AI180" s="547"/>
      <c r="AJ180" s="547"/>
      <c r="AK180" s="547"/>
      <c r="AL180" s="547"/>
      <c r="AM180" s="547"/>
      <c r="AN180" s="547"/>
      <c r="AO180" s="547"/>
      <c r="AP180" s="547"/>
      <c r="AQ180" s="547"/>
      <c r="AR180" s="547"/>
      <c r="AS180" s="547"/>
      <c r="AT180" s="547"/>
      <c r="AU180" s="547"/>
      <c r="AV180" s="547"/>
      <c r="AW180" s="547"/>
    </row>
    <row r="181" spans="1:49" s="551" customFormat="1" hidden="1" x14ac:dyDescent="0.3">
      <c r="A181" s="307" t="s">
        <v>161</v>
      </c>
      <c r="B181" s="272" t="s">
        <v>651</v>
      </c>
      <c r="C181" s="542" t="s">
        <v>654</v>
      </c>
      <c r="D181" s="536" t="s">
        <v>655</v>
      </c>
      <c r="E181" s="272"/>
      <c r="F181" s="272" t="s">
        <v>650</v>
      </c>
      <c r="G181" s="272" t="s">
        <v>3</v>
      </c>
      <c r="H181" s="536"/>
      <c r="I181" s="536"/>
      <c r="J181" s="536"/>
      <c r="K181" s="536"/>
      <c r="L181" s="272"/>
      <c r="M181" s="274">
        <v>11.41</v>
      </c>
      <c r="N181" s="275">
        <f t="shared" si="17"/>
        <v>5.7050000000000001</v>
      </c>
      <c r="O181" s="275">
        <f t="shared" si="18"/>
        <v>3.8033333333333332</v>
      </c>
      <c r="P181" s="276">
        <f t="shared" si="19"/>
        <v>13.692</v>
      </c>
      <c r="Q181" s="287">
        <v>42371</v>
      </c>
      <c r="R181" s="288" t="s">
        <v>1648</v>
      </c>
      <c r="S181" s="288">
        <v>2</v>
      </c>
      <c r="T181" s="288"/>
      <c r="U181" s="289"/>
      <c r="V181" s="279"/>
      <c r="W181" s="280"/>
      <c r="X181" s="280"/>
      <c r="Y181" s="281"/>
      <c r="Z181" s="282"/>
      <c r="AA181" s="335">
        <f t="shared" si="23"/>
        <v>2</v>
      </c>
      <c r="AB181" s="316"/>
      <c r="AC181" s="544"/>
      <c r="AD181" s="293"/>
      <c r="AE181" s="547"/>
      <c r="AF181" s="547"/>
      <c r="AG181" s="547"/>
      <c r="AH181" s="547"/>
      <c r="AI181" s="547"/>
      <c r="AJ181" s="547"/>
      <c r="AK181" s="547"/>
      <c r="AL181" s="547"/>
      <c r="AM181" s="547"/>
      <c r="AN181" s="547"/>
      <c r="AO181" s="547"/>
      <c r="AP181" s="547"/>
      <c r="AQ181" s="547"/>
      <c r="AR181" s="547"/>
      <c r="AS181" s="547"/>
      <c r="AT181" s="547"/>
      <c r="AU181" s="547"/>
      <c r="AV181" s="547"/>
      <c r="AW181" s="547"/>
    </row>
    <row r="182" spans="1:49" s="551" customFormat="1" hidden="1" x14ac:dyDescent="0.3">
      <c r="A182" s="307" t="s">
        <v>161</v>
      </c>
      <c r="B182" s="272" t="s">
        <v>651</v>
      </c>
      <c r="C182" s="542" t="s">
        <v>656</v>
      </c>
      <c r="D182" s="536" t="s">
        <v>657</v>
      </c>
      <c r="E182" s="272"/>
      <c r="F182" s="272" t="s">
        <v>658</v>
      </c>
      <c r="G182" s="272" t="s">
        <v>3</v>
      </c>
      <c r="H182" s="536"/>
      <c r="I182" s="536"/>
      <c r="J182" s="536"/>
      <c r="K182" s="536"/>
      <c r="L182" s="272"/>
      <c r="M182" s="274">
        <v>8.9499999999999993</v>
      </c>
      <c r="N182" s="275">
        <f t="shared" si="17"/>
        <v>4.4749999999999996</v>
      </c>
      <c r="O182" s="275">
        <f t="shared" si="18"/>
        <v>2.9833333333333329</v>
      </c>
      <c r="P182" s="276">
        <f t="shared" si="19"/>
        <v>10.739999999999998</v>
      </c>
      <c r="Q182" s="287">
        <v>42371</v>
      </c>
      <c r="R182" s="288" t="s">
        <v>1648</v>
      </c>
      <c r="S182" s="288">
        <v>2</v>
      </c>
      <c r="T182" s="288"/>
      <c r="U182" s="289"/>
      <c r="V182" s="279"/>
      <c r="W182" s="280"/>
      <c r="X182" s="280"/>
      <c r="Y182" s="281"/>
      <c r="Z182" s="282"/>
      <c r="AA182" s="335">
        <f t="shared" si="23"/>
        <v>2</v>
      </c>
      <c r="AB182" s="316"/>
      <c r="AC182" s="544"/>
      <c r="AD182" s="293"/>
      <c r="AE182" s="547"/>
      <c r="AF182" s="547"/>
      <c r="AG182" s="547"/>
      <c r="AH182" s="547"/>
      <c r="AI182" s="547"/>
      <c r="AJ182" s="547"/>
      <c r="AK182" s="547"/>
      <c r="AL182" s="547"/>
      <c r="AM182" s="547"/>
      <c r="AN182" s="547"/>
      <c r="AO182" s="547"/>
      <c r="AP182" s="547"/>
      <c r="AQ182" s="547"/>
      <c r="AR182" s="547"/>
      <c r="AS182" s="547"/>
      <c r="AT182" s="547"/>
      <c r="AU182" s="547"/>
      <c r="AV182" s="547"/>
      <c r="AW182" s="547"/>
    </row>
    <row r="183" spans="1:49" s="551" customFormat="1" hidden="1" x14ac:dyDescent="0.3">
      <c r="A183" s="307" t="s">
        <v>161</v>
      </c>
      <c r="B183" s="272" t="s">
        <v>651</v>
      </c>
      <c r="C183" s="542" t="s">
        <v>659</v>
      </c>
      <c r="D183" s="536" t="s">
        <v>660</v>
      </c>
      <c r="E183" s="272"/>
      <c r="F183" s="272" t="s">
        <v>658</v>
      </c>
      <c r="G183" s="272" t="s">
        <v>3</v>
      </c>
      <c r="H183" s="536"/>
      <c r="I183" s="536"/>
      <c r="J183" s="536"/>
      <c r="K183" s="536"/>
      <c r="L183" s="272"/>
      <c r="M183" s="274">
        <v>8.9499999999999993</v>
      </c>
      <c r="N183" s="275">
        <f t="shared" si="17"/>
        <v>4.4749999999999996</v>
      </c>
      <c r="O183" s="275">
        <f t="shared" si="18"/>
        <v>2.9833333333333329</v>
      </c>
      <c r="P183" s="276">
        <f t="shared" si="19"/>
        <v>10.739999999999998</v>
      </c>
      <c r="Q183" s="287">
        <v>42371</v>
      </c>
      <c r="R183" s="288" t="s">
        <v>1648</v>
      </c>
      <c r="S183" s="288">
        <v>1</v>
      </c>
      <c r="T183" s="288"/>
      <c r="U183" s="289"/>
      <c r="V183" s="279"/>
      <c r="W183" s="280"/>
      <c r="X183" s="280"/>
      <c r="Y183" s="281"/>
      <c r="Z183" s="282"/>
      <c r="AA183" s="335">
        <f t="shared" si="23"/>
        <v>1</v>
      </c>
      <c r="AB183" s="316"/>
      <c r="AC183" s="544"/>
      <c r="AD183" s="293"/>
      <c r="AE183" s="547"/>
      <c r="AF183" s="547"/>
      <c r="AG183" s="547"/>
      <c r="AH183" s="547"/>
      <c r="AI183" s="547"/>
      <c r="AJ183" s="547"/>
      <c r="AK183" s="547"/>
      <c r="AL183" s="547"/>
      <c r="AM183" s="547"/>
      <c r="AN183" s="547"/>
      <c r="AO183" s="547"/>
      <c r="AP183" s="547"/>
      <c r="AQ183" s="547"/>
      <c r="AR183" s="547"/>
      <c r="AS183" s="547"/>
      <c r="AT183" s="547"/>
      <c r="AU183" s="547"/>
      <c r="AV183" s="547"/>
      <c r="AW183" s="547"/>
    </row>
    <row r="184" spans="1:49" s="551" customFormat="1" hidden="1" x14ac:dyDescent="0.3">
      <c r="A184" s="307" t="s">
        <v>161</v>
      </c>
      <c r="B184" s="272" t="s">
        <v>651</v>
      </c>
      <c r="C184" s="542" t="s">
        <v>661</v>
      </c>
      <c r="D184" s="536" t="s">
        <v>662</v>
      </c>
      <c r="E184" s="272"/>
      <c r="F184" s="272" t="s">
        <v>658</v>
      </c>
      <c r="G184" s="272" t="s">
        <v>3</v>
      </c>
      <c r="H184" s="536"/>
      <c r="I184" s="536"/>
      <c r="J184" s="536"/>
      <c r="K184" s="536"/>
      <c r="L184" s="272"/>
      <c r="M184" s="274">
        <v>8.9499999999999993</v>
      </c>
      <c r="N184" s="275">
        <f t="shared" si="17"/>
        <v>4.4749999999999996</v>
      </c>
      <c r="O184" s="275">
        <f t="shared" si="18"/>
        <v>2.9833333333333329</v>
      </c>
      <c r="P184" s="276">
        <f t="shared" si="19"/>
        <v>10.739999999999998</v>
      </c>
      <c r="Q184" s="287">
        <v>42371</v>
      </c>
      <c r="R184" s="288" t="s">
        <v>1648</v>
      </c>
      <c r="S184" s="288">
        <v>1</v>
      </c>
      <c r="T184" s="288"/>
      <c r="U184" s="289"/>
      <c r="V184" s="279"/>
      <c r="W184" s="280"/>
      <c r="X184" s="280"/>
      <c r="Y184" s="281"/>
      <c r="Z184" s="282"/>
      <c r="AA184" s="335">
        <f t="shared" si="23"/>
        <v>1</v>
      </c>
      <c r="AB184" s="316"/>
      <c r="AC184" s="544"/>
      <c r="AD184" s="293"/>
      <c r="AE184" s="547"/>
      <c r="AF184" s="547"/>
      <c r="AG184" s="547"/>
      <c r="AH184" s="547"/>
      <c r="AI184" s="547"/>
      <c r="AJ184" s="547"/>
      <c r="AK184" s="547"/>
      <c r="AL184" s="547"/>
      <c r="AM184" s="547"/>
      <c r="AN184" s="547"/>
      <c r="AO184" s="547"/>
      <c r="AP184" s="547"/>
      <c r="AQ184" s="547"/>
      <c r="AR184" s="547"/>
      <c r="AS184" s="547"/>
      <c r="AT184" s="547"/>
      <c r="AU184" s="547"/>
      <c r="AV184" s="547"/>
      <c r="AW184" s="547"/>
    </row>
    <row r="185" spans="1:49" s="551" customFormat="1" hidden="1" x14ac:dyDescent="0.3">
      <c r="A185" s="307" t="s">
        <v>161</v>
      </c>
      <c r="B185" s="272" t="s">
        <v>651</v>
      </c>
      <c r="C185" s="542" t="s">
        <v>664</v>
      </c>
      <c r="D185" s="536" t="s">
        <v>663</v>
      </c>
      <c r="E185" s="272"/>
      <c r="F185" s="272"/>
      <c r="G185" s="272" t="s">
        <v>3</v>
      </c>
      <c r="H185" s="536"/>
      <c r="I185" s="536"/>
      <c r="J185" s="536"/>
      <c r="K185" s="536"/>
      <c r="L185" s="272"/>
      <c r="M185" s="274">
        <v>6.19</v>
      </c>
      <c r="N185" s="275">
        <f t="shared" si="17"/>
        <v>3.0950000000000002</v>
      </c>
      <c r="O185" s="275">
        <f t="shared" si="18"/>
        <v>2.0633333333333335</v>
      </c>
      <c r="P185" s="276">
        <f t="shared" si="19"/>
        <v>7.4280000000000008</v>
      </c>
      <c r="Q185" s="287">
        <v>42371</v>
      </c>
      <c r="R185" s="288" t="s">
        <v>1648</v>
      </c>
      <c r="S185" s="288">
        <v>1</v>
      </c>
      <c r="T185" s="288"/>
      <c r="U185" s="289"/>
      <c r="V185" s="279"/>
      <c r="W185" s="280"/>
      <c r="X185" s="280"/>
      <c r="Y185" s="281"/>
      <c r="Z185" s="282"/>
      <c r="AA185" s="335">
        <f t="shared" si="23"/>
        <v>1</v>
      </c>
      <c r="AB185" s="316"/>
      <c r="AC185" s="544"/>
      <c r="AD185" s="293"/>
      <c r="AE185" s="547"/>
      <c r="AF185" s="547"/>
      <c r="AG185" s="547"/>
      <c r="AH185" s="547"/>
      <c r="AI185" s="547"/>
      <c r="AJ185" s="547"/>
      <c r="AK185" s="547"/>
      <c r="AL185" s="547"/>
      <c r="AM185" s="547"/>
      <c r="AN185" s="547"/>
      <c r="AO185" s="547"/>
      <c r="AP185" s="547"/>
      <c r="AQ185" s="547"/>
      <c r="AR185" s="547"/>
      <c r="AS185" s="547"/>
      <c r="AT185" s="547"/>
      <c r="AU185" s="547"/>
      <c r="AV185" s="547"/>
      <c r="AW185" s="547"/>
    </row>
    <row r="186" spans="1:49" s="551" customFormat="1" hidden="1" x14ac:dyDescent="0.3">
      <c r="A186" s="307" t="s">
        <v>161</v>
      </c>
      <c r="B186" s="272" t="s">
        <v>651</v>
      </c>
      <c r="C186" s="542" t="s">
        <v>665</v>
      </c>
      <c r="D186" s="536" t="s">
        <v>666</v>
      </c>
      <c r="E186" s="272"/>
      <c r="F186" s="272"/>
      <c r="G186" s="272" t="s">
        <v>3</v>
      </c>
      <c r="H186" s="536"/>
      <c r="I186" s="536"/>
      <c r="J186" s="536"/>
      <c r="K186" s="536"/>
      <c r="L186" s="272"/>
      <c r="M186" s="274">
        <v>6.19</v>
      </c>
      <c r="N186" s="275">
        <f t="shared" si="17"/>
        <v>3.0950000000000002</v>
      </c>
      <c r="O186" s="275">
        <f t="shared" si="18"/>
        <v>2.0633333333333335</v>
      </c>
      <c r="P186" s="276">
        <f t="shared" si="19"/>
        <v>7.4280000000000008</v>
      </c>
      <c r="Q186" s="287">
        <v>42371</v>
      </c>
      <c r="R186" s="288" t="s">
        <v>1648</v>
      </c>
      <c r="S186" s="288">
        <v>1</v>
      </c>
      <c r="T186" s="288"/>
      <c r="U186" s="289"/>
      <c r="V186" s="279"/>
      <c r="W186" s="280"/>
      <c r="X186" s="280"/>
      <c r="Y186" s="281"/>
      <c r="Z186" s="282"/>
      <c r="AA186" s="335">
        <f t="shared" si="23"/>
        <v>1</v>
      </c>
      <c r="AB186" s="316"/>
      <c r="AC186" s="544"/>
      <c r="AD186" s="293"/>
      <c r="AE186" s="547"/>
      <c r="AF186" s="547"/>
      <c r="AG186" s="547"/>
      <c r="AH186" s="547"/>
      <c r="AI186" s="547"/>
      <c r="AJ186" s="547"/>
      <c r="AK186" s="547"/>
      <c r="AL186" s="547"/>
      <c r="AM186" s="547"/>
      <c r="AN186" s="547"/>
      <c r="AO186" s="547"/>
      <c r="AP186" s="547"/>
      <c r="AQ186" s="547"/>
      <c r="AR186" s="547"/>
      <c r="AS186" s="547"/>
      <c r="AT186" s="547"/>
      <c r="AU186" s="547"/>
      <c r="AV186" s="547"/>
      <c r="AW186" s="547"/>
    </row>
    <row r="187" spans="1:49" s="551" customFormat="1" hidden="1" x14ac:dyDescent="0.3">
      <c r="A187" s="307" t="s">
        <v>161</v>
      </c>
      <c r="B187" s="272" t="s">
        <v>651</v>
      </c>
      <c r="C187" s="542" t="s">
        <v>667</v>
      </c>
      <c r="D187" s="536" t="s">
        <v>668</v>
      </c>
      <c r="E187" s="272"/>
      <c r="F187" s="272" t="s">
        <v>669</v>
      </c>
      <c r="G187" s="272" t="s">
        <v>3</v>
      </c>
      <c r="H187" s="536"/>
      <c r="I187" s="536"/>
      <c r="J187" s="536"/>
      <c r="K187" s="536"/>
      <c r="L187" s="272"/>
      <c r="M187" s="274">
        <v>6.19</v>
      </c>
      <c r="N187" s="275">
        <f t="shared" si="17"/>
        <v>3.0950000000000002</v>
      </c>
      <c r="O187" s="275">
        <f t="shared" si="18"/>
        <v>2.0633333333333335</v>
      </c>
      <c r="P187" s="276">
        <f t="shared" si="19"/>
        <v>7.4280000000000008</v>
      </c>
      <c r="Q187" s="287">
        <v>42371</v>
      </c>
      <c r="R187" s="288" t="s">
        <v>1648</v>
      </c>
      <c r="S187" s="288">
        <v>2</v>
      </c>
      <c r="T187" s="288"/>
      <c r="U187" s="289"/>
      <c r="V187" s="279"/>
      <c r="W187" s="280"/>
      <c r="X187" s="280"/>
      <c r="Y187" s="281"/>
      <c r="Z187" s="282"/>
      <c r="AA187" s="335">
        <f t="shared" si="23"/>
        <v>2</v>
      </c>
      <c r="AB187" s="316"/>
      <c r="AC187" s="544"/>
      <c r="AD187" s="293"/>
      <c r="AE187" s="547"/>
      <c r="AF187" s="547"/>
      <c r="AG187" s="547"/>
      <c r="AH187" s="547"/>
      <c r="AI187" s="547"/>
      <c r="AJ187" s="547"/>
      <c r="AK187" s="547"/>
      <c r="AL187" s="547"/>
      <c r="AM187" s="547"/>
      <c r="AN187" s="547"/>
      <c r="AO187" s="547"/>
      <c r="AP187" s="547"/>
      <c r="AQ187" s="547"/>
      <c r="AR187" s="547"/>
      <c r="AS187" s="547"/>
      <c r="AT187" s="547"/>
      <c r="AU187" s="547"/>
      <c r="AV187" s="547"/>
      <c r="AW187" s="547"/>
    </row>
    <row r="188" spans="1:49" s="551" customFormat="1" hidden="1" x14ac:dyDescent="0.3">
      <c r="A188" s="307" t="s">
        <v>161</v>
      </c>
      <c r="B188" s="272" t="s">
        <v>651</v>
      </c>
      <c r="C188" s="542" t="s">
        <v>670</v>
      </c>
      <c r="D188" s="536" t="s">
        <v>671</v>
      </c>
      <c r="E188" s="272"/>
      <c r="F188" s="272" t="s">
        <v>672</v>
      </c>
      <c r="G188" s="272" t="s">
        <v>3</v>
      </c>
      <c r="H188" s="536"/>
      <c r="I188" s="536"/>
      <c r="J188" s="536"/>
      <c r="K188" s="536"/>
      <c r="L188" s="272"/>
      <c r="M188" s="274">
        <v>19.329999999999998</v>
      </c>
      <c r="N188" s="275">
        <f t="shared" si="17"/>
        <v>9.6649999999999991</v>
      </c>
      <c r="O188" s="275">
        <f t="shared" si="18"/>
        <v>6.4433333333333325</v>
      </c>
      <c r="P188" s="276">
        <f t="shared" si="19"/>
        <v>23.195999999999998</v>
      </c>
      <c r="Q188" s="287">
        <v>42371</v>
      </c>
      <c r="R188" s="288" t="s">
        <v>1648</v>
      </c>
      <c r="S188" s="288">
        <v>2</v>
      </c>
      <c r="T188" s="288"/>
      <c r="U188" s="289"/>
      <c r="V188" s="279"/>
      <c r="W188" s="280"/>
      <c r="X188" s="280"/>
      <c r="Y188" s="281"/>
      <c r="Z188" s="282"/>
      <c r="AA188" s="335">
        <f t="shared" si="23"/>
        <v>2</v>
      </c>
      <c r="AB188" s="316"/>
      <c r="AC188" s="544"/>
      <c r="AD188" s="293"/>
      <c r="AE188" s="547"/>
      <c r="AF188" s="547"/>
      <c r="AG188" s="547"/>
      <c r="AH188" s="547"/>
      <c r="AI188" s="547"/>
      <c r="AJ188" s="547"/>
      <c r="AK188" s="547"/>
      <c r="AL188" s="547"/>
      <c r="AM188" s="547"/>
      <c r="AN188" s="547"/>
      <c r="AO188" s="547"/>
      <c r="AP188" s="547"/>
      <c r="AQ188" s="547"/>
      <c r="AR188" s="547"/>
      <c r="AS188" s="547"/>
      <c r="AT188" s="547"/>
      <c r="AU188" s="547"/>
      <c r="AV188" s="547"/>
      <c r="AW188" s="547"/>
    </row>
    <row r="189" spans="1:49" s="551" customFormat="1" hidden="1" x14ac:dyDescent="0.3">
      <c r="A189" s="307" t="s">
        <v>161</v>
      </c>
      <c r="B189" s="272" t="s">
        <v>651</v>
      </c>
      <c r="C189" s="542" t="s">
        <v>673</v>
      </c>
      <c r="D189" s="536" t="s">
        <v>674</v>
      </c>
      <c r="E189" s="272"/>
      <c r="F189" s="272" t="s">
        <v>672</v>
      </c>
      <c r="G189" s="272" t="s">
        <v>3</v>
      </c>
      <c r="H189" s="536"/>
      <c r="I189" s="536"/>
      <c r="J189" s="536"/>
      <c r="K189" s="536"/>
      <c r="L189" s="272"/>
      <c r="M189" s="274">
        <v>19.329999999999998</v>
      </c>
      <c r="N189" s="275">
        <f t="shared" si="17"/>
        <v>9.6649999999999991</v>
      </c>
      <c r="O189" s="275">
        <f t="shared" si="18"/>
        <v>6.4433333333333325</v>
      </c>
      <c r="P189" s="276">
        <f t="shared" si="19"/>
        <v>23.195999999999998</v>
      </c>
      <c r="Q189" s="287">
        <v>42371</v>
      </c>
      <c r="R189" s="288" t="s">
        <v>1648</v>
      </c>
      <c r="S189" s="288">
        <v>1</v>
      </c>
      <c r="T189" s="288"/>
      <c r="U189" s="289"/>
      <c r="V189" s="279"/>
      <c r="W189" s="280"/>
      <c r="X189" s="280"/>
      <c r="Y189" s="281"/>
      <c r="Z189" s="282"/>
      <c r="AA189" s="335">
        <f t="shared" si="23"/>
        <v>1</v>
      </c>
      <c r="AB189" s="316"/>
      <c r="AC189" s="544"/>
      <c r="AD189" s="293"/>
      <c r="AE189" s="547"/>
      <c r="AF189" s="547"/>
      <c r="AG189" s="547"/>
      <c r="AH189" s="547"/>
      <c r="AI189" s="547"/>
      <c r="AJ189" s="547"/>
      <c r="AK189" s="547"/>
      <c r="AL189" s="547"/>
      <c r="AM189" s="547"/>
      <c r="AN189" s="547"/>
      <c r="AO189" s="547"/>
      <c r="AP189" s="547"/>
      <c r="AQ189" s="547"/>
      <c r="AR189" s="547"/>
      <c r="AS189" s="547"/>
      <c r="AT189" s="547"/>
      <c r="AU189" s="547"/>
      <c r="AV189" s="547"/>
      <c r="AW189" s="547"/>
    </row>
    <row r="190" spans="1:49" s="551" customFormat="1" hidden="1" x14ac:dyDescent="0.3">
      <c r="A190" s="307" t="s">
        <v>161</v>
      </c>
      <c r="B190" s="272" t="s">
        <v>651</v>
      </c>
      <c r="C190" s="542" t="s">
        <v>675</v>
      </c>
      <c r="D190" s="536" t="s">
        <v>676</v>
      </c>
      <c r="E190" s="272"/>
      <c r="F190" s="272" t="s">
        <v>672</v>
      </c>
      <c r="G190" s="272" t="s">
        <v>3</v>
      </c>
      <c r="H190" s="536"/>
      <c r="I190" s="536"/>
      <c r="J190" s="536"/>
      <c r="K190" s="536"/>
      <c r="L190" s="272"/>
      <c r="M190" s="274">
        <v>19.329999999999998</v>
      </c>
      <c r="N190" s="275">
        <f t="shared" si="17"/>
        <v>9.6649999999999991</v>
      </c>
      <c r="O190" s="275">
        <f t="shared" si="18"/>
        <v>6.4433333333333325</v>
      </c>
      <c r="P190" s="276">
        <f t="shared" si="19"/>
        <v>23.195999999999998</v>
      </c>
      <c r="Q190" s="287">
        <v>42371</v>
      </c>
      <c r="R190" s="288" t="s">
        <v>1648</v>
      </c>
      <c r="S190" s="288">
        <v>1</v>
      </c>
      <c r="T190" s="288"/>
      <c r="U190" s="289"/>
      <c r="V190" s="279"/>
      <c r="W190" s="280"/>
      <c r="X190" s="280"/>
      <c r="Y190" s="281"/>
      <c r="Z190" s="282"/>
      <c r="AA190" s="335">
        <f t="shared" si="23"/>
        <v>1</v>
      </c>
      <c r="AB190" s="316"/>
      <c r="AC190" s="544"/>
      <c r="AD190" s="293"/>
      <c r="AE190" s="547"/>
      <c r="AF190" s="547"/>
      <c r="AG190" s="547"/>
      <c r="AH190" s="547"/>
      <c r="AI190" s="547"/>
      <c r="AJ190" s="547"/>
      <c r="AK190" s="547"/>
      <c r="AL190" s="547"/>
      <c r="AM190" s="547"/>
      <c r="AN190" s="547"/>
      <c r="AO190" s="547"/>
      <c r="AP190" s="547"/>
      <c r="AQ190" s="547"/>
      <c r="AR190" s="547"/>
      <c r="AS190" s="547"/>
      <c r="AT190" s="547"/>
      <c r="AU190" s="547"/>
      <c r="AV190" s="547"/>
      <c r="AW190" s="547"/>
    </row>
    <row r="191" spans="1:49" s="551" customFormat="1" hidden="1" x14ac:dyDescent="0.3">
      <c r="A191" s="286" t="s">
        <v>843</v>
      </c>
      <c r="B191" s="272" t="s">
        <v>646</v>
      </c>
      <c r="C191" s="542" t="s">
        <v>678</v>
      </c>
      <c r="D191" s="536" t="s">
        <v>677</v>
      </c>
      <c r="E191" s="272"/>
      <c r="F191" s="272" t="s">
        <v>647</v>
      </c>
      <c r="G191" s="272" t="s">
        <v>3</v>
      </c>
      <c r="H191" s="536"/>
      <c r="I191" s="536"/>
      <c r="J191" s="536"/>
      <c r="K191" s="536"/>
      <c r="L191" s="272"/>
      <c r="M191" s="274">
        <v>36.83</v>
      </c>
      <c r="N191" s="275">
        <f t="shared" si="17"/>
        <v>18.414999999999999</v>
      </c>
      <c r="O191" s="275">
        <f t="shared" si="18"/>
        <v>12.276666666666666</v>
      </c>
      <c r="P191" s="276">
        <f t="shared" si="19"/>
        <v>44.195999999999998</v>
      </c>
      <c r="Q191" s="287">
        <v>42371</v>
      </c>
      <c r="R191" s="288" t="s">
        <v>1648</v>
      </c>
      <c r="S191" s="288">
        <v>1</v>
      </c>
      <c r="T191" s="288"/>
      <c r="U191" s="289"/>
      <c r="V191" s="279">
        <v>42444</v>
      </c>
      <c r="W191" s="280" t="s">
        <v>457</v>
      </c>
      <c r="X191" s="280">
        <v>1</v>
      </c>
      <c r="Y191" s="281"/>
      <c r="Z191" s="282"/>
      <c r="AA191" s="529">
        <f>S191-X191</f>
        <v>0</v>
      </c>
      <c r="AB191" s="316"/>
      <c r="AC191" s="544"/>
      <c r="AD191" s="293" t="s">
        <v>459</v>
      </c>
      <c r="AE191" s="547"/>
      <c r="AF191" s="547"/>
      <c r="AG191" s="547"/>
      <c r="AH191" s="547"/>
      <c r="AI191" s="547"/>
      <c r="AJ191" s="547"/>
      <c r="AK191" s="547"/>
      <c r="AL191" s="547"/>
      <c r="AM191" s="547"/>
      <c r="AN191" s="547"/>
      <c r="AO191" s="547"/>
      <c r="AP191" s="547"/>
      <c r="AQ191" s="547"/>
      <c r="AR191" s="547"/>
      <c r="AS191" s="547"/>
      <c r="AT191" s="547"/>
      <c r="AU191" s="547"/>
      <c r="AV191" s="547"/>
      <c r="AW191" s="547"/>
    </row>
    <row r="192" spans="1:49" s="551" customFormat="1" hidden="1" x14ac:dyDescent="0.3">
      <c r="A192" s="307" t="s">
        <v>78</v>
      </c>
      <c r="B192" s="272" t="s">
        <v>646</v>
      </c>
      <c r="C192" s="542" t="s">
        <v>679</v>
      </c>
      <c r="D192" s="536" t="s">
        <v>681</v>
      </c>
      <c r="E192" s="272"/>
      <c r="F192" s="272" t="s">
        <v>552</v>
      </c>
      <c r="G192" s="272" t="s">
        <v>3</v>
      </c>
      <c r="H192" s="536"/>
      <c r="I192" s="536"/>
      <c r="J192" s="536"/>
      <c r="K192" s="536"/>
      <c r="L192" s="272"/>
      <c r="M192" s="274">
        <v>29</v>
      </c>
      <c r="N192" s="275">
        <f t="shared" si="17"/>
        <v>14.5</v>
      </c>
      <c r="O192" s="275">
        <f t="shared" si="18"/>
        <v>9.6666666666666661</v>
      </c>
      <c r="P192" s="276">
        <f t="shared" si="19"/>
        <v>34.799999999999997</v>
      </c>
      <c r="Q192" s="287">
        <v>42371</v>
      </c>
      <c r="R192" s="288" t="s">
        <v>1648</v>
      </c>
      <c r="S192" s="288">
        <v>6</v>
      </c>
      <c r="T192" s="288"/>
      <c r="U192" s="289"/>
      <c r="V192" s="279"/>
      <c r="W192" s="280"/>
      <c r="X192" s="280"/>
      <c r="Y192" s="281"/>
      <c r="Z192" s="282"/>
      <c r="AA192" s="335">
        <v>6</v>
      </c>
      <c r="AB192" s="316"/>
      <c r="AC192" s="544"/>
      <c r="AD192" s="293"/>
      <c r="AE192" s="547"/>
      <c r="AF192" s="547"/>
      <c r="AG192" s="547"/>
      <c r="AH192" s="547"/>
      <c r="AI192" s="547"/>
      <c r="AJ192" s="547"/>
      <c r="AK192" s="547"/>
      <c r="AL192" s="547"/>
      <c r="AM192" s="547"/>
      <c r="AN192" s="547"/>
      <c r="AO192" s="547"/>
      <c r="AP192" s="547"/>
      <c r="AQ192" s="547"/>
      <c r="AR192" s="547"/>
      <c r="AS192" s="547"/>
      <c r="AT192" s="547"/>
      <c r="AU192" s="547"/>
      <c r="AV192" s="547"/>
      <c r="AW192" s="547"/>
    </row>
    <row r="193" spans="1:49" s="551" customFormat="1" hidden="1" x14ac:dyDescent="0.3">
      <c r="A193" s="307" t="s">
        <v>78</v>
      </c>
      <c r="B193" s="272" t="s">
        <v>683</v>
      </c>
      <c r="C193" s="542" t="s">
        <v>712</v>
      </c>
      <c r="D193" s="536" t="s">
        <v>713</v>
      </c>
      <c r="E193" s="272" t="s">
        <v>618</v>
      </c>
      <c r="F193" s="272" t="s">
        <v>684</v>
      </c>
      <c r="G193" s="272" t="s">
        <v>3</v>
      </c>
      <c r="H193" s="536"/>
      <c r="I193" s="536"/>
      <c r="J193" s="536"/>
      <c r="K193" s="536"/>
      <c r="L193" s="272"/>
      <c r="M193" s="274">
        <v>16.899999999999999</v>
      </c>
      <c r="N193" s="275">
        <f t="shared" si="17"/>
        <v>8.4499999999999993</v>
      </c>
      <c r="O193" s="275">
        <f t="shared" si="18"/>
        <v>5.6333333333333329</v>
      </c>
      <c r="P193" s="276">
        <f t="shared" si="19"/>
        <v>20.279999999999998</v>
      </c>
      <c r="Q193" s="287">
        <v>42371</v>
      </c>
      <c r="R193" s="288" t="s">
        <v>1648</v>
      </c>
      <c r="S193" s="288">
        <v>2</v>
      </c>
      <c r="T193" s="288"/>
      <c r="U193" s="289"/>
      <c r="V193" s="279"/>
      <c r="W193" s="280"/>
      <c r="X193" s="280"/>
      <c r="Y193" s="281"/>
      <c r="Z193" s="282"/>
      <c r="AA193" s="527">
        <f>S193</f>
        <v>2</v>
      </c>
      <c r="AB193" s="316"/>
      <c r="AC193" s="544"/>
      <c r="AD193" s="293"/>
      <c r="AE193" s="547"/>
      <c r="AF193" s="547"/>
      <c r="AG193" s="547"/>
      <c r="AH193" s="547"/>
      <c r="AI193" s="547"/>
      <c r="AJ193" s="547"/>
      <c r="AK193" s="547"/>
      <c r="AL193" s="547"/>
      <c r="AM193" s="547"/>
      <c r="AN193" s="547"/>
      <c r="AO193" s="547"/>
      <c r="AP193" s="547"/>
      <c r="AQ193" s="547"/>
      <c r="AR193" s="547"/>
      <c r="AS193" s="547"/>
      <c r="AT193" s="547"/>
      <c r="AU193" s="547"/>
      <c r="AV193" s="547"/>
      <c r="AW193" s="547"/>
    </row>
    <row r="194" spans="1:49" s="551" customFormat="1" hidden="1" x14ac:dyDescent="0.3">
      <c r="A194" s="307" t="s">
        <v>78</v>
      </c>
      <c r="B194" s="272" t="s">
        <v>683</v>
      </c>
      <c r="C194" s="542" t="s">
        <v>714</v>
      </c>
      <c r="D194" s="536" t="s">
        <v>715</v>
      </c>
      <c r="E194" s="272" t="s">
        <v>618</v>
      </c>
      <c r="F194" s="272" t="s">
        <v>684</v>
      </c>
      <c r="G194" s="272" t="s">
        <v>3</v>
      </c>
      <c r="H194" s="536"/>
      <c r="I194" s="536"/>
      <c r="J194" s="536"/>
      <c r="K194" s="536"/>
      <c r="L194" s="272"/>
      <c r="M194" s="274">
        <v>16.899999999999999</v>
      </c>
      <c r="N194" s="275">
        <f t="shared" si="17"/>
        <v>8.4499999999999993</v>
      </c>
      <c r="O194" s="275">
        <f t="shared" si="18"/>
        <v>5.6333333333333329</v>
      </c>
      <c r="P194" s="276">
        <f t="shared" si="19"/>
        <v>20.279999999999998</v>
      </c>
      <c r="Q194" s="287">
        <v>42371</v>
      </c>
      <c r="R194" s="288" t="s">
        <v>1648</v>
      </c>
      <c r="S194" s="288">
        <v>1</v>
      </c>
      <c r="T194" s="288"/>
      <c r="U194" s="289"/>
      <c r="V194" s="279"/>
      <c r="W194" s="280"/>
      <c r="X194" s="280"/>
      <c r="Y194" s="281"/>
      <c r="Z194" s="282"/>
      <c r="AA194" s="335">
        <v>1</v>
      </c>
      <c r="AB194" s="316"/>
      <c r="AC194" s="544"/>
      <c r="AD194" s="293"/>
      <c r="AE194" s="547"/>
      <c r="AF194" s="547"/>
      <c r="AG194" s="547"/>
      <c r="AH194" s="547"/>
      <c r="AI194" s="547"/>
      <c r="AJ194" s="547"/>
      <c r="AK194" s="547"/>
      <c r="AL194" s="547"/>
      <c r="AM194" s="547"/>
      <c r="AN194" s="547"/>
      <c r="AO194" s="547"/>
      <c r="AP194" s="547"/>
      <c r="AQ194" s="547"/>
      <c r="AR194" s="547"/>
      <c r="AS194" s="547"/>
      <c r="AT194" s="547"/>
      <c r="AU194" s="547"/>
      <c r="AV194" s="547"/>
      <c r="AW194" s="547"/>
    </row>
    <row r="195" spans="1:49" s="551" customFormat="1" hidden="1" x14ac:dyDescent="0.3">
      <c r="A195" s="307" t="s">
        <v>78</v>
      </c>
      <c r="B195" s="272" t="s">
        <v>683</v>
      </c>
      <c r="C195" s="542" t="s">
        <v>716</v>
      </c>
      <c r="D195" s="536" t="s">
        <v>717</v>
      </c>
      <c r="E195" s="272"/>
      <c r="F195" s="272" t="s">
        <v>1682</v>
      </c>
      <c r="G195" s="272" t="s">
        <v>3</v>
      </c>
      <c r="H195" s="536"/>
      <c r="I195" s="536"/>
      <c r="J195" s="536"/>
      <c r="K195" s="536"/>
      <c r="L195" s="272"/>
      <c r="M195" s="274">
        <v>16.899999999999999</v>
      </c>
      <c r="N195" s="275">
        <f t="shared" si="17"/>
        <v>8.4499999999999993</v>
      </c>
      <c r="O195" s="275">
        <f t="shared" si="18"/>
        <v>5.6333333333333329</v>
      </c>
      <c r="P195" s="276">
        <f t="shared" si="19"/>
        <v>20.279999999999998</v>
      </c>
      <c r="Q195" s="287">
        <v>42371</v>
      </c>
      <c r="R195" s="288" t="s">
        <v>1648</v>
      </c>
      <c r="S195" s="288">
        <v>1</v>
      </c>
      <c r="T195" s="288"/>
      <c r="U195" s="289"/>
      <c r="V195" s="279"/>
      <c r="W195" s="280"/>
      <c r="X195" s="280"/>
      <c r="Y195" s="281"/>
      <c r="Z195" s="282"/>
      <c r="AA195" s="335">
        <f t="shared" ref="AA195:AA201" si="24">S195</f>
        <v>1</v>
      </c>
      <c r="AB195" s="316"/>
      <c r="AC195" s="544"/>
      <c r="AD195" s="293"/>
      <c r="AE195" s="547"/>
      <c r="AF195" s="547"/>
      <c r="AG195" s="547"/>
      <c r="AH195" s="547"/>
      <c r="AI195" s="547"/>
      <c r="AJ195" s="547"/>
      <c r="AK195" s="547"/>
      <c r="AL195" s="547"/>
      <c r="AM195" s="547"/>
      <c r="AN195" s="547"/>
      <c r="AO195" s="547"/>
      <c r="AP195" s="547"/>
      <c r="AQ195" s="547"/>
      <c r="AR195" s="547"/>
      <c r="AS195" s="547"/>
      <c r="AT195" s="547"/>
      <c r="AU195" s="547"/>
      <c r="AV195" s="547"/>
      <c r="AW195" s="547"/>
    </row>
    <row r="196" spans="1:49" s="551" customFormat="1" hidden="1" x14ac:dyDescent="0.3">
      <c r="A196" s="307" t="s">
        <v>78</v>
      </c>
      <c r="B196" s="272" t="s">
        <v>683</v>
      </c>
      <c r="C196" s="542" t="s">
        <v>727</v>
      </c>
      <c r="D196" s="536" t="s">
        <v>718</v>
      </c>
      <c r="E196" s="272"/>
      <c r="F196" s="272" t="s">
        <v>1683</v>
      </c>
      <c r="G196" s="272" t="s">
        <v>3</v>
      </c>
      <c r="H196" s="536"/>
      <c r="I196" s="536"/>
      <c r="J196" s="536"/>
      <c r="K196" s="536"/>
      <c r="L196" s="272"/>
      <c r="M196" s="274">
        <v>16.899999999999999</v>
      </c>
      <c r="N196" s="275">
        <f t="shared" si="17"/>
        <v>8.4499999999999993</v>
      </c>
      <c r="O196" s="275">
        <f t="shared" si="18"/>
        <v>5.6333333333333329</v>
      </c>
      <c r="P196" s="276">
        <f t="shared" si="19"/>
        <v>20.279999999999998</v>
      </c>
      <c r="Q196" s="287">
        <v>42371</v>
      </c>
      <c r="R196" s="288" t="s">
        <v>1648</v>
      </c>
      <c r="S196" s="288">
        <v>2</v>
      </c>
      <c r="T196" s="288"/>
      <c r="U196" s="289"/>
      <c r="V196" s="279"/>
      <c r="W196" s="280"/>
      <c r="X196" s="280"/>
      <c r="Y196" s="281"/>
      <c r="Z196" s="282"/>
      <c r="AA196" s="527">
        <f t="shared" si="24"/>
        <v>2</v>
      </c>
      <c r="AB196" s="316"/>
      <c r="AC196" s="544"/>
      <c r="AD196" s="293"/>
      <c r="AE196" s="547"/>
      <c r="AF196" s="547"/>
      <c r="AG196" s="547"/>
      <c r="AH196" s="547"/>
      <c r="AI196" s="547"/>
      <c r="AJ196" s="547"/>
      <c r="AK196" s="547"/>
      <c r="AL196" s="547"/>
      <c r="AM196" s="547"/>
      <c r="AN196" s="547"/>
      <c r="AO196" s="547"/>
      <c r="AP196" s="547"/>
      <c r="AQ196" s="547"/>
      <c r="AR196" s="547"/>
      <c r="AS196" s="547"/>
      <c r="AT196" s="547"/>
      <c r="AU196" s="547"/>
      <c r="AV196" s="547"/>
      <c r="AW196" s="547"/>
    </row>
    <row r="197" spans="1:49" s="551" customFormat="1" hidden="1" x14ac:dyDescent="0.3">
      <c r="A197" s="307" t="s">
        <v>161</v>
      </c>
      <c r="B197" s="272" t="s">
        <v>696</v>
      </c>
      <c r="C197" s="336" t="s">
        <v>693</v>
      </c>
      <c r="D197" s="536" t="s">
        <v>697</v>
      </c>
      <c r="E197" s="272"/>
      <c r="F197" s="272"/>
      <c r="G197" s="272" t="s">
        <v>3</v>
      </c>
      <c r="H197" s="536"/>
      <c r="I197" s="536"/>
      <c r="J197" s="536"/>
      <c r="K197" s="536"/>
      <c r="L197" s="272"/>
      <c r="M197" s="274">
        <v>7.79</v>
      </c>
      <c r="N197" s="275">
        <f t="shared" si="17"/>
        <v>3.895</v>
      </c>
      <c r="O197" s="275">
        <f t="shared" si="18"/>
        <v>2.5966666666666667</v>
      </c>
      <c r="P197" s="276">
        <f t="shared" si="19"/>
        <v>9.3480000000000008</v>
      </c>
      <c r="Q197" s="287">
        <v>42371</v>
      </c>
      <c r="R197" s="288" t="s">
        <v>1648</v>
      </c>
      <c r="S197" s="288">
        <v>1</v>
      </c>
      <c r="T197" s="288"/>
      <c r="U197" s="289"/>
      <c r="V197" s="279"/>
      <c r="W197" s="280"/>
      <c r="X197" s="280"/>
      <c r="Y197" s="281"/>
      <c r="Z197" s="282"/>
      <c r="AA197" s="335">
        <f t="shared" si="24"/>
        <v>1</v>
      </c>
      <c r="AB197" s="316"/>
      <c r="AC197" s="544"/>
      <c r="AD197" s="293"/>
      <c r="AE197" s="547"/>
      <c r="AF197" s="547"/>
      <c r="AG197" s="547"/>
      <c r="AH197" s="547"/>
      <c r="AI197" s="547"/>
      <c r="AJ197" s="547"/>
      <c r="AK197" s="547"/>
      <c r="AL197" s="547"/>
      <c r="AM197" s="547"/>
      <c r="AN197" s="547"/>
      <c r="AO197" s="547"/>
      <c r="AP197" s="547"/>
      <c r="AQ197" s="547"/>
      <c r="AR197" s="547"/>
      <c r="AS197" s="547"/>
      <c r="AT197" s="547"/>
      <c r="AU197" s="547"/>
      <c r="AV197" s="547"/>
      <c r="AW197" s="547"/>
    </row>
    <row r="198" spans="1:49" s="551" customFormat="1" hidden="1" x14ac:dyDescent="0.3">
      <c r="A198" s="307" t="s">
        <v>161</v>
      </c>
      <c r="B198" s="272" t="s">
        <v>696</v>
      </c>
      <c r="C198" s="336" t="s">
        <v>694</v>
      </c>
      <c r="D198" s="536" t="s">
        <v>698</v>
      </c>
      <c r="E198" s="272"/>
      <c r="F198" s="272"/>
      <c r="G198" s="272" t="s">
        <v>3</v>
      </c>
      <c r="H198" s="536"/>
      <c r="I198" s="536"/>
      <c r="J198" s="536"/>
      <c r="K198" s="536"/>
      <c r="L198" s="272"/>
      <c r="M198" s="274">
        <v>7.79</v>
      </c>
      <c r="N198" s="275">
        <f t="shared" si="17"/>
        <v>3.895</v>
      </c>
      <c r="O198" s="275">
        <f t="shared" si="18"/>
        <v>2.5966666666666667</v>
      </c>
      <c r="P198" s="276">
        <f t="shared" si="19"/>
        <v>9.3480000000000008</v>
      </c>
      <c r="Q198" s="287">
        <v>42371</v>
      </c>
      <c r="R198" s="288" t="s">
        <v>1648</v>
      </c>
      <c r="S198" s="288">
        <v>2</v>
      </c>
      <c r="T198" s="288"/>
      <c r="U198" s="289"/>
      <c r="V198" s="279"/>
      <c r="W198" s="280"/>
      <c r="X198" s="280"/>
      <c r="Y198" s="281"/>
      <c r="Z198" s="282"/>
      <c r="AA198" s="335">
        <f t="shared" si="24"/>
        <v>2</v>
      </c>
      <c r="AB198" s="316"/>
      <c r="AC198" s="544"/>
      <c r="AD198" s="293"/>
      <c r="AE198" s="547"/>
      <c r="AF198" s="547"/>
      <c r="AG198" s="547"/>
      <c r="AH198" s="547"/>
      <c r="AI198" s="547"/>
      <c r="AJ198" s="547"/>
      <c r="AK198" s="547"/>
      <c r="AL198" s="547"/>
      <c r="AM198" s="547"/>
      <c r="AN198" s="547"/>
      <c r="AO198" s="547"/>
      <c r="AP198" s="547"/>
      <c r="AQ198" s="547"/>
      <c r="AR198" s="547"/>
      <c r="AS198" s="547"/>
      <c r="AT198" s="547"/>
      <c r="AU198" s="547"/>
      <c r="AV198" s="547"/>
      <c r="AW198" s="547"/>
    </row>
    <row r="199" spans="1:49" s="551" customFormat="1" hidden="1" x14ac:dyDescent="0.3">
      <c r="A199" s="307" t="s">
        <v>843</v>
      </c>
      <c r="B199" s="272" t="s">
        <v>696</v>
      </c>
      <c r="C199" s="336" t="s">
        <v>695</v>
      </c>
      <c r="D199" s="536" t="s">
        <v>699</v>
      </c>
      <c r="E199" s="272"/>
      <c r="F199" s="272"/>
      <c r="G199" s="272" t="s">
        <v>3</v>
      </c>
      <c r="H199" s="536"/>
      <c r="I199" s="536"/>
      <c r="J199" s="536"/>
      <c r="K199" s="536"/>
      <c r="L199" s="272"/>
      <c r="M199" s="274">
        <v>7.79</v>
      </c>
      <c r="N199" s="275">
        <f t="shared" si="17"/>
        <v>3.895</v>
      </c>
      <c r="O199" s="275">
        <f t="shared" si="18"/>
        <v>2.5966666666666667</v>
      </c>
      <c r="P199" s="276">
        <f t="shared" si="19"/>
        <v>9.3480000000000008</v>
      </c>
      <c r="Q199" s="287">
        <v>42371</v>
      </c>
      <c r="R199" s="288" t="s">
        <v>1648</v>
      </c>
      <c r="S199" s="288">
        <v>1</v>
      </c>
      <c r="T199" s="288"/>
      <c r="U199" s="289"/>
      <c r="V199" s="279"/>
      <c r="W199" s="280"/>
      <c r="X199" s="280"/>
      <c r="Y199" s="281"/>
      <c r="Z199" s="282"/>
      <c r="AA199" s="335">
        <f t="shared" si="24"/>
        <v>1</v>
      </c>
      <c r="AB199" s="316"/>
      <c r="AC199" s="544"/>
      <c r="AD199" s="293"/>
      <c r="AE199" s="547"/>
      <c r="AF199" s="547"/>
      <c r="AG199" s="547"/>
      <c r="AH199" s="547"/>
      <c r="AI199" s="547"/>
      <c r="AJ199" s="547"/>
      <c r="AK199" s="547"/>
      <c r="AL199" s="547"/>
      <c r="AM199" s="547"/>
      <c r="AN199" s="547"/>
      <c r="AO199" s="547"/>
      <c r="AP199" s="547"/>
      <c r="AQ199" s="547"/>
      <c r="AR199" s="547"/>
      <c r="AS199" s="547"/>
      <c r="AT199" s="547"/>
      <c r="AU199" s="547"/>
      <c r="AV199" s="547"/>
      <c r="AW199" s="547"/>
    </row>
    <row r="200" spans="1:49" s="551" customFormat="1" hidden="1" x14ac:dyDescent="0.3">
      <c r="A200" s="307" t="s">
        <v>843</v>
      </c>
      <c r="B200" s="272" t="s">
        <v>700</v>
      </c>
      <c r="C200" s="336" t="s">
        <v>702</v>
      </c>
      <c r="D200" s="536" t="s">
        <v>703</v>
      </c>
      <c r="E200" s="272"/>
      <c r="F200" s="272" t="s">
        <v>552</v>
      </c>
      <c r="G200" s="272" t="s">
        <v>3</v>
      </c>
      <c r="H200" s="536"/>
      <c r="I200" s="536"/>
      <c r="J200" s="536"/>
      <c r="K200" s="536"/>
      <c r="L200" s="272"/>
      <c r="M200" s="274">
        <v>45.69</v>
      </c>
      <c r="N200" s="275">
        <f t="shared" si="17"/>
        <v>22.844999999999999</v>
      </c>
      <c r="O200" s="275">
        <f t="shared" si="18"/>
        <v>15.229999999999999</v>
      </c>
      <c r="P200" s="276">
        <f t="shared" si="19"/>
        <v>54.827999999999996</v>
      </c>
      <c r="Q200" s="287">
        <v>42371</v>
      </c>
      <c r="R200" s="288" t="s">
        <v>1648</v>
      </c>
      <c r="S200" s="288">
        <v>1</v>
      </c>
      <c r="T200" s="288"/>
      <c r="U200" s="289"/>
      <c r="V200" s="279"/>
      <c r="W200" s="280"/>
      <c r="X200" s="280"/>
      <c r="Y200" s="281"/>
      <c r="Z200" s="282"/>
      <c r="AA200" s="527">
        <f t="shared" si="24"/>
        <v>1</v>
      </c>
      <c r="AB200" s="316"/>
      <c r="AC200" s="544"/>
      <c r="AD200" s="293"/>
      <c r="AE200" s="547"/>
      <c r="AF200" s="547"/>
      <c r="AG200" s="547"/>
      <c r="AH200" s="547"/>
      <c r="AI200" s="547"/>
      <c r="AJ200" s="547"/>
      <c r="AK200" s="547"/>
      <c r="AL200" s="547"/>
      <c r="AM200" s="547"/>
      <c r="AN200" s="547"/>
      <c r="AO200" s="547"/>
      <c r="AP200" s="547"/>
      <c r="AQ200" s="547"/>
      <c r="AR200" s="547"/>
      <c r="AS200" s="547"/>
      <c r="AT200" s="547"/>
      <c r="AU200" s="547"/>
      <c r="AV200" s="547"/>
      <c r="AW200" s="547"/>
    </row>
    <row r="201" spans="1:49" s="538" customFormat="1" hidden="1" x14ac:dyDescent="0.3">
      <c r="A201" s="334" t="s">
        <v>843</v>
      </c>
      <c r="B201" s="271" t="s">
        <v>700</v>
      </c>
      <c r="C201" s="337" t="s">
        <v>576</v>
      </c>
      <c r="D201" s="535" t="s">
        <v>704</v>
      </c>
      <c r="E201" s="272"/>
      <c r="F201" s="272" t="s">
        <v>552</v>
      </c>
      <c r="G201" s="272" t="s">
        <v>3</v>
      </c>
      <c r="H201" s="536"/>
      <c r="I201" s="536"/>
      <c r="J201" s="536"/>
      <c r="K201" s="536"/>
      <c r="L201" s="272"/>
      <c r="M201" s="274">
        <v>45.69</v>
      </c>
      <c r="N201" s="275">
        <f t="shared" si="17"/>
        <v>22.844999999999999</v>
      </c>
      <c r="O201" s="275">
        <f t="shared" si="18"/>
        <v>15.229999999999999</v>
      </c>
      <c r="P201" s="276">
        <f t="shared" si="19"/>
        <v>54.827999999999996</v>
      </c>
      <c r="Q201" s="277">
        <v>42508</v>
      </c>
      <c r="R201" s="271" t="s">
        <v>1648</v>
      </c>
      <c r="S201" s="271">
        <v>1</v>
      </c>
      <c r="T201" s="271"/>
      <c r="U201" s="278"/>
      <c r="V201" s="279"/>
      <c r="W201" s="280"/>
      <c r="X201" s="280"/>
      <c r="Y201" s="281"/>
      <c r="Z201" s="282"/>
      <c r="AA201" s="338">
        <f t="shared" si="24"/>
        <v>1</v>
      </c>
      <c r="AB201" s="317"/>
      <c r="AC201" s="537"/>
      <c r="AD201" s="284"/>
    </row>
    <row r="202" spans="1:49" s="551" customFormat="1" hidden="1" x14ac:dyDescent="0.3">
      <c r="A202" s="307" t="s">
        <v>86</v>
      </c>
      <c r="B202" s="272" t="s">
        <v>700</v>
      </c>
      <c r="C202" s="336" t="s">
        <v>576</v>
      </c>
      <c r="D202" s="536" t="s">
        <v>730</v>
      </c>
      <c r="E202" s="272"/>
      <c r="F202" s="272" t="s">
        <v>552</v>
      </c>
      <c r="G202" s="272" t="s">
        <v>3</v>
      </c>
      <c r="H202" s="536"/>
      <c r="I202" s="536"/>
      <c r="J202" s="536"/>
      <c r="K202" s="536"/>
      <c r="L202" s="272"/>
      <c r="M202" s="274">
        <v>45.69</v>
      </c>
      <c r="N202" s="275">
        <f t="shared" si="17"/>
        <v>22.844999999999999</v>
      </c>
      <c r="O202" s="275">
        <f t="shared" si="18"/>
        <v>15.229999999999999</v>
      </c>
      <c r="P202" s="276">
        <f t="shared" si="19"/>
        <v>54.827999999999996</v>
      </c>
      <c r="Q202" s="287">
        <v>42371</v>
      </c>
      <c r="R202" s="288" t="s">
        <v>1648</v>
      </c>
      <c r="S202" s="288">
        <v>5</v>
      </c>
      <c r="T202" s="288"/>
      <c r="U202" s="289"/>
      <c r="V202" s="279">
        <v>42432</v>
      </c>
      <c r="W202" s="280" t="s">
        <v>457</v>
      </c>
      <c r="X202" s="280">
        <v>5</v>
      </c>
      <c r="Y202" s="281"/>
      <c r="Z202" s="282"/>
      <c r="AA202" s="529">
        <f>S202-X202</f>
        <v>0</v>
      </c>
      <c r="AB202" s="316"/>
      <c r="AC202" s="544"/>
      <c r="AD202" s="293" t="s">
        <v>2110</v>
      </c>
      <c r="AE202" s="547"/>
      <c r="AF202" s="547"/>
      <c r="AG202" s="547"/>
      <c r="AH202" s="547"/>
      <c r="AI202" s="547"/>
      <c r="AJ202" s="547"/>
      <c r="AK202" s="547"/>
      <c r="AL202" s="547"/>
      <c r="AM202" s="547"/>
      <c r="AN202" s="547"/>
      <c r="AO202" s="547"/>
      <c r="AP202" s="547"/>
      <c r="AQ202" s="547"/>
      <c r="AR202" s="547"/>
      <c r="AS202" s="547"/>
      <c r="AT202" s="547"/>
      <c r="AU202" s="547"/>
      <c r="AV202" s="547"/>
      <c r="AW202" s="547"/>
    </row>
    <row r="203" spans="1:49" s="551" customFormat="1" hidden="1" x14ac:dyDescent="0.3">
      <c r="A203" s="334" t="s">
        <v>45</v>
      </c>
      <c r="B203" s="272" t="s">
        <v>2265</v>
      </c>
      <c r="C203" s="339" t="s">
        <v>707</v>
      </c>
      <c r="D203" s="536" t="s">
        <v>708</v>
      </c>
      <c r="E203" s="272"/>
      <c r="F203" s="272" t="s">
        <v>709</v>
      </c>
      <c r="G203" s="272" t="s">
        <v>3</v>
      </c>
      <c r="H203" s="536"/>
      <c r="I203" s="536"/>
      <c r="J203" s="536"/>
      <c r="K203" s="536"/>
      <c r="L203" s="272"/>
      <c r="M203" s="274">
        <v>33.08</v>
      </c>
      <c r="N203" s="275">
        <f t="shared" si="17"/>
        <v>16.54</v>
      </c>
      <c r="O203" s="275">
        <f t="shared" si="18"/>
        <v>11.026666666666666</v>
      </c>
      <c r="P203" s="276">
        <f t="shared" si="19"/>
        <v>39.695999999999998</v>
      </c>
      <c r="Q203" s="287">
        <v>42371</v>
      </c>
      <c r="R203" s="288" t="s">
        <v>1648</v>
      </c>
      <c r="S203" s="288">
        <v>1</v>
      </c>
      <c r="T203" s="288"/>
      <c r="U203" s="289"/>
      <c r="V203" s="279">
        <v>42425</v>
      </c>
      <c r="W203" s="280" t="s">
        <v>457</v>
      </c>
      <c r="X203" s="280">
        <v>1</v>
      </c>
      <c r="Y203" s="281"/>
      <c r="Z203" s="282"/>
      <c r="AA203" s="529">
        <f>S203-X203</f>
        <v>0</v>
      </c>
      <c r="AB203" s="316"/>
      <c r="AC203" s="544"/>
      <c r="AD203" s="293" t="s">
        <v>459</v>
      </c>
      <c r="AE203" s="547"/>
      <c r="AF203" s="547"/>
      <c r="AG203" s="547"/>
      <c r="AH203" s="547"/>
      <c r="AI203" s="547"/>
      <c r="AJ203" s="547"/>
      <c r="AK203" s="547"/>
      <c r="AL203" s="547"/>
      <c r="AM203" s="547"/>
      <c r="AN203" s="547"/>
      <c r="AO203" s="547"/>
      <c r="AP203" s="547"/>
      <c r="AQ203" s="547"/>
      <c r="AR203" s="547"/>
      <c r="AS203" s="547"/>
      <c r="AT203" s="547"/>
      <c r="AU203" s="547"/>
      <c r="AV203" s="547"/>
      <c r="AW203" s="547"/>
    </row>
    <row r="204" spans="1:49" s="551" customFormat="1" hidden="1" x14ac:dyDescent="0.3">
      <c r="A204" s="307" t="s">
        <v>843</v>
      </c>
      <c r="B204" s="272" t="s">
        <v>628</v>
      </c>
      <c r="C204" s="542" t="s">
        <v>721</v>
      </c>
      <c r="D204" s="536" t="s">
        <v>722</v>
      </c>
      <c r="E204" s="272"/>
      <c r="F204" s="272" t="s">
        <v>720</v>
      </c>
      <c r="G204" s="272" t="s">
        <v>3</v>
      </c>
      <c r="H204" s="536"/>
      <c r="I204" s="536"/>
      <c r="J204" s="536"/>
      <c r="K204" s="536"/>
      <c r="L204" s="272"/>
      <c r="M204" s="274">
        <v>11.89</v>
      </c>
      <c r="N204" s="275">
        <f t="shared" si="17"/>
        <v>5.9450000000000003</v>
      </c>
      <c r="O204" s="275">
        <f t="shared" si="18"/>
        <v>3.9633333333333334</v>
      </c>
      <c r="P204" s="276">
        <f t="shared" si="19"/>
        <v>14.268000000000001</v>
      </c>
      <c r="Q204" s="287">
        <v>42371</v>
      </c>
      <c r="R204" s="288" t="s">
        <v>1648</v>
      </c>
      <c r="S204" s="288">
        <v>1</v>
      </c>
      <c r="T204" s="288"/>
      <c r="U204" s="289"/>
      <c r="V204" s="279"/>
      <c r="W204" s="280"/>
      <c r="X204" s="280"/>
      <c r="Y204" s="281"/>
      <c r="Z204" s="282"/>
      <c r="AA204" s="310">
        <f>S204</f>
        <v>1</v>
      </c>
      <c r="AB204" s="316"/>
      <c r="AC204" s="544"/>
      <c r="AD204" s="293"/>
      <c r="AE204" s="547"/>
      <c r="AF204" s="547"/>
      <c r="AG204" s="547"/>
      <c r="AH204" s="547"/>
      <c r="AI204" s="547"/>
      <c r="AJ204" s="547"/>
      <c r="AK204" s="547"/>
      <c r="AL204" s="547"/>
      <c r="AM204" s="547"/>
      <c r="AN204" s="547"/>
      <c r="AO204" s="547"/>
      <c r="AP204" s="547"/>
      <c r="AQ204" s="547"/>
      <c r="AR204" s="547"/>
      <c r="AS204" s="547"/>
      <c r="AT204" s="547"/>
      <c r="AU204" s="547"/>
      <c r="AV204" s="547"/>
      <c r="AW204" s="547"/>
    </row>
    <row r="205" spans="1:49" s="551" customFormat="1" hidden="1" x14ac:dyDescent="0.3">
      <c r="A205" s="307" t="s">
        <v>161</v>
      </c>
      <c r="B205" s="272" t="s">
        <v>842</v>
      </c>
      <c r="C205" s="542" t="s">
        <v>1690</v>
      </c>
      <c r="D205" s="536" t="s">
        <v>1691</v>
      </c>
      <c r="E205" s="272"/>
      <c r="F205" s="272"/>
      <c r="G205" s="272" t="s">
        <v>3</v>
      </c>
      <c r="H205" s="536"/>
      <c r="I205" s="536"/>
      <c r="J205" s="536"/>
      <c r="K205" s="536"/>
      <c r="L205" s="272"/>
      <c r="M205" s="274">
        <v>8.15</v>
      </c>
      <c r="N205" s="275">
        <f t="shared" si="17"/>
        <v>4.0750000000000002</v>
      </c>
      <c r="O205" s="275">
        <f t="shared" si="18"/>
        <v>2.7166666666666668</v>
      </c>
      <c r="P205" s="276">
        <f t="shared" si="19"/>
        <v>9.7800000000000011</v>
      </c>
      <c r="Q205" s="287">
        <v>42371</v>
      </c>
      <c r="R205" s="288" t="s">
        <v>1648</v>
      </c>
      <c r="S205" s="288">
        <v>1</v>
      </c>
      <c r="T205" s="288"/>
      <c r="U205" s="289"/>
      <c r="V205" s="279"/>
      <c r="W205" s="280"/>
      <c r="X205" s="280"/>
      <c r="Y205" s="281"/>
      <c r="Z205" s="282"/>
      <c r="AA205" s="310">
        <f>S205</f>
        <v>1</v>
      </c>
      <c r="AB205" s="316"/>
      <c r="AC205" s="544"/>
      <c r="AD205" s="293"/>
      <c r="AE205" s="547"/>
      <c r="AF205" s="547"/>
      <c r="AG205" s="547"/>
      <c r="AH205" s="547"/>
      <c r="AI205" s="547"/>
      <c r="AJ205" s="547"/>
      <c r="AK205" s="547"/>
      <c r="AL205" s="547"/>
      <c r="AM205" s="547"/>
      <c r="AN205" s="547"/>
      <c r="AO205" s="547"/>
      <c r="AP205" s="547"/>
      <c r="AQ205" s="547"/>
      <c r="AR205" s="547"/>
      <c r="AS205" s="547"/>
      <c r="AT205" s="547"/>
      <c r="AU205" s="547"/>
      <c r="AV205" s="547"/>
      <c r="AW205" s="547"/>
    </row>
    <row r="206" spans="1:49" s="551" customFormat="1" hidden="1" x14ac:dyDescent="0.3">
      <c r="A206" s="307" t="s">
        <v>116</v>
      </c>
      <c r="B206" s="272" t="s">
        <v>842</v>
      </c>
      <c r="C206" s="542" t="s">
        <v>724</v>
      </c>
      <c r="D206" s="536" t="s">
        <v>725</v>
      </c>
      <c r="E206" s="272"/>
      <c r="F206" s="272" t="s">
        <v>726</v>
      </c>
      <c r="G206" s="272" t="s">
        <v>3</v>
      </c>
      <c r="H206" s="536"/>
      <c r="I206" s="536"/>
      <c r="J206" s="536"/>
      <c r="K206" s="536"/>
      <c r="L206" s="272"/>
      <c r="M206" s="274">
        <v>24.74</v>
      </c>
      <c r="N206" s="275">
        <f t="shared" si="17"/>
        <v>12.37</v>
      </c>
      <c r="O206" s="275">
        <f t="shared" si="18"/>
        <v>8.2466666666666661</v>
      </c>
      <c r="P206" s="276">
        <f t="shared" si="19"/>
        <v>29.687999999999999</v>
      </c>
      <c r="Q206" s="287">
        <v>42371</v>
      </c>
      <c r="R206" s="288" t="s">
        <v>1648</v>
      </c>
      <c r="S206" s="288">
        <v>20</v>
      </c>
      <c r="T206" s="288"/>
      <c r="U206" s="289"/>
      <c r="V206" s="279">
        <v>42444</v>
      </c>
      <c r="W206" s="280" t="s">
        <v>457</v>
      </c>
      <c r="X206" s="280">
        <v>3</v>
      </c>
      <c r="Y206" s="281"/>
      <c r="Z206" s="282"/>
      <c r="AA206" s="527">
        <f>S206-X206</f>
        <v>17</v>
      </c>
      <c r="AB206" s="316"/>
      <c r="AC206" s="544"/>
      <c r="AD206" s="293" t="s">
        <v>459</v>
      </c>
      <c r="AE206" s="547"/>
      <c r="AF206" s="547"/>
      <c r="AG206" s="547"/>
      <c r="AH206" s="547"/>
      <c r="AI206" s="547"/>
      <c r="AJ206" s="547"/>
      <c r="AK206" s="547"/>
      <c r="AL206" s="547"/>
      <c r="AM206" s="547"/>
      <c r="AN206" s="547"/>
      <c r="AO206" s="547"/>
      <c r="AP206" s="547"/>
      <c r="AQ206" s="547"/>
      <c r="AR206" s="547"/>
      <c r="AS206" s="547"/>
      <c r="AT206" s="547"/>
      <c r="AU206" s="547"/>
      <c r="AV206" s="547"/>
      <c r="AW206" s="547"/>
    </row>
    <row r="207" spans="1:49" s="551" customFormat="1" ht="18.75" hidden="1" customHeight="1" x14ac:dyDescent="0.3">
      <c r="A207" s="307" t="s">
        <v>141</v>
      </c>
      <c r="B207" s="272" t="s">
        <v>818</v>
      </c>
      <c r="C207" s="542" t="s">
        <v>747</v>
      </c>
      <c r="D207" s="535" t="s">
        <v>819</v>
      </c>
      <c r="E207" s="272"/>
      <c r="F207" s="272" t="s">
        <v>728</v>
      </c>
      <c r="G207" s="272" t="s">
        <v>3</v>
      </c>
      <c r="H207" s="536"/>
      <c r="I207" s="536"/>
      <c r="J207" s="536"/>
      <c r="K207" s="536"/>
      <c r="L207" s="272"/>
      <c r="M207" s="274">
        <v>51.39</v>
      </c>
      <c r="N207" s="275">
        <f t="shared" si="17"/>
        <v>25.695</v>
      </c>
      <c r="O207" s="275">
        <f t="shared" si="18"/>
        <v>17.13</v>
      </c>
      <c r="P207" s="276">
        <f t="shared" si="19"/>
        <v>61.667999999999999</v>
      </c>
      <c r="Q207" s="287">
        <v>42371</v>
      </c>
      <c r="R207" s="288" t="s">
        <v>1648</v>
      </c>
      <c r="S207" s="288">
        <v>6</v>
      </c>
      <c r="T207" s="288"/>
      <c r="U207" s="289"/>
      <c r="V207" s="279">
        <v>42410</v>
      </c>
      <c r="W207" s="280" t="s">
        <v>457</v>
      </c>
      <c r="X207" s="280">
        <v>1</v>
      </c>
      <c r="Y207" s="281"/>
      <c r="Z207" s="282"/>
      <c r="AA207" s="527">
        <f>S207-X207</f>
        <v>5</v>
      </c>
      <c r="AB207" s="316"/>
      <c r="AC207" s="544"/>
      <c r="AD207" s="293" t="s">
        <v>1973</v>
      </c>
      <c r="AE207" s="547"/>
      <c r="AF207" s="547"/>
      <c r="AG207" s="547"/>
      <c r="AH207" s="547"/>
      <c r="AI207" s="547"/>
      <c r="AJ207" s="547"/>
      <c r="AK207" s="547"/>
      <c r="AL207" s="547"/>
      <c r="AM207" s="547"/>
      <c r="AN207" s="547"/>
      <c r="AO207" s="547"/>
      <c r="AP207" s="547"/>
      <c r="AQ207" s="547"/>
      <c r="AR207" s="547"/>
      <c r="AS207" s="547"/>
      <c r="AT207" s="547"/>
      <c r="AU207" s="547"/>
      <c r="AV207" s="547"/>
      <c r="AW207" s="547"/>
    </row>
    <row r="208" spans="1:49" s="551" customFormat="1" ht="18.75" hidden="1" customHeight="1" x14ac:dyDescent="0.3">
      <c r="A208" s="307" t="s">
        <v>141</v>
      </c>
      <c r="B208" s="272" t="s">
        <v>731</v>
      </c>
      <c r="C208" s="542" t="s">
        <v>748</v>
      </c>
      <c r="D208" s="536" t="s">
        <v>777</v>
      </c>
      <c r="E208" s="272"/>
      <c r="F208" s="272" t="s">
        <v>647</v>
      </c>
      <c r="G208" s="272" t="s">
        <v>3</v>
      </c>
      <c r="H208" s="536"/>
      <c r="I208" s="536"/>
      <c r="J208" s="536"/>
      <c r="K208" s="536"/>
      <c r="L208" s="272"/>
      <c r="M208" s="274">
        <v>34.229999999999997</v>
      </c>
      <c r="N208" s="275">
        <f t="shared" si="17"/>
        <v>17.114999999999998</v>
      </c>
      <c r="O208" s="275">
        <f t="shared" si="18"/>
        <v>11.409999999999998</v>
      </c>
      <c r="P208" s="276">
        <f t="shared" si="19"/>
        <v>41.075999999999993</v>
      </c>
      <c r="Q208" s="287">
        <v>42371</v>
      </c>
      <c r="R208" s="288" t="s">
        <v>1648</v>
      </c>
      <c r="S208" s="288">
        <v>29</v>
      </c>
      <c r="T208" s="288"/>
      <c r="U208" s="289"/>
      <c r="V208" s="279"/>
      <c r="W208" s="280"/>
      <c r="X208" s="280"/>
      <c r="Y208" s="281"/>
      <c r="Z208" s="282"/>
      <c r="AA208" s="527">
        <f>S208</f>
        <v>29</v>
      </c>
      <c r="AB208" s="316"/>
      <c r="AC208" s="544"/>
      <c r="AD208" s="293"/>
      <c r="AE208" s="547"/>
      <c r="AF208" s="547"/>
      <c r="AG208" s="547"/>
      <c r="AH208" s="547"/>
      <c r="AI208" s="547"/>
      <c r="AJ208" s="547"/>
      <c r="AK208" s="547"/>
      <c r="AL208" s="547"/>
      <c r="AM208" s="547"/>
      <c r="AN208" s="547"/>
      <c r="AO208" s="547"/>
      <c r="AP208" s="547"/>
      <c r="AQ208" s="547"/>
      <c r="AR208" s="547"/>
      <c r="AS208" s="547"/>
      <c r="AT208" s="547"/>
      <c r="AU208" s="547"/>
      <c r="AV208" s="547"/>
      <c r="AW208" s="547"/>
    </row>
    <row r="209" spans="1:49" s="551" customFormat="1" ht="18.75" hidden="1" customHeight="1" x14ac:dyDescent="0.3">
      <c r="A209" s="307" t="s">
        <v>138</v>
      </c>
      <c r="B209" s="272" t="s">
        <v>731</v>
      </c>
      <c r="C209" s="542" t="s">
        <v>748</v>
      </c>
      <c r="D209" s="536" t="s">
        <v>777</v>
      </c>
      <c r="E209" s="272"/>
      <c r="F209" s="272" t="s">
        <v>647</v>
      </c>
      <c r="G209" s="272" t="s">
        <v>3</v>
      </c>
      <c r="H209" s="536"/>
      <c r="I209" s="536"/>
      <c r="J209" s="536"/>
      <c r="K209" s="536"/>
      <c r="L209" s="272"/>
      <c r="M209" s="274">
        <v>34.229999999999997</v>
      </c>
      <c r="N209" s="275">
        <f t="shared" si="17"/>
        <v>17.114999999999998</v>
      </c>
      <c r="O209" s="275">
        <f t="shared" si="18"/>
        <v>11.409999999999998</v>
      </c>
      <c r="P209" s="276">
        <f t="shared" si="19"/>
        <v>41.075999999999993</v>
      </c>
      <c r="Q209" s="287">
        <v>42371</v>
      </c>
      <c r="R209" s="288" t="s">
        <v>1648</v>
      </c>
      <c r="S209" s="288">
        <v>5</v>
      </c>
      <c r="T209" s="288"/>
      <c r="U209" s="289"/>
      <c r="V209" s="279"/>
      <c r="W209" s="280"/>
      <c r="X209" s="280"/>
      <c r="Y209" s="281"/>
      <c r="Z209" s="282"/>
      <c r="AA209" s="527">
        <f>S209</f>
        <v>5</v>
      </c>
      <c r="AB209" s="316"/>
      <c r="AC209" s="544"/>
      <c r="AD209" s="293"/>
      <c r="AE209" s="547"/>
      <c r="AF209" s="547"/>
      <c r="AG209" s="547"/>
      <c r="AH209" s="547"/>
      <c r="AI209" s="547"/>
      <c r="AJ209" s="547"/>
      <c r="AK209" s="547"/>
      <c r="AL209" s="547"/>
      <c r="AM209" s="547"/>
      <c r="AN209" s="547"/>
      <c r="AO209" s="547"/>
      <c r="AP209" s="547"/>
      <c r="AQ209" s="547"/>
      <c r="AR209" s="547"/>
      <c r="AS209" s="547"/>
      <c r="AT209" s="547"/>
      <c r="AU209" s="547"/>
      <c r="AV209" s="547"/>
      <c r="AW209" s="547"/>
    </row>
    <row r="210" spans="1:49" s="551" customFormat="1" ht="18.75" hidden="1" customHeight="1" x14ac:dyDescent="0.3">
      <c r="A210" s="307" t="s">
        <v>138</v>
      </c>
      <c r="B210" s="272" t="s">
        <v>784</v>
      </c>
      <c r="C210" s="542" t="s">
        <v>748</v>
      </c>
      <c r="D210" s="536" t="s">
        <v>777</v>
      </c>
      <c r="E210" s="272"/>
      <c r="F210" s="272" t="s">
        <v>647</v>
      </c>
      <c r="G210" s="272" t="s">
        <v>3</v>
      </c>
      <c r="H210" s="536"/>
      <c r="I210" s="536"/>
      <c r="J210" s="536"/>
      <c r="K210" s="536"/>
      <c r="L210" s="272"/>
      <c r="M210" s="274">
        <v>34.229999999999997</v>
      </c>
      <c r="N210" s="275">
        <f t="shared" si="17"/>
        <v>17.114999999999998</v>
      </c>
      <c r="O210" s="275">
        <f t="shared" si="18"/>
        <v>11.409999999999998</v>
      </c>
      <c r="P210" s="276">
        <f t="shared" si="19"/>
        <v>41.075999999999993</v>
      </c>
      <c r="Q210" s="287">
        <v>42371</v>
      </c>
      <c r="R210" s="288" t="s">
        <v>1648</v>
      </c>
      <c r="S210" s="288">
        <v>6</v>
      </c>
      <c r="T210" s="288"/>
      <c r="U210" s="289"/>
      <c r="V210" s="279"/>
      <c r="W210" s="280"/>
      <c r="X210" s="280"/>
      <c r="Y210" s="281"/>
      <c r="Z210" s="282"/>
      <c r="AA210" s="527">
        <f>S210</f>
        <v>6</v>
      </c>
      <c r="AB210" s="316"/>
      <c r="AC210" s="544"/>
      <c r="AD210" s="293"/>
      <c r="AE210" s="547"/>
      <c r="AF210" s="547"/>
      <c r="AG210" s="547"/>
      <c r="AH210" s="547"/>
      <c r="AI210" s="547"/>
      <c r="AJ210" s="547"/>
      <c r="AK210" s="547"/>
      <c r="AL210" s="547"/>
      <c r="AM210" s="547"/>
      <c r="AN210" s="547"/>
      <c r="AO210" s="547"/>
      <c r="AP210" s="547"/>
      <c r="AQ210" s="547"/>
      <c r="AR210" s="547"/>
      <c r="AS210" s="547"/>
      <c r="AT210" s="547"/>
      <c r="AU210" s="547"/>
      <c r="AV210" s="547"/>
      <c r="AW210" s="547"/>
    </row>
    <row r="211" spans="1:49" s="551" customFormat="1" ht="18.75" hidden="1" customHeight="1" x14ac:dyDescent="0.3">
      <c r="A211" s="307" t="s">
        <v>138</v>
      </c>
      <c r="B211" s="272" t="s">
        <v>784</v>
      </c>
      <c r="C211" s="542" t="s">
        <v>2098</v>
      </c>
      <c r="D211" s="536" t="s">
        <v>1730</v>
      </c>
      <c r="E211" s="272"/>
      <c r="F211" s="272" t="s">
        <v>647</v>
      </c>
      <c r="G211" s="272" t="s">
        <v>3</v>
      </c>
      <c r="H211" s="536"/>
      <c r="I211" s="536"/>
      <c r="J211" s="536"/>
      <c r="K211" s="536"/>
      <c r="L211" s="272"/>
      <c r="M211" s="274">
        <v>34.229999999999997</v>
      </c>
      <c r="N211" s="275">
        <f t="shared" si="17"/>
        <v>17.114999999999998</v>
      </c>
      <c r="O211" s="275">
        <f t="shared" si="18"/>
        <v>11.409999999999998</v>
      </c>
      <c r="P211" s="276">
        <f t="shared" si="19"/>
        <v>41.075999999999993</v>
      </c>
      <c r="Q211" s="287">
        <v>42371</v>
      </c>
      <c r="R211" s="288" t="s">
        <v>1648</v>
      </c>
      <c r="S211" s="288">
        <v>5</v>
      </c>
      <c r="T211" s="288"/>
      <c r="U211" s="289"/>
      <c r="V211" s="279"/>
      <c r="W211" s="280"/>
      <c r="X211" s="280"/>
      <c r="Y211" s="281"/>
      <c r="Z211" s="282"/>
      <c r="AA211" s="527">
        <f>S211</f>
        <v>5</v>
      </c>
      <c r="AB211" s="316"/>
      <c r="AC211" s="544"/>
      <c r="AD211" s="293"/>
      <c r="AE211" s="547"/>
      <c r="AF211" s="547"/>
      <c r="AG211" s="547"/>
      <c r="AH211" s="547"/>
      <c r="AI211" s="547"/>
      <c r="AJ211" s="547"/>
      <c r="AK211" s="547"/>
      <c r="AL211" s="547"/>
      <c r="AM211" s="547"/>
      <c r="AN211" s="547"/>
      <c r="AO211" s="547"/>
      <c r="AP211" s="547"/>
      <c r="AQ211" s="547"/>
      <c r="AR211" s="547"/>
      <c r="AS211" s="547"/>
      <c r="AT211" s="547"/>
      <c r="AU211" s="547"/>
      <c r="AV211" s="547"/>
      <c r="AW211" s="547"/>
    </row>
    <row r="212" spans="1:49" s="551" customFormat="1" ht="18.75" hidden="1" customHeight="1" x14ac:dyDescent="0.3">
      <c r="A212" s="334" t="s">
        <v>45</v>
      </c>
      <c r="B212" s="272" t="s">
        <v>2266</v>
      </c>
      <c r="C212" s="542" t="s">
        <v>750</v>
      </c>
      <c r="D212" s="536" t="s">
        <v>751</v>
      </c>
      <c r="E212" s="272"/>
      <c r="F212" s="272" t="s">
        <v>647</v>
      </c>
      <c r="G212" s="272" t="s">
        <v>3</v>
      </c>
      <c r="H212" s="536"/>
      <c r="I212" s="536"/>
      <c r="J212" s="536"/>
      <c r="K212" s="536"/>
      <c r="L212" s="272"/>
      <c r="M212" s="274">
        <v>47.51</v>
      </c>
      <c r="N212" s="275">
        <f t="shared" si="17"/>
        <v>23.754999999999999</v>
      </c>
      <c r="O212" s="275">
        <f t="shared" si="18"/>
        <v>15.836666666666666</v>
      </c>
      <c r="P212" s="276">
        <f t="shared" si="19"/>
        <v>57.012</v>
      </c>
      <c r="Q212" s="287">
        <v>42371</v>
      </c>
      <c r="R212" s="288" t="s">
        <v>1648</v>
      </c>
      <c r="S212" s="288">
        <v>7</v>
      </c>
      <c r="T212" s="288"/>
      <c r="U212" s="289"/>
      <c r="V212" s="279"/>
      <c r="W212" s="280"/>
      <c r="X212" s="280"/>
      <c r="Y212" s="281"/>
      <c r="Z212" s="282"/>
      <c r="AA212" s="335">
        <f>S212</f>
        <v>7</v>
      </c>
      <c r="AB212" s="316"/>
      <c r="AC212" s="544"/>
      <c r="AD212" s="293"/>
      <c r="AE212" s="547"/>
      <c r="AF212" s="547"/>
      <c r="AG212" s="547"/>
      <c r="AH212" s="547"/>
      <c r="AI212" s="547"/>
      <c r="AJ212" s="547"/>
      <c r="AK212" s="547"/>
      <c r="AL212" s="547"/>
      <c r="AM212" s="547"/>
      <c r="AN212" s="547"/>
      <c r="AO212" s="547"/>
      <c r="AP212" s="547"/>
      <c r="AQ212" s="547"/>
      <c r="AR212" s="547"/>
      <c r="AS212" s="547"/>
      <c r="AT212" s="547"/>
      <c r="AU212" s="547"/>
      <c r="AV212" s="547"/>
      <c r="AW212" s="547"/>
    </row>
    <row r="213" spans="1:49" s="551" customFormat="1" ht="18.75" hidden="1" customHeight="1" x14ac:dyDescent="0.3">
      <c r="A213" s="307" t="s">
        <v>27</v>
      </c>
      <c r="B213" s="272" t="s">
        <v>749</v>
      </c>
      <c r="C213" s="542" t="s">
        <v>752</v>
      </c>
      <c r="D213" s="536" t="s">
        <v>755</v>
      </c>
      <c r="E213" s="272"/>
      <c r="F213" s="272" t="s">
        <v>647</v>
      </c>
      <c r="G213" s="272" t="s">
        <v>3</v>
      </c>
      <c r="H213" s="536"/>
      <c r="I213" s="536"/>
      <c r="J213" s="536"/>
      <c r="K213" s="536"/>
      <c r="L213" s="272"/>
      <c r="M213" s="274">
        <v>47.51</v>
      </c>
      <c r="N213" s="275">
        <f t="shared" si="17"/>
        <v>23.754999999999999</v>
      </c>
      <c r="O213" s="275">
        <f t="shared" si="18"/>
        <v>15.836666666666666</v>
      </c>
      <c r="P213" s="276">
        <f t="shared" si="19"/>
        <v>57.012</v>
      </c>
      <c r="Q213" s="287">
        <v>42371</v>
      </c>
      <c r="R213" s="288" t="s">
        <v>1648</v>
      </c>
      <c r="S213" s="288">
        <v>1</v>
      </c>
      <c r="T213" s="288"/>
      <c r="U213" s="289"/>
      <c r="V213" s="279">
        <v>42431</v>
      </c>
      <c r="W213" s="280" t="s">
        <v>457</v>
      </c>
      <c r="X213" s="280">
        <v>1</v>
      </c>
      <c r="Y213" s="281"/>
      <c r="Z213" s="282"/>
      <c r="AA213" s="340">
        <f>S213-X213</f>
        <v>0</v>
      </c>
      <c r="AB213" s="316"/>
      <c r="AC213" s="544"/>
      <c r="AD213" s="293" t="s">
        <v>459</v>
      </c>
      <c r="AE213" s="547"/>
      <c r="AF213" s="547"/>
      <c r="AG213" s="547"/>
      <c r="AH213" s="547"/>
      <c r="AI213" s="547"/>
      <c r="AJ213" s="547"/>
      <c r="AK213" s="547"/>
      <c r="AL213" s="547"/>
      <c r="AM213" s="547"/>
      <c r="AN213" s="547"/>
      <c r="AO213" s="547"/>
      <c r="AP213" s="547"/>
      <c r="AQ213" s="547"/>
      <c r="AR213" s="547"/>
      <c r="AS213" s="547"/>
      <c r="AT213" s="547"/>
      <c r="AU213" s="547"/>
      <c r="AV213" s="547"/>
      <c r="AW213" s="547"/>
    </row>
    <row r="214" spans="1:49" s="551" customFormat="1" ht="18.75" hidden="1" customHeight="1" x14ac:dyDescent="0.3">
      <c r="A214" s="307" t="s">
        <v>67</v>
      </c>
      <c r="B214" s="272" t="s">
        <v>749</v>
      </c>
      <c r="C214" s="542" t="s">
        <v>753</v>
      </c>
      <c r="D214" s="536" t="s">
        <v>754</v>
      </c>
      <c r="E214" s="272"/>
      <c r="F214" s="272" t="s">
        <v>647</v>
      </c>
      <c r="G214" s="272" t="s">
        <v>3</v>
      </c>
      <c r="H214" s="536"/>
      <c r="I214" s="536"/>
      <c r="J214" s="536"/>
      <c r="K214" s="536"/>
      <c r="L214" s="272"/>
      <c r="M214" s="274">
        <v>47.51</v>
      </c>
      <c r="N214" s="275">
        <f t="shared" si="17"/>
        <v>23.754999999999999</v>
      </c>
      <c r="O214" s="275">
        <f t="shared" si="18"/>
        <v>15.836666666666666</v>
      </c>
      <c r="P214" s="276">
        <f t="shared" si="19"/>
        <v>57.012</v>
      </c>
      <c r="Q214" s="287">
        <v>42371</v>
      </c>
      <c r="R214" s="288" t="s">
        <v>1648</v>
      </c>
      <c r="S214" s="288">
        <v>1</v>
      </c>
      <c r="T214" s="288"/>
      <c r="U214" s="289"/>
      <c r="V214" s="279">
        <v>42444</v>
      </c>
      <c r="W214" s="280" t="s">
        <v>457</v>
      </c>
      <c r="X214" s="280">
        <v>1</v>
      </c>
      <c r="Y214" s="281"/>
      <c r="Z214" s="282"/>
      <c r="AA214" s="340">
        <f>S214-X214</f>
        <v>0</v>
      </c>
      <c r="AB214" s="316"/>
      <c r="AC214" s="544"/>
      <c r="AD214" s="312" t="s">
        <v>459</v>
      </c>
      <c r="AE214" s="547"/>
      <c r="AF214" s="547"/>
      <c r="AG214" s="547"/>
      <c r="AH214" s="547"/>
      <c r="AI214" s="547"/>
      <c r="AJ214" s="547"/>
      <c r="AK214" s="547"/>
      <c r="AL214" s="547"/>
      <c r="AM214" s="547"/>
      <c r="AN214" s="547"/>
      <c r="AO214" s="547"/>
      <c r="AP214" s="547"/>
      <c r="AQ214" s="547"/>
      <c r="AR214" s="547"/>
      <c r="AS214" s="547"/>
      <c r="AT214" s="547"/>
      <c r="AU214" s="547"/>
      <c r="AV214" s="547"/>
      <c r="AW214" s="547"/>
    </row>
    <row r="215" spans="1:49" s="551" customFormat="1" ht="18.75" hidden="1" customHeight="1" x14ac:dyDescent="0.3">
      <c r="A215" s="307" t="s">
        <v>138</v>
      </c>
      <c r="B215" s="272" t="s">
        <v>757</v>
      </c>
      <c r="C215" s="542" t="s">
        <v>768</v>
      </c>
      <c r="D215" s="536" t="s">
        <v>769</v>
      </c>
      <c r="E215" s="272"/>
      <c r="F215" s="272"/>
      <c r="G215" s="272" t="s">
        <v>3</v>
      </c>
      <c r="H215" s="536"/>
      <c r="I215" s="536"/>
      <c r="J215" s="536"/>
      <c r="K215" s="536"/>
      <c r="L215" s="272"/>
      <c r="M215" s="274">
        <v>33.369999999999997</v>
      </c>
      <c r="N215" s="275">
        <f t="shared" si="17"/>
        <v>16.684999999999999</v>
      </c>
      <c r="O215" s="275">
        <f t="shared" si="18"/>
        <v>11.123333333333333</v>
      </c>
      <c r="P215" s="276">
        <f t="shared" si="19"/>
        <v>40.043999999999997</v>
      </c>
      <c r="Q215" s="287">
        <v>42371</v>
      </c>
      <c r="R215" s="288" t="s">
        <v>1648</v>
      </c>
      <c r="S215" s="288">
        <v>1</v>
      </c>
      <c r="T215" s="288"/>
      <c r="U215" s="289"/>
      <c r="V215" s="279"/>
      <c r="W215" s="280"/>
      <c r="X215" s="280"/>
      <c r="Y215" s="281"/>
      <c r="Z215" s="282"/>
      <c r="AA215" s="335">
        <f t="shared" ref="AA215:AA220" si="25">S215</f>
        <v>1</v>
      </c>
      <c r="AB215" s="316"/>
      <c r="AC215" s="544"/>
      <c r="AD215" s="293"/>
      <c r="AE215" s="547"/>
      <c r="AF215" s="547"/>
      <c r="AG215" s="547"/>
      <c r="AH215" s="547"/>
      <c r="AI215" s="547"/>
      <c r="AJ215" s="547"/>
      <c r="AK215" s="547"/>
      <c r="AL215" s="547"/>
      <c r="AM215" s="547"/>
      <c r="AN215" s="547"/>
      <c r="AO215" s="547"/>
      <c r="AP215" s="547"/>
      <c r="AQ215" s="547"/>
      <c r="AR215" s="547"/>
      <c r="AS215" s="547"/>
      <c r="AT215" s="547"/>
      <c r="AU215" s="547"/>
      <c r="AV215" s="547"/>
      <c r="AW215" s="547"/>
    </row>
    <row r="216" spans="1:49" s="551" customFormat="1" ht="18.75" hidden="1" customHeight="1" x14ac:dyDescent="0.3">
      <c r="A216" s="307" t="s">
        <v>843</v>
      </c>
      <c r="B216" s="272" t="s">
        <v>757</v>
      </c>
      <c r="C216" s="542" t="s">
        <v>770</v>
      </c>
      <c r="D216" s="536" t="s">
        <v>771</v>
      </c>
      <c r="E216" s="272"/>
      <c r="F216" s="272"/>
      <c r="G216" s="272" t="s">
        <v>3</v>
      </c>
      <c r="H216" s="536"/>
      <c r="I216" s="536"/>
      <c r="J216" s="536"/>
      <c r="K216" s="536"/>
      <c r="L216" s="272"/>
      <c r="M216" s="274">
        <v>36.729999999999997</v>
      </c>
      <c r="N216" s="275">
        <f t="shared" si="17"/>
        <v>18.364999999999998</v>
      </c>
      <c r="O216" s="275">
        <f t="shared" si="18"/>
        <v>12.243333333333332</v>
      </c>
      <c r="P216" s="276">
        <f t="shared" si="19"/>
        <v>44.075999999999993</v>
      </c>
      <c r="Q216" s="287">
        <v>42371</v>
      </c>
      <c r="R216" s="288" t="s">
        <v>1648</v>
      </c>
      <c r="S216" s="288">
        <v>1</v>
      </c>
      <c r="T216" s="288"/>
      <c r="U216" s="289"/>
      <c r="V216" s="279"/>
      <c r="W216" s="280"/>
      <c r="X216" s="280"/>
      <c r="Y216" s="281"/>
      <c r="Z216" s="282"/>
      <c r="AA216" s="335">
        <f t="shared" si="25"/>
        <v>1</v>
      </c>
      <c r="AB216" s="316"/>
      <c r="AC216" s="544"/>
      <c r="AD216" s="293"/>
      <c r="AE216" s="547"/>
      <c r="AF216" s="547"/>
      <c r="AG216" s="547"/>
      <c r="AH216" s="547"/>
      <c r="AI216" s="547"/>
      <c r="AJ216" s="547"/>
      <c r="AK216" s="547"/>
      <c r="AL216" s="547"/>
      <c r="AM216" s="547"/>
      <c r="AN216" s="547"/>
      <c r="AO216" s="547"/>
      <c r="AP216" s="547"/>
      <c r="AQ216" s="547"/>
      <c r="AR216" s="547"/>
      <c r="AS216" s="547"/>
      <c r="AT216" s="547"/>
      <c r="AU216" s="547"/>
      <c r="AV216" s="547"/>
      <c r="AW216" s="547"/>
    </row>
    <row r="217" spans="1:49" s="551" customFormat="1" ht="18.75" hidden="1" customHeight="1" x14ac:dyDescent="0.3">
      <c r="A217" s="307" t="s">
        <v>843</v>
      </c>
      <c r="B217" s="272" t="s">
        <v>757</v>
      </c>
      <c r="C217" s="542" t="s">
        <v>766</v>
      </c>
      <c r="D217" s="536" t="s">
        <v>772</v>
      </c>
      <c r="E217" s="272"/>
      <c r="F217" s="272"/>
      <c r="G217" s="272" t="s">
        <v>3</v>
      </c>
      <c r="H217" s="536"/>
      <c r="I217" s="536"/>
      <c r="J217" s="536"/>
      <c r="K217" s="536"/>
      <c r="L217" s="272"/>
      <c r="M217" s="274">
        <v>37.08</v>
      </c>
      <c r="N217" s="275">
        <f t="shared" si="17"/>
        <v>18.54</v>
      </c>
      <c r="O217" s="275">
        <f t="shared" si="18"/>
        <v>12.36</v>
      </c>
      <c r="P217" s="276">
        <f t="shared" si="19"/>
        <v>44.495999999999995</v>
      </c>
      <c r="Q217" s="287">
        <v>42371</v>
      </c>
      <c r="R217" s="288" t="s">
        <v>1648</v>
      </c>
      <c r="S217" s="288">
        <v>1</v>
      </c>
      <c r="T217" s="288"/>
      <c r="U217" s="289"/>
      <c r="V217" s="279"/>
      <c r="W217" s="280"/>
      <c r="X217" s="280"/>
      <c r="Y217" s="281"/>
      <c r="Z217" s="282"/>
      <c r="AA217" s="335">
        <f t="shared" si="25"/>
        <v>1</v>
      </c>
      <c r="AB217" s="316"/>
      <c r="AC217" s="544"/>
      <c r="AD217" s="293"/>
      <c r="AE217" s="547"/>
      <c r="AF217" s="547"/>
      <c r="AG217" s="547"/>
      <c r="AH217" s="547"/>
      <c r="AI217" s="547"/>
      <c r="AJ217" s="547"/>
      <c r="AK217" s="547"/>
      <c r="AL217" s="547"/>
      <c r="AM217" s="547"/>
      <c r="AN217" s="547"/>
      <c r="AO217" s="547"/>
      <c r="AP217" s="547"/>
      <c r="AQ217" s="547"/>
      <c r="AR217" s="547"/>
      <c r="AS217" s="547"/>
      <c r="AT217" s="547"/>
      <c r="AU217" s="547"/>
      <c r="AV217" s="547"/>
      <c r="AW217" s="547"/>
    </row>
    <row r="218" spans="1:49" s="551" customFormat="1" ht="18.75" hidden="1" customHeight="1" x14ac:dyDescent="0.3">
      <c r="A218" s="307" t="s">
        <v>843</v>
      </c>
      <c r="B218" s="272" t="s">
        <v>757</v>
      </c>
      <c r="C218" s="542" t="s">
        <v>758</v>
      </c>
      <c r="D218" s="536" t="s">
        <v>773</v>
      </c>
      <c r="E218" s="272"/>
      <c r="F218" s="272"/>
      <c r="G218" s="272" t="s">
        <v>3</v>
      </c>
      <c r="H218" s="536"/>
      <c r="I218" s="536"/>
      <c r="J218" s="536"/>
      <c r="K218" s="536"/>
      <c r="L218" s="272"/>
      <c r="M218" s="274">
        <v>41.55</v>
      </c>
      <c r="N218" s="275">
        <f t="shared" si="17"/>
        <v>20.774999999999999</v>
      </c>
      <c r="O218" s="275">
        <f t="shared" si="18"/>
        <v>13.85</v>
      </c>
      <c r="P218" s="276">
        <f t="shared" si="19"/>
        <v>49.86</v>
      </c>
      <c r="Q218" s="287">
        <v>42371</v>
      </c>
      <c r="R218" s="288" t="s">
        <v>1648</v>
      </c>
      <c r="S218" s="288">
        <v>1</v>
      </c>
      <c r="T218" s="288"/>
      <c r="U218" s="289"/>
      <c r="V218" s="279"/>
      <c r="W218" s="280"/>
      <c r="X218" s="280"/>
      <c r="Y218" s="281"/>
      <c r="Z218" s="282"/>
      <c r="AA218" s="335">
        <f t="shared" si="25"/>
        <v>1</v>
      </c>
      <c r="AB218" s="316"/>
      <c r="AC218" s="544"/>
      <c r="AD218" s="293"/>
      <c r="AE218" s="547"/>
      <c r="AF218" s="547"/>
      <c r="AG218" s="547"/>
      <c r="AH218" s="547"/>
      <c r="AI218" s="547"/>
      <c r="AJ218" s="547"/>
      <c r="AK218" s="547"/>
      <c r="AL218" s="547"/>
      <c r="AM218" s="547"/>
      <c r="AN218" s="547"/>
      <c r="AO218" s="547"/>
      <c r="AP218" s="547"/>
      <c r="AQ218" s="547"/>
      <c r="AR218" s="547"/>
      <c r="AS218" s="547"/>
      <c r="AT218" s="547"/>
      <c r="AU218" s="547"/>
      <c r="AV218" s="547"/>
      <c r="AW218" s="547"/>
    </row>
    <row r="219" spans="1:49" s="551" customFormat="1" ht="18.75" hidden="1" customHeight="1" x14ac:dyDescent="0.3">
      <c r="A219" s="307" t="s">
        <v>843</v>
      </c>
      <c r="B219" s="272" t="s">
        <v>757</v>
      </c>
      <c r="C219" s="542" t="s">
        <v>1720</v>
      </c>
      <c r="D219" s="536" t="s">
        <v>1721</v>
      </c>
      <c r="E219" s="272"/>
      <c r="F219" s="272"/>
      <c r="G219" s="272" t="s">
        <v>3</v>
      </c>
      <c r="H219" s="536"/>
      <c r="I219" s="536"/>
      <c r="J219" s="536"/>
      <c r="K219" s="536"/>
      <c r="L219" s="272"/>
      <c r="M219" s="274">
        <v>41.55</v>
      </c>
      <c r="N219" s="275">
        <f t="shared" si="17"/>
        <v>20.774999999999999</v>
      </c>
      <c r="O219" s="275">
        <f t="shared" si="18"/>
        <v>13.85</v>
      </c>
      <c r="P219" s="276">
        <f t="shared" si="19"/>
        <v>49.86</v>
      </c>
      <c r="Q219" s="287">
        <v>42371</v>
      </c>
      <c r="R219" s="288" t="s">
        <v>1648</v>
      </c>
      <c r="S219" s="288">
        <v>1</v>
      </c>
      <c r="T219" s="288"/>
      <c r="U219" s="289"/>
      <c r="V219" s="279"/>
      <c r="W219" s="280"/>
      <c r="X219" s="280"/>
      <c r="Y219" s="281"/>
      <c r="Z219" s="282"/>
      <c r="AA219" s="335">
        <f t="shared" si="25"/>
        <v>1</v>
      </c>
      <c r="AB219" s="316"/>
      <c r="AC219" s="544"/>
      <c r="AD219" s="293"/>
      <c r="AE219" s="547"/>
      <c r="AF219" s="547"/>
      <c r="AG219" s="547"/>
      <c r="AH219" s="547"/>
      <c r="AI219" s="547"/>
      <c r="AJ219" s="547"/>
      <c r="AK219" s="547"/>
      <c r="AL219" s="547"/>
      <c r="AM219" s="547"/>
      <c r="AN219" s="547"/>
      <c r="AO219" s="547"/>
      <c r="AP219" s="547"/>
      <c r="AQ219" s="547"/>
      <c r="AR219" s="547"/>
      <c r="AS219" s="547"/>
      <c r="AT219" s="547"/>
      <c r="AU219" s="547"/>
      <c r="AV219" s="547"/>
      <c r="AW219" s="547"/>
    </row>
    <row r="220" spans="1:49" s="551" customFormat="1" ht="18.75" hidden="1" customHeight="1" x14ac:dyDescent="0.3">
      <c r="A220" s="334" t="s">
        <v>53</v>
      </c>
      <c r="B220" s="272" t="s">
        <v>2260</v>
      </c>
      <c r="C220" s="542" t="s">
        <v>774</v>
      </c>
      <c r="D220" s="536" t="s">
        <v>776</v>
      </c>
      <c r="E220" s="272"/>
      <c r="F220" s="272" t="s">
        <v>775</v>
      </c>
      <c r="G220" s="272" t="s">
        <v>3</v>
      </c>
      <c r="H220" s="536"/>
      <c r="I220" s="536"/>
      <c r="J220" s="536"/>
      <c r="K220" s="536"/>
      <c r="L220" s="272"/>
      <c r="M220" s="274">
        <v>17.5</v>
      </c>
      <c r="N220" s="275">
        <f t="shared" si="17"/>
        <v>8.75</v>
      </c>
      <c r="O220" s="275">
        <f t="shared" si="18"/>
        <v>5.833333333333333</v>
      </c>
      <c r="P220" s="276">
        <f t="shared" si="19"/>
        <v>21</v>
      </c>
      <c r="Q220" s="287">
        <v>42371</v>
      </c>
      <c r="R220" s="288" t="s">
        <v>1648</v>
      </c>
      <c r="S220" s="288">
        <v>13</v>
      </c>
      <c r="T220" s="288"/>
      <c r="U220" s="289"/>
      <c r="V220" s="279"/>
      <c r="W220" s="280"/>
      <c r="X220" s="280"/>
      <c r="Y220" s="281"/>
      <c r="Z220" s="282"/>
      <c r="AA220" s="527">
        <f t="shared" si="25"/>
        <v>13</v>
      </c>
      <c r="AB220" s="316"/>
      <c r="AC220" s="544"/>
      <c r="AD220" s="293"/>
      <c r="AE220" s="547"/>
      <c r="AF220" s="547"/>
      <c r="AG220" s="547"/>
      <c r="AH220" s="547"/>
      <c r="AI220" s="547"/>
      <c r="AJ220" s="547"/>
      <c r="AK220" s="547"/>
      <c r="AL220" s="547"/>
      <c r="AM220" s="547"/>
      <c r="AN220" s="547"/>
      <c r="AO220" s="547"/>
      <c r="AP220" s="547"/>
      <c r="AQ220" s="547"/>
      <c r="AR220" s="547"/>
      <c r="AS220" s="547"/>
      <c r="AT220" s="547"/>
      <c r="AU220" s="547"/>
      <c r="AV220" s="547"/>
      <c r="AW220" s="547"/>
    </row>
    <row r="221" spans="1:49" s="551" customFormat="1" ht="18.75" hidden="1" customHeight="1" x14ac:dyDescent="0.3">
      <c r="A221" s="334" t="s">
        <v>45</v>
      </c>
      <c r="B221" s="272" t="s">
        <v>2267</v>
      </c>
      <c r="C221" s="542" t="s">
        <v>892</v>
      </c>
      <c r="D221" s="535" t="s">
        <v>1009</v>
      </c>
      <c r="E221" s="272"/>
      <c r="F221" s="272" t="s">
        <v>775</v>
      </c>
      <c r="G221" s="272" t="s">
        <v>3</v>
      </c>
      <c r="H221" s="536"/>
      <c r="I221" s="536"/>
      <c r="J221" s="536"/>
      <c r="K221" s="536"/>
      <c r="L221" s="272"/>
      <c r="M221" s="274">
        <v>17.5</v>
      </c>
      <c r="N221" s="275">
        <f t="shared" si="17"/>
        <v>8.75</v>
      </c>
      <c r="O221" s="275">
        <f t="shared" si="18"/>
        <v>5.833333333333333</v>
      </c>
      <c r="P221" s="276">
        <f t="shared" si="19"/>
        <v>21</v>
      </c>
      <c r="Q221" s="287">
        <v>42371</v>
      </c>
      <c r="R221" s="288" t="s">
        <v>1648</v>
      </c>
      <c r="S221" s="288">
        <v>2</v>
      </c>
      <c r="T221" s="288"/>
      <c r="U221" s="289"/>
      <c r="V221" s="279"/>
      <c r="W221" s="280"/>
      <c r="X221" s="280"/>
      <c r="Y221" s="281"/>
      <c r="Z221" s="282"/>
      <c r="AA221" s="335">
        <v>2</v>
      </c>
      <c r="AB221" s="316"/>
      <c r="AC221" s="544"/>
      <c r="AD221" s="293"/>
      <c r="AE221" s="547"/>
      <c r="AF221" s="547"/>
      <c r="AG221" s="547"/>
      <c r="AH221" s="547"/>
      <c r="AI221" s="547"/>
      <c r="AJ221" s="547"/>
      <c r="AK221" s="547"/>
      <c r="AL221" s="547"/>
      <c r="AM221" s="547"/>
      <c r="AN221" s="547"/>
      <c r="AO221" s="547"/>
      <c r="AP221" s="547"/>
      <c r="AQ221" s="547"/>
      <c r="AR221" s="547"/>
      <c r="AS221" s="547"/>
      <c r="AT221" s="547"/>
      <c r="AU221" s="547"/>
      <c r="AV221" s="547"/>
      <c r="AW221" s="547"/>
    </row>
    <row r="222" spans="1:49" s="551" customFormat="1" ht="18.75" hidden="1" customHeight="1" x14ac:dyDescent="0.3">
      <c r="A222" s="307" t="s">
        <v>141</v>
      </c>
      <c r="B222" s="272" t="s">
        <v>731</v>
      </c>
      <c r="C222" s="542" t="s">
        <v>2098</v>
      </c>
      <c r="D222" s="536" t="s">
        <v>778</v>
      </c>
      <c r="E222" s="272" t="s">
        <v>1681</v>
      </c>
      <c r="F222" s="272" t="s">
        <v>647</v>
      </c>
      <c r="G222" s="272" t="s">
        <v>3</v>
      </c>
      <c r="H222" s="536"/>
      <c r="I222" s="536"/>
      <c r="J222" s="536"/>
      <c r="K222" s="536"/>
      <c r="L222" s="272"/>
      <c r="M222" s="274">
        <v>14.41</v>
      </c>
      <c r="N222" s="275">
        <f t="shared" si="17"/>
        <v>7.2050000000000001</v>
      </c>
      <c r="O222" s="275">
        <f t="shared" si="18"/>
        <v>4.8033333333333337</v>
      </c>
      <c r="P222" s="276">
        <f t="shared" si="19"/>
        <v>17.292000000000002</v>
      </c>
      <c r="Q222" s="287">
        <v>42371</v>
      </c>
      <c r="R222" s="288" t="s">
        <v>1648</v>
      </c>
      <c r="S222" s="288">
        <v>8</v>
      </c>
      <c r="T222" s="288"/>
      <c r="U222" s="289"/>
      <c r="V222" s="279"/>
      <c r="W222" s="280"/>
      <c r="X222" s="280"/>
      <c r="Y222" s="281"/>
      <c r="Z222" s="282"/>
      <c r="AA222" s="527">
        <f t="shared" ref="AA222:AA231" si="26">S222</f>
        <v>8</v>
      </c>
      <c r="AB222" s="316"/>
      <c r="AC222" s="544"/>
      <c r="AD222" s="293"/>
      <c r="AE222" s="547"/>
      <c r="AF222" s="547"/>
      <c r="AG222" s="547"/>
      <c r="AH222" s="547"/>
      <c r="AI222" s="547"/>
      <c r="AJ222" s="547"/>
      <c r="AK222" s="547"/>
      <c r="AL222" s="547"/>
      <c r="AM222" s="547"/>
      <c r="AN222" s="547"/>
      <c r="AO222" s="547"/>
      <c r="AP222" s="547"/>
      <c r="AQ222" s="547"/>
      <c r="AR222" s="547"/>
      <c r="AS222" s="547"/>
      <c r="AT222" s="547"/>
      <c r="AU222" s="547"/>
      <c r="AV222" s="547"/>
      <c r="AW222" s="547"/>
    </row>
    <row r="223" spans="1:49" s="551" customFormat="1" ht="18.75" hidden="1" customHeight="1" x14ac:dyDescent="0.3">
      <c r="A223" s="307" t="s">
        <v>843</v>
      </c>
      <c r="B223" s="272" t="s">
        <v>731</v>
      </c>
      <c r="C223" s="542" t="s">
        <v>780</v>
      </c>
      <c r="D223" s="536" t="s">
        <v>781</v>
      </c>
      <c r="E223" s="272"/>
      <c r="F223" s="272" t="s">
        <v>647</v>
      </c>
      <c r="G223" s="272" t="s">
        <v>3</v>
      </c>
      <c r="H223" s="536"/>
      <c r="I223" s="536"/>
      <c r="J223" s="536"/>
      <c r="K223" s="536"/>
      <c r="L223" s="272"/>
      <c r="M223" s="274">
        <v>17.5</v>
      </c>
      <c r="N223" s="275">
        <f t="shared" si="17"/>
        <v>8.75</v>
      </c>
      <c r="O223" s="275">
        <f t="shared" si="18"/>
        <v>5.833333333333333</v>
      </c>
      <c r="P223" s="276">
        <f t="shared" si="19"/>
        <v>21</v>
      </c>
      <c r="Q223" s="287">
        <v>42371</v>
      </c>
      <c r="R223" s="288" t="s">
        <v>1648</v>
      </c>
      <c r="S223" s="288">
        <v>3</v>
      </c>
      <c r="T223" s="288"/>
      <c r="U223" s="289"/>
      <c r="V223" s="279"/>
      <c r="W223" s="280"/>
      <c r="X223" s="280"/>
      <c r="Y223" s="281"/>
      <c r="Z223" s="282"/>
      <c r="AA223" s="527">
        <f t="shared" si="26"/>
        <v>3</v>
      </c>
      <c r="AB223" s="316"/>
      <c r="AC223" s="544"/>
      <c r="AD223" s="293"/>
      <c r="AE223" s="547"/>
      <c r="AF223" s="547"/>
      <c r="AG223" s="547"/>
      <c r="AH223" s="547"/>
      <c r="AI223" s="547"/>
      <c r="AJ223" s="547"/>
      <c r="AK223" s="547"/>
      <c r="AL223" s="547"/>
      <c r="AM223" s="547"/>
      <c r="AN223" s="547"/>
      <c r="AO223" s="547"/>
      <c r="AP223" s="547"/>
      <c r="AQ223" s="547"/>
      <c r="AR223" s="547"/>
      <c r="AS223" s="547"/>
      <c r="AT223" s="547"/>
      <c r="AU223" s="547"/>
      <c r="AV223" s="547"/>
      <c r="AW223" s="547"/>
    </row>
    <row r="224" spans="1:49" s="551" customFormat="1" ht="18.75" hidden="1" customHeight="1" x14ac:dyDescent="0.3">
      <c r="A224" s="334" t="s">
        <v>12</v>
      </c>
      <c r="B224" s="272" t="s">
        <v>2256</v>
      </c>
      <c r="C224" s="542" t="s">
        <v>786</v>
      </c>
      <c r="D224" s="536" t="s">
        <v>787</v>
      </c>
      <c r="E224" s="272"/>
      <c r="F224" s="272" t="s">
        <v>552</v>
      </c>
      <c r="G224" s="272" t="s">
        <v>3</v>
      </c>
      <c r="H224" s="536"/>
      <c r="I224" s="536"/>
      <c r="J224" s="536"/>
      <c r="K224" s="536"/>
      <c r="L224" s="272"/>
      <c r="M224" s="274">
        <v>30.48</v>
      </c>
      <c r="N224" s="275">
        <f t="shared" si="17"/>
        <v>15.24</v>
      </c>
      <c r="O224" s="275">
        <f t="shared" si="18"/>
        <v>10.16</v>
      </c>
      <c r="P224" s="276">
        <f t="shared" si="19"/>
        <v>36.576000000000001</v>
      </c>
      <c r="Q224" s="287">
        <v>42371</v>
      </c>
      <c r="R224" s="288" t="s">
        <v>1648</v>
      </c>
      <c r="S224" s="288">
        <v>12</v>
      </c>
      <c r="T224" s="288"/>
      <c r="U224" s="289"/>
      <c r="V224" s="279"/>
      <c r="W224" s="280"/>
      <c r="X224" s="280"/>
      <c r="Y224" s="281"/>
      <c r="Z224" s="282"/>
      <c r="AA224" s="310">
        <f t="shared" si="26"/>
        <v>12</v>
      </c>
      <c r="AB224" s="316"/>
      <c r="AC224" s="544"/>
      <c r="AD224" s="293"/>
      <c r="AE224" s="547"/>
      <c r="AF224" s="547"/>
      <c r="AG224" s="547"/>
      <c r="AH224" s="547"/>
      <c r="AI224" s="547"/>
      <c r="AJ224" s="547"/>
      <c r="AK224" s="547"/>
      <c r="AL224" s="547"/>
      <c r="AM224" s="547"/>
      <c r="AN224" s="547"/>
      <c r="AO224" s="547"/>
      <c r="AP224" s="547"/>
      <c r="AQ224" s="547"/>
      <c r="AR224" s="547"/>
      <c r="AS224" s="547"/>
      <c r="AT224" s="547"/>
      <c r="AU224" s="547"/>
      <c r="AV224" s="547"/>
      <c r="AW224" s="547"/>
    </row>
    <row r="225" spans="1:49" s="551" customFormat="1" ht="18.75" hidden="1" customHeight="1" x14ac:dyDescent="0.3">
      <c r="A225" s="307" t="s">
        <v>843</v>
      </c>
      <c r="B225" s="341" t="s">
        <v>1412</v>
      </c>
      <c r="C225" s="553" t="s">
        <v>794</v>
      </c>
      <c r="D225" s="355" t="s">
        <v>795</v>
      </c>
      <c r="E225" s="272"/>
      <c r="F225" s="272" t="s">
        <v>796</v>
      </c>
      <c r="G225" s="272" t="s">
        <v>3</v>
      </c>
      <c r="H225" s="536"/>
      <c r="I225" s="536"/>
      <c r="J225" s="536"/>
      <c r="K225" s="536"/>
      <c r="L225" s="272"/>
      <c r="M225" s="274">
        <v>40</v>
      </c>
      <c r="N225" s="275">
        <f t="shared" si="17"/>
        <v>20</v>
      </c>
      <c r="O225" s="275">
        <f t="shared" si="18"/>
        <v>13.333333333333334</v>
      </c>
      <c r="P225" s="276">
        <f t="shared" si="19"/>
        <v>48</v>
      </c>
      <c r="Q225" s="287">
        <v>42371</v>
      </c>
      <c r="R225" s="288" t="s">
        <v>1648</v>
      </c>
      <c r="S225" s="288">
        <v>3</v>
      </c>
      <c r="T225" s="288"/>
      <c r="U225" s="289"/>
      <c r="V225" s="279">
        <v>42422</v>
      </c>
      <c r="W225" s="280" t="s">
        <v>457</v>
      </c>
      <c r="X225" s="280">
        <v>1</v>
      </c>
      <c r="Y225" s="281"/>
      <c r="Z225" s="282"/>
      <c r="AA225" s="785">
        <f>S225-X225-X226</f>
        <v>1</v>
      </c>
      <c r="AB225" s="316"/>
      <c r="AC225" s="544"/>
      <c r="AD225" s="293" t="s">
        <v>2066</v>
      </c>
      <c r="AE225" s="547"/>
      <c r="AF225" s="547"/>
      <c r="AG225" s="547"/>
      <c r="AH225" s="547"/>
      <c r="AI225" s="547"/>
      <c r="AJ225" s="547"/>
      <c r="AK225" s="547"/>
      <c r="AL225" s="547"/>
      <c r="AM225" s="547"/>
      <c r="AN225" s="547"/>
      <c r="AO225" s="547"/>
      <c r="AP225" s="547"/>
      <c r="AQ225" s="547"/>
      <c r="AR225" s="547"/>
      <c r="AS225" s="547"/>
      <c r="AT225" s="547"/>
      <c r="AU225" s="547"/>
      <c r="AV225" s="547"/>
      <c r="AW225" s="547"/>
    </row>
    <row r="226" spans="1:49" s="551" customFormat="1" ht="18.75" hidden="1" customHeight="1" x14ac:dyDescent="0.3">
      <c r="A226" s="307" t="s">
        <v>843</v>
      </c>
      <c r="B226" s="341" t="s">
        <v>1412</v>
      </c>
      <c r="C226" s="553" t="s">
        <v>794</v>
      </c>
      <c r="D226" s="355" t="s">
        <v>795</v>
      </c>
      <c r="E226" s="272"/>
      <c r="F226" s="272" t="s">
        <v>796</v>
      </c>
      <c r="G226" s="272" t="s">
        <v>3</v>
      </c>
      <c r="H226" s="536"/>
      <c r="I226" s="536"/>
      <c r="J226" s="536"/>
      <c r="K226" s="536"/>
      <c r="L226" s="272"/>
      <c r="M226" s="274">
        <v>40</v>
      </c>
      <c r="N226" s="275">
        <f t="shared" si="17"/>
        <v>20</v>
      </c>
      <c r="O226" s="275">
        <f t="shared" si="18"/>
        <v>13.333333333333334</v>
      </c>
      <c r="P226" s="276">
        <f t="shared" si="19"/>
        <v>48</v>
      </c>
      <c r="Q226" s="287"/>
      <c r="R226" s="288"/>
      <c r="S226" s="288"/>
      <c r="T226" s="288"/>
      <c r="U226" s="289"/>
      <c r="V226" s="279">
        <v>42425</v>
      </c>
      <c r="W226" s="280" t="s">
        <v>457</v>
      </c>
      <c r="X226" s="280">
        <v>1</v>
      </c>
      <c r="Y226" s="281"/>
      <c r="Z226" s="282"/>
      <c r="AA226" s="786"/>
      <c r="AB226" s="316"/>
      <c r="AC226" s="544"/>
      <c r="AD226" s="293" t="s">
        <v>459</v>
      </c>
      <c r="AE226" s="547"/>
      <c r="AF226" s="547"/>
      <c r="AG226" s="547"/>
      <c r="AH226" s="547"/>
      <c r="AI226" s="547"/>
      <c r="AJ226" s="547"/>
      <c r="AK226" s="547"/>
      <c r="AL226" s="547"/>
      <c r="AM226" s="547"/>
      <c r="AN226" s="547"/>
      <c r="AO226" s="547"/>
      <c r="AP226" s="547"/>
      <c r="AQ226" s="547"/>
      <c r="AR226" s="547"/>
      <c r="AS226" s="547"/>
      <c r="AT226" s="547"/>
      <c r="AU226" s="547"/>
      <c r="AV226" s="547"/>
      <c r="AW226" s="547"/>
    </row>
    <row r="227" spans="1:49" s="538" customFormat="1" ht="18.75" hidden="1" customHeight="1" x14ac:dyDescent="0.3">
      <c r="A227" s="307" t="s">
        <v>1576</v>
      </c>
      <c r="B227" s="341" t="s">
        <v>2239</v>
      </c>
      <c r="C227" s="553" t="s">
        <v>1261</v>
      </c>
      <c r="D227" s="355"/>
      <c r="E227" s="272"/>
      <c r="F227" s="272"/>
      <c r="G227" s="272" t="s">
        <v>3</v>
      </c>
      <c r="H227" s="536"/>
      <c r="I227" s="536"/>
      <c r="J227" s="536"/>
      <c r="K227" s="536"/>
      <c r="L227" s="272"/>
      <c r="M227" s="274"/>
      <c r="N227" s="275"/>
      <c r="O227" s="275"/>
      <c r="P227" s="276"/>
      <c r="Q227" s="287">
        <v>42485</v>
      </c>
      <c r="R227" s="288" t="s">
        <v>1648</v>
      </c>
      <c r="S227" s="288"/>
      <c r="T227" s="288">
        <v>5</v>
      </c>
      <c r="U227" s="289"/>
      <c r="V227" s="279"/>
      <c r="W227" s="280"/>
      <c r="X227" s="280"/>
      <c r="Y227" s="281"/>
      <c r="Z227" s="282"/>
      <c r="AA227" s="342"/>
      <c r="AB227" s="316">
        <v>5</v>
      </c>
      <c r="AC227" s="544"/>
      <c r="AD227" s="293"/>
    </row>
    <row r="228" spans="1:49" s="551" customFormat="1" ht="18.75" hidden="1" customHeight="1" x14ac:dyDescent="0.3">
      <c r="A228" s="286" t="s">
        <v>138</v>
      </c>
      <c r="B228" s="272" t="s">
        <v>37</v>
      </c>
      <c r="C228" s="542" t="s">
        <v>1062</v>
      </c>
      <c r="D228" s="355" t="s">
        <v>799</v>
      </c>
      <c r="E228" s="272"/>
      <c r="F228" s="273" t="s">
        <v>338</v>
      </c>
      <c r="G228" s="273" t="s">
        <v>3</v>
      </c>
      <c r="H228" s="536"/>
      <c r="I228" s="536"/>
      <c r="J228" s="536"/>
      <c r="K228" s="536"/>
      <c r="L228" s="272"/>
      <c r="M228" s="274">
        <v>37.020000000000003</v>
      </c>
      <c r="N228" s="275">
        <f t="shared" ref="N228:N302" si="27">+M228/2</f>
        <v>18.510000000000002</v>
      </c>
      <c r="O228" s="275">
        <f t="shared" ref="O228:O302" si="28">+M228/3</f>
        <v>12.340000000000002</v>
      </c>
      <c r="P228" s="276">
        <f t="shared" si="19"/>
        <v>44.424000000000007</v>
      </c>
      <c r="Q228" s="287">
        <v>42371</v>
      </c>
      <c r="R228" s="288" t="s">
        <v>1648</v>
      </c>
      <c r="S228" s="288">
        <v>1</v>
      </c>
      <c r="T228" s="288"/>
      <c r="U228" s="289"/>
      <c r="V228" s="279"/>
      <c r="W228" s="280"/>
      <c r="X228" s="280"/>
      <c r="Y228" s="281"/>
      <c r="Z228" s="282"/>
      <c r="AA228" s="528">
        <f t="shared" si="26"/>
        <v>1</v>
      </c>
      <c r="AB228" s="316"/>
      <c r="AC228" s="544"/>
      <c r="AD228" s="293"/>
      <c r="AE228" s="547"/>
      <c r="AF228" s="547"/>
      <c r="AG228" s="547"/>
      <c r="AH228" s="547"/>
      <c r="AI228" s="547"/>
      <c r="AJ228" s="547"/>
      <c r="AK228" s="547"/>
      <c r="AL228" s="547"/>
      <c r="AM228" s="547"/>
      <c r="AN228" s="547"/>
      <c r="AO228" s="547"/>
      <c r="AP228" s="547"/>
      <c r="AQ228" s="547"/>
      <c r="AR228" s="547"/>
      <c r="AS228" s="547"/>
      <c r="AT228" s="547"/>
      <c r="AU228" s="547"/>
      <c r="AV228" s="547"/>
      <c r="AW228" s="547"/>
    </row>
    <row r="229" spans="1:49" s="551" customFormat="1" ht="18.75" hidden="1" customHeight="1" x14ac:dyDescent="0.3">
      <c r="A229" s="286" t="s">
        <v>86</v>
      </c>
      <c r="B229" s="272" t="s">
        <v>797</v>
      </c>
      <c r="C229" s="553" t="s">
        <v>806</v>
      </c>
      <c r="D229" s="355" t="s">
        <v>807</v>
      </c>
      <c r="E229" s="272"/>
      <c r="F229" s="554" t="s">
        <v>808</v>
      </c>
      <c r="G229" s="273" t="s">
        <v>3</v>
      </c>
      <c r="H229" s="536"/>
      <c r="I229" s="536"/>
      <c r="J229" s="536"/>
      <c r="K229" s="536"/>
      <c r="L229" s="272"/>
      <c r="M229" s="274">
        <v>42.72</v>
      </c>
      <c r="N229" s="275">
        <f t="shared" si="27"/>
        <v>21.36</v>
      </c>
      <c r="O229" s="275">
        <f t="shared" si="28"/>
        <v>14.24</v>
      </c>
      <c r="P229" s="276">
        <f t="shared" si="19"/>
        <v>51.263999999999996</v>
      </c>
      <c r="Q229" s="287">
        <v>42371</v>
      </c>
      <c r="R229" s="288" t="s">
        <v>1648</v>
      </c>
      <c r="S229" s="288">
        <v>1</v>
      </c>
      <c r="T229" s="288"/>
      <c r="U229" s="289"/>
      <c r="V229" s="279">
        <v>42444</v>
      </c>
      <c r="W229" s="280" t="s">
        <v>457</v>
      </c>
      <c r="X229" s="280">
        <v>1</v>
      </c>
      <c r="Y229" s="281"/>
      <c r="Z229" s="282"/>
      <c r="AA229" s="529">
        <f>S229-X229</f>
        <v>0</v>
      </c>
      <c r="AB229" s="316"/>
      <c r="AC229" s="544"/>
      <c r="AD229" s="293" t="s">
        <v>459</v>
      </c>
      <c r="AE229" s="547"/>
      <c r="AF229" s="547"/>
      <c r="AG229" s="547"/>
      <c r="AH229" s="547"/>
      <c r="AI229" s="547"/>
      <c r="AJ229" s="547"/>
      <c r="AK229" s="547"/>
      <c r="AL229" s="547"/>
      <c r="AM229" s="547"/>
      <c r="AN229" s="547"/>
      <c r="AO229" s="547"/>
      <c r="AP229" s="547"/>
      <c r="AQ229" s="547"/>
      <c r="AR229" s="547"/>
      <c r="AS229" s="547"/>
      <c r="AT229" s="547"/>
      <c r="AU229" s="547"/>
      <c r="AV229" s="547"/>
      <c r="AW229" s="547"/>
    </row>
    <row r="230" spans="1:49" s="551" customFormat="1" ht="18.75" hidden="1" customHeight="1" x14ac:dyDescent="0.3">
      <c r="A230" s="307" t="s">
        <v>86</v>
      </c>
      <c r="B230" s="272" t="s">
        <v>791</v>
      </c>
      <c r="C230" s="542" t="s">
        <v>811</v>
      </c>
      <c r="D230" s="355" t="s">
        <v>812</v>
      </c>
      <c r="E230" s="272"/>
      <c r="F230" s="272" t="s">
        <v>340</v>
      </c>
      <c r="G230" s="273" t="s">
        <v>3</v>
      </c>
      <c r="H230" s="536"/>
      <c r="I230" s="536"/>
      <c r="J230" s="536"/>
      <c r="K230" s="536"/>
      <c r="L230" s="272"/>
      <c r="M230" s="274">
        <v>42.72</v>
      </c>
      <c r="N230" s="275">
        <f t="shared" si="27"/>
        <v>21.36</v>
      </c>
      <c r="O230" s="275">
        <f t="shared" si="28"/>
        <v>14.24</v>
      </c>
      <c r="P230" s="276">
        <f t="shared" si="19"/>
        <v>51.263999999999996</v>
      </c>
      <c r="Q230" s="287">
        <v>42371</v>
      </c>
      <c r="R230" s="288" t="s">
        <v>1648</v>
      </c>
      <c r="S230" s="288">
        <v>1</v>
      </c>
      <c r="T230" s="288"/>
      <c r="U230" s="289"/>
      <c r="V230" s="279">
        <v>42444</v>
      </c>
      <c r="W230" s="280" t="s">
        <v>457</v>
      </c>
      <c r="X230" s="280">
        <v>1</v>
      </c>
      <c r="Y230" s="281"/>
      <c r="Z230" s="282"/>
      <c r="AA230" s="529">
        <f>S230-X230</f>
        <v>0</v>
      </c>
      <c r="AB230" s="316"/>
      <c r="AC230" s="544"/>
      <c r="AD230" s="293" t="s">
        <v>459</v>
      </c>
      <c r="AE230" s="547"/>
      <c r="AF230" s="547"/>
      <c r="AG230" s="547"/>
      <c r="AH230" s="547"/>
      <c r="AI230" s="547"/>
      <c r="AJ230" s="547"/>
      <c r="AK230" s="547"/>
      <c r="AL230" s="547"/>
      <c r="AM230" s="547"/>
      <c r="AN230" s="547"/>
      <c r="AO230" s="547"/>
      <c r="AP230" s="547"/>
      <c r="AQ230" s="547"/>
      <c r="AR230" s="547"/>
      <c r="AS230" s="547"/>
      <c r="AT230" s="547"/>
      <c r="AU230" s="547"/>
      <c r="AV230" s="547"/>
      <c r="AW230" s="547"/>
    </row>
    <row r="231" spans="1:49" s="551" customFormat="1" ht="18.75" hidden="1" customHeight="1" x14ac:dyDescent="0.3">
      <c r="A231" s="343" t="s">
        <v>141</v>
      </c>
      <c r="B231" s="344" t="s">
        <v>791</v>
      </c>
      <c r="C231" s="555" t="s">
        <v>813</v>
      </c>
      <c r="D231" s="556" t="s">
        <v>814</v>
      </c>
      <c r="E231" s="344" t="s">
        <v>2122</v>
      </c>
      <c r="F231" s="272" t="s">
        <v>339</v>
      </c>
      <c r="G231" s="272" t="s">
        <v>3</v>
      </c>
      <c r="H231" s="536"/>
      <c r="I231" s="536"/>
      <c r="J231" s="536"/>
      <c r="K231" s="536"/>
      <c r="L231" s="272"/>
      <c r="M231" s="274">
        <v>42.72</v>
      </c>
      <c r="N231" s="275">
        <f t="shared" si="27"/>
        <v>21.36</v>
      </c>
      <c r="O231" s="275">
        <f t="shared" si="28"/>
        <v>14.24</v>
      </c>
      <c r="P231" s="276">
        <f t="shared" ref="P231:P304" si="29">+M231+(M231*20%)</f>
        <v>51.263999999999996</v>
      </c>
      <c r="Q231" s="287">
        <v>42371</v>
      </c>
      <c r="R231" s="288" t="s">
        <v>1648</v>
      </c>
      <c r="S231" s="288">
        <v>5</v>
      </c>
      <c r="T231" s="288"/>
      <c r="U231" s="289"/>
      <c r="V231" s="279"/>
      <c r="W231" s="280"/>
      <c r="X231" s="280"/>
      <c r="Y231" s="281"/>
      <c r="Z231" s="282"/>
      <c r="AA231" s="310">
        <f t="shared" si="26"/>
        <v>5</v>
      </c>
      <c r="AB231" s="316"/>
      <c r="AC231" s="544"/>
      <c r="AD231" s="293"/>
      <c r="AE231" s="547"/>
      <c r="AF231" s="547"/>
      <c r="AG231" s="547"/>
      <c r="AH231" s="547"/>
      <c r="AI231" s="547"/>
      <c r="AJ231" s="547"/>
      <c r="AK231" s="547"/>
      <c r="AL231" s="547"/>
      <c r="AM231" s="547"/>
      <c r="AN231" s="547"/>
      <c r="AO231" s="547"/>
      <c r="AP231" s="547"/>
      <c r="AQ231" s="547"/>
      <c r="AR231" s="547"/>
      <c r="AS231" s="547"/>
      <c r="AT231" s="547"/>
      <c r="AU231" s="547"/>
      <c r="AV231" s="547"/>
      <c r="AW231" s="547"/>
    </row>
    <row r="232" spans="1:49" s="538" customFormat="1" ht="18.75" hidden="1" customHeight="1" x14ac:dyDescent="0.3">
      <c r="A232" s="334" t="s">
        <v>138</v>
      </c>
      <c r="B232" s="271" t="s">
        <v>815</v>
      </c>
      <c r="C232" s="535" t="s">
        <v>164</v>
      </c>
      <c r="D232" s="535" t="s">
        <v>817</v>
      </c>
      <c r="E232" s="272" t="s">
        <v>1729</v>
      </c>
      <c r="F232" s="273"/>
      <c r="G232" s="273" t="s">
        <v>3</v>
      </c>
      <c r="H232" s="536"/>
      <c r="I232" s="536"/>
      <c r="J232" s="536"/>
      <c r="K232" s="536"/>
      <c r="L232" s="272"/>
      <c r="M232" s="274">
        <v>33.380000000000003</v>
      </c>
      <c r="N232" s="275">
        <f t="shared" si="27"/>
        <v>16.690000000000001</v>
      </c>
      <c r="O232" s="275">
        <f t="shared" si="28"/>
        <v>11.126666666666667</v>
      </c>
      <c r="P232" s="276">
        <f t="shared" si="29"/>
        <v>40.056000000000004</v>
      </c>
      <c r="Q232" s="277">
        <v>42508</v>
      </c>
      <c r="R232" s="271" t="s">
        <v>1648</v>
      </c>
      <c r="S232" s="271">
        <v>2</v>
      </c>
      <c r="T232" s="271"/>
      <c r="U232" s="278"/>
      <c r="V232" s="279">
        <v>42425</v>
      </c>
      <c r="W232" s="280" t="s">
        <v>457</v>
      </c>
      <c r="X232" s="280">
        <v>1</v>
      </c>
      <c r="Y232" s="281"/>
      <c r="Z232" s="282"/>
      <c r="AA232" s="342">
        <f>S232-X232</f>
        <v>1</v>
      </c>
      <c r="AB232" s="317"/>
      <c r="AC232" s="537"/>
      <c r="AD232" s="284" t="s">
        <v>459</v>
      </c>
    </row>
    <row r="233" spans="1:49" s="551" customFormat="1" ht="18.75" hidden="1" customHeight="1" x14ac:dyDescent="0.3">
      <c r="A233" s="334" t="s">
        <v>53</v>
      </c>
      <c r="B233" s="272" t="s">
        <v>2255</v>
      </c>
      <c r="C233" s="542" t="s">
        <v>835</v>
      </c>
      <c r="D233" s="535" t="s">
        <v>840</v>
      </c>
      <c r="E233" s="272"/>
      <c r="F233" s="273" t="s">
        <v>841</v>
      </c>
      <c r="G233" s="273" t="s">
        <v>3</v>
      </c>
      <c r="H233" s="536"/>
      <c r="I233" s="536"/>
      <c r="J233" s="536"/>
      <c r="K233" s="536"/>
      <c r="L233" s="272"/>
      <c r="M233" s="274">
        <v>31.85</v>
      </c>
      <c r="N233" s="275">
        <f t="shared" si="27"/>
        <v>15.925000000000001</v>
      </c>
      <c r="O233" s="275">
        <f t="shared" si="28"/>
        <v>10.616666666666667</v>
      </c>
      <c r="P233" s="276">
        <f t="shared" si="29"/>
        <v>38.22</v>
      </c>
      <c r="Q233" s="287">
        <v>42371</v>
      </c>
      <c r="R233" s="288" t="s">
        <v>1648</v>
      </c>
      <c r="S233" s="288">
        <v>1</v>
      </c>
      <c r="T233" s="288"/>
      <c r="U233" s="289"/>
      <c r="V233" s="279"/>
      <c r="W233" s="280"/>
      <c r="X233" s="280"/>
      <c r="Y233" s="281"/>
      <c r="Z233" s="282"/>
      <c r="AA233" s="310">
        <v>1</v>
      </c>
      <c r="AB233" s="316"/>
      <c r="AC233" s="544"/>
      <c r="AD233" s="293"/>
      <c r="AE233" s="547"/>
      <c r="AF233" s="547"/>
      <c r="AG233" s="547"/>
      <c r="AH233" s="547"/>
      <c r="AI233" s="547"/>
      <c r="AJ233" s="547"/>
      <c r="AK233" s="547"/>
      <c r="AL233" s="547"/>
      <c r="AM233" s="547"/>
      <c r="AN233" s="547"/>
      <c r="AO233" s="547"/>
      <c r="AP233" s="547"/>
      <c r="AQ233" s="547"/>
      <c r="AR233" s="547"/>
      <c r="AS233" s="547"/>
      <c r="AT233" s="547"/>
      <c r="AU233" s="547"/>
      <c r="AV233" s="547"/>
      <c r="AW233" s="547"/>
    </row>
    <row r="234" spans="1:49" s="551" customFormat="1" ht="18.75" hidden="1" customHeight="1" x14ac:dyDescent="0.3">
      <c r="A234" s="334" t="s">
        <v>53</v>
      </c>
      <c r="B234" s="272" t="s">
        <v>2255</v>
      </c>
      <c r="C234" s="542" t="s">
        <v>836</v>
      </c>
      <c r="D234" s="535" t="s">
        <v>845</v>
      </c>
      <c r="E234" s="272"/>
      <c r="F234" s="273" t="s">
        <v>841</v>
      </c>
      <c r="G234" s="273" t="s">
        <v>3</v>
      </c>
      <c r="H234" s="536"/>
      <c r="I234" s="536"/>
      <c r="J234" s="536"/>
      <c r="K234" s="536"/>
      <c r="L234" s="272"/>
      <c r="M234" s="274">
        <v>31.85</v>
      </c>
      <c r="N234" s="275">
        <f t="shared" si="27"/>
        <v>15.925000000000001</v>
      </c>
      <c r="O234" s="275">
        <f t="shared" si="28"/>
        <v>10.616666666666667</v>
      </c>
      <c r="P234" s="345">
        <f t="shared" si="29"/>
        <v>38.22</v>
      </c>
      <c r="Q234" s="287">
        <v>42371</v>
      </c>
      <c r="R234" s="288" t="s">
        <v>1648</v>
      </c>
      <c r="S234" s="288">
        <v>3</v>
      </c>
      <c r="T234" s="288"/>
      <c r="U234" s="289"/>
      <c r="V234" s="279"/>
      <c r="W234" s="280"/>
      <c r="X234" s="280"/>
      <c r="Y234" s="281"/>
      <c r="Z234" s="282"/>
      <c r="AA234" s="310">
        <f>S234</f>
        <v>3</v>
      </c>
      <c r="AB234" s="316"/>
      <c r="AC234" s="544"/>
      <c r="AD234" s="293"/>
      <c r="AE234" s="547"/>
      <c r="AF234" s="547"/>
      <c r="AG234" s="547"/>
      <c r="AH234" s="547"/>
      <c r="AI234" s="547"/>
      <c r="AJ234" s="547"/>
      <c r="AK234" s="547"/>
      <c r="AL234" s="547"/>
      <c r="AM234" s="547"/>
      <c r="AN234" s="547"/>
      <c r="AO234" s="547"/>
      <c r="AP234" s="547"/>
      <c r="AQ234" s="547"/>
      <c r="AR234" s="547"/>
      <c r="AS234" s="547"/>
      <c r="AT234" s="547"/>
      <c r="AU234" s="547"/>
      <c r="AV234" s="547"/>
      <c r="AW234" s="547"/>
    </row>
    <row r="235" spans="1:49" s="551" customFormat="1" ht="18.75" hidden="1" customHeight="1" x14ac:dyDescent="0.3">
      <c r="A235" s="334" t="s">
        <v>12</v>
      </c>
      <c r="B235" s="272" t="s">
        <v>2255</v>
      </c>
      <c r="C235" s="542" t="s">
        <v>837</v>
      </c>
      <c r="D235" s="535" t="s">
        <v>846</v>
      </c>
      <c r="E235" s="272"/>
      <c r="F235" s="273" t="s">
        <v>841</v>
      </c>
      <c r="G235" s="273" t="s">
        <v>3</v>
      </c>
      <c r="H235" s="536"/>
      <c r="I235" s="536"/>
      <c r="J235" s="536"/>
      <c r="K235" s="536"/>
      <c r="L235" s="272"/>
      <c r="M235" s="274">
        <v>31.85</v>
      </c>
      <c r="N235" s="275">
        <f t="shared" si="27"/>
        <v>15.925000000000001</v>
      </c>
      <c r="O235" s="275">
        <f t="shared" si="28"/>
        <v>10.616666666666667</v>
      </c>
      <c r="P235" s="276">
        <f t="shared" si="29"/>
        <v>38.22</v>
      </c>
      <c r="Q235" s="287">
        <v>42371</v>
      </c>
      <c r="R235" s="288" t="s">
        <v>1648</v>
      </c>
      <c r="S235" s="288">
        <v>2</v>
      </c>
      <c r="T235" s="288"/>
      <c r="U235" s="289"/>
      <c r="V235" s="279"/>
      <c r="W235" s="280"/>
      <c r="X235" s="280"/>
      <c r="Y235" s="281"/>
      <c r="Z235" s="282"/>
      <c r="AA235" s="527">
        <f>S235</f>
        <v>2</v>
      </c>
      <c r="AB235" s="316"/>
      <c r="AC235" s="544"/>
      <c r="AD235" s="293"/>
      <c r="AE235" s="547"/>
      <c r="AF235" s="547"/>
      <c r="AG235" s="547"/>
      <c r="AH235" s="547"/>
      <c r="AI235" s="547"/>
      <c r="AJ235" s="547"/>
      <c r="AK235" s="547"/>
      <c r="AL235" s="547"/>
      <c r="AM235" s="547"/>
      <c r="AN235" s="547"/>
      <c r="AO235" s="547"/>
      <c r="AP235" s="547"/>
      <c r="AQ235" s="547"/>
      <c r="AR235" s="547"/>
      <c r="AS235" s="547"/>
      <c r="AT235" s="547"/>
      <c r="AU235" s="547"/>
      <c r="AV235" s="547"/>
      <c r="AW235" s="547"/>
    </row>
    <row r="236" spans="1:49" s="551" customFormat="1" ht="18.75" hidden="1" customHeight="1" x14ac:dyDescent="0.3">
      <c r="A236" s="334" t="s">
        <v>53</v>
      </c>
      <c r="B236" s="272" t="s">
        <v>2255</v>
      </c>
      <c r="C236" s="542" t="s">
        <v>838</v>
      </c>
      <c r="D236" s="535" t="s">
        <v>847</v>
      </c>
      <c r="E236" s="272"/>
      <c r="F236" s="273" t="s">
        <v>841</v>
      </c>
      <c r="G236" s="273" t="s">
        <v>3</v>
      </c>
      <c r="H236" s="536"/>
      <c r="I236" s="536"/>
      <c r="J236" s="536"/>
      <c r="K236" s="536"/>
      <c r="L236" s="272"/>
      <c r="M236" s="274">
        <v>31.85</v>
      </c>
      <c r="N236" s="275">
        <f t="shared" si="27"/>
        <v>15.925000000000001</v>
      </c>
      <c r="O236" s="275">
        <f t="shared" si="28"/>
        <v>10.616666666666667</v>
      </c>
      <c r="P236" s="276">
        <f t="shared" si="29"/>
        <v>38.22</v>
      </c>
      <c r="Q236" s="287">
        <v>42371</v>
      </c>
      <c r="R236" s="288" t="s">
        <v>1648</v>
      </c>
      <c r="S236" s="288">
        <v>2</v>
      </c>
      <c r="T236" s="288"/>
      <c r="U236" s="289"/>
      <c r="V236" s="279"/>
      <c r="W236" s="280"/>
      <c r="X236" s="280"/>
      <c r="Y236" s="281"/>
      <c r="Z236" s="282"/>
      <c r="AA236" s="527">
        <v>2</v>
      </c>
      <c r="AB236" s="316"/>
      <c r="AC236" s="544"/>
      <c r="AD236" s="293"/>
      <c r="AE236" s="547"/>
      <c r="AF236" s="547"/>
      <c r="AG236" s="547"/>
      <c r="AH236" s="547"/>
      <c r="AI236" s="547"/>
      <c r="AJ236" s="547"/>
      <c r="AK236" s="547"/>
      <c r="AL236" s="547"/>
      <c r="AM236" s="547"/>
      <c r="AN236" s="547"/>
      <c r="AO236" s="547"/>
      <c r="AP236" s="547"/>
      <c r="AQ236" s="547"/>
      <c r="AR236" s="547"/>
      <c r="AS236" s="547"/>
      <c r="AT236" s="547"/>
      <c r="AU236" s="547"/>
      <c r="AV236" s="547"/>
      <c r="AW236" s="547"/>
    </row>
    <row r="237" spans="1:49" s="551" customFormat="1" ht="18.75" hidden="1" customHeight="1" x14ac:dyDescent="0.3">
      <c r="A237" s="334" t="s">
        <v>12</v>
      </c>
      <c r="B237" s="272" t="s">
        <v>2255</v>
      </c>
      <c r="C237" s="542" t="s">
        <v>839</v>
      </c>
      <c r="D237" s="535" t="s">
        <v>848</v>
      </c>
      <c r="E237" s="272"/>
      <c r="F237" s="273" t="s">
        <v>841</v>
      </c>
      <c r="G237" s="273" t="s">
        <v>3</v>
      </c>
      <c r="H237" s="536"/>
      <c r="I237" s="536"/>
      <c r="J237" s="536"/>
      <c r="K237" s="536"/>
      <c r="L237" s="272"/>
      <c r="M237" s="274">
        <v>31.85</v>
      </c>
      <c r="N237" s="275">
        <f t="shared" si="27"/>
        <v>15.925000000000001</v>
      </c>
      <c r="O237" s="275">
        <f t="shared" si="28"/>
        <v>10.616666666666667</v>
      </c>
      <c r="P237" s="276">
        <f t="shared" si="29"/>
        <v>38.22</v>
      </c>
      <c r="Q237" s="287">
        <v>42371</v>
      </c>
      <c r="R237" s="288" t="s">
        <v>1648</v>
      </c>
      <c r="S237" s="288">
        <v>1</v>
      </c>
      <c r="T237" s="288"/>
      <c r="U237" s="289"/>
      <c r="V237" s="279"/>
      <c r="W237" s="280"/>
      <c r="X237" s="280"/>
      <c r="Y237" s="281"/>
      <c r="Z237" s="282"/>
      <c r="AA237" s="310">
        <f>S237</f>
        <v>1</v>
      </c>
      <c r="AB237" s="316"/>
      <c r="AC237" s="544"/>
      <c r="AD237" s="293"/>
      <c r="AE237" s="547"/>
      <c r="AF237" s="547"/>
      <c r="AG237" s="547"/>
      <c r="AH237" s="547"/>
      <c r="AI237" s="547"/>
      <c r="AJ237" s="547"/>
      <c r="AK237" s="547"/>
      <c r="AL237" s="547"/>
      <c r="AM237" s="547"/>
      <c r="AN237" s="547"/>
      <c r="AO237" s="547"/>
      <c r="AP237" s="547"/>
      <c r="AQ237" s="547"/>
      <c r="AR237" s="547"/>
      <c r="AS237" s="547"/>
      <c r="AT237" s="547"/>
      <c r="AU237" s="547"/>
      <c r="AV237" s="547"/>
      <c r="AW237" s="547"/>
    </row>
    <row r="238" spans="1:49" s="551" customFormat="1" ht="18.75" hidden="1" customHeight="1" x14ac:dyDescent="0.3">
      <c r="A238" s="307" t="s">
        <v>86</v>
      </c>
      <c r="B238" s="272" t="s">
        <v>876</v>
      </c>
      <c r="C238" s="542" t="s">
        <v>877</v>
      </c>
      <c r="D238" s="536" t="s">
        <v>878</v>
      </c>
      <c r="E238" s="272"/>
      <c r="F238" s="273" t="s">
        <v>879</v>
      </c>
      <c r="G238" s="273" t="s">
        <v>3</v>
      </c>
      <c r="H238" s="536"/>
      <c r="I238" s="536"/>
      <c r="J238" s="536"/>
      <c r="K238" s="536"/>
      <c r="L238" s="272"/>
      <c r="M238" s="274">
        <v>43.15</v>
      </c>
      <c r="N238" s="275">
        <f t="shared" si="27"/>
        <v>21.574999999999999</v>
      </c>
      <c r="O238" s="275">
        <f t="shared" si="28"/>
        <v>14.383333333333333</v>
      </c>
      <c r="P238" s="276">
        <f t="shared" si="29"/>
        <v>51.78</v>
      </c>
      <c r="Q238" s="287">
        <v>42371</v>
      </c>
      <c r="R238" s="288" t="s">
        <v>1648</v>
      </c>
      <c r="S238" s="288">
        <v>9</v>
      </c>
      <c r="T238" s="288"/>
      <c r="U238" s="289"/>
      <c r="V238" s="279">
        <v>42432</v>
      </c>
      <c r="W238" s="280" t="s">
        <v>457</v>
      </c>
      <c r="X238" s="280">
        <v>5</v>
      </c>
      <c r="Y238" s="281"/>
      <c r="Z238" s="282"/>
      <c r="AA238" s="787">
        <f>S238-X238-X239-X240</f>
        <v>0</v>
      </c>
      <c r="AB238" s="316"/>
      <c r="AC238" s="544"/>
      <c r="AD238" s="293" t="s">
        <v>2110</v>
      </c>
      <c r="AE238" s="547"/>
      <c r="AF238" s="547"/>
      <c r="AG238" s="547"/>
      <c r="AH238" s="547"/>
      <c r="AI238" s="547"/>
      <c r="AJ238" s="547"/>
      <c r="AK238" s="547"/>
      <c r="AL238" s="547"/>
      <c r="AM238" s="547"/>
      <c r="AN238" s="547"/>
      <c r="AO238" s="547"/>
      <c r="AP238" s="547"/>
      <c r="AQ238" s="547"/>
      <c r="AR238" s="547"/>
      <c r="AS238" s="547"/>
      <c r="AT238" s="547"/>
      <c r="AU238" s="547"/>
      <c r="AV238" s="547"/>
      <c r="AW238" s="547"/>
    </row>
    <row r="239" spans="1:49" s="551" customFormat="1" ht="18.75" hidden="1" customHeight="1" x14ac:dyDescent="0.3">
      <c r="A239" s="307" t="s">
        <v>86</v>
      </c>
      <c r="B239" s="272" t="s">
        <v>876</v>
      </c>
      <c r="C239" s="542" t="s">
        <v>877</v>
      </c>
      <c r="D239" s="536" t="s">
        <v>878</v>
      </c>
      <c r="E239" s="272"/>
      <c r="F239" s="273" t="s">
        <v>879</v>
      </c>
      <c r="G239" s="273" t="s">
        <v>3</v>
      </c>
      <c r="H239" s="536"/>
      <c r="I239" s="536"/>
      <c r="J239" s="536"/>
      <c r="K239" s="536"/>
      <c r="L239" s="272"/>
      <c r="M239" s="274">
        <v>43.15</v>
      </c>
      <c r="N239" s="275">
        <f t="shared" si="27"/>
        <v>21.574999999999999</v>
      </c>
      <c r="O239" s="275">
        <f t="shared" si="28"/>
        <v>14.383333333333333</v>
      </c>
      <c r="P239" s="276">
        <f t="shared" si="29"/>
        <v>51.78</v>
      </c>
      <c r="Q239" s="287"/>
      <c r="R239" s="288"/>
      <c r="S239" s="288"/>
      <c r="T239" s="288"/>
      <c r="U239" s="289"/>
      <c r="V239" s="279">
        <v>42444</v>
      </c>
      <c r="W239" s="280" t="s">
        <v>457</v>
      </c>
      <c r="X239" s="280">
        <v>2</v>
      </c>
      <c r="Y239" s="281"/>
      <c r="Z239" s="282"/>
      <c r="AA239" s="788"/>
      <c r="AB239" s="316"/>
      <c r="AC239" s="544"/>
      <c r="AD239" s="293" t="s">
        <v>459</v>
      </c>
      <c r="AE239" s="547"/>
      <c r="AF239" s="547"/>
      <c r="AG239" s="547"/>
      <c r="AH239" s="547"/>
      <c r="AI239" s="547"/>
      <c r="AJ239" s="547"/>
      <c r="AK239" s="547"/>
      <c r="AL239" s="547"/>
      <c r="AM239" s="547"/>
      <c r="AN239" s="547"/>
      <c r="AO239" s="547"/>
      <c r="AP239" s="547"/>
      <c r="AQ239" s="547"/>
      <c r="AR239" s="547"/>
      <c r="AS239" s="547"/>
      <c r="AT239" s="547"/>
      <c r="AU239" s="547"/>
      <c r="AV239" s="547"/>
      <c r="AW239" s="547"/>
    </row>
    <row r="240" spans="1:49" s="551" customFormat="1" ht="18.75" hidden="1" customHeight="1" x14ac:dyDescent="0.3">
      <c r="A240" s="307" t="s">
        <v>86</v>
      </c>
      <c r="B240" s="272" t="s">
        <v>876</v>
      </c>
      <c r="C240" s="542" t="s">
        <v>877</v>
      </c>
      <c r="D240" s="536" t="s">
        <v>878</v>
      </c>
      <c r="E240" s="272"/>
      <c r="F240" s="273" t="s">
        <v>879</v>
      </c>
      <c r="G240" s="273" t="s">
        <v>3</v>
      </c>
      <c r="H240" s="536"/>
      <c r="I240" s="536"/>
      <c r="J240" s="536"/>
      <c r="K240" s="536"/>
      <c r="L240" s="272"/>
      <c r="M240" s="274">
        <v>43.15</v>
      </c>
      <c r="N240" s="275">
        <f t="shared" si="27"/>
        <v>21.574999999999999</v>
      </c>
      <c r="O240" s="275">
        <f t="shared" si="28"/>
        <v>14.383333333333333</v>
      </c>
      <c r="P240" s="276">
        <f t="shared" si="29"/>
        <v>51.78</v>
      </c>
      <c r="Q240" s="287"/>
      <c r="R240" s="288"/>
      <c r="S240" s="288"/>
      <c r="T240" s="288"/>
      <c r="U240" s="289"/>
      <c r="V240" s="279">
        <v>42473</v>
      </c>
      <c r="W240" s="280" t="s">
        <v>457</v>
      </c>
      <c r="X240" s="280">
        <v>2</v>
      </c>
      <c r="Y240" s="281"/>
      <c r="Z240" s="282"/>
      <c r="AA240" s="789"/>
      <c r="AB240" s="316"/>
      <c r="AC240" s="544"/>
      <c r="AD240" s="293" t="s">
        <v>459</v>
      </c>
      <c r="AE240" s="547"/>
      <c r="AF240" s="547"/>
      <c r="AG240" s="547"/>
      <c r="AH240" s="547"/>
      <c r="AI240" s="547"/>
      <c r="AJ240" s="547"/>
      <c r="AK240" s="547"/>
      <c r="AL240" s="547"/>
      <c r="AM240" s="547"/>
      <c r="AN240" s="547"/>
      <c r="AO240" s="547"/>
      <c r="AP240" s="547"/>
      <c r="AQ240" s="547"/>
      <c r="AR240" s="547"/>
      <c r="AS240" s="547"/>
      <c r="AT240" s="547"/>
      <c r="AU240" s="547"/>
      <c r="AV240" s="547"/>
      <c r="AW240" s="547"/>
    </row>
    <row r="241" spans="1:49" s="551" customFormat="1" ht="18.75" hidden="1" customHeight="1" x14ac:dyDescent="0.3">
      <c r="A241" s="307" t="s">
        <v>86</v>
      </c>
      <c r="B241" s="272" t="s">
        <v>1235</v>
      </c>
      <c r="C241" s="542" t="s">
        <v>877</v>
      </c>
      <c r="D241" s="536" t="s">
        <v>878</v>
      </c>
      <c r="E241" s="272"/>
      <c r="F241" s="273" t="s">
        <v>879</v>
      </c>
      <c r="G241" s="273" t="s">
        <v>3</v>
      </c>
      <c r="H241" s="536"/>
      <c r="I241" s="536"/>
      <c r="J241" s="536"/>
      <c r="K241" s="536"/>
      <c r="L241" s="272"/>
      <c r="M241" s="274">
        <v>61.28</v>
      </c>
      <c r="N241" s="275">
        <f t="shared" si="27"/>
        <v>30.64</v>
      </c>
      <c r="O241" s="275">
        <f t="shared" si="28"/>
        <v>20.426666666666666</v>
      </c>
      <c r="P241" s="276">
        <f t="shared" si="29"/>
        <v>73.536000000000001</v>
      </c>
      <c r="Q241" s="287">
        <v>42371</v>
      </c>
      <c r="R241" s="288" t="s">
        <v>1648</v>
      </c>
      <c r="S241" s="288">
        <v>2</v>
      </c>
      <c r="T241" s="288"/>
      <c r="U241" s="289"/>
      <c r="V241" s="279">
        <v>42424</v>
      </c>
      <c r="W241" s="280" t="s">
        <v>457</v>
      </c>
      <c r="X241" s="280">
        <v>1</v>
      </c>
      <c r="Y241" s="281"/>
      <c r="Z241" s="282"/>
      <c r="AA241" s="787">
        <f>S241-X241-X242</f>
        <v>0</v>
      </c>
      <c r="AB241" s="316"/>
      <c r="AC241" s="544"/>
      <c r="AD241" s="293" t="s">
        <v>2109</v>
      </c>
      <c r="AE241" s="547"/>
      <c r="AF241" s="547"/>
      <c r="AG241" s="547"/>
      <c r="AH241" s="547"/>
      <c r="AI241" s="547"/>
      <c r="AJ241" s="547"/>
      <c r="AK241" s="547"/>
      <c r="AL241" s="547"/>
      <c r="AM241" s="547"/>
      <c r="AN241" s="547"/>
      <c r="AO241" s="547"/>
      <c r="AP241" s="547"/>
      <c r="AQ241" s="547"/>
      <c r="AR241" s="547"/>
      <c r="AS241" s="547"/>
      <c r="AT241" s="547"/>
      <c r="AU241" s="547"/>
      <c r="AV241" s="547"/>
      <c r="AW241" s="547"/>
    </row>
    <row r="242" spans="1:49" s="551" customFormat="1" ht="18.75" hidden="1" customHeight="1" x14ac:dyDescent="0.3">
      <c r="A242" s="307" t="s">
        <v>86</v>
      </c>
      <c r="B242" s="272" t="s">
        <v>1235</v>
      </c>
      <c r="C242" s="542" t="s">
        <v>877</v>
      </c>
      <c r="D242" s="536" t="s">
        <v>878</v>
      </c>
      <c r="E242" s="272"/>
      <c r="F242" s="273" t="s">
        <v>879</v>
      </c>
      <c r="G242" s="273" t="s">
        <v>3</v>
      </c>
      <c r="H242" s="536"/>
      <c r="I242" s="536"/>
      <c r="J242" s="536"/>
      <c r="K242" s="536"/>
      <c r="L242" s="272"/>
      <c r="M242" s="274">
        <v>61.28</v>
      </c>
      <c r="N242" s="275">
        <f t="shared" si="27"/>
        <v>30.64</v>
      </c>
      <c r="O242" s="275">
        <f t="shared" si="28"/>
        <v>20.426666666666666</v>
      </c>
      <c r="P242" s="276">
        <f t="shared" si="29"/>
        <v>73.536000000000001</v>
      </c>
      <c r="Q242" s="287"/>
      <c r="R242" s="288"/>
      <c r="S242" s="288"/>
      <c r="T242" s="288"/>
      <c r="U242" s="289"/>
      <c r="V242" s="279">
        <v>42473</v>
      </c>
      <c r="W242" s="280" t="s">
        <v>457</v>
      </c>
      <c r="X242" s="280">
        <v>1</v>
      </c>
      <c r="Y242" s="281"/>
      <c r="Z242" s="282"/>
      <c r="AA242" s="788"/>
      <c r="AB242" s="316"/>
      <c r="AC242" s="544"/>
      <c r="AD242" s="293" t="s">
        <v>459</v>
      </c>
      <c r="AE242" s="547"/>
      <c r="AF242" s="547"/>
      <c r="AG242" s="547"/>
      <c r="AH242" s="547"/>
      <c r="AI242" s="547"/>
      <c r="AJ242" s="547"/>
      <c r="AK242" s="547"/>
      <c r="AL242" s="547"/>
      <c r="AM242" s="547"/>
      <c r="AN242" s="547"/>
      <c r="AO242" s="547"/>
      <c r="AP242" s="547"/>
      <c r="AQ242" s="547"/>
      <c r="AR242" s="547"/>
      <c r="AS242" s="547"/>
      <c r="AT242" s="547"/>
      <c r="AU242" s="547"/>
      <c r="AV242" s="547"/>
      <c r="AW242" s="547"/>
    </row>
    <row r="243" spans="1:49" s="551" customFormat="1" ht="18.75" hidden="1" customHeight="1" x14ac:dyDescent="0.3">
      <c r="A243" s="307"/>
      <c r="B243" s="272" t="s">
        <v>1235</v>
      </c>
      <c r="C243" s="542" t="s">
        <v>877</v>
      </c>
      <c r="D243" s="536" t="s">
        <v>878</v>
      </c>
      <c r="E243" s="272"/>
      <c r="F243" s="273" t="s">
        <v>879</v>
      </c>
      <c r="G243" s="273" t="s">
        <v>3</v>
      </c>
      <c r="H243" s="536"/>
      <c r="I243" s="536"/>
      <c r="J243" s="536"/>
      <c r="K243" s="536"/>
      <c r="L243" s="272"/>
      <c r="M243" s="274">
        <v>61.28</v>
      </c>
      <c r="N243" s="275">
        <f t="shared" si="27"/>
        <v>30.64</v>
      </c>
      <c r="O243" s="275">
        <f t="shared" si="28"/>
        <v>20.426666666666666</v>
      </c>
      <c r="P243" s="276">
        <f t="shared" si="29"/>
        <v>73.536000000000001</v>
      </c>
      <c r="Q243" s="287"/>
      <c r="R243" s="288"/>
      <c r="S243" s="288"/>
      <c r="T243" s="288"/>
      <c r="U243" s="289"/>
      <c r="V243" s="279">
        <v>42485</v>
      </c>
      <c r="W243" s="280" t="s">
        <v>457</v>
      </c>
      <c r="X243" s="280">
        <v>1</v>
      </c>
      <c r="Y243" s="281"/>
      <c r="Z243" s="282"/>
      <c r="AA243" s="789"/>
      <c r="AB243" s="316"/>
      <c r="AC243" s="544"/>
      <c r="AD243" s="293" t="s">
        <v>2244</v>
      </c>
      <c r="AE243" s="547"/>
      <c r="AF243" s="547"/>
      <c r="AG243" s="547"/>
      <c r="AH243" s="547"/>
      <c r="AI243" s="547"/>
      <c r="AJ243" s="547"/>
      <c r="AK243" s="547"/>
      <c r="AL243" s="547"/>
      <c r="AM243" s="547"/>
      <c r="AN243" s="547"/>
      <c r="AO243" s="547"/>
      <c r="AP243" s="547"/>
      <c r="AQ243" s="547"/>
      <c r="AR243" s="547"/>
      <c r="AS243" s="547"/>
      <c r="AT243" s="547"/>
      <c r="AU243" s="547"/>
      <c r="AV243" s="547"/>
      <c r="AW243" s="547"/>
    </row>
    <row r="244" spans="1:49" s="551" customFormat="1" ht="18.75" hidden="1" customHeight="1" x14ac:dyDescent="0.3">
      <c r="A244" s="343" t="s">
        <v>23</v>
      </c>
      <c r="B244" s="344" t="s">
        <v>880</v>
      </c>
      <c r="C244" s="555" t="s">
        <v>881</v>
      </c>
      <c r="D244" s="555" t="s">
        <v>882</v>
      </c>
      <c r="E244" s="344" t="s">
        <v>2123</v>
      </c>
      <c r="F244" s="273" t="s">
        <v>883</v>
      </c>
      <c r="G244" s="273" t="s">
        <v>3</v>
      </c>
      <c r="H244" s="536"/>
      <c r="I244" s="536"/>
      <c r="J244" s="536"/>
      <c r="K244" s="536"/>
      <c r="L244" s="272"/>
      <c r="M244" s="274">
        <v>19.68</v>
      </c>
      <c r="N244" s="275">
        <f t="shared" si="27"/>
        <v>9.84</v>
      </c>
      <c r="O244" s="275">
        <f t="shared" si="28"/>
        <v>6.56</v>
      </c>
      <c r="P244" s="276">
        <f t="shared" si="29"/>
        <v>23.616</v>
      </c>
      <c r="Q244" s="287">
        <v>42371</v>
      </c>
      <c r="R244" s="288" t="s">
        <v>1648</v>
      </c>
      <c r="S244" s="288">
        <v>120</v>
      </c>
      <c r="T244" s="288"/>
      <c r="U244" s="289"/>
      <c r="V244" s="279">
        <v>42411</v>
      </c>
      <c r="W244" s="280" t="s">
        <v>457</v>
      </c>
      <c r="X244" s="280">
        <v>1</v>
      </c>
      <c r="Y244" s="281"/>
      <c r="Z244" s="282"/>
      <c r="AA244" s="310">
        <f>S244-X244</f>
        <v>119</v>
      </c>
      <c r="AB244" s="316"/>
      <c r="AC244" s="544"/>
      <c r="AD244" s="293" t="s">
        <v>2058</v>
      </c>
      <c r="AE244" s="547"/>
      <c r="AF244" s="547"/>
      <c r="AG244" s="547"/>
      <c r="AH244" s="547"/>
      <c r="AI244" s="547"/>
      <c r="AJ244" s="547"/>
      <c r="AK244" s="547"/>
      <c r="AL244" s="547"/>
      <c r="AM244" s="547"/>
      <c r="AN244" s="547"/>
      <c r="AO244" s="547"/>
      <c r="AP244" s="547"/>
      <c r="AQ244" s="547"/>
      <c r="AR244" s="547"/>
      <c r="AS244" s="547"/>
      <c r="AT244" s="547"/>
      <c r="AU244" s="547"/>
      <c r="AV244" s="547"/>
      <c r="AW244" s="547"/>
    </row>
    <row r="245" spans="1:49" s="551" customFormat="1" ht="18.75" hidden="1" customHeight="1" x14ac:dyDescent="0.3">
      <c r="A245" s="307" t="s">
        <v>203</v>
      </c>
      <c r="B245" s="272" t="s">
        <v>880</v>
      </c>
      <c r="C245" s="542" t="s">
        <v>881</v>
      </c>
      <c r="D245" s="536" t="s">
        <v>882</v>
      </c>
      <c r="E245" s="272"/>
      <c r="F245" s="273" t="s">
        <v>883</v>
      </c>
      <c r="G245" s="273" t="s">
        <v>3</v>
      </c>
      <c r="H245" s="536"/>
      <c r="I245" s="536"/>
      <c r="J245" s="536"/>
      <c r="K245" s="536"/>
      <c r="L245" s="272"/>
      <c r="M245" s="274">
        <v>19.68</v>
      </c>
      <c r="N245" s="275">
        <f t="shared" si="27"/>
        <v>9.84</v>
      </c>
      <c r="O245" s="275">
        <f t="shared" si="28"/>
        <v>6.56</v>
      </c>
      <c r="P245" s="276">
        <f t="shared" si="29"/>
        <v>23.616</v>
      </c>
      <c r="Q245" s="287">
        <v>42371</v>
      </c>
      <c r="R245" s="288" t="s">
        <v>1648</v>
      </c>
      <c r="S245" s="288">
        <v>110</v>
      </c>
      <c r="T245" s="288"/>
      <c r="U245" s="289"/>
      <c r="V245" s="279"/>
      <c r="W245" s="280"/>
      <c r="X245" s="280"/>
      <c r="Y245" s="281"/>
      <c r="Z245" s="282"/>
      <c r="AA245" s="310">
        <v>110</v>
      </c>
      <c r="AB245" s="316"/>
      <c r="AC245" s="544"/>
      <c r="AD245" s="293"/>
      <c r="AE245" s="547"/>
      <c r="AF245" s="547"/>
      <c r="AG245" s="547"/>
      <c r="AH245" s="547"/>
      <c r="AI245" s="547"/>
      <c r="AJ245" s="547"/>
      <c r="AK245" s="547"/>
      <c r="AL245" s="547"/>
      <c r="AM245" s="547"/>
      <c r="AN245" s="547"/>
      <c r="AO245" s="547"/>
      <c r="AP245" s="547"/>
      <c r="AQ245" s="547"/>
      <c r="AR245" s="547"/>
      <c r="AS245" s="547"/>
      <c r="AT245" s="547"/>
      <c r="AU245" s="547"/>
      <c r="AV245" s="547"/>
      <c r="AW245" s="547"/>
    </row>
    <row r="246" spans="1:49" s="551" customFormat="1" ht="18.75" hidden="1" customHeight="1" x14ac:dyDescent="0.3">
      <c r="A246" s="307" t="s">
        <v>844</v>
      </c>
      <c r="B246" s="272" t="s">
        <v>884</v>
      </c>
      <c r="C246" s="553" t="s">
        <v>885</v>
      </c>
      <c r="D246" s="355" t="s">
        <v>886</v>
      </c>
      <c r="E246" s="272"/>
      <c r="F246" s="272" t="s">
        <v>361</v>
      </c>
      <c r="G246" s="272" t="s">
        <v>3</v>
      </c>
      <c r="H246" s="536"/>
      <c r="I246" s="536"/>
      <c r="J246" s="536"/>
      <c r="K246" s="536"/>
      <c r="L246" s="272"/>
      <c r="M246" s="274">
        <v>13.4</v>
      </c>
      <c r="N246" s="275">
        <f t="shared" si="27"/>
        <v>6.7</v>
      </c>
      <c r="O246" s="275">
        <f t="shared" si="28"/>
        <v>4.4666666666666668</v>
      </c>
      <c r="P246" s="276">
        <f t="shared" si="29"/>
        <v>16.080000000000002</v>
      </c>
      <c r="Q246" s="287">
        <v>42371</v>
      </c>
      <c r="R246" s="288" t="s">
        <v>1648</v>
      </c>
      <c r="S246" s="288">
        <v>36</v>
      </c>
      <c r="T246" s="288"/>
      <c r="U246" s="289"/>
      <c r="V246" s="279">
        <v>42426</v>
      </c>
      <c r="W246" s="280" t="s">
        <v>457</v>
      </c>
      <c r="X246" s="280">
        <v>15</v>
      </c>
      <c r="Y246" s="281"/>
      <c r="Z246" s="282"/>
      <c r="AA246" s="527">
        <f>S246-X246</f>
        <v>21</v>
      </c>
      <c r="AB246" s="316"/>
      <c r="AC246" s="544"/>
      <c r="AD246" s="293" t="s">
        <v>2106</v>
      </c>
      <c r="AE246" s="547"/>
      <c r="AF246" s="547"/>
      <c r="AG246" s="547"/>
      <c r="AH246" s="547"/>
      <c r="AI246" s="547"/>
      <c r="AJ246" s="547"/>
      <c r="AK246" s="547"/>
      <c r="AL246" s="547"/>
      <c r="AM246" s="547"/>
      <c r="AN246" s="547"/>
      <c r="AO246" s="547"/>
      <c r="AP246" s="547"/>
      <c r="AQ246" s="547"/>
      <c r="AR246" s="547"/>
      <c r="AS246" s="547"/>
      <c r="AT246" s="547"/>
      <c r="AU246" s="547"/>
      <c r="AV246" s="547"/>
      <c r="AW246" s="547"/>
    </row>
    <row r="247" spans="1:49" s="551" customFormat="1" ht="18.75" hidden="1" customHeight="1" x14ac:dyDescent="0.3">
      <c r="A247" s="307" t="s">
        <v>86</v>
      </c>
      <c r="B247" s="272" t="s">
        <v>791</v>
      </c>
      <c r="C247" s="553" t="s">
        <v>809</v>
      </c>
      <c r="D247" s="355" t="s">
        <v>904</v>
      </c>
      <c r="E247" s="272"/>
      <c r="F247" s="272" t="s">
        <v>909</v>
      </c>
      <c r="G247" s="272" t="s">
        <v>3</v>
      </c>
      <c r="H247" s="536"/>
      <c r="I247" s="536"/>
      <c r="J247" s="536"/>
      <c r="K247" s="536"/>
      <c r="L247" s="272"/>
      <c r="M247" s="274">
        <v>41.99</v>
      </c>
      <c r="N247" s="275">
        <f t="shared" si="27"/>
        <v>20.995000000000001</v>
      </c>
      <c r="O247" s="275">
        <f t="shared" si="28"/>
        <v>13.996666666666668</v>
      </c>
      <c r="P247" s="276">
        <f t="shared" si="29"/>
        <v>50.388000000000005</v>
      </c>
      <c r="Q247" s="287">
        <v>42371</v>
      </c>
      <c r="R247" s="288" t="s">
        <v>1648</v>
      </c>
      <c r="S247" s="288">
        <v>11</v>
      </c>
      <c r="T247" s="288"/>
      <c r="U247" s="289"/>
      <c r="V247" s="279">
        <v>42444</v>
      </c>
      <c r="W247" s="280" t="s">
        <v>457</v>
      </c>
      <c r="X247" s="280">
        <v>2</v>
      </c>
      <c r="Y247" s="281"/>
      <c r="Z247" s="282"/>
      <c r="AA247" s="785">
        <v>8</v>
      </c>
      <c r="AB247" s="316"/>
      <c r="AC247" s="544"/>
      <c r="AD247" s="293" t="s">
        <v>459</v>
      </c>
      <c r="AE247" s="547"/>
      <c r="AF247" s="547"/>
      <c r="AG247" s="547"/>
      <c r="AH247" s="547"/>
      <c r="AI247" s="547"/>
      <c r="AJ247" s="547"/>
      <c r="AK247" s="547"/>
      <c r="AL247" s="547"/>
      <c r="AM247" s="547"/>
      <c r="AN247" s="547"/>
      <c r="AO247" s="547"/>
      <c r="AP247" s="547"/>
      <c r="AQ247" s="547"/>
      <c r="AR247" s="547"/>
      <c r="AS247" s="547"/>
      <c r="AT247" s="547"/>
      <c r="AU247" s="547"/>
      <c r="AV247" s="547"/>
      <c r="AW247" s="547"/>
    </row>
    <row r="248" spans="1:49" s="551" customFormat="1" ht="18.75" hidden="1" customHeight="1" x14ac:dyDescent="0.3">
      <c r="A248" s="307"/>
      <c r="B248" s="272" t="s">
        <v>791</v>
      </c>
      <c r="C248" s="553" t="s">
        <v>809</v>
      </c>
      <c r="D248" s="355" t="s">
        <v>904</v>
      </c>
      <c r="E248" s="272"/>
      <c r="F248" s="272" t="s">
        <v>909</v>
      </c>
      <c r="G248" s="272" t="s">
        <v>3</v>
      </c>
      <c r="H248" s="536"/>
      <c r="I248" s="536"/>
      <c r="J248" s="536"/>
      <c r="K248" s="536"/>
      <c r="L248" s="272"/>
      <c r="M248" s="274">
        <v>41.99</v>
      </c>
      <c r="N248" s="275">
        <f t="shared" si="27"/>
        <v>20.995000000000001</v>
      </c>
      <c r="O248" s="275">
        <f t="shared" si="28"/>
        <v>13.996666666666668</v>
      </c>
      <c r="P248" s="276">
        <f t="shared" si="29"/>
        <v>50.388000000000005</v>
      </c>
      <c r="Q248" s="287"/>
      <c r="R248" s="288"/>
      <c r="S248" s="288"/>
      <c r="T248" s="288"/>
      <c r="U248" s="289"/>
      <c r="V248" s="279">
        <v>42485</v>
      </c>
      <c r="W248" s="280" t="s">
        <v>457</v>
      </c>
      <c r="X248" s="280">
        <v>1</v>
      </c>
      <c r="Y248" s="281"/>
      <c r="Z248" s="282"/>
      <c r="AA248" s="786"/>
      <c r="AB248" s="316"/>
      <c r="AC248" s="544"/>
      <c r="AD248" s="293" t="s">
        <v>2243</v>
      </c>
      <c r="AE248" s="547"/>
      <c r="AF248" s="547"/>
      <c r="AG248" s="547"/>
      <c r="AH248" s="547"/>
      <c r="AI248" s="547"/>
      <c r="AJ248" s="547"/>
      <c r="AK248" s="547"/>
      <c r="AL248" s="547"/>
      <c r="AM248" s="547"/>
      <c r="AN248" s="547"/>
      <c r="AO248" s="547"/>
      <c r="AP248" s="547"/>
      <c r="AQ248" s="547"/>
      <c r="AR248" s="547"/>
      <c r="AS248" s="547"/>
      <c r="AT248" s="547"/>
      <c r="AU248" s="547"/>
      <c r="AV248" s="547"/>
      <c r="AW248" s="547"/>
    </row>
    <row r="249" spans="1:49" s="551" customFormat="1" ht="18.75" hidden="1" customHeight="1" x14ac:dyDescent="0.3">
      <c r="A249" s="307" t="s">
        <v>843</v>
      </c>
      <c r="B249" s="272" t="s">
        <v>791</v>
      </c>
      <c r="C249" s="553" t="s">
        <v>1062</v>
      </c>
      <c r="D249" s="355" t="s">
        <v>905</v>
      </c>
      <c r="E249" s="272"/>
      <c r="F249" s="272" t="s">
        <v>908</v>
      </c>
      <c r="G249" s="272" t="s">
        <v>3</v>
      </c>
      <c r="H249" s="536"/>
      <c r="I249" s="536"/>
      <c r="J249" s="536"/>
      <c r="K249" s="536"/>
      <c r="L249" s="272"/>
      <c r="M249" s="274">
        <v>38.79</v>
      </c>
      <c r="N249" s="275">
        <f t="shared" si="27"/>
        <v>19.395</v>
      </c>
      <c r="O249" s="275">
        <f t="shared" si="28"/>
        <v>12.93</v>
      </c>
      <c r="P249" s="276">
        <f t="shared" si="29"/>
        <v>46.548000000000002</v>
      </c>
      <c r="Q249" s="287">
        <v>42371</v>
      </c>
      <c r="R249" s="288" t="s">
        <v>1648</v>
      </c>
      <c r="S249" s="288">
        <v>1</v>
      </c>
      <c r="T249" s="288"/>
      <c r="U249" s="289"/>
      <c r="V249" s="279"/>
      <c r="W249" s="280"/>
      <c r="X249" s="280"/>
      <c r="Y249" s="281"/>
      <c r="Z249" s="282"/>
      <c r="AA249" s="310">
        <f>S249</f>
        <v>1</v>
      </c>
      <c r="AB249" s="316"/>
      <c r="AC249" s="544"/>
      <c r="AD249" s="293"/>
      <c r="AE249" s="547"/>
      <c r="AF249" s="547"/>
      <c r="AG249" s="547"/>
      <c r="AH249" s="547"/>
      <c r="AI249" s="547"/>
      <c r="AJ249" s="547"/>
      <c r="AK249" s="547"/>
      <c r="AL249" s="547"/>
      <c r="AM249" s="547"/>
      <c r="AN249" s="547"/>
      <c r="AO249" s="547"/>
      <c r="AP249" s="547"/>
      <c r="AQ249" s="547"/>
      <c r="AR249" s="547"/>
      <c r="AS249" s="547"/>
      <c r="AT249" s="547"/>
      <c r="AU249" s="547"/>
      <c r="AV249" s="547"/>
      <c r="AW249" s="547"/>
    </row>
    <row r="250" spans="1:49" s="551" customFormat="1" ht="18.75" hidden="1" customHeight="1" x14ac:dyDescent="0.3">
      <c r="A250" s="307" t="s">
        <v>67</v>
      </c>
      <c r="B250" s="272" t="s">
        <v>791</v>
      </c>
      <c r="C250" s="553" t="s">
        <v>792</v>
      </c>
      <c r="D250" s="355" t="s">
        <v>906</v>
      </c>
      <c r="E250" s="272"/>
      <c r="F250" s="272" t="s">
        <v>909</v>
      </c>
      <c r="G250" s="272" t="s">
        <v>3</v>
      </c>
      <c r="H250" s="536"/>
      <c r="I250" s="536"/>
      <c r="J250" s="536"/>
      <c r="K250" s="536"/>
      <c r="L250" s="272"/>
      <c r="M250" s="274">
        <v>46.44</v>
      </c>
      <c r="N250" s="275">
        <f t="shared" si="27"/>
        <v>23.22</v>
      </c>
      <c r="O250" s="275">
        <f t="shared" si="28"/>
        <v>15.479999999999999</v>
      </c>
      <c r="P250" s="276">
        <f t="shared" si="29"/>
        <v>55.727999999999994</v>
      </c>
      <c r="Q250" s="287">
        <v>42371</v>
      </c>
      <c r="R250" s="288" t="s">
        <v>1648</v>
      </c>
      <c r="S250" s="288">
        <v>7</v>
      </c>
      <c r="T250" s="288"/>
      <c r="U250" s="289"/>
      <c r="V250" s="279">
        <v>42422</v>
      </c>
      <c r="W250" s="280" t="s">
        <v>457</v>
      </c>
      <c r="X250" s="280">
        <v>1</v>
      </c>
      <c r="Y250" s="281"/>
      <c r="Z250" s="282"/>
      <c r="AA250" s="787">
        <f>S250-X250-X251-X252</f>
        <v>0</v>
      </c>
      <c r="AB250" s="316"/>
      <c r="AC250" s="544"/>
      <c r="AD250" s="293" t="s">
        <v>2065</v>
      </c>
      <c r="AE250" s="547"/>
      <c r="AF250" s="547"/>
      <c r="AG250" s="547"/>
      <c r="AH250" s="547"/>
      <c r="AI250" s="547"/>
      <c r="AJ250" s="547"/>
      <c r="AK250" s="547"/>
      <c r="AL250" s="547"/>
      <c r="AM250" s="547"/>
      <c r="AN250" s="547"/>
      <c r="AO250" s="547"/>
      <c r="AP250" s="547"/>
      <c r="AQ250" s="547"/>
      <c r="AR250" s="547"/>
      <c r="AS250" s="547"/>
      <c r="AT250" s="547"/>
      <c r="AU250" s="547"/>
      <c r="AV250" s="547"/>
      <c r="AW250" s="547"/>
    </row>
    <row r="251" spans="1:49" s="551" customFormat="1" ht="18.75" hidden="1" customHeight="1" x14ac:dyDescent="0.3">
      <c r="A251" s="307" t="s">
        <v>67</v>
      </c>
      <c r="B251" s="272" t="s">
        <v>791</v>
      </c>
      <c r="C251" s="553" t="s">
        <v>792</v>
      </c>
      <c r="D251" s="355" t="s">
        <v>906</v>
      </c>
      <c r="E251" s="272"/>
      <c r="F251" s="272" t="s">
        <v>909</v>
      </c>
      <c r="G251" s="272" t="s">
        <v>3</v>
      </c>
      <c r="H251" s="536"/>
      <c r="I251" s="536"/>
      <c r="J251" s="536"/>
      <c r="K251" s="536"/>
      <c r="L251" s="272"/>
      <c r="M251" s="274">
        <v>46.44</v>
      </c>
      <c r="N251" s="275">
        <f t="shared" si="27"/>
        <v>23.22</v>
      </c>
      <c r="O251" s="275">
        <f t="shared" si="28"/>
        <v>15.479999999999999</v>
      </c>
      <c r="P251" s="276">
        <f t="shared" si="29"/>
        <v>55.727999999999994</v>
      </c>
      <c r="Q251" s="287"/>
      <c r="R251" s="288"/>
      <c r="S251" s="288"/>
      <c r="T251" s="288"/>
      <c r="U251" s="289"/>
      <c r="V251" s="279">
        <v>42425</v>
      </c>
      <c r="W251" s="280" t="s">
        <v>457</v>
      </c>
      <c r="X251" s="280">
        <v>1</v>
      </c>
      <c r="Y251" s="281"/>
      <c r="Z251" s="282"/>
      <c r="AA251" s="788"/>
      <c r="AB251" s="316"/>
      <c r="AC251" s="544"/>
      <c r="AD251" s="293" t="s">
        <v>459</v>
      </c>
      <c r="AE251" s="547"/>
      <c r="AF251" s="547"/>
      <c r="AG251" s="547"/>
      <c r="AH251" s="547"/>
      <c r="AI251" s="547"/>
      <c r="AJ251" s="547"/>
      <c r="AK251" s="547"/>
      <c r="AL251" s="547"/>
      <c r="AM251" s="547"/>
      <c r="AN251" s="547"/>
      <c r="AO251" s="547"/>
      <c r="AP251" s="547"/>
      <c r="AQ251" s="547"/>
      <c r="AR251" s="547"/>
      <c r="AS251" s="547"/>
      <c r="AT251" s="547"/>
      <c r="AU251" s="547"/>
      <c r="AV251" s="547"/>
      <c r="AW251" s="547"/>
    </row>
    <row r="252" spans="1:49" s="551" customFormat="1" ht="18.75" hidden="1" customHeight="1" x14ac:dyDescent="0.3">
      <c r="A252" s="307" t="s">
        <v>67</v>
      </c>
      <c r="B252" s="272" t="s">
        <v>791</v>
      </c>
      <c r="C252" s="553" t="s">
        <v>792</v>
      </c>
      <c r="D252" s="355" t="s">
        <v>906</v>
      </c>
      <c r="E252" s="272"/>
      <c r="F252" s="272" t="s">
        <v>909</v>
      </c>
      <c r="G252" s="272" t="s">
        <v>3</v>
      </c>
      <c r="H252" s="536"/>
      <c r="I252" s="536"/>
      <c r="J252" s="536"/>
      <c r="K252" s="536"/>
      <c r="L252" s="272"/>
      <c r="M252" s="274">
        <v>46.44</v>
      </c>
      <c r="N252" s="275">
        <f t="shared" si="27"/>
        <v>23.22</v>
      </c>
      <c r="O252" s="275">
        <f t="shared" si="28"/>
        <v>15.479999999999999</v>
      </c>
      <c r="P252" s="276">
        <f t="shared" si="29"/>
        <v>55.727999999999994</v>
      </c>
      <c r="Q252" s="287"/>
      <c r="R252" s="288"/>
      <c r="S252" s="288"/>
      <c r="T252" s="288"/>
      <c r="U252" s="289"/>
      <c r="V252" s="279">
        <v>42432</v>
      </c>
      <c r="W252" s="280" t="s">
        <v>457</v>
      </c>
      <c r="X252" s="280">
        <v>5</v>
      </c>
      <c r="Y252" s="281"/>
      <c r="Z252" s="282"/>
      <c r="AA252" s="789"/>
      <c r="AB252" s="316"/>
      <c r="AC252" s="544"/>
      <c r="AD252" s="293" t="s">
        <v>2111</v>
      </c>
      <c r="AE252" s="547"/>
      <c r="AF252" s="547"/>
      <c r="AG252" s="547"/>
      <c r="AH252" s="547"/>
      <c r="AI252" s="547"/>
      <c r="AJ252" s="547"/>
      <c r="AK252" s="547"/>
      <c r="AL252" s="547"/>
      <c r="AM252" s="547"/>
      <c r="AN252" s="547"/>
      <c r="AO252" s="547"/>
      <c r="AP252" s="547"/>
      <c r="AQ252" s="547"/>
      <c r="AR252" s="547"/>
      <c r="AS252" s="547"/>
      <c r="AT252" s="547"/>
      <c r="AU252" s="547"/>
      <c r="AV252" s="547"/>
      <c r="AW252" s="547"/>
    </row>
    <row r="253" spans="1:49" s="551" customFormat="1" ht="18.75" hidden="1" customHeight="1" x14ac:dyDescent="0.3">
      <c r="A253" s="334" t="s">
        <v>53</v>
      </c>
      <c r="B253" s="272" t="s">
        <v>2261</v>
      </c>
      <c r="C253" s="553" t="s">
        <v>798</v>
      </c>
      <c r="D253" s="355" t="s">
        <v>907</v>
      </c>
      <c r="E253" s="272"/>
      <c r="F253" s="272" t="s">
        <v>909</v>
      </c>
      <c r="G253" s="272" t="s">
        <v>3</v>
      </c>
      <c r="H253" s="536"/>
      <c r="I253" s="536"/>
      <c r="J253" s="536"/>
      <c r="K253" s="536"/>
      <c r="L253" s="272"/>
      <c r="M253" s="274">
        <v>44.19</v>
      </c>
      <c r="N253" s="275">
        <f t="shared" si="27"/>
        <v>22.094999999999999</v>
      </c>
      <c r="O253" s="275">
        <f t="shared" si="28"/>
        <v>14.729999999999999</v>
      </c>
      <c r="P253" s="276">
        <f t="shared" si="29"/>
        <v>53.027999999999999</v>
      </c>
      <c r="Q253" s="287">
        <v>42371</v>
      </c>
      <c r="R253" s="288" t="s">
        <v>1648</v>
      </c>
      <c r="S253" s="288">
        <v>11</v>
      </c>
      <c r="T253" s="288"/>
      <c r="U253" s="289"/>
      <c r="V253" s="279"/>
      <c r="W253" s="280"/>
      <c r="X253" s="280"/>
      <c r="Y253" s="281"/>
      <c r="Z253" s="282"/>
      <c r="AA253" s="527">
        <v>11</v>
      </c>
      <c r="AB253" s="316"/>
      <c r="AC253" s="544"/>
      <c r="AD253" s="293"/>
      <c r="AE253" s="547"/>
      <c r="AF253" s="547"/>
      <c r="AG253" s="547"/>
      <c r="AH253" s="547"/>
      <c r="AI253" s="547"/>
      <c r="AJ253" s="547"/>
      <c r="AK253" s="547"/>
      <c r="AL253" s="547"/>
      <c r="AM253" s="547"/>
      <c r="AN253" s="547"/>
      <c r="AO253" s="547"/>
      <c r="AP253" s="547"/>
      <c r="AQ253" s="547"/>
      <c r="AR253" s="547"/>
      <c r="AS253" s="547"/>
      <c r="AT253" s="547"/>
      <c r="AU253" s="547"/>
      <c r="AV253" s="547"/>
      <c r="AW253" s="547"/>
    </row>
    <row r="254" spans="1:49" s="551" customFormat="1" ht="18.75" hidden="1" customHeight="1" x14ac:dyDescent="0.3">
      <c r="A254" s="307" t="s">
        <v>843</v>
      </c>
      <c r="B254" s="272" t="s">
        <v>791</v>
      </c>
      <c r="C254" s="553" t="s">
        <v>798</v>
      </c>
      <c r="D254" s="355" t="s">
        <v>907</v>
      </c>
      <c r="E254" s="272"/>
      <c r="F254" s="272" t="s">
        <v>909</v>
      </c>
      <c r="G254" s="272" t="s">
        <v>3</v>
      </c>
      <c r="H254" s="536"/>
      <c r="I254" s="536"/>
      <c r="J254" s="536"/>
      <c r="K254" s="536"/>
      <c r="L254" s="272"/>
      <c r="M254" s="274">
        <v>44.19</v>
      </c>
      <c r="N254" s="275">
        <f t="shared" si="27"/>
        <v>22.094999999999999</v>
      </c>
      <c r="O254" s="275">
        <f t="shared" si="28"/>
        <v>14.729999999999999</v>
      </c>
      <c r="P254" s="276">
        <f t="shared" si="29"/>
        <v>53.027999999999999</v>
      </c>
      <c r="Q254" s="287">
        <v>42371</v>
      </c>
      <c r="R254" s="288" t="s">
        <v>1648</v>
      </c>
      <c r="S254" s="288">
        <v>1</v>
      </c>
      <c r="T254" s="288"/>
      <c r="U254" s="289"/>
      <c r="V254" s="279">
        <v>42473</v>
      </c>
      <c r="W254" s="280" t="s">
        <v>457</v>
      </c>
      <c r="X254" s="280">
        <v>1</v>
      </c>
      <c r="Y254" s="281"/>
      <c r="Z254" s="282"/>
      <c r="AA254" s="529">
        <f>S254-X254</f>
        <v>0</v>
      </c>
      <c r="AB254" s="316"/>
      <c r="AC254" s="544"/>
      <c r="AD254" s="293" t="s">
        <v>459</v>
      </c>
      <c r="AE254" s="547"/>
      <c r="AF254" s="547"/>
      <c r="AG254" s="547"/>
      <c r="AH254" s="547"/>
      <c r="AI254" s="547"/>
      <c r="AJ254" s="547"/>
      <c r="AK254" s="547"/>
      <c r="AL254" s="547"/>
      <c r="AM254" s="547"/>
      <c r="AN254" s="547"/>
      <c r="AO254" s="547"/>
      <c r="AP254" s="547"/>
      <c r="AQ254" s="547"/>
      <c r="AR254" s="547"/>
      <c r="AS254" s="547"/>
      <c r="AT254" s="547"/>
      <c r="AU254" s="547"/>
      <c r="AV254" s="547"/>
      <c r="AW254" s="547"/>
    </row>
    <row r="255" spans="1:49" s="551" customFormat="1" ht="18.75" hidden="1" customHeight="1" x14ac:dyDescent="0.3">
      <c r="A255" s="307" t="s">
        <v>40</v>
      </c>
      <c r="B255" s="272" t="s">
        <v>915</v>
      </c>
      <c r="C255" s="553" t="s">
        <v>914</v>
      </c>
      <c r="D255" s="355" t="s">
        <v>916</v>
      </c>
      <c r="E255" s="272"/>
      <c r="F255" s="272" t="s">
        <v>917</v>
      </c>
      <c r="G255" s="272" t="s">
        <v>3</v>
      </c>
      <c r="H255" s="536"/>
      <c r="I255" s="536"/>
      <c r="J255" s="536"/>
      <c r="K255" s="536"/>
      <c r="L255" s="272"/>
      <c r="M255" s="274">
        <v>12.94</v>
      </c>
      <c r="N255" s="275">
        <f t="shared" si="27"/>
        <v>6.47</v>
      </c>
      <c r="O255" s="275">
        <f t="shared" si="28"/>
        <v>4.3133333333333335</v>
      </c>
      <c r="P255" s="276">
        <f t="shared" si="29"/>
        <v>15.527999999999999</v>
      </c>
      <c r="Q255" s="287">
        <v>42371</v>
      </c>
      <c r="R255" s="288" t="s">
        <v>1648</v>
      </c>
      <c r="S255" s="288">
        <v>57</v>
      </c>
      <c r="T255" s="288"/>
      <c r="U255" s="289"/>
      <c r="V255" s="279"/>
      <c r="W255" s="280"/>
      <c r="X255" s="280"/>
      <c r="Y255" s="281"/>
      <c r="Z255" s="282"/>
      <c r="AA255" s="527">
        <f>S255</f>
        <v>57</v>
      </c>
      <c r="AB255" s="316"/>
      <c r="AC255" s="544"/>
      <c r="AD255" s="293"/>
      <c r="AE255" s="547"/>
      <c r="AF255" s="547"/>
      <c r="AG255" s="547"/>
      <c r="AH255" s="547"/>
      <c r="AI255" s="547"/>
      <c r="AJ255" s="547"/>
      <c r="AK255" s="547"/>
      <c r="AL255" s="547"/>
      <c r="AM255" s="547"/>
      <c r="AN255" s="547"/>
      <c r="AO255" s="547"/>
      <c r="AP255" s="547"/>
      <c r="AQ255" s="547"/>
      <c r="AR255" s="547"/>
      <c r="AS255" s="547"/>
      <c r="AT255" s="547"/>
      <c r="AU255" s="547"/>
      <c r="AV255" s="547"/>
      <c r="AW255" s="547"/>
    </row>
    <row r="256" spans="1:49" s="551" customFormat="1" ht="18.75" hidden="1" customHeight="1" x14ac:dyDescent="0.3">
      <c r="A256" s="307" t="s">
        <v>56</v>
      </c>
      <c r="B256" s="272" t="s">
        <v>915</v>
      </c>
      <c r="C256" s="553" t="s">
        <v>864</v>
      </c>
      <c r="D256" s="355" t="s">
        <v>918</v>
      </c>
      <c r="E256" s="272"/>
      <c r="F256" s="272" t="s">
        <v>917</v>
      </c>
      <c r="G256" s="272" t="s">
        <v>3</v>
      </c>
      <c r="H256" s="536"/>
      <c r="I256" s="536"/>
      <c r="J256" s="536"/>
      <c r="K256" s="536"/>
      <c r="L256" s="272"/>
      <c r="M256" s="274">
        <v>12.94</v>
      </c>
      <c r="N256" s="275">
        <f t="shared" si="27"/>
        <v>6.47</v>
      </c>
      <c r="O256" s="275">
        <f t="shared" si="28"/>
        <v>4.3133333333333335</v>
      </c>
      <c r="P256" s="276">
        <f t="shared" si="29"/>
        <v>15.527999999999999</v>
      </c>
      <c r="Q256" s="287">
        <v>42371</v>
      </c>
      <c r="R256" s="288" t="s">
        <v>1648</v>
      </c>
      <c r="S256" s="288">
        <v>29</v>
      </c>
      <c r="T256" s="288"/>
      <c r="U256" s="289"/>
      <c r="V256" s="279"/>
      <c r="W256" s="280"/>
      <c r="X256" s="280"/>
      <c r="Y256" s="281"/>
      <c r="Z256" s="282"/>
      <c r="AA256" s="527">
        <v>29</v>
      </c>
      <c r="AB256" s="316"/>
      <c r="AC256" s="544"/>
      <c r="AD256" s="293"/>
      <c r="AE256" s="547"/>
      <c r="AF256" s="547"/>
      <c r="AG256" s="547"/>
      <c r="AH256" s="547"/>
      <c r="AI256" s="547"/>
      <c r="AJ256" s="547"/>
      <c r="AK256" s="547"/>
      <c r="AL256" s="547"/>
      <c r="AM256" s="547"/>
      <c r="AN256" s="547"/>
      <c r="AO256" s="547"/>
      <c r="AP256" s="547"/>
      <c r="AQ256" s="547"/>
      <c r="AR256" s="547"/>
      <c r="AS256" s="547"/>
      <c r="AT256" s="547"/>
      <c r="AU256" s="547"/>
      <c r="AV256" s="547"/>
      <c r="AW256" s="547"/>
    </row>
    <row r="257" spans="1:49" s="551" customFormat="1" ht="18.75" hidden="1" customHeight="1" x14ac:dyDescent="0.3">
      <c r="A257" s="307" t="s">
        <v>49</v>
      </c>
      <c r="B257" s="272" t="s">
        <v>857</v>
      </c>
      <c r="C257" s="553" t="s">
        <v>864</v>
      </c>
      <c r="D257" s="355" t="s">
        <v>918</v>
      </c>
      <c r="E257" s="272"/>
      <c r="F257" s="272" t="s">
        <v>917</v>
      </c>
      <c r="G257" s="272" t="s">
        <v>3</v>
      </c>
      <c r="H257" s="536"/>
      <c r="I257" s="536"/>
      <c r="J257" s="536"/>
      <c r="K257" s="536"/>
      <c r="L257" s="272"/>
      <c r="M257" s="274">
        <v>12.94</v>
      </c>
      <c r="N257" s="275">
        <f t="shared" si="27"/>
        <v>6.47</v>
      </c>
      <c r="O257" s="275">
        <f t="shared" si="28"/>
        <v>4.3133333333333335</v>
      </c>
      <c r="P257" s="276">
        <f t="shared" si="29"/>
        <v>15.527999999999999</v>
      </c>
      <c r="Q257" s="287">
        <v>42371</v>
      </c>
      <c r="R257" s="288" t="s">
        <v>1648</v>
      </c>
      <c r="S257" s="288">
        <v>4</v>
      </c>
      <c r="T257" s="288"/>
      <c r="U257" s="289"/>
      <c r="V257" s="279"/>
      <c r="W257" s="280"/>
      <c r="X257" s="280"/>
      <c r="Y257" s="281"/>
      <c r="Z257" s="282"/>
      <c r="AA257" s="527">
        <f>S257</f>
        <v>4</v>
      </c>
      <c r="AB257" s="316"/>
      <c r="AC257" s="544"/>
      <c r="AD257" s="293"/>
      <c r="AE257" s="547"/>
      <c r="AF257" s="547"/>
      <c r="AG257" s="547"/>
      <c r="AH257" s="547"/>
      <c r="AI257" s="547"/>
      <c r="AJ257" s="547"/>
      <c r="AK257" s="547"/>
      <c r="AL257" s="547"/>
      <c r="AM257" s="547"/>
      <c r="AN257" s="547"/>
      <c r="AO257" s="547"/>
      <c r="AP257" s="547"/>
      <c r="AQ257" s="547"/>
      <c r="AR257" s="547"/>
      <c r="AS257" s="547"/>
      <c r="AT257" s="547"/>
      <c r="AU257" s="547"/>
      <c r="AV257" s="547"/>
      <c r="AW257" s="547"/>
    </row>
    <row r="258" spans="1:49" s="551" customFormat="1" ht="18.75" hidden="1" customHeight="1" x14ac:dyDescent="0.3">
      <c r="A258" s="307" t="s">
        <v>116</v>
      </c>
      <c r="B258" s="272" t="s">
        <v>915</v>
      </c>
      <c r="C258" s="542" t="s">
        <v>922</v>
      </c>
      <c r="D258" s="535" t="s">
        <v>930</v>
      </c>
      <c r="E258" s="272"/>
      <c r="F258" s="272" t="s">
        <v>926</v>
      </c>
      <c r="G258" s="272" t="s">
        <v>3</v>
      </c>
      <c r="H258" s="536"/>
      <c r="I258" s="536"/>
      <c r="J258" s="536"/>
      <c r="K258" s="536"/>
      <c r="L258" s="272"/>
      <c r="M258" s="274">
        <v>32.85</v>
      </c>
      <c r="N258" s="275">
        <f t="shared" si="27"/>
        <v>16.425000000000001</v>
      </c>
      <c r="O258" s="275">
        <f t="shared" si="28"/>
        <v>10.950000000000001</v>
      </c>
      <c r="P258" s="276">
        <f t="shared" si="29"/>
        <v>39.42</v>
      </c>
      <c r="Q258" s="287">
        <v>42371</v>
      </c>
      <c r="R258" s="288" t="s">
        <v>1648</v>
      </c>
      <c r="S258" s="288">
        <v>1</v>
      </c>
      <c r="T258" s="288"/>
      <c r="U258" s="289"/>
      <c r="V258" s="279"/>
      <c r="W258" s="280"/>
      <c r="X258" s="280"/>
      <c r="Y258" s="281"/>
      <c r="Z258" s="282"/>
      <c r="AA258" s="528">
        <v>1</v>
      </c>
      <c r="AB258" s="316"/>
      <c r="AC258" s="544"/>
      <c r="AD258" s="293"/>
      <c r="AE258" s="547"/>
      <c r="AF258" s="547"/>
      <c r="AG258" s="547"/>
      <c r="AH258" s="547"/>
      <c r="AI258" s="547"/>
      <c r="AJ258" s="547"/>
      <c r="AK258" s="547"/>
      <c r="AL258" s="547"/>
      <c r="AM258" s="547"/>
      <c r="AN258" s="547"/>
      <c r="AO258" s="547"/>
      <c r="AP258" s="547"/>
      <c r="AQ258" s="547"/>
      <c r="AR258" s="547"/>
      <c r="AS258" s="547"/>
      <c r="AT258" s="547"/>
      <c r="AU258" s="547"/>
      <c r="AV258" s="547"/>
      <c r="AW258" s="547"/>
    </row>
    <row r="259" spans="1:49" s="551" customFormat="1" ht="18.75" hidden="1" customHeight="1" x14ac:dyDescent="0.3">
      <c r="A259" s="307" t="s">
        <v>116</v>
      </c>
      <c r="B259" s="272" t="s">
        <v>915</v>
      </c>
      <c r="C259" s="542" t="s">
        <v>927</v>
      </c>
      <c r="D259" s="535" t="s">
        <v>928</v>
      </c>
      <c r="E259" s="272"/>
      <c r="F259" s="272" t="s">
        <v>924</v>
      </c>
      <c r="G259" s="272" t="s">
        <v>3</v>
      </c>
      <c r="H259" s="536"/>
      <c r="I259" s="536"/>
      <c r="J259" s="536"/>
      <c r="K259" s="536"/>
      <c r="L259" s="272"/>
      <c r="M259" s="274">
        <v>32.85</v>
      </c>
      <c r="N259" s="275">
        <f t="shared" si="27"/>
        <v>16.425000000000001</v>
      </c>
      <c r="O259" s="275">
        <f t="shared" si="28"/>
        <v>10.950000000000001</v>
      </c>
      <c r="P259" s="276">
        <f t="shared" si="29"/>
        <v>39.42</v>
      </c>
      <c r="Q259" s="287">
        <v>42371</v>
      </c>
      <c r="R259" s="288" t="s">
        <v>1648</v>
      </c>
      <c r="S259" s="288">
        <v>4</v>
      </c>
      <c r="T259" s="288"/>
      <c r="U259" s="289"/>
      <c r="V259" s="279"/>
      <c r="W259" s="280"/>
      <c r="X259" s="280"/>
      <c r="Y259" s="281"/>
      <c r="Z259" s="282"/>
      <c r="AA259" s="310">
        <f>S259</f>
        <v>4</v>
      </c>
      <c r="AB259" s="316"/>
      <c r="AC259" s="544"/>
      <c r="AD259" s="293"/>
      <c r="AE259" s="547"/>
      <c r="AF259" s="547"/>
      <c r="AG259" s="547"/>
      <c r="AH259" s="547"/>
      <c r="AI259" s="547"/>
      <c r="AJ259" s="547"/>
      <c r="AK259" s="547"/>
      <c r="AL259" s="547"/>
      <c r="AM259" s="547"/>
      <c r="AN259" s="547"/>
      <c r="AO259" s="547"/>
      <c r="AP259" s="547"/>
      <c r="AQ259" s="547"/>
      <c r="AR259" s="547"/>
      <c r="AS259" s="547"/>
      <c r="AT259" s="547"/>
      <c r="AU259" s="547"/>
      <c r="AV259" s="547"/>
      <c r="AW259" s="547"/>
    </row>
    <row r="260" spans="1:49" s="551" customFormat="1" ht="18.75" hidden="1" customHeight="1" x14ac:dyDescent="0.3">
      <c r="A260" s="307" t="s">
        <v>56</v>
      </c>
      <c r="B260" s="272" t="s">
        <v>915</v>
      </c>
      <c r="C260" s="542" t="s">
        <v>932</v>
      </c>
      <c r="D260" s="535" t="s">
        <v>933</v>
      </c>
      <c r="E260" s="272"/>
      <c r="F260" s="272" t="s">
        <v>536</v>
      </c>
      <c r="G260" s="272" t="s">
        <v>3</v>
      </c>
      <c r="H260" s="536"/>
      <c r="I260" s="536"/>
      <c r="J260" s="536"/>
      <c r="K260" s="536"/>
      <c r="L260" s="272"/>
      <c r="M260" s="274">
        <v>12.94</v>
      </c>
      <c r="N260" s="275">
        <f t="shared" si="27"/>
        <v>6.47</v>
      </c>
      <c r="O260" s="275">
        <f t="shared" si="28"/>
        <v>4.3133333333333335</v>
      </c>
      <c r="P260" s="276">
        <f t="shared" si="29"/>
        <v>15.527999999999999</v>
      </c>
      <c r="Q260" s="287">
        <v>42371</v>
      </c>
      <c r="R260" s="288" t="s">
        <v>1648</v>
      </c>
      <c r="S260" s="288">
        <v>55</v>
      </c>
      <c r="T260" s="288"/>
      <c r="U260" s="289"/>
      <c r="V260" s="279"/>
      <c r="W260" s="280"/>
      <c r="X260" s="280"/>
      <c r="Y260" s="281"/>
      <c r="Z260" s="282"/>
      <c r="AA260" s="527">
        <f>S260</f>
        <v>55</v>
      </c>
      <c r="AB260" s="316"/>
      <c r="AC260" s="544"/>
      <c r="AD260" s="293"/>
      <c r="AE260" s="547"/>
      <c r="AF260" s="547"/>
      <c r="AG260" s="547"/>
      <c r="AH260" s="547"/>
      <c r="AI260" s="547"/>
      <c r="AJ260" s="547"/>
      <c r="AK260" s="547"/>
      <c r="AL260" s="547"/>
      <c r="AM260" s="547"/>
      <c r="AN260" s="547"/>
      <c r="AO260" s="547"/>
      <c r="AP260" s="547"/>
      <c r="AQ260" s="547"/>
      <c r="AR260" s="547"/>
      <c r="AS260" s="547"/>
      <c r="AT260" s="547"/>
      <c r="AU260" s="547"/>
      <c r="AV260" s="547"/>
      <c r="AW260" s="547"/>
    </row>
    <row r="261" spans="1:49" s="551" customFormat="1" ht="18.75" hidden="1" customHeight="1" x14ac:dyDescent="0.3">
      <c r="A261" s="307" t="s">
        <v>843</v>
      </c>
      <c r="B261" s="272" t="s">
        <v>915</v>
      </c>
      <c r="C261" s="542" t="s">
        <v>869</v>
      </c>
      <c r="D261" s="535" t="s">
        <v>936</v>
      </c>
      <c r="E261" s="272"/>
      <c r="F261" s="272" t="s">
        <v>536</v>
      </c>
      <c r="G261" s="272" t="s">
        <v>3</v>
      </c>
      <c r="H261" s="536"/>
      <c r="I261" s="536"/>
      <c r="J261" s="536"/>
      <c r="K261" s="536"/>
      <c r="L261" s="272"/>
      <c r="M261" s="274">
        <v>12.94</v>
      </c>
      <c r="N261" s="275">
        <f t="shared" si="27"/>
        <v>6.47</v>
      </c>
      <c r="O261" s="275">
        <f t="shared" si="28"/>
        <v>4.3133333333333335</v>
      </c>
      <c r="P261" s="276">
        <f t="shared" si="29"/>
        <v>15.527999999999999</v>
      </c>
      <c r="Q261" s="287">
        <v>42371</v>
      </c>
      <c r="R261" s="288" t="s">
        <v>1648</v>
      </c>
      <c r="S261" s="288">
        <v>1</v>
      </c>
      <c r="T261" s="288"/>
      <c r="U261" s="289"/>
      <c r="V261" s="279"/>
      <c r="W261" s="280"/>
      <c r="X261" s="280"/>
      <c r="Y261" s="281"/>
      <c r="Z261" s="282"/>
      <c r="AA261" s="528">
        <f>S261</f>
        <v>1</v>
      </c>
      <c r="AB261" s="316"/>
      <c r="AC261" s="544"/>
      <c r="AD261" s="293"/>
      <c r="AE261" s="547"/>
      <c r="AF261" s="547"/>
      <c r="AG261" s="547"/>
      <c r="AH261" s="547"/>
      <c r="AI261" s="547"/>
      <c r="AJ261" s="547"/>
      <c r="AK261" s="547"/>
      <c r="AL261" s="547"/>
      <c r="AM261" s="547"/>
      <c r="AN261" s="547"/>
      <c r="AO261" s="547"/>
      <c r="AP261" s="547"/>
      <c r="AQ261" s="547"/>
      <c r="AR261" s="547"/>
      <c r="AS261" s="547"/>
      <c r="AT261" s="547"/>
      <c r="AU261" s="547"/>
      <c r="AV261" s="547"/>
      <c r="AW261" s="547"/>
    </row>
    <row r="262" spans="1:49" s="551" customFormat="1" ht="18.75" hidden="1" customHeight="1" x14ac:dyDescent="0.3">
      <c r="A262" s="334" t="s">
        <v>45</v>
      </c>
      <c r="B262" s="272" t="s">
        <v>2268</v>
      </c>
      <c r="C262" s="545" t="s">
        <v>852</v>
      </c>
      <c r="D262" s="535" t="s">
        <v>964</v>
      </c>
      <c r="E262" s="272"/>
      <c r="F262" s="272" t="s">
        <v>854</v>
      </c>
      <c r="G262" s="272" t="s">
        <v>3</v>
      </c>
      <c r="H262" s="536"/>
      <c r="I262" s="536"/>
      <c r="J262" s="536"/>
      <c r="K262" s="536"/>
      <c r="L262" s="272"/>
      <c r="M262" s="274">
        <v>45.47</v>
      </c>
      <c r="N262" s="275">
        <f t="shared" si="27"/>
        <v>22.734999999999999</v>
      </c>
      <c r="O262" s="275">
        <f t="shared" si="28"/>
        <v>15.156666666666666</v>
      </c>
      <c r="P262" s="276">
        <f t="shared" si="29"/>
        <v>54.564</v>
      </c>
      <c r="Q262" s="287">
        <v>42371</v>
      </c>
      <c r="R262" s="288" t="s">
        <v>1648</v>
      </c>
      <c r="S262" s="288">
        <v>3</v>
      </c>
      <c r="T262" s="288"/>
      <c r="U262" s="289"/>
      <c r="V262" s="279">
        <v>42444</v>
      </c>
      <c r="W262" s="280" t="s">
        <v>457</v>
      </c>
      <c r="X262" s="280">
        <v>3</v>
      </c>
      <c r="Y262" s="281"/>
      <c r="Z262" s="282"/>
      <c r="AA262" s="530">
        <f>S262-X262</f>
        <v>0</v>
      </c>
      <c r="AB262" s="316"/>
      <c r="AC262" s="544"/>
      <c r="AD262" s="293" t="s">
        <v>459</v>
      </c>
      <c r="AE262" s="547"/>
      <c r="AF262" s="547"/>
      <c r="AG262" s="547"/>
      <c r="AH262" s="547"/>
      <c r="AI262" s="547"/>
      <c r="AJ262" s="547"/>
      <c r="AK262" s="547"/>
      <c r="AL262" s="547"/>
      <c r="AM262" s="547"/>
      <c r="AN262" s="547"/>
      <c r="AO262" s="547"/>
      <c r="AP262" s="547"/>
      <c r="AQ262" s="547"/>
      <c r="AR262" s="547"/>
      <c r="AS262" s="547"/>
      <c r="AT262" s="547"/>
      <c r="AU262" s="547"/>
      <c r="AV262" s="547"/>
      <c r="AW262" s="547"/>
    </row>
    <row r="263" spans="1:49" s="538" customFormat="1" ht="18.75" hidden="1" customHeight="1" x14ac:dyDescent="0.3">
      <c r="A263" s="334" t="s">
        <v>843</v>
      </c>
      <c r="B263" s="271" t="s">
        <v>851</v>
      </c>
      <c r="C263" s="535" t="s">
        <v>965</v>
      </c>
      <c r="D263" s="535" t="s">
        <v>966</v>
      </c>
      <c r="E263" s="272"/>
      <c r="F263" s="272" t="s">
        <v>854</v>
      </c>
      <c r="G263" s="272" t="s">
        <v>3</v>
      </c>
      <c r="H263" s="536"/>
      <c r="I263" s="536"/>
      <c r="J263" s="536"/>
      <c r="K263" s="536"/>
      <c r="L263" s="272"/>
      <c r="M263" s="274">
        <v>45.47</v>
      </c>
      <c r="N263" s="275">
        <f t="shared" si="27"/>
        <v>22.734999999999999</v>
      </c>
      <c r="O263" s="275">
        <f t="shared" si="28"/>
        <v>15.156666666666666</v>
      </c>
      <c r="P263" s="276">
        <f t="shared" si="29"/>
        <v>54.564</v>
      </c>
      <c r="Q263" s="277">
        <v>42508</v>
      </c>
      <c r="R263" s="271" t="s">
        <v>1648</v>
      </c>
      <c r="S263" s="271">
        <v>1</v>
      </c>
      <c r="T263" s="271"/>
      <c r="U263" s="278"/>
      <c r="V263" s="279"/>
      <c r="W263" s="280"/>
      <c r="X263" s="280"/>
      <c r="Y263" s="281"/>
      <c r="Z263" s="282"/>
      <c r="AA263" s="342">
        <f>S263</f>
        <v>1</v>
      </c>
      <c r="AB263" s="317"/>
      <c r="AC263" s="537"/>
      <c r="AD263" s="284"/>
    </row>
    <row r="264" spans="1:49" s="538" customFormat="1" ht="18.75" hidden="1" customHeight="1" x14ac:dyDescent="0.3">
      <c r="A264" s="334" t="s">
        <v>81</v>
      </c>
      <c r="B264" s="271" t="s">
        <v>851</v>
      </c>
      <c r="C264" s="535" t="s">
        <v>1029</v>
      </c>
      <c r="D264" s="535" t="s">
        <v>990</v>
      </c>
      <c r="E264" s="272"/>
      <c r="F264" s="272" t="s">
        <v>854</v>
      </c>
      <c r="G264" s="272" t="s">
        <v>3</v>
      </c>
      <c r="H264" s="536"/>
      <c r="I264" s="536"/>
      <c r="J264" s="536"/>
      <c r="K264" s="536"/>
      <c r="L264" s="272"/>
      <c r="M264" s="274">
        <v>45.47</v>
      </c>
      <c r="N264" s="275">
        <f t="shared" si="27"/>
        <v>22.734999999999999</v>
      </c>
      <c r="O264" s="275">
        <f t="shared" si="28"/>
        <v>15.156666666666666</v>
      </c>
      <c r="P264" s="276">
        <f t="shared" si="29"/>
        <v>54.564</v>
      </c>
      <c r="Q264" s="277">
        <v>42508</v>
      </c>
      <c r="R264" s="271" t="s">
        <v>1648</v>
      </c>
      <c r="S264" s="271">
        <v>1</v>
      </c>
      <c r="T264" s="271"/>
      <c r="U264" s="278"/>
      <c r="V264" s="279"/>
      <c r="W264" s="280"/>
      <c r="X264" s="280"/>
      <c r="Y264" s="281"/>
      <c r="Z264" s="282"/>
      <c r="AA264" s="342">
        <v>1</v>
      </c>
      <c r="AB264" s="317"/>
      <c r="AC264" s="537"/>
      <c r="AD264" s="284"/>
    </row>
    <row r="265" spans="1:49" s="551" customFormat="1" ht="18.75" hidden="1" customHeight="1" x14ac:dyDescent="0.3">
      <c r="A265" s="307" t="s">
        <v>36</v>
      </c>
      <c r="B265" s="272" t="s">
        <v>1650</v>
      </c>
      <c r="C265" s="542" t="s">
        <v>160</v>
      </c>
      <c r="D265" s="543" t="s">
        <v>967</v>
      </c>
      <c r="E265" s="272"/>
      <c r="F265" s="272" t="s">
        <v>968</v>
      </c>
      <c r="G265" s="272" t="s">
        <v>3</v>
      </c>
      <c r="H265" s="536"/>
      <c r="I265" s="536"/>
      <c r="J265" s="536"/>
      <c r="K265" s="536"/>
      <c r="L265" s="272"/>
      <c r="M265" s="274">
        <v>42.53</v>
      </c>
      <c r="N265" s="275">
        <f t="shared" si="27"/>
        <v>21.265000000000001</v>
      </c>
      <c r="O265" s="275">
        <f t="shared" si="28"/>
        <v>14.176666666666668</v>
      </c>
      <c r="P265" s="276">
        <f t="shared" si="29"/>
        <v>51.036000000000001</v>
      </c>
      <c r="Q265" s="287">
        <v>42371</v>
      </c>
      <c r="R265" s="288" t="s">
        <v>1648</v>
      </c>
      <c r="S265" s="288">
        <v>13</v>
      </c>
      <c r="T265" s="288"/>
      <c r="U265" s="289"/>
      <c r="V265" s="279"/>
      <c r="W265" s="280"/>
      <c r="X265" s="280"/>
      <c r="Y265" s="281"/>
      <c r="Z265" s="282"/>
      <c r="AA265" s="528">
        <v>13</v>
      </c>
      <c r="AB265" s="316"/>
      <c r="AC265" s="544"/>
      <c r="AD265" s="293"/>
      <c r="AE265" s="547"/>
      <c r="AF265" s="547"/>
      <c r="AG265" s="547"/>
      <c r="AH265" s="547"/>
      <c r="AI265" s="547"/>
      <c r="AJ265" s="547"/>
      <c r="AK265" s="547"/>
      <c r="AL265" s="547"/>
      <c r="AM265" s="547"/>
      <c r="AN265" s="547"/>
      <c r="AO265" s="547"/>
      <c r="AP265" s="547"/>
      <c r="AQ265" s="547"/>
      <c r="AR265" s="547"/>
      <c r="AS265" s="547"/>
      <c r="AT265" s="547"/>
      <c r="AU265" s="547"/>
      <c r="AV265" s="547"/>
      <c r="AW265" s="547"/>
    </row>
    <row r="266" spans="1:49" s="551" customFormat="1" ht="18.75" hidden="1" customHeight="1" x14ac:dyDescent="0.3">
      <c r="A266" s="307" t="s">
        <v>81</v>
      </c>
      <c r="B266" s="272" t="s">
        <v>158</v>
      </c>
      <c r="C266" s="542" t="s">
        <v>160</v>
      </c>
      <c r="D266" s="543" t="s">
        <v>967</v>
      </c>
      <c r="E266" s="272"/>
      <c r="F266" s="272" t="s">
        <v>968</v>
      </c>
      <c r="G266" s="272" t="s">
        <v>3</v>
      </c>
      <c r="H266" s="536"/>
      <c r="I266" s="536"/>
      <c r="J266" s="536"/>
      <c r="K266" s="536"/>
      <c r="L266" s="272"/>
      <c r="M266" s="274">
        <v>42.53</v>
      </c>
      <c r="N266" s="275">
        <f t="shared" si="27"/>
        <v>21.265000000000001</v>
      </c>
      <c r="O266" s="275">
        <f t="shared" si="28"/>
        <v>14.176666666666668</v>
      </c>
      <c r="P266" s="276">
        <f t="shared" si="29"/>
        <v>51.036000000000001</v>
      </c>
      <c r="Q266" s="287">
        <v>42371</v>
      </c>
      <c r="R266" s="288" t="s">
        <v>1648</v>
      </c>
      <c r="S266" s="288">
        <v>1</v>
      </c>
      <c r="T266" s="288"/>
      <c r="U266" s="289"/>
      <c r="V266" s="279">
        <v>42444</v>
      </c>
      <c r="W266" s="280" t="s">
        <v>457</v>
      </c>
      <c r="X266" s="280">
        <v>1</v>
      </c>
      <c r="Y266" s="281"/>
      <c r="Z266" s="282"/>
      <c r="AA266" s="346">
        <f>S266-X266</f>
        <v>0</v>
      </c>
      <c r="AB266" s="316"/>
      <c r="AC266" s="544"/>
      <c r="AD266" s="293" t="s">
        <v>459</v>
      </c>
      <c r="AE266" s="547"/>
      <c r="AF266" s="547"/>
      <c r="AG266" s="547"/>
      <c r="AH266" s="547"/>
      <c r="AI266" s="547"/>
      <c r="AJ266" s="547"/>
      <c r="AK266" s="547"/>
      <c r="AL266" s="547"/>
      <c r="AM266" s="547"/>
      <c r="AN266" s="547"/>
      <c r="AO266" s="547"/>
      <c r="AP266" s="547"/>
      <c r="AQ266" s="547"/>
      <c r="AR266" s="547"/>
      <c r="AS266" s="547"/>
      <c r="AT266" s="547"/>
      <c r="AU266" s="547"/>
      <c r="AV266" s="547"/>
      <c r="AW266" s="547"/>
    </row>
    <row r="267" spans="1:49" s="551" customFormat="1" ht="18.75" hidden="1" customHeight="1" x14ac:dyDescent="0.3">
      <c r="A267" s="307" t="s">
        <v>36</v>
      </c>
      <c r="B267" s="272" t="s">
        <v>1650</v>
      </c>
      <c r="C267" s="542" t="s">
        <v>157</v>
      </c>
      <c r="D267" s="536" t="s">
        <v>1539</v>
      </c>
      <c r="E267" s="272"/>
      <c r="F267" s="272" t="s">
        <v>968</v>
      </c>
      <c r="G267" s="272" t="s">
        <v>3</v>
      </c>
      <c r="H267" s="536"/>
      <c r="I267" s="536"/>
      <c r="J267" s="536"/>
      <c r="K267" s="536"/>
      <c r="L267" s="272"/>
      <c r="M267" s="274">
        <v>58.19</v>
      </c>
      <c r="N267" s="275">
        <f t="shared" si="27"/>
        <v>29.094999999999999</v>
      </c>
      <c r="O267" s="275">
        <f t="shared" si="28"/>
        <v>19.396666666666665</v>
      </c>
      <c r="P267" s="276">
        <f t="shared" si="29"/>
        <v>69.828000000000003</v>
      </c>
      <c r="Q267" s="287">
        <v>42371</v>
      </c>
      <c r="R267" s="288" t="s">
        <v>1648</v>
      </c>
      <c r="S267" s="288">
        <v>8</v>
      </c>
      <c r="T267" s="288"/>
      <c r="U267" s="289"/>
      <c r="V267" s="279"/>
      <c r="W267" s="280"/>
      <c r="X267" s="280"/>
      <c r="Y267" s="281"/>
      <c r="Z267" s="282"/>
      <c r="AA267" s="531">
        <f>S267</f>
        <v>8</v>
      </c>
      <c r="AB267" s="316"/>
      <c r="AC267" s="544"/>
      <c r="AD267" s="293"/>
      <c r="AE267" s="547"/>
      <c r="AF267" s="547"/>
      <c r="AG267" s="547"/>
      <c r="AH267" s="547"/>
      <c r="AI267" s="547"/>
      <c r="AJ267" s="547"/>
      <c r="AK267" s="547"/>
      <c r="AL267" s="547"/>
      <c r="AM267" s="547"/>
      <c r="AN267" s="547"/>
      <c r="AO267" s="547"/>
      <c r="AP267" s="547"/>
      <c r="AQ267" s="547"/>
      <c r="AR267" s="547"/>
      <c r="AS267" s="547"/>
      <c r="AT267" s="547"/>
      <c r="AU267" s="547"/>
      <c r="AV267" s="547"/>
      <c r="AW267" s="547"/>
    </row>
    <row r="268" spans="1:49" s="551" customFormat="1" ht="18.75" hidden="1" customHeight="1" x14ac:dyDescent="0.3">
      <c r="A268" s="307" t="s">
        <v>843</v>
      </c>
      <c r="B268" s="272" t="s">
        <v>972</v>
      </c>
      <c r="C268" s="542" t="s">
        <v>973</v>
      </c>
      <c r="D268" s="535" t="s">
        <v>974</v>
      </c>
      <c r="E268" s="272"/>
      <c r="F268" s="272" t="s">
        <v>976</v>
      </c>
      <c r="G268" s="272" t="s">
        <v>3</v>
      </c>
      <c r="H268" s="536"/>
      <c r="I268" s="536"/>
      <c r="J268" s="536"/>
      <c r="K268" s="536"/>
      <c r="L268" s="272"/>
      <c r="M268" s="274">
        <v>25.75</v>
      </c>
      <c r="N268" s="275">
        <f t="shared" si="27"/>
        <v>12.875</v>
      </c>
      <c r="O268" s="275">
        <f t="shared" si="28"/>
        <v>8.5833333333333339</v>
      </c>
      <c r="P268" s="276">
        <f t="shared" si="29"/>
        <v>30.9</v>
      </c>
      <c r="Q268" s="287">
        <v>42371</v>
      </c>
      <c r="R268" s="288" t="s">
        <v>1648</v>
      </c>
      <c r="S268" s="288">
        <v>1</v>
      </c>
      <c r="T268" s="288"/>
      <c r="U268" s="289"/>
      <c r="V268" s="279"/>
      <c r="W268" s="280"/>
      <c r="X268" s="280"/>
      <c r="Y268" s="281"/>
      <c r="Z268" s="282"/>
      <c r="AA268" s="528">
        <f>S268</f>
        <v>1</v>
      </c>
      <c r="AB268" s="316"/>
      <c r="AC268" s="544"/>
      <c r="AD268" s="293"/>
      <c r="AE268" s="547"/>
      <c r="AF268" s="547"/>
      <c r="AG268" s="547"/>
      <c r="AH268" s="547"/>
      <c r="AI268" s="547"/>
      <c r="AJ268" s="547"/>
      <c r="AK268" s="547"/>
      <c r="AL268" s="547"/>
      <c r="AM268" s="547"/>
      <c r="AN268" s="547"/>
      <c r="AO268" s="547"/>
      <c r="AP268" s="547"/>
      <c r="AQ268" s="547"/>
      <c r="AR268" s="547"/>
      <c r="AS268" s="547"/>
      <c r="AT268" s="547"/>
      <c r="AU268" s="547"/>
      <c r="AV268" s="547"/>
      <c r="AW268" s="547"/>
    </row>
    <row r="269" spans="1:49" s="551" customFormat="1" ht="18.75" hidden="1" customHeight="1" x14ac:dyDescent="0.3">
      <c r="A269" s="307" t="s">
        <v>843</v>
      </c>
      <c r="B269" s="272" t="s">
        <v>972</v>
      </c>
      <c r="C269" s="542" t="s">
        <v>1718</v>
      </c>
      <c r="D269" s="535" t="s">
        <v>975</v>
      </c>
      <c r="E269" s="272"/>
      <c r="F269" s="272" t="s">
        <v>976</v>
      </c>
      <c r="G269" s="272" t="s">
        <v>3</v>
      </c>
      <c r="H269" s="536"/>
      <c r="I269" s="536"/>
      <c r="J269" s="536"/>
      <c r="K269" s="536"/>
      <c r="L269" s="272"/>
      <c r="M269" s="274">
        <v>25.75</v>
      </c>
      <c r="N269" s="275">
        <f t="shared" si="27"/>
        <v>12.875</v>
      </c>
      <c r="O269" s="275">
        <f t="shared" si="28"/>
        <v>8.5833333333333339</v>
      </c>
      <c r="P269" s="276">
        <f t="shared" si="29"/>
        <v>30.9</v>
      </c>
      <c r="Q269" s="287">
        <v>42371</v>
      </c>
      <c r="R269" s="288" t="s">
        <v>1648</v>
      </c>
      <c r="S269" s="288">
        <v>4</v>
      </c>
      <c r="T269" s="288"/>
      <c r="U269" s="289"/>
      <c r="V269" s="279">
        <v>42473</v>
      </c>
      <c r="W269" s="280" t="s">
        <v>457</v>
      </c>
      <c r="X269" s="280">
        <v>2</v>
      </c>
      <c r="Y269" s="281"/>
      <c r="Z269" s="282"/>
      <c r="AA269" s="528">
        <f>S269-X269</f>
        <v>2</v>
      </c>
      <c r="AB269" s="316"/>
      <c r="AC269" s="544"/>
      <c r="AD269" s="293" t="s">
        <v>459</v>
      </c>
      <c r="AE269" s="547"/>
      <c r="AF269" s="547"/>
      <c r="AG269" s="547"/>
      <c r="AH269" s="547"/>
      <c r="AI269" s="547"/>
      <c r="AJ269" s="547"/>
      <c r="AK269" s="547"/>
      <c r="AL269" s="547"/>
      <c r="AM269" s="547"/>
      <c r="AN269" s="547"/>
      <c r="AO269" s="547"/>
      <c r="AP269" s="547"/>
      <c r="AQ269" s="547"/>
      <c r="AR269" s="547"/>
      <c r="AS269" s="547"/>
      <c r="AT269" s="547"/>
      <c r="AU269" s="547"/>
      <c r="AV269" s="547"/>
      <c r="AW269" s="547"/>
    </row>
    <row r="270" spans="1:49" s="551" customFormat="1" ht="18.75" hidden="1" customHeight="1" x14ac:dyDescent="0.3">
      <c r="A270" s="307" t="s">
        <v>843</v>
      </c>
      <c r="B270" s="272" t="s">
        <v>972</v>
      </c>
      <c r="C270" s="542" t="s">
        <v>1719</v>
      </c>
      <c r="D270" s="535" t="s">
        <v>991</v>
      </c>
      <c r="E270" s="272"/>
      <c r="F270" s="272" t="s">
        <v>976</v>
      </c>
      <c r="G270" s="272" t="s">
        <v>3</v>
      </c>
      <c r="H270" s="536"/>
      <c r="I270" s="536"/>
      <c r="J270" s="536"/>
      <c r="K270" s="536"/>
      <c r="L270" s="272"/>
      <c r="M270" s="274">
        <v>25.75</v>
      </c>
      <c r="N270" s="275">
        <f t="shared" si="27"/>
        <v>12.875</v>
      </c>
      <c r="O270" s="275">
        <f t="shared" si="28"/>
        <v>8.5833333333333339</v>
      </c>
      <c r="P270" s="276">
        <f t="shared" si="29"/>
        <v>30.9</v>
      </c>
      <c r="Q270" s="287">
        <v>42371</v>
      </c>
      <c r="R270" s="288" t="s">
        <v>1648</v>
      </c>
      <c r="S270" s="288">
        <v>1</v>
      </c>
      <c r="T270" s="288"/>
      <c r="U270" s="289"/>
      <c r="V270" s="279"/>
      <c r="W270" s="280"/>
      <c r="X270" s="280"/>
      <c r="Y270" s="281"/>
      <c r="Z270" s="282"/>
      <c r="AA270" s="528">
        <f>S270</f>
        <v>1</v>
      </c>
      <c r="AB270" s="316"/>
      <c r="AC270" s="544"/>
      <c r="AD270" s="293"/>
      <c r="AE270" s="547"/>
      <c r="AF270" s="547"/>
      <c r="AG270" s="547"/>
      <c r="AH270" s="547"/>
      <c r="AI270" s="547"/>
      <c r="AJ270" s="547"/>
      <c r="AK270" s="547"/>
      <c r="AL270" s="547"/>
      <c r="AM270" s="547"/>
      <c r="AN270" s="547"/>
      <c r="AO270" s="547"/>
      <c r="AP270" s="547"/>
      <c r="AQ270" s="547"/>
      <c r="AR270" s="547"/>
      <c r="AS270" s="547"/>
      <c r="AT270" s="547"/>
      <c r="AU270" s="547"/>
      <c r="AV270" s="547"/>
      <c r="AW270" s="547"/>
    </row>
    <row r="271" spans="1:49" s="551" customFormat="1" ht="18.75" hidden="1" customHeight="1" x14ac:dyDescent="0.3">
      <c r="A271" s="307" t="s">
        <v>843</v>
      </c>
      <c r="B271" s="272" t="s">
        <v>977</v>
      </c>
      <c r="C271" s="542" t="s">
        <v>148</v>
      </c>
      <c r="D271" s="535" t="s">
        <v>978</v>
      </c>
      <c r="E271" s="272"/>
      <c r="F271" s="272" t="s">
        <v>968</v>
      </c>
      <c r="G271" s="272" t="s">
        <v>3</v>
      </c>
      <c r="H271" s="536"/>
      <c r="I271" s="536"/>
      <c r="J271" s="536"/>
      <c r="K271" s="536"/>
      <c r="L271" s="272"/>
      <c r="M271" s="274">
        <v>35.64</v>
      </c>
      <c r="N271" s="275">
        <f t="shared" si="27"/>
        <v>17.82</v>
      </c>
      <c r="O271" s="275">
        <f t="shared" si="28"/>
        <v>11.88</v>
      </c>
      <c r="P271" s="276">
        <f t="shared" si="29"/>
        <v>42.768000000000001</v>
      </c>
      <c r="Q271" s="287">
        <v>42371</v>
      </c>
      <c r="R271" s="288" t="s">
        <v>1648</v>
      </c>
      <c r="S271" s="288">
        <v>1</v>
      </c>
      <c r="T271" s="288"/>
      <c r="U271" s="289"/>
      <c r="V271" s="279"/>
      <c r="W271" s="280"/>
      <c r="X271" s="280"/>
      <c r="Y271" s="281"/>
      <c r="Z271" s="282"/>
      <c r="AA271" s="528">
        <f>S271</f>
        <v>1</v>
      </c>
      <c r="AB271" s="316"/>
      <c r="AC271" s="544"/>
      <c r="AD271" s="293"/>
      <c r="AE271" s="547"/>
      <c r="AF271" s="547"/>
      <c r="AG271" s="547"/>
      <c r="AH271" s="547"/>
      <c r="AI271" s="547"/>
      <c r="AJ271" s="547"/>
      <c r="AK271" s="547"/>
      <c r="AL271" s="547"/>
      <c r="AM271" s="547"/>
      <c r="AN271" s="547"/>
      <c r="AO271" s="547"/>
      <c r="AP271" s="547"/>
      <c r="AQ271" s="547"/>
      <c r="AR271" s="547"/>
      <c r="AS271" s="547"/>
      <c r="AT271" s="547"/>
      <c r="AU271" s="547"/>
      <c r="AV271" s="547"/>
      <c r="AW271" s="547"/>
    </row>
    <row r="272" spans="1:49" s="551" customFormat="1" ht="18.75" hidden="1" customHeight="1" x14ac:dyDescent="0.3">
      <c r="A272" s="307" t="s">
        <v>81</v>
      </c>
      <c r="B272" s="272" t="s">
        <v>981</v>
      </c>
      <c r="C272" s="542" t="s">
        <v>979</v>
      </c>
      <c r="D272" s="535" t="s">
        <v>980</v>
      </c>
      <c r="E272" s="272"/>
      <c r="F272" s="272" t="s">
        <v>552</v>
      </c>
      <c r="G272" s="272" t="s">
        <v>3</v>
      </c>
      <c r="H272" s="536"/>
      <c r="I272" s="536"/>
      <c r="J272" s="536"/>
      <c r="K272" s="536"/>
      <c r="L272" s="272"/>
      <c r="M272" s="274">
        <v>37.17</v>
      </c>
      <c r="N272" s="275">
        <f t="shared" si="27"/>
        <v>18.585000000000001</v>
      </c>
      <c r="O272" s="275">
        <f t="shared" si="28"/>
        <v>12.39</v>
      </c>
      <c r="P272" s="276">
        <f t="shared" si="29"/>
        <v>44.603999999999999</v>
      </c>
      <c r="Q272" s="287">
        <v>42371</v>
      </c>
      <c r="R272" s="288" t="s">
        <v>1648</v>
      </c>
      <c r="S272" s="288">
        <v>4</v>
      </c>
      <c r="T272" s="288"/>
      <c r="U272" s="289"/>
      <c r="V272" s="279">
        <v>42397</v>
      </c>
      <c r="W272" s="280" t="s">
        <v>457</v>
      </c>
      <c r="X272" s="280">
        <v>2</v>
      </c>
      <c r="Y272" s="281"/>
      <c r="Z272" s="282"/>
      <c r="AA272" s="310">
        <f>S272-X272</f>
        <v>2</v>
      </c>
      <c r="AB272" s="316"/>
      <c r="AC272" s="544"/>
      <c r="AD272" s="293" t="s">
        <v>1665</v>
      </c>
      <c r="AE272" s="547"/>
      <c r="AF272" s="547"/>
      <c r="AG272" s="547"/>
      <c r="AH272" s="547"/>
      <c r="AI272" s="547"/>
      <c r="AJ272" s="547"/>
      <c r="AK272" s="547"/>
      <c r="AL272" s="547"/>
      <c r="AM272" s="547"/>
      <c r="AN272" s="547"/>
      <c r="AO272" s="547"/>
      <c r="AP272" s="547"/>
      <c r="AQ272" s="547"/>
      <c r="AR272" s="547"/>
      <c r="AS272" s="547"/>
      <c r="AT272" s="547"/>
      <c r="AU272" s="547"/>
      <c r="AV272" s="547"/>
      <c r="AW272" s="547"/>
    </row>
    <row r="273" spans="1:49" s="538" customFormat="1" ht="18.75" hidden="1" customHeight="1" x14ac:dyDescent="0.3">
      <c r="A273" s="334" t="s">
        <v>138</v>
      </c>
      <c r="B273" s="271" t="s">
        <v>981</v>
      </c>
      <c r="C273" s="535" t="s">
        <v>979</v>
      </c>
      <c r="D273" s="535" t="s">
        <v>980</v>
      </c>
      <c r="E273" s="272" t="s">
        <v>60</v>
      </c>
      <c r="F273" s="272" t="s">
        <v>552</v>
      </c>
      <c r="G273" s="272" t="s">
        <v>3</v>
      </c>
      <c r="H273" s="536"/>
      <c r="I273" s="536"/>
      <c r="J273" s="536"/>
      <c r="K273" s="536"/>
      <c r="L273" s="272"/>
      <c r="M273" s="274">
        <v>37.17</v>
      </c>
      <c r="N273" s="275">
        <f t="shared" si="27"/>
        <v>18.585000000000001</v>
      </c>
      <c r="O273" s="275">
        <f t="shared" si="28"/>
        <v>12.39</v>
      </c>
      <c r="P273" s="276">
        <f t="shared" si="29"/>
        <v>44.603999999999999</v>
      </c>
      <c r="Q273" s="277">
        <v>42508</v>
      </c>
      <c r="R273" s="271" t="s">
        <v>1648</v>
      </c>
      <c r="S273" s="271">
        <v>1</v>
      </c>
      <c r="T273" s="271"/>
      <c r="U273" s="278"/>
      <c r="V273" s="279"/>
      <c r="W273" s="280"/>
      <c r="X273" s="280"/>
      <c r="Y273" s="281"/>
      <c r="Z273" s="282"/>
      <c r="AA273" s="342">
        <f>S273</f>
        <v>1</v>
      </c>
      <c r="AB273" s="317"/>
      <c r="AC273" s="537"/>
      <c r="AD273" s="284"/>
    </row>
    <row r="274" spans="1:49" s="551" customFormat="1" ht="18.75" hidden="1" customHeight="1" x14ac:dyDescent="0.3">
      <c r="A274" s="307" t="s">
        <v>67</v>
      </c>
      <c r="B274" s="272" t="s">
        <v>981</v>
      </c>
      <c r="C274" s="542" t="s">
        <v>979</v>
      </c>
      <c r="D274" s="535" t="s">
        <v>980</v>
      </c>
      <c r="E274" s="272" t="s">
        <v>60</v>
      </c>
      <c r="F274" s="272" t="s">
        <v>552</v>
      </c>
      <c r="G274" s="272" t="s">
        <v>3</v>
      </c>
      <c r="H274" s="536"/>
      <c r="I274" s="536"/>
      <c r="J274" s="536"/>
      <c r="K274" s="536"/>
      <c r="L274" s="272"/>
      <c r="M274" s="274">
        <v>37.17</v>
      </c>
      <c r="N274" s="275">
        <f t="shared" si="27"/>
        <v>18.585000000000001</v>
      </c>
      <c r="O274" s="275">
        <f t="shared" si="28"/>
        <v>12.39</v>
      </c>
      <c r="P274" s="276">
        <f t="shared" si="29"/>
        <v>44.603999999999999</v>
      </c>
      <c r="Q274" s="287">
        <v>42371</v>
      </c>
      <c r="R274" s="288" t="s">
        <v>1648</v>
      </c>
      <c r="S274" s="288">
        <v>3</v>
      </c>
      <c r="T274" s="288"/>
      <c r="U274" s="289"/>
      <c r="V274" s="279">
        <v>42411</v>
      </c>
      <c r="W274" s="280" t="s">
        <v>457</v>
      </c>
      <c r="X274" s="280">
        <v>2</v>
      </c>
      <c r="Y274" s="281"/>
      <c r="Z274" s="282"/>
      <c r="AA274" s="528">
        <f>S274-X274</f>
        <v>1</v>
      </c>
      <c r="AB274" s="316"/>
      <c r="AC274" s="544"/>
      <c r="AD274" s="293" t="s">
        <v>2063</v>
      </c>
      <c r="AE274" s="547"/>
      <c r="AF274" s="547"/>
      <c r="AG274" s="547"/>
      <c r="AH274" s="547"/>
      <c r="AI274" s="547"/>
      <c r="AJ274" s="547"/>
      <c r="AK274" s="547"/>
      <c r="AL274" s="547"/>
      <c r="AM274" s="547"/>
      <c r="AN274" s="547"/>
      <c r="AO274" s="547"/>
      <c r="AP274" s="547"/>
      <c r="AQ274" s="547"/>
      <c r="AR274" s="547"/>
      <c r="AS274" s="547"/>
      <c r="AT274" s="547"/>
      <c r="AU274" s="547"/>
      <c r="AV274" s="547"/>
      <c r="AW274" s="547"/>
    </row>
    <row r="275" spans="1:49" s="551" customFormat="1" ht="18.75" hidden="1" customHeight="1" x14ac:dyDescent="0.3">
      <c r="A275" s="307" t="s">
        <v>829</v>
      </c>
      <c r="B275" s="272" t="s">
        <v>849</v>
      </c>
      <c r="C275" s="542" t="s">
        <v>982</v>
      </c>
      <c r="D275" s="535" t="s">
        <v>983</v>
      </c>
      <c r="E275" s="272" t="s">
        <v>1686</v>
      </c>
      <c r="F275" s="272" t="s">
        <v>984</v>
      </c>
      <c r="G275" s="272" t="s">
        <v>3</v>
      </c>
      <c r="H275" s="536"/>
      <c r="I275" s="536"/>
      <c r="J275" s="536"/>
      <c r="K275" s="536"/>
      <c r="L275" s="272"/>
      <c r="M275" s="274">
        <v>47.98</v>
      </c>
      <c r="N275" s="275">
        <f t="shared" si="27"/>
        <v>23.99</v>
      </c>
      <c r="O275" s="275">
        <f t="shared" si="28"/>
        <v>15.993333333333332</v>
      </c>
      <c r="P275" s="276">
        <f t="shared" si="29"/>
        <v>57.575999999999993</v>
      </c>
      <c r="Q275" s="287">
        <v>42371</v>
      </c>
      <c r="R275" s="288" t="s">
        <v>1648</v>
      </c>
      <c r="S275" s="288">
        <v>3</v>
      </c>
      <c r="T275" s="288"/>
      <c r="U275" s="289"/>
      <c r="V275" s="279"/>
      <c r="W275" s="280"/>
      <c r="X275" s="280"/>
      <c r="Y275" s="281"/>
      <c r="Z275" s="282"/>
      <c r="AA275" s="528">
        <f>S275</f>
        <v>3</v>
      </c>
      <c r="AB275" s="316"/>
      <c r="AC275" s="544"/>
      <c r="AD275" s="293"/>
      <c r="AE275" s="547"/>
      <c r="AF275" s="547"/>
      <c r="AG275" s="547"/>
      <c r="AH275" s="547"/>
      <c r="AI275" s="547"/>
      <c r="AJ275" s="547"/>
      <c r="AK275" s="547"/>
      <c r="AL275" s="547"/>
      <c r="AM275" s="547"/>
      <c r="AN275" s="547"/>
      <c r="AO275" s="547"/>
      <c r="AP275" s="547"/>
      <c r="AQ275" s="547"/>
      <c r="AR275" s="547"/>
      <c r="AS275" s="547"/>
      <c r="AT275" s="547"/>
      <c r="AU275" s="547"/>
      <c r="AV275" s="547"/>
      <c r="AW275" s="547"/>
    </row>
    <row r="276" spans="1:49" s="551" customFormat="1" ht="18.75" hidden="1" customHeight="1" x14ac:dyDescent="0.3">
      <c r="A276" s="307" t="s">
        <v>36</v>
      </c>
      <c r="B276" s="272" t="s">
        <v>969</v>
      </c>
      <c r="C276" s="542" t="s">
        <v>987</v>
      </c>
      <c r="D276" s="535" t="s">
        <v>988</v>
      </c>
      <c r="E276" s="272"/>
      <c r="F276" s="272" t="s">
        <v>909</v>
      </c>
      <c r="G276" s="272" t="s">
        <v>3</v>
      </c>
      <c r="H276" s="536"/>
      <c r="I276" s="536"/>
      <c r="J276" s="536"/>
      <c r="K276" s="536"/>
      <c r="L276" s="272"/>
      <c r="M276" s="274">
        <v>24.87</v>
      </c>
      <c r="N276" s="275">
        <f t="shared" si="27"/>
        <v>12.435</v>
      </c>
      <c r="O276" s="275">
        <f t="shared" si="28"/>
        <v>8.2900000000000009</v>
      </c>
      <c r="P276" s="276">
        <f t="shared" si="29"/>
        <v>29.844000000000001</v>
      </c>
      <c r="Q276" s="287">
        <v>42371</v>
      </c>
      <c r="R276" s="288" t="s">
        <v>1648</v>
      </c>
      <c r="S276" s="288">
        <v>22</v>
      </c>
      <c r="T276" s="288"/>
      <c r="U276" s="289"/>
      <c r="V276" s="279"/>
      <c r="W276" s="280"/>
      <c r="X276" s="280"/>
      <c r="Y276" s="281"/>
      <c r="Z276" s="282"/>
      <c r="AA276" s="310">
        <f>S276</f>
        <v>22</v>
      </c>
      <c r="AB276" s="316"/>
      <c r="AC276" s="544"/>
      <c r="AD276" s="293"/>
      <c r="AE276" s="547"/>
      <c r="AF276" s="547"/>
      <c r="AG276" s="547"/>
      <c r="AH276" s="547"/>
      <c r="AI276" s="547"/>
      <c r="AJ276" s="547"/>
      <c r="AK276" s="547"/>
      <c r="AL276" s="547"/>
      <c r="AM276" s="547"/>
      <c r="AN276" s="547"/>
      <c r="AO276" s="547"/>
      <c r="AP276" s="547"/>
      <c r="AQ276" s="547"/>
      <c r="AR276" s="547"/>
      <c r="AS276" s="547"/>
      <c r="AT276" s="547"/>
      <c r="AU276" s="547"/>
      <c r="AV276" s="547"/>
      <c r="AW276" s="547"/>
    </row>
    <row r="277" spans="1:49" s="551" customFormat="1" ht="18.75" hidden="1" customHeight="1" x14ac:dyDescent="0.3">
      <c r="A277" s="307" t="s">
        <v>13</v>
      </c>
      <c r="B277" s="272" t="s">
        <v>969</v>
      </c>
      <c r="C277" s="542" t="s">
        <v>992</v>
      </c>
      <c r="D277" s="535" t="s">
        <v>993</v>
      </c>
      <c r="E277" s="272"/>
      <c r="F277" s="272" t="s">
        <v>908</v>
      </c>
      <c r="G277" s="272" t="s">
        <v>3</v>
      </c>
      <c r="H277" s="536"/>
      <c r="I277" s="536"/>
      <c r="J277" s="536"/>
      <c r="K277" s="536"/>
      <c r="L277" s="272"/>
      <c r="M277" s="274">
        <v>36.15</v>
      </c>
      <c r="N277" s="275">
        <f t="shared" si="27"/>
        <v>18.074999999999999</v>
      </c>
      <c r="O277" s="275">
        <f t="shared" si="28"/>
        <v>12.049999999999999</v>
      </c>
      <c r="P277" s="276">
        <f t="shared" si="29"/>
        <v>43.379999999999995</v>
      </c>
      <c r="Q277" s="287">
        <v>42371</v>
      </c>
      <c r="R277" s="288" t="s">
        <v>1648</v>
      </c>
      <c r="S277" s="288">
        <v>18</v>
      </c>
      <c r="T277" s="288"/>
      <c r="U277" s="289"/>
      <c r="V277" s="279"/>
      <c r="W277" s="280"/>
      <c r="X277" s="280"/>
      <c r="Y277" s="281"/>
      <c r="Z277" s="282"/>
      <c r="AA277" s="310">
        <f>S277</f>
        <v>18</v>
      </c>
      <c r="AB277" s="316"/>
      <c r="AC277" s="544"/>
      <c r="AD277" s="293"/>
      <c r="AE277" s="547"/>
      <c r="AF277" s="547"/>
      <c r="AG277" s="547"/>
      <c r="AH277" s="547"/>
      <c r="AI277" s="547"/>
      <c r="AJ277" s="547"/>
      <c r="AK277" s="547"/>
      <c r="AL277" s="547"/>
      <c r="AM277" s="547"/>
      <c r="AN277" s="547"/>
      <c r="AO277" s="547"/>
      <c r="AP277" s="547"/>
      <c r="AQ277" s="547"/>
      <c r="AR277" s="547"/>
      <c r="AS277" s="547"/>
      <c r="AT277" s="547"/>
      <c r="AU277" s="547"/>
      <c r="AV277" s="547"/>
      <c r="AW277" s="547"/>
    </row>
    <row r="278" spans="1:49" s="538" customFormat="1" ht="18.75" hidden="1" customHeight="1" x14ac:dyDescent="0.3">
      <c r="A278" s="307" t="s">
        <v>116</v>
      </c>
      <c r="B278" s="272" t="s">
        <v>1030</v>
      </c>
      <c r="C278" s="542" t="s">
        <v>466</v>
      </c>
      <c r="D278" s="535" t="s">
        <v>1032</v>
      </c>
      <c r="E278" s="272" t="s">
        <v>1651</v>
      </c>
      <c r="F278" s="272" t="s">
        <v>854</v>
      </c>
      <c r="G278" s="272" t="s">
        <v>3</v>
      </c>
      <c r="H278" s="536"/>
      <c r="I278" s="536"/>
      <c r="J278" s="536"/>
      <c r="K278" s="536"/>
      <c r="L278" s="272"/>
      <c r="M278" s="274">
        <v>13.65</v>
      </c>
      <c r="N278" s="275">
        <f t="shared" si="27"/>
        <v>6.8250000000000002</v>
      </c>
      <c r="O278" s="275">
        <f t="shared" si="28"/>
        <v>4.55</v>
      </c>
      <c r="P278" s="276">
        <f t="shared" si="29"/>
        <v>16.380000000000003</v>
      </c>
      <c r="Q278" s="287">
        <v>42371</v>
      </c>
      <c r="R278" s="288" t="s">
        <v>1648</v>
      </c>
      <c r="S278" s="288">
        <v>91</v>
      </c>
      <c r="T278" s="288"/>
      <c r="U278" s="289"/>
      <c r="V278" s="279">
        <v>42447</v>
      </c>
      <c r="W278" s="280" t="s">
        <v>457</v>
      </c>
      <c r="X278" s="280">
        <v>6</v>
      </c>
      <c r="Y278" s="281"/>
      <c r="Z278" s="282"/>
      <c r="AA278" s="785">
        <v>83</v>
      </c>
      <c r="AB278" s="316"/>
      <c r="AC278" s="544"/>
      <c r="AD278" s="293" t="s">
        <v>2119</v>
      </c>
    </row>
    <row r="279" spans="1:49" s="538" customFormat="1" ht="18.75" hidden="1" customHeight="1" x14ac:dyDescent="0.3">
      <c r="A279" s="307"/>
      <c r="B279" s="272" t="s">
        <v>1030</v>
      </c>
      <c r="C279" s="542" t="s">
        <v>466</v>
      </c>
      <c r="D279" s="535" t="s">
        <v>1032</v>
      </c>
      <c r="E279" s="272" t="s">
        <v>1651</v>
      </c>
      <c r="F279" s="272" t="s">
        <v>854</v>
      </c>
      <c r="G279" s="272" t="s">
        <v>3</v>
      </c>
      <c r="H279" s="536"/>
      <c r="I279" s="536"/>
      <c r="J279" s="536"/>
      <c r="K279" s="536"/>
      <c r="L279" s="272"/>
      <c r="M279" s="274">
        <v>13.65</v>
      </c>
      <c r="N279" s="275">
        <f t="shared" si="27"/>
        <v>6.8250000000000002</v>
      </c>
      <c r="O279" s="275">
        <f t="shared" si="28"/>
        <v>4.55</v>
      </c>
      <c r="P279" s="276">
        <f t="shared" si="29"/>
        <v>16.380000000000003</v>
      </c>
      <c r="Q279" s="287"/>
      <c r="R279" s="288"/>
      <c r="S279" s="288"/>
      <c r="T279" s="288"/>
      <c r="U279" s="289"/>
      <c r="V279" s="279">
        <v>42483</v>
      </c>
      <c r="W279" s="280" t="s">
        <v>457</v>
      </c>
      <c r="X279" s="280">
        <v>2</v>
      </c>
      <c r="Y279" s="281"/>
      <c r="Z279" s="282"/>
      <c r="AA279" s="786"/>
      <c r="AB279" s="316"/>
      <c r="AC279" s="544"/>
      <c r="AD279" s="293" t="s">
        <v>2237</v>
      </c>
    </row>
    <row r="280" spans="1:49" s="538" customFormat="1" ht="18.75" hidden="1" customHeight="1" x14ac:dyDescent="0.3">
      <c r="A280" s="307" t="s">
        <v>89</v>
      </c>
      <c r="B280" s="272" t="s">
        <v>1030</v>
      </c>
      <c r="C280" s="542" t="s">
        <v>466</v>
      </c>
      <c r="D280" s="535" t="s">
        <v>1032</v>
      </c>
      <c r="E280" s="272" t="s">
        <v>1652</v>
      </c>
      <c r="F280" s="272" t="s">
        <v>854</v>
      </c>
      <c r="G280" s="272" t="s">
        <v>3</v>
      </c>
      <c r="H280" s="536"/>
      <c r="I280" s="536"/>
      <c r="J280" s="536"/>
      <c r="K280" s="536"/>
      <c r="L280" s="272"/>
      <c r="M280" s="274">
        <v>13.65</v>
      </c>
      <c r="N280" s="275">
        <f t="shared" si="27"/>
        <v>6.8250000000000002</v>
      </c>
      <c r="O280" s="275">
        <f t="shared" si="28"/>
        <v>4.55</v>
      </c>
      <c r="P280" s="276">
        <f t="shared" si="29"/>
        <v>16.380000000000003</v>
      </c>
      <c r="Q280" s="287">
        <v>42371</v>
      </c>
      <c r="R280" s="288" t="s">
        <v>1648</v>
      </c>
      <c r="S280" s="288">
        <v>11</v>
      </c>
      <c r="T280" s="288"/>
      <c r="U280" s="289"/>
      <c r="V280" s="279"/>
      <c r="W280" s="280"/>
      <c r="X280" s="280"/>
      <c r="Y280" s="281"/>
      <c r="Z280" s="282"/>
      <c r="AA280" s="531">
        <f>S280</f>
        <v>11</v>
      </c>
      <c r="AB280" s="316"/>
      <c r="AC280" s="544"/>
      <c r="AD280" s="293"/>
    </row>
    <row r="281" spans="1:49" s="551" customFormat="1" ht="18.75" hidden="1" customHeight="1" x14ac:dyDescent="0.3">
      <c r="A281" s="334" t="s">
        <v>45</v>
      </c>
      <c r="B281" s="272" t="s">
        <v>2269</v>
      </c>
      <c r="C281" s="535" t="s">
        <v>1064</v>
      </c>
      <c r="D281" s="543" t="s">
        <v>1067</v>
      </c>
      <c r="E281" s="272"/>
      <c r="F281" s="272" t="s">
        <v>1070</v>
      </c>
      <c r="G281" s="272" t="s">
        <v>3</v>
      </c>
      <c r="H281" s="536"/>
      <c r="I281" s="536"/>
      <c r="J281" s="536"/>
      <c r="K281" s="536"/>
      <c r="L281" s="272"/>
      <c r="M281" s="274">
        <v>42.96</v>
      </c>
      <c r="N281" s="275">
        <f t="shared" si="27"/>
        <v>21.48</v>
      </c>
      <c r="O281" s="275">
        <f t="shared" si="28"/>
        <v>14.32</v>
      </c>
      <c r="P281" s="276">
        <f t="shared" si="29"/>
        <v>51.552</v>
      </c>
      <c r="Q281" s="287">
        <v>42371</v>
      </c>
      <c r="R281" s="288" t="s">
        <v>1648</v>
      </c>
      <c r="S281" s="288">
        <v>2</v>
      </c>
      <c r="T281" s="288"/>
      <c r="U281" s="289"/>
      <c r="V281" s="279">
        <v>42444</v>
      </c>
      <c r="W281" s="280" t="s">
        <v>457</v>
      </c>
      <c r="X281" s="280">
        <v>1</v>
      </c>
      <c r="Y281" s="281"/>
      <c r="Z281" s="282"/>
      <c r="AA281" s="310">
        <f>S281-X281</f>
        <v>1</v>
      </c>
      <c r="AB281" s="316"/>
      <c r="AC281" s="544"/>
      <c r="AD281" s="293" t="s">
        <v>459</v>
      </c>
      <c r="AE281" s="547"/>
      <c r="AF281" s="547"/>
      <c r="AG281" s="547"/>
      <c r="AH281" s="547"/>
      <c r="AI281" s="547"/>
      <c r="AJ281" s="547"/>
      <c r="AK281" s="547"/>
      <c r="AL281" s="547"/>
      <c r="AM281" s="547"/>
      <c r="AN281" s="547"/>
      <c r="AO281" s="547"/>
      <c r="AP281" s="547"/>
      <c r="AQ281" s="547"/>
      <c r="AR281" s="547"/>
      <c r="AS281" s="547"/>
      <c r="AT281" s="547"/>
      <c r="AU281" s="547"/>
      <c r="AV281" s="547"/>
      <c r="AW281" s="547"/>
    </row>
    <row r="282" spans="1:49" s="551" customFormat="1" ht="18.75" hidden="1" customHeight="1" x14ac:dyDescent="0.3">
      <c r="A282" s="334" t="s">
        <v>45</v>
      </c>
      <c r="B282" s="272" t="s">
        <v>2257</v>
      </c>
      <c r="C282" s="542" t="s">
        <v>1065</v>
      </c>
      <c r="D282" s="543" t="s">
        <v>1068</v>
      </c>
      <c r="E282" s="272"/>
      <c r="F282" s="272" t="s">
        <v>1070</v>
      </c>
      <c r="G282" s="272" t="s">
        <v>3</v>
      </c>
      <c r="H282" s="536"/>
      <c r="I282" s="536"/>
      <c r="J282" s="536"/>
      <c r="K282" s="536"/>
      <c r="L282" s="272"/>
      <c r="M282" s="274">
        <v>42.96</v>
      </c>
      <c r="N282" s="275">
        <f t="shared" si="27"/>
        <v>21.48</v>
      </c>
      <c r="O282" s="275">
        <f t="shared" si="28"/>
        <v>14.32</v>
      </c>
      <c r="P282" s="276">
        <f t="shared" si="29"/>
        <v>51.552</v>
      </c>
      <c r="Q282" s="287">
        <v>42371</v>
      </c>
      <c r="R282" s="288" t="s">
        <v>1648</v>
      </c>
      <c r="S282" s="288">
        <v>1</v>
      </c>
      <c r="T282" s="288"/>
      <c r="U282" s="289"/>
      <c r="V282" s="279"/>
      <c r="W282" s="280"/>
      <c r="X282" s="280"/>
      <c r="Y282" s="281"/>
      <c r="Z282" s="282"/>
      <c r="AA282" s="528">
        <f>S282-X282</f>
        <v>1</v>
      </c>
      <c r="AB282" s="316"/>
      <c r="AC282" s="544"/>
      <c r="AD282" s="293"/>
      <c r="AE282" s="547"/>
      <c r="AF282" s="547"/>
      <c r="AG282" s="547"/>
      <c r="AH282" s="547"/>
      <c r="AI282" s="547"/>
      <c r="AJ282" s="547"/>
      <c r="AK282" s="547"/>
      <c r="AL282" s="547"/>
      <c r="AM282" s="547"/>
      <c r="AN282" s="547"/>
      <c r="AO282" s="547"/>
      <c r="AP282" s="547"/>
      <c r="AQ282" s="547"/>
      <c r="AR282" s="547"/>
      <c r="AS282" s="547"/>
      <c r="AT282" s="547"/>
      <c r="AU282" s="547"/>
      <c r="AV282" s="547"/>
      <c r="AW282" s="547"/>
    </row>
    <row r="283" spans="1:49" s="551" customFormat="1" ht="18.75" hidden="1" customHeight="1" x14ac:dyDescent="0.3">
      <c r="A283" s="334" t="s">
        <v>45</v>
      </c>
      <c r="B283" s="272" t="s">
        <v>2257</v>
      </c>
      <c r="C283" s="542" t="s">
        <v>1066</v>
      </c>
      <c r="D283" s="543" t="s">
        <v>1069</v>
      </c>
      <c r="E283" s="272"/>
      <c r="F283" s="272" t="s">
        <v>1070</v>
      </c>
      <c r="G283" s="272" t="s">
        <v>3</v>
      </c>
      <c r="H283" s="536"/>
      <c r="I283" s="536"/>
      <c r="J283" s="536"/>
      <c r="K283" s="536"/>
      <c r="L283" s="272"/>
      <c r="M283" s="274">
        <v>42.96</v>
      </c>
      <c r="N283" s="275">
        <f t="shared" si="27"/>
        <v>21.48</v>
      </c>
      <c r="O283" s="275">
        <f t="shared" si="28"/>
        <v>14.32</v>
      </c>
      <c r="P283" s="276">
        <f t="shared" si="29"/>
        <v>51.552</v>
      </c>
      <c r="Q283" s="287">
        <v>42371</v>
      </c>
      <c r="R283" s="288" t="s">
        <v>1648</v>
      </c>
      <c r="S283" s="288">
        <v>16</v>
      </c>
      <c r="T283" s="288"/>
      <c r="U283" s="289"/>
      <c r="V283" s="279">
        <v>42377</v>
      </c>
      <c r="W283" s="280" t="s">
        <v>457</v>
      </c>
      <c r="X283" s="280">
        <v>1</v>
      </c>
      <c r="Y283" s="281"/>
      <c r="Z283" s="282"/>
      <c r="AA283" s="527">
        <f>S283-X283</f>
        <v>15</v>
      </c>
      <c r="AB283" s="316"/>
      <c r="AC283" s="544"/>
      <c r="AD283" s="293" t="s">
        <v>1618</v>
      </c>
      <c r="AE283" s="547"/>
      <c r="AF283" s="547"/>
      <c r="AG283" s="547"/>
      <c r="AH283" s="547"/>
      <c r="AI283" s="547"/>
      <c r="AJ283" s="547"/>
      <c r="AK283" s="547"/>
      <c r="AL283" s="547"/>
      <c r="AM283" s="547"/>
      <c r="AN283" s="547"/>
      <c r="AO283" s="547"/>
      <c r="AP283" s="547"/>
      <c r="AQ283" s="547"/>
      <c r="AR283" s="547"/>
      <c r="AS283" s="547"/>
      <c r="AT283" s="547"/>
      <c r="AU283" s="547"/>
      <c r="AV283" s="547"/>
      <c r="AW283" s="547"/>
    </row>
    <row r="284" spans="1:49" s="551" customFormat="1" ht="18.75" hidden="1" customHeight="1" x14ac:dyDescent="0.3">
      <c r="A284" s="334" t="s">
        <v>45</v>
      </c>
      <c r="B284" s="272" t="s">
        <v>2257</v>
      </c>
      <c r="C284" s="542" t="s">
        <v>1066</v>
      </c>
      <c r="D284" s="543" t="s">
        <v>1069</v>
      </c>
      <c r="E284" s="272" t="s">
        <v>1663</v>
      </c>
      <c r="F284" s="272" t="s">
        <v>1663</v>
      </c>
      <c r="G284" s="272" t="s">
        <v>3</v>
      </c>
      <c r="H284" s="536"/>
      <c r="I284" s="536"/>
      <c r="J284" s="536"/>
      <c r="K284" s="536"/>
      <c r="L284" s="272"/>
      <c r="M284" s="274">
        <v>42.96</v>
      </c>
      <c r="N284" s="275">
        <f t="shared" si="27"/>
        <v>21.48</v>
      </c>
      <c r="O284" s="275">
        <f t="shared" si="28"/>
        <v>14.32</v>
      </c>
      <c r="P284" s="276">
        <f t="shared" si="29"/>
        <v>51.552</v>
      </c>
      <c r="Q284" s="287">
        <v>42371</v>
      </c>
      <c r="R284" s="288" t="s">
        <v>1648</v>
      </c>
      <c r="S284" s="288">
        <v>1</v>
      </c>
      <c r="T284" s="288"/>
      <c r="U284" s="289"/>
      <c r="V284" s="279"/>
      <c r="W284" s="280"/>
      <c r="X284" s="280"/>
      <c r="Y284" s="281"/>
      <c r="Z284" s="282"/>
      <c r="AA284" s="527">
        <f>S284</f>
        <v>1</v>
      </c>
      <c r="AB284" s="316"/>
      <c r="AC284" s="544"/>
      <c r="AD284" s="293"/>
      <c r="AE284" s="547"/>
      <c r="AF284" s="547"/>
      <c r="AG284" s="547"/>
      <c r="AH284" s="547"/>
      <c r="AI284" s="547"/>
      <c r="AJ284" s="547"/>
      <c r="AK284" s="547"/>
      <c r="AL284" s="547"/>
      <c r="AM284" s="547"/>
      <c r="AN284" s="547"/>
      <c r="AO284" s="547"/>
      <c r="AP284" s="547"/>
      <c r="AQ284" s="547"/>
      <c r="AR284" s="547"/>
      <c r="AS284" s="547"/>
      <c r="AT284" s="547"/>
      <c r="AU284" s="547"/>
      <c r="AV284" s="547"/>
      <c r="AW284" s="547"/>
    </row>
    <row r="285" spans="1:49" s="551" customFormat="1" ht="18.75" hidden="1" customHeight="1" x14ac:dyDescent="0.3">
      <c r="A285" s="334" t="s">
        <v>45</v>
      </c>
      <c r="B285" s="272" t="s">
        <v>2257</v>
      </c>
      <c r="C285" s="542" t="s">
        <v>1066</v>
      </c>
      <c r="D285" s="543" t="s">
        <v>1069</v>
      </c>
      <c r="E285" s="272" t="s">
        <v>1664</v>
      </c>
      <c r="F285" s="272" t="s">
        <v>1664</v>
      </c>
      <c r="G285" s="272" t="s">
        <v>3</v>
      </c>
      <c r="H285" s="536"/>
      <c r="I285" s="536"/>
      <c r="J285" s="536"/>
      <c r="K285" s="536"/>
      <c r="L285" s="272"/>
      <c r="M285" s="274">
        <v>42.96</v>
      </c>
      <c r="N285" s="275">
        <f t="shared" si="27"/>
        <v>21.48</v>
      </c>
      <c r="O285" s="275">
        <f t="shared" si="28"/>
        <v>14.32</v>
      </c>
      <c r="P285" s="276">
        <f t="shared" si="29"/>
        <v>51.552</v>
      </c>
      <c r="Q285" s="287">
        <v>42371</v>
      </c>
      <c r="R285" s="288" t="s">
        <v>1648</v>
      </c>
      <c r="S285" s="288">
        <v>1</v>
      </c>
      <c r="T285" s="288"/>
      <c r="U285" s="289"/>
      <c r="V285" s="279"/>
      <c r="W285" s="280"/>
      <c r="X285" s="280"/>
      <c r="Y285" s="281"/>
      <c r="Z285" s="282"/>
      <c r="AA285" s="527">
        <f>S285</f>
        <v>1</v>
      </c>
      <c r="AB285" s="316"/>
      <c r="AC285" s="544"/>
      <c r="AD285" s="293"/>
      <c r="AE285" s="547"/>
      <c r="AF285" s="547"/>
      <c r="AG285" s="547"/>
      <c r="AH285" s="547"/>
      <c r="AI285" s="547"/>
      <c r="AJ285" s="547"/>
      <c r="AK285" s="547"/>
      <c r="AL285" s="547"/>
      <c r="AM285" s="547"/>
      <c r="AN285" s="547"/>
      <c r="AO285" s="547"/>
      <c r="AP285" s="547"/>
      <c r="AQ285" s="547"/>
      <c r="AR285" s="547"/>
      <c r="AS285" s="547"/>
      <c r="AT285" s="547"/>
      <c r="AU285" s="547"/>
      <c r="AV285" s="547"/>
      <c r="AW285" s="547"/>
    </row>
    <row r="286" spans="1:49" s="551" customFormat="1" ht="18.75" hidden="1" customHeight="1" x14ac:dyDescent="0.3">
      <c r="A286" s="334" t="s">
        <v>12</v>
      </c>
      <c r="B286" s="272" t="s">
        <v>2257</v>
      </c>
      <c r="C286" s="542" t="s">
        <v>1066</v>
      </c>
      <c r="D286" s="543" t="s">
        <v>1069</v>
      </c>
      <c r="E286" s="272"/>
      <c r="F286" s="272" t="s">
        <v>339</v>
      </c>
      <c r="G286" s="272" t="s">
        <v>3</v>
      </c>
      <c r="H286" s="536"/>
      <c r="I286" s="536"/>
      <c r="J286" s="536"/>
      <c r="K286" s="536"/>
      <c r="L286" s="272"/>
      <c r="M286" s="274">
        <v>42.96</v>
      </c>
      <c r="N286" s="275">
        <f t="shared" si="27"/>
        <v>21.48</v>
      </c>
      <c r="O286" s="275">
        <f t="shared" si="28"/>
        <v>14.32</v>
      </c>
      <c r="P286" s="276">
        <f t="shared" si="29"/>
        <v>51.552</v>
      </c>
      <c r="Q286" s="287">
        <v>42371</v>
      </c>
      <c r="R286" s="288" t="s">
        <v>1648</v>
      </c>
      <c r="S286" s="288">
        <v>12</v>
      </c>
      <c r="T286" s="288"/>
      <c r="U286" s="289"/>
      <c r="V286" s="279"/>
      <c r="W286" s="280"/>
      <c r="X286" s="280"/>
      <c r="Y286" s="281"/>
      <c r="Z286" s="282"/>
      <c r="AA286" s="527">
        <f>S286</f>
        <v>12</v>
      </c>
      <c r="AB286" s="316"/>
      <c r="AC286" s="544"/>
      <c r="AD286" s="293"/>
      <c r="AE286" s="547"/>
      <c r="AF286" s="547"/>
      <c r="AG286" s="547"/>
      <c r="AH286" s="547"/>
      <c r="AI286" s="547"/>
      <c r="AJ286" s="547"/>
      <c r="AK286" s="547"/>
      <c r="AL286" s="547"/>
      <c r="AM286" s="547"/>
      <c r="AN286" s="547"/>
      <c r="AO286" s="547"/>
      <c r="AP286" s="547"/>
      <c r="AQ286" s="547"/>
      <c r="AR286" s="547"/>
      <c r="AS286" s="547"/>
      <c r="AT286" s="547"/>
      <c r="AU286" s="547"/>
      <c r="AV286" s="547"/>
      <c r="AW286" s="547"/>
    </row>
    <row r="287" spans="1:49" s="551" customFormat="1" ht="18.75" hidden="1" customHeight="1" x14ac:dyDescent="0.3">
      <c r="A287" s="307" t="s">
        <v>832</v>
      </c>
      <c r="B287" s="272" t="s">
        <v>1168</v>
      </c>
      <c r="C287" s="542" t="s">
        <v>1074</v>
      </c>
      <c r="D287" s="543" t="s">
        <v>1078</v>
      </c>
      <c r="E287" s="272"/>
      <c r="F287" s="272" t="s">
        <v>1070</v>
      </c>
      <c r="G287" s="272" t="s">
        <v>3</v>
      </c>
      <c r="H287" s="536"/>
      <c r="I287" s="536"/>
      <c r="J287" s="536"/>
      <c r="K287" s="536"/>
      <c r="L287" s="272"/>
      <c r="M287" s="274">
        <v>31.1</v>
      </c>
      <c r="N287" s="275">
        <f t="shared" si="27"/>
        <v>15.55</v>
      </c>
      <c r="O287" s="275">
        <f t="shared" si="28"/>
        <v>10.366666666666667</v>
      </c>
      <c r="P287" s="276">
        <f t="shared" si="29"/>
        <v>37.32</v>
      </c>
      <c r="Q287" s="287">
        <v>42371</v>
      </c>
      <c r="R287" s="288" t="s">
        <v>1648</v>
      </c>
      <c r="S287" s="288">
        <v>1</v>
      </c>
      <c r="T287" s="288"/>
      <c r="U287" s="289"/>
      <c r="V287" s="279">
        <v>42473</v>
      </c>
      <c r="W287" s="280" t="s">
        <v>457</v>
      </c>
      <c r="X287" s="280">
        <v>1</v>
      </c>
      <c r="Y287" s="281"/>
      <c r="Z287" s="282"/>
      <c r="AA287" s="346">
        <f>S287-X287</f>
        <v>0</v>
      </c>
      <c r="AB287" s="316"/>
      <c r="AC287" s="544"/>
      <c r="AD287" s="293" t="s">
        <v>459</v>
      </c>
      <c r="AE287" s="547"/>
      <c r="AF287" s="547"/>
      <c r="AG287" s="547"/>
      <c r="AH287" s="547"/>
      <c r="AI287" s="547"/>
      <c r="AJ287" s="547"/>
      <c r="AK287" s="547"/>
      <c r="AL287" s="547"/>
      <c r="AM287" s="547"/>
      <c r="AN287" s="547"/>
      <c r="AO287" s="547"/>
      <c r="AP287" s="547"/>
      <c r="AQ287" s="547"/>
      <c r="AR287" s="547"/>
      <c r="AS287" s="547"/>
      <c r="AT287" s="547"/>
      <c r="AU287" s="547"/>
      <c r="AV287" s="547"/>
      <c r="AW287" s="547"/>
    </row>
    <row r="288" spans="1:49" s="551" customFormat="1" ht="18.75" hidden="1" customHeight="1" x14ac:dyDescent="0.3">
      <c r="A288" s="307" t="s">
        <v>843</v>
      </c>
      <c r="B288" s="272" t="s">
        <v>1168</v>
      </c>
      <c r="C288" s="542" t="s">
        <v>1081</v>
      </c>
      <c r="D288" s="543" t="s">
        <v>1083</v>
      </c>
      <c r="E288" s="272"/>
      <c r="F288" s="272" t="s">
        <v>1070</v>
      </c>
      <c r="G288" s="272" t="s">
        <v>3</v>
      </c>
      <c r="H288" s="536"/>
      <c r="I288" s="536"/>
      <c r="J288" s="536"/>
      <c r="K288" s="536"/>
      <c r="L288" s="272"/>
      <c r="M288" s="274">
        <v>31.1</v>
      </c>
      <c r="N288" s="275">
        <f t="shared" si="27"/>
        <v>15.55</v>
      </c>
      <c r="O288" s="275">
        <f t="shared" si="28"/>
        <v>10.366666666666667</v>
      </c>
      <c r="P288" s="276">
        <f t="shared" si="29"/>
        <v>37.32</v>
      </c>
      <c r="Q288" s="287">
        <v>42371</v>
      </c>
      <c r="R288" s="288" t="s">
        <v>1648</v>
      </c>
      <c r="S288" s="288">
        <v>1</v>
      </c>
      <c r="T288" s="288"/>
      <c r="U288" s="289"/>
      <c r="V288" s="279"/>
      <c r="W288" s="280"/>
      <c r="X288" s="280"/>
      <c r="Y288" s="281"/>
      <c r="Z288" s="282"/>
      <c r="AA288" s="531">
        <f>S288</f>
        <v>1</v>
      </c>
      <c r="AB288" s="316"/>
      <c r="AC288" s="544"/>
      <c r="AD288" s="293"/>
      <c r="AE288" s="547"/>
      <c r="AF288" s="547"/>
      <c r="AG288" s="547"/>
      <c r="AH288" s="547"/>
      <c r="AI288" s="547"/>
      <c r="AJ288" s="547"/>
      <c r="AK288" s="547"/>
      <c r="AL288" s="547"/>
      <c r="AM288" s="547"/>
      <c r="AN288" s="547"/>
      <c r="AO288" s="547"/>
      <c r="AP288" s="547"/>
      <c r="AQ288" s="547"/>
      <c r="AR288" s="547"/>
      <c r="AS288" s="547"/>
      <c r="AT288" s="547"/>
      <c r="AU288" s="547"/>
      <c r="AV288" s="547"/>
      <c r="AW288" s="547"/>
    </row>
    <row r="289" spans="1:49" s="551" customFormat="1" ht="18.75" hidden="1" customHeight="1" x14ac:dyDescent="0.3">
      <c r="A289" s="307" t="s">
        <v>138</v>
      </c>
      <c r="B289" s="272" t="s">
        <v>1249</v>
      </c>
      <c r="C289" s="542" t="s">
        <v>1082</v>
      </c>
      <c r="D289" s="543" t="s">
        <v>1084</v>
      </c>
      <c r="E289" s="272"/>
      <c r="F289" s="272" t="s">
        <v>1070</v>
      </c>
      <c r="G289" s="272" t="s">
        <v>3</v>
      </c>
      <c r="H289" s="536"/>
      <c r="I289" s="536"/>
      <c r="J289" s="536"/>
      <c r="K289" s="536"/>
      <c r="L289" s="272"/>
      <c r="M289" s="274">
        <v>31.1</v>
      </c>
      <c r="N289" s="275">
        <f t="shared" si="27"/>
        <v>15.55</v>
      </c>
      <c r="O289" s="275">
        <f t="shared" si="28"/>
        <v>10.366666666666667</v>
      </c>
      <c r="P289" s="276">
        <f t="shared" si="29"/>
        <v>37.32</v>
      </c>
      <c r="Q289" s="287">
        <v>42371</v>
      </c>
      <c r="R289" s="288" t="s">
        <v>1648</v>
      </c>
      <c r="S289" s="288">
        <v>1</v>
      </c>
      <c r="T289" s="288"/>
      <c r="U289" s="289"/>
      <c r="V289" s="279">
        <v>42444</v>
      </c>
      <c r="W289" s="280" t="s">
        <v>457</v>
      </c>
      <c r="X289" s="280">
        <v>1</v>
      </c>
      <c r="Y289" s="281"/>
      <c r="Z289" s="282"/>
      <c r="AA289" s="346">
        <f>S289-X289</f>
        <v>0</v>
      </c>
      <c r="AB289" s="316"/>
      <c r="AC289" s="544"/>
      <c r="AD289" s="293" t="s">
        <v>459</v>
      </c>
      <c r="AE289" s="547"/>
      <c r="AF289" s="547"/>
      <c r="AG289" s="547"/>
      <c r="AH289" s="547"/>
      <c r="AI289" s="547"/>
      <c r="AJ289" s="547"/>
      <c r="AK289" s="547"/>
      <c r="AL289" s="547"/>
      <c r="AM289" s="547"/>
      <c r="AN289" s="547"/>
      <c r="AO289" s="547"/>
      <c r="AP289" s="547"/>
      <c r="AQ289" s="547"/>
      <c r="AR289" s="547"/>
      <c r="AS289" s="547"/>
      <c r="AT289" s="547"/>
      <c r="AU289" s="547"/>
      <c r="AV289" s="547"/>
      <c r="AW289" s="547"/>
    </row>
    <row r="290" spans="1:49" s="551" customFormat="1" ht="18.75" hidden="1" customHeight="1" x14ac:dyDescent="0.3">
      <c r="A290" s="307" t="s">
        <v>89</v>
      </c>
      <c r="B290" s="272" t="s">
        <v>1063</v>
      </c>
      <c r="C290" s="542" t="s">
        <v>1093</v>
      </c>
      <c r="D290" s="543" t="s">
        <v>1094</v>
      </c>
      <c r="E290" s="272"/>
      <c r="F290" s="272" t="s">
        <v>720</v>
      </c>
      <c r="G290" s="272" t="s">
        <v>3</v>
      </c>
      <c r="H290" s="536"/>
      <c r="I290" s="536"/>
      <c r="J290" s="536"/>
      <c r="K290" s="536"/>
      <c r="L290" s="272"/>
      <c r="M290" s="274">
        <v>16.5</v>
      </c>
      <c r="N290" s="275">
        <f t="shared" si="27"/>
        <v>8.25</v>
      </c>
      <c r="O290" s="275">
        <f t="shared" si="28"/>
        <v>5.5</v>
      </c>
      <c r="P290" s="276">
        <f t="shared" si="29"/>
        <v>19.8</v>
      </c>
      <c r="Q290" s="287">
        <v>42371</v>
      </c>
      <c r="R290" s="288" t="s">
        <v>1648</v>
      </c>
      <c r="S290" s="288">
        <v>19</v>
      </c>
      <c r="T290" s="288"/>
      <c r="U290" s="289"/>
      <c r="V290" s="279">
        <v>42444</v>
      </c>
      <c r="W290" s="280" t="s">
        <v>457</v>
      </c>
      <c r="X290" s="280">
        <v>3</v>
      </c>
      <c r="Y290" s="281"/>
      <c r="Z290" s="282"/>
      <c r="AA290" s="310">
        <f>S290-X290</f>
        <v>16</v>
      </c>
      <c r="AB290" s="316"/>
      <c r="AC290" s="544"/>
      <c r="AD290" s="293" t="s">
        <v>459</v>
      </c>
      <c r="AE290" s="547"/>
      <c r="AF290" s="547"/>
      <c r="AG290" s="547"/>
      <c r="AH290" s="547"/>
      <c r="AI290" s="547"/>
      <c r="AJ290" s="547"/>
      <c r="AK290" s="547"/>
      <c r="AL290" s="547"/>
      <c r="AM290" s="547"/>
      <c r="AN290" s="547"/>
      <c r="AO290" s="547"/>
      <c r="AP290" s="547"/>
      <c r="AQ290" s="547"/>
      <c r="AR290" s="547"/>
      <c r="AS290" s="547"/>
      <c r="AT290" s="547"/>
      <c r="AU290" s="547"/>
      <c r="AV290" s="547"/>
      <c r="AW290" s="547"/>
    </row>
    <row r="291" spans="1:49" s="551" customFormat="1" ht="18.75" hidden="1" customHeight="1" x14ac:dyDescent="0.3">
      <c r="A291" s="307" t="s">
        <v>56</v>
      </c>
      <c r="B291" s="272" t="s">
        <v>1063</v>
      </c>
      <c r="C291" s="542" t="s">
        <v>1095</v>
      </c>
      <c r="D291" s="543" t="s">
        <v>1096</v>
      </c>
      <c r="E291" s="272"/>
      <c r="F291" s="272" t="s">
        <v>720</v>
      </c>
      <c r="G291" s="272" t="s">
        <v>3</v>
      </c>
      <c r="H291" s="536"/>
      <c r="I291" s="536"/>
      <c r="J291" s="536"/>
      <c r="K291" s="536"/>
      <c r="L291" s="272"/>
      <c r="M291" s="274">
        <v>16.5</v>
      </c>
      <c r="N291" s="275">
        <f t="shared" si="27"/>
        <v>8.25</v>
      </c>
      <c r="O291" s="275">
        <f t="shared" si="28"/>
        <v>5.5</v>
      </c>
      <c r="P291" s="276">
        <f t="shared" si="29"/>
        <v>19.8</v>
      </c>
      <c r="Q291" s="287">
        <v>42371</v>
      </c>
      <c r="R291" s="288" t="s">
        <v>1648</v>
      </c>
      <c r="S291" s="288">
        <v>24</v>
      </c>
      <c r="T291" s="288"/>
      <c r="U291" s="289"/>
      <c r="V291" s="279"/>
      <c r="W291" s="280"/>
      <c r="X291" s="280"/>
      <c r="Y291" s="281"/>
      <c r="Z291" s="282"/>
      <c r="AA291" s="528">
        <v>24</v>
      </c>
      <c r="AB291" s="316"/>
      <c r="AC291" s="544"/>
      <c r="AD291" s="293"/>
      <c r="AE291" s="547"/>
      <c r="AF291" s="547"/>
      <c r="AG291" s="547"/>
      <c r="AH291" s="547"/>
      <c r="AI291" s="547"/>
      <c r="AJ291" s="547"/>
      <c r="AK291" s="547"/>
      <c r="AL291" s="547"/>
      <c r="AM291" s="547"/>
      <c r="AN291" s="547"/>
      <c r="AO291" s="547"/>
      <c r="AP291" s="547"/>
      <c r="AQ291" s="547"/>
      <c r="AR291" s="547"/>
      <c r="AS291" s="547"/>
      <c r="AT291" s="547"/>
      <c r="AU291" s="547"/>
      <c r="AV291" s="547"/>
      <c r="AW291" s="547"/>
    </row>
    <row r="292" spans="1:49" s="551" customFormat="1" ht="18.75" hidden="1" customHeight="1" x14ac:dyDescent="0.3">
      <c r="A292" s="307" t="s">
        <v>56</v>
      </c>
      <c r="B292" s="272" t="s">
        <v>1063</v>
      </c>
      <c r="C292" s="542" t="s">
        <v>1097</v>
      </c>
      <c r="D292" s="543" t="s">
        <v>1098</v>
      </c>
      <c r="E292" s="272"/>
      <c r="F292" s="272" t="s">
        <v>1108</v>
      </c>
      <c r="G292" s="272" t="s">
        <v>3</v>
      </c>
      <c r="H292" s="536"/>
      <c r="I292" s="536"/>
      <c r="J292" s="536"/>
      <c r="K292" s="536"/>
      <c r="L292" s="272"/>
      <c r="M292" s="274">
        <v>16.5</v>
      </c>
      <c r="N292" s="275">
        <f t="shared" si="27"/>
        <v>8.25</v>
      </c>
      <c r="O292" s="275">
        <f t="shared" si="28"/>
        <v>5.5</v>
      </c>
      <c r="P292" s="276">
        <f t="shared" si="29"/>
        <v>19.8</v>
      </c>
      <c r="Q292" s="287">
        <v>42371</v>
      </c>
      <c r="R292" s="288" t="s">
        <v>1648</v>
      </c>
      <c r="S292" s="288">
        <v>24</v>
      </c>
      <c r="T292" s="288"/>
      <c r="U292" s="289"/>
      <c r="V292" s="279"/>
      <c r="W292" s="280"/>
      <c r="X292" s="280"/>
      <c r="Y292" s="281"/>
      <c r="Z292" s="282"/>
      <c r="AA292" s="528">
        <f>S292</f>
        <v>24</v>
      </c>
      <c r="AB292" s="316"/>
      <c r="AC292" s="544"/>
      <c r="AD292" s="293"/>
      <c r="AE292" s="547"/>
      <c r="AF292" s="547"/>
      <c r="AG292" s="547"/>
      <c r="AH292" s="547"/>
      <c r="AI292" s="547"/>
      <c r="AJ292" s="547"/>
      <c r="AK292" s="547"/>
      <c r="AL292" s="547"/>
      <c r="AM292" s="547"/>
      <c r="AN292" s="547"/>
      <c r="AO292" s="547"/>
      <c r="AP292" s="547"/>
      <c r="AQ292" s="547"/>
      <c r="AR292" s="547"/>
      <c r="AS292" s="547"/>
      <c r="AT292" s="547"/>
      <c r="AU292" s="547"/>
      <c r="AV292" s="547"/>
      <c r="AW292" s="547"/>
    </row>
    <row r="293" spans="1:49" s="551" customFormat="1" ht="18.75" hidden="1" customHeight="1" x14ac:dyDescent="0.3">
      <c r="A293" s="307" t="s">
        <v>89</v>
      </c>
      <c r="B293" s="272" t="s">
        <v>1063</v>
      </c>
      <c r="C293" s="542" t="s">
        <v>1097</v>
      </c>
      <c r="D293" s="543" t="s">
        <v>1098</v>
      </c>
      <c r="E293" s="272"/>
      <c r="F293" s="272" t="s">
        <v>1108</v>
      </c>
      <c r="G293" s="272" t="s">
        <v>3</v>
      </c>
      <c r="H293" s="536"/>
      <c r="I293" s="536"/>
      <c r="J293" s="536"/>
      <c r="K293" s="536"/>
      <c r="L293" s="272"/>
      <c r="M293" s="274">
        <v>16.5</v>
      </c>
      <c r="N293" s="275">
        <f t="shared" si="27"/>
        <v>8.25</v>
      </c>
      <c r="O293" s="275">
        <f t="shared" si="28"/>
        <v>5.5</v>
      </c>
      <c r="P293" s="276">
        <f t="shared" si="29"/>
        <v>19.8</v>
      </c>
      <c r="Q293" s="287">
        <v>42371</v>
      </c>
      <c r="R293" s="288" t="s">
        <v>1648</v>
      </c>
      <c r="S293" s="288">
        <v>27</v>
      </c>
      <c r="T293" s="288"/>
      <c r="U293" s="289"/>
      <c r="V293" s="279"/>
      <c r="W293" s="280"/>
      <c r="X293" s="280"/>
      <c r="Y293" s="281"/>
      <c r="Z293" s="282"/>
      <c r="AA293" s="528">
        <f>S293</f>
        <v>27</v>
      </c>
      <c r="AB293" s="316"/>
      <c r="AC293" s="544"/>
      <c r="AD293" s="293"/>
      <c r="AE293" s="547"/>
      <c r="AF293" s="547"/>
      <c r="AG293" s="547"/>
      <c r="AH293" s="547"/>
      <c r="AI293" s="547"/>
      <c r="AJ293" s="547"/>
      <c r="AK293" s="547"/>
      <c r="AL293" s="547"/>
      <c r="AM293" s="547"/>
      <c r="AN293" s="547"/>
      <c r="AO293" s="547"/>
      <c r="AP293" s="547"/>
      <c r="AQ293" s="547"/>
      <c r="AR293" s="547"/>
      <c r="AS293" s="547"/>
      <c r="AT293" s="547"/>
      <c r="AU293" s="547"/>
      <c r="AV293" s="547"/>
      <c r="AW293" s="547"/>
    </row>
    <row r="294" spans="1:49" s="551" customFormat="1" ht="18.75" hidden="1" customHeight="1" x14ac:dyDescent="0.3">
      <c r="A294" s="307" t="s">
        <v>89</v>
      </c>
      <c r="B294" s="272" t="s">
        <v>1063</v>
      </c>
      <c r="C294" s="542" t="s">
        <v>1104</v>
      </c>
      <c r="D294" s="543" t="s">
        <v>1106</v>
      </c>
      <c r="E294" s="272" t="s">
        <v>1496</v>
      </c>
      <c r="F294" s="272" t="s">
        <v>1108</v>
      </c>
      <c r="G294" s="272" t="s">
        <v>3</v>
      </c>
      <c r="H294" s="536"/>
      <c r="I294" s="536"/>
      <c r="J294" s="536"/>
      <c r="K294" s="536"/>
      <c r="L294" s="272"/>
      <c r="M294" s="274">
        <v>13.32</v>
      </c>
      <c r="N294" s="275">
        <f t="shared" si="27"/>
        <v>6.66</v>
      </c>
      <c r="O294" s="275">
        <f t="shared" si="28"/>
        <v>4.4400000000000004</v>
      </c>
      <c r="P294" s="276">
        <f t="shared" si="29"/>
        <v>15.984</v>
      </c>
      <c r="Q294" s="287">
        <v>42371</v>
      </c>
      <c r="R294" s="288" t="s">
        <v>1648</v>
      </c>
      <c r="S294" s="288">
        <v>120</v>
      </c>
      <c r="T294" s="288"/>
      <c r="U294" s="289"/>
      <c r="V294" s="279"/>
      <c r="W294" s="280"/>
      <c r="X294" s="280"/>
      <c r="Y294" s="281"/>
      <c r="Z294" s="282"/>
      <c r="AA294" s="528">
        <f>S294</f>
        <v>120</v>
      </c>
      <c r="AB294" s="316"/>
      <c r="AC294" s="544"/>
      <c r="AD294" s="293"/>
      <c r="AE294" s="547"/>
      <c r="AF294" s="547"/>
      <c r="AG294" s="547"/>
      <c r="AH294" s="547"/>
      <c r="AI294" s="547"/>
      <c r="AJ294" s="547"/>
      <c r="AK294" s="547"/>
      <c r="AL294" s="547"/>
      <c r="AM294" s="547"/>
      <c r="AN294" s="547"/>
      <c r="AO294" s="547"/>
      <c r="AP294" s="547"/>
      <c r="AQ294" s="547"/>
      <c r="AR294" s="547"/>
      <c r="AS294" s="547"/>
      <c r="AT294" s="547"/>
      <c r="AU294" s="547"/>
      <c r="AV294" s="547"/>
      <c r="AW294" s="547"/>
    </row>
    <row r="295" spans="1:49" s="551" customFormat="1" ht="18.75" hidden="1" customHeight="1" x14ac:dyDescent="0.3">
      <c r="A295" s="307" t="s">
        <v>843</v>
      </c>
      <c r="B295" s="272" t="s">
        <v>1168</v>
      </c>
      <c r="C295" s="542" t="s">
        <v>1104</v>
      </c>
      <c r="D295" s="543" t="s">
        <v>1106</v>
      </c>
      <c r="E295" s="272"/>
      <c r="F295" s="272" t="s">
        <v>1108</v>
      </c>
      <c r="G295" s="272" t="s">
        <v>3</v>
      </c>
      <c r="H295" s="536"/>
      <c r="I295" s="536"/>
      <c r="J295" s="536"/>
      <c r="K295" s="536"/>
      <c r="L295" s="272"/>
      <c r="M295" s="274">
        <v>13.32</v>
      </c>
      <c r="N295" s="275">
        <f t="shared" si="27"/>
        <v>6.66</v>
      </c>
      <c r="O295" s="275">
        <f t="shared" si="28"/>
        <v>4.4400000000000004</v>
      </c>
      <c r="P295" s="276">
        <f t="shared" si="29"/>
        <v>15.984</v>
      </c>
      <c r="Q295" s="287">
        <v>42371</v>
      </c>
      <c r="R295" s="288" t="s">
        <v>1648</v>
      </c>
      <c r="S295" s="288">
        <v>2</v>
      </c>
      <c r="T295" s="288"/>
      <c r="U295" s="289"/>
      <c r="V295" s="279"/>
      <c r="W295" s="280"/>
      <c r="X295" s="280"/>
      <c r="Y295" s="281"/>
      <c r="Z295" s="282"/>
      <c r="AA295" s="528">
        <f>S295</f>
        <v>2</v>
      </c>
      <c r="AB295" s="316"/>
      <c r="AC295" s="544"/>
      <c r="AD295" s="293"/>
      <c r="AE295" s="547"/>
      <c r="AF295" s="547"/>
      <c r="AG295" s="547"/>
      <c r="AH295" s="547"/>
      <c r="AI295" s="547"/>
      <c r="AJ295" s="547"/>
      <c r="AK295" s="547"/>
      <c r="AL295" s="547"/>
      <c r="AM295" s="547"/>
      <c r="AN295" s="547"/>
      <c r="AO295" s="547"/>
      <c r="AP295" s="547"/>
      <c r="AQ295" s="547"/>
      <c r="AR295" s="547"/>
      <c r="AS295" s="547"/>
      <c r="AT295" s="547"/>
      <c r="AU295" s="547"/>
      <c r="AV295" s="547"/>
      <c r="AW295" s="547"/>
    </row>
    <row r="296" spans="1:49" s="551" customFormat="1" ht="18.75" hidden="1" customHeight="1" x14ac:dyDescent="0.3">
      <c r="A296" s="307" t="s">
        <v>89</v>
      </c>
      <c r="B296" s="272" t="s">
        <v>1168</v>
      </c>
      <c r="C296" s="542" t="s">
        <v>1104</v>
      </c>
      <c r="D296" s="543" t="s">
        <v>1106</v>
      </c>
      <c r="E296" s="272"/>
      <c r="F296" s="272" t="s">
        <v>1108</v>
      </c>
      <c r="G296" s="272" t="s">
        <v>3</v>
      </c>
      <c r="H296" s="536"/>
      <c r="I296" s="536"/>
      <c r="J296" s="536"/>
      <c r="K296" s="536"/>
      <c r="L296" s="272"/>
      <c r="M296" s="274">
        <v>13.32</v>
      </c>
      <c r="N296" s="275">
        <f t="shared" si="27"/>
        <v>6.66</v>
      </c>
      <c r="O296" s="275">
        <f t="shared" si="28"/>
        <v>4.4400000000000004</v>
      </c>
      <c r="P296" s="276">
        <f t="shared" si="29"/>
        <v>15.984</v>
      </c>
      <c r="Q296" s="287">
        <v>42371</v>
      </c>
      <c r="R296" s="288" t="s">
        <v>1648</v>
      </c>
      <c r="S296" s="288">
        <v>7</v>
      </c>
      <c r="T296" s="288"/>
      <c r="U296" s="289"/>
      <c r="V296" s="279"/>
      <c r="W296" s="280"/>
      <c r="X296" s="280"/>
      <c r="Y296" s="281"/>
      <c r="Z296" s="282"/>
      <c r="AA296" s="528">
        <v>7</v>
      </c>
      <c r="AB296" s="316"/>
      <c r="AC296" s="544"/>
      <c r="AD296" s="312"/>
      <c r="AE296" s="547"/>
      <c r="AF296" s="547"/>
      <c r="AG296" s="547"/>
      <c r="AH296" s="547"/>
      <c r="AI296" s="547"/>
      <c r="AJ296" s="547"/>
      <c r="AK296" s="547"/>
      <c r="AL296" s="547"/>
      <c r="AM296" s="547"/>
      <c r="AN296" s="547"/>
      <c r="AO296" s="547"/>
      <c r="AP296" s="547"/>
      <c r="AQ296" s="547"/>
      <c r="AR296" s="547"/>
      <c r="AS296" s="547"/>
      <c r="AT296" s="547"/>
      <c r="AU296" s="547"/>
      <c r="AV296" s="547"/>
      <c r="AW296" s="547"/>
    </row>
    <row r="297" spans="1:49" s="551" customFormat="1" ht="18.75" hidden="1" customHeight="1" x14ac:dyDescent="0.3">
      <c r="A297" s="307" t="s">
        <v>1575</v>
      </c>
      <c r="B297" s="272" t="s">
        <v>1063</v>
      </c>
      <c r="C297" s="542" t="s">
        <v>1105</v>
      </c>
      <c r="D297" s="543" t="s">
        <v>1107</v>
      </c>
      <c r="E297" s="272"/>
      <c r="F297" s="272" t="s">
        <v>1108</v>
      </c>
      <c r="G297" s="272" t="s">
        <v>3</v>
      </c>
      <c r="H297" s="536"/>
      <c r="I297" s="536"/>
      <c r="J297" s="536"/>
      <c r="K297" s="536"/>
      <c r="L297" s="272"/>
      <c r="M297" s="274">
        <v>13.32</v>
      </c>
      <c r="N297" s="275">
        <f t="shared" si="27"/>
        <v>6.66</v>
      </c>
      <c r="O297" s="275">
        <f t="shared" si="28"/>
        <v>4.4400000000000004</v>
      </c>
      <c r="P297" s="276">
        <f t="shared" si="29"/>
        <v>15.984</v>
      </c>
      <c r="Q297" s="287">
        <v>42371</v>
      </c>
      <c r="R297" s="288" t="s">
        <v>1648</v>
      </c>
      <c r="S297" s="288">
        <v>55</v>
      </c>
      <c r="T297" s="288"/>
      <c r="U297" s="289"/>
      <c r="V297" s="279"/>
      <c r="W297" s="280"/>
      <c r="X297" s="280"/>
      <c r="Y297" s="281"/>
      <c r="Z297" s="282"/>
      <c r="AA297" s="310">
        <v>55</v>
      </c>
      <c r="AB297" s="316"/>
      <c r="AC297" s="544"/>
      <c r="AD297" s="293"/>
      <c r="AE297" s="547"/>
      <c r="AF297" s="547"/>
      <c r="AG297" s="547"/>
      <c r="AH297" s="547"/>
      <c r="AI297" s="547"/>
      <c r="AJ297" s="547"/>
      <c r="AK297" s="547"/>
      <c r="AL297" s="547"/>
      <c r="AM297" s="547"/>
      <c r="AN297" s="547"/>
      <c r="AO297" s="547"/>
      <c r="AP297" s="547"/>
      <c r="AQ297" s="547"/>
      <c r="AR297" s="547"/>
      <c r="AS297" s="547"/>
      <c r="AT297" s="547"/>
      <c r="AU297" s="547"/>
      <c r="AV297" s="547"/>
      <c r="AW297" s="547"/>
    </row>
    <row r="298" spans="1:49" s="551" customFormat="1" ht="18.75" hidden="1" customHeight="1" x14ac:dyDescent="0.3">
      <c r="A298" s="307" t="s">
        <v>1575</v>
      </c>
      <c r="B298" s="272" t="s">
        <v>1063</v>
      </c>
      <c r="C298" s="542" t="s">
        <v>1105</v>
      </c>
      <c r="D298" s="543" t="s">
        <v>1107</v>
      </c>
      <c r="E298" s="272" t="s">
        <v>1649</v>
      </c>
      <c r="F298" s="272" t="s">
        <v>1108</v>
      </c>
      <c r="G298" s="272" t="s">
        <v>3</v>
      </c>
      <c r="H298" s="536"/>
      <c r="I298" s="536"/>
      <c r="J298" s="536"/>
      <c r="K298" s="536"/>
      <c r="L298" s="272"/>
      <c r="M298" s="274">
        <v>13.32</v>
      </c>
      <c r="N298" s="275">
        <f t="shared" si="27"/>
        <v>6.66</v>
      </c>
      <c r="O298" s="275">
        <f t="shared" si="28"/>
        <v>4.4400000000000004</v>
      </c>
      <c r="P298" s="276">
        <f t="shared" si="29"/>
        <v>15.984</v>
      </c>
      <c r="Q298" s="287">
        <v>42371</v>
      </c>
      <c r="R298" s="288" t="s">
        <v>1648</v>
      </c>
      <c r="S298" s="288">
        <v>30</v>
      </c>
      <c r="T298" s="288"/>
      <c r="U298" s="289"/>
      <c r="V298" s="279"/>
      <c r="W298" s="280"/>
      <c r="X298" s="280"/>
      <c r="Y298" s="281"/>
      <c r="Z298" s="282"/>
      <c r="AA298" s="528">
        <v>30</v>
      </c>
      <c r="AB298" s="316"/>
      <c r="AC298" s="544"/>
      <c r="AD298" s="293"/>
      <c r="AE298" s="547"/>
      <c r="AF298" s="547"/>
      <c r="AG298" s="547"/>
      <c r="AH298" s="547"/>
      <c r="AI298" s="547"/>
      <c r="AJ298" s="547"/>
      <c r="AK298" s="547"/>
      <c r="AL298" s="547"/>
      <c r="AM298" s="547"/>
      <c r="AN298" s="547"/>
      <c r="AO298" s="547"/>
      <c r="AP298" s="547"/>
      <c r="AQ298" s="547"/>
      <c r="AR298" s="547"/>
      <c r="AS298" s="547"/>
      <c r="AT298" s="547"/>
      <c r="AU298" s="547"/>
      <c r="AV298" s="547"/>
      <c r="AW298" s="547"/>
    </row>
    <row r="299" spans="1:49" s="551" customFormat="1" ht="18.75" hidden="1" customHeight="1" x14ac:dyDescent="0.3">
      <c r="A299" s="307" t="s">
        <v>81</v>
      </c>
      <c r="B299" s="272" t="s">
        <v>37</v>
      </c>
      <c r="C299" s="542" t="s">
        <v>574</v>
      </c>
      <c r="D299" s="543" t="s">
        <v>234</v>
      </c>
      <c r="E299" s="272"/>
      <c r="F299" s="272" t="s">
        <v>1070</v>
      </c>
      <c r="G299" s="272" t="s">
        <v>3</v>
      </c>
      <c r="H299" s="536"/>
      <c r="I299" s="536"/>
      <c r="J299" s="536"/>
      <c r="K299" s="536"/>
      <c r="L299" s="272"/>
      <c r="M299" s="274">
        <v>40.1</v>
      </c>
      <c r="N299" s="275">
        <f t="shared" si="27"/>
        <v>20.05</v>
      </c>
      <c r="O299" s="275">
        <f t="shared" si="28"/>
        <v>13.366666666666667</v>
      </c>
      <c r="P299" s="276">
        <f t="shared" si="29"/>
        <v>48.120000000000005</v>
      </c>
      <c r="Q299" s="287">
        <v>42371</v>
      </c>
      <c r="R299" s="288" t="s">
        <v>1648</v>
      </c>
      <c r="S299" s="288">
        <v>1</v>
      </c>
      <c r="T299" s="288"/>
      <c r="U299" s="289"/>
      <c r="V299" s="279">
        <v>42444</v>
      </c>
      <c r="W299" s="280" t="s">
        <v>457</v>
      </c>
      <c r="X299" s="280">
        <v>1</v>
      </c>
      <c r="Y299" s="281"/>
      <c r="Z299" s="282"/>
      <c r="AA299" s="530">
        <f>S299-X299</f>
        <v>0</v>
      </c>
      <c r="AB299" s="316"/>
      <c r="AC299" s="544"/>
      <c r="AD299" s="293" t="s">
        <v>459</v>
      </c>
      <c r="AE299" s="547"/>
      <c r="AF299" s="547"/>
      <c r="AG299" s="547"/>
      <c r="AH299" s="547"/>
      <c r="AI299" s="547"/>
      <c r="AJ299" s="547"/>
      <c r="AK299" s="547"/>
      <c r="AL299" s="547"/>
      <c r="AM299" s="547"/>
      <c r="AN299" s="547"/>
      <c r="AO299" s="547"/>
      <c r="AP299" s="547"/>
      <c r="AQ299" s="547"/>
      <c r="AR299" s="547"/>
      <c r="AS299" s="547"/>
      <c r="AT299" s="547"/>
      <c r="AU299" s="547"/>
      <c r="AV299" s="547"/>
      <c r="AW299" s="547"/>
    </row>
    <row r="300" spans="1:49" s="551" customFormat="1" ht="18.75" hidden="1" customHeight="1" x14ac:dyDescent="0.3">
      <c r="A300" s="307" t="s">
        <v>828</v>
      </c>
      <c r="B300" s="272" t="s">
        <v>1101</v>
      </c>
      <c r="C300" s="542" t="s">
        <v>739</v>
      </c>
      <c r="D300" s="543" t="s">
        <v>1103</v>
      </c>
      <c r="E300" s="272"/>
      <c r="F300" s="272" t="s">
        <v>1102</v>
      </c>
      <c r="G300" s="272" t="s">
        <v>3</v>
      </c>
      <c r="H300" s="536"/>
      <c r="I300" s="536"/>
      <c r="J300" s="536"/>
      <c r="K300" s="536"/>
      <c r="L300" s="272"/>
      <c r="M300" s="274">
        <v>77.930000000000007</v>
      </c>
      <c r="N300" s="275">
        <f t="shared" si="27"/>
        <v>38.965000000000003</v>
      </c>
      <c r="O300" s="275">
        <f t="shared" si="28"/>
        <v>25.97666666666667</v>
      </c>
      <c r="P300" s="276">
        <f t="shared" si="29"/>
        <v>93.516000000000005</v>
      </c>
      <c r="Q300" s="287">
        <v>42371</v>
      </c>
      <c r="R300" s="288" t="s">
        <v>1648</v>
      </c>
      <c r="S300" s="288">
        <v>3</v>
      </c>
      <c r="T300" s="288"/>
      <c r="U300" s="289"/>
      <c r="V300" s="279"/>
      <c r="W300" s="280"/>
      <c r="X300" s="280"/>
      <c r="Y300" s="281"/>
      <c r="Z300" s="282"/>
      <c r="AA300" s="528">
        <f>S300</f>
        <v>3</v>
      </c>
      <c r="AB300" s="316"/>
      <c r="AC300" s="544"/>
      <c r="AD300" s="293"/>
      <c r="AE300" s="547"/>
      <c r="AF300" s="547"/>
      <c r="AG300" s="547"/>
      <c r="AH300" s="547"/>
      <c r="AI300" s="547"/>
      <c r="AJ300" s="547"/>
      <c r="AK300" s="547"/>
      <c r="AL300" s="547"/>
      <c r="AM300" s="547"/>
      <c r="AN300" s="547"/>
      <c r="AO300" s="547"/>
      <c r="AP300" s="547"/>
      <c r="AQ300" s="547"/>
      <c r="AR300" s="547"/>
      <c r="AS300" s="547"/>
      <c r="AT300" s="547"/>
      <c r="AU300" s="547"/>
      <c r="AV300" s="547"/>
      <c r="AW300" s="547"/>
    </row>
    <row r="301" spans="1:49" s="551" customFormat="1" ht="18.75" hidden="1" customHeight="1" x14ac:dyDescent="0.3">
      <c r="A301" s="307" t="s">
        <v>828</v>
      </c>
      <c r="B301" s="272" t="s">
        <v>1101</v>
      </c>
      <c r="C301" s="542" t="s">
        <v>739</v>
      </c>
      <c r="D301" s="543" t="s">
        <v>1103</v>
      </c>
      <c r="E301" s="272" t="s">
        <v>989</v>
      </c>
      <c r="F301" s="272" t="s">
        <v>989</v>
      </c>
      <c r="G301" s="272" t="s">
        <v>3</v>
      </c>
      <c r="H301" s="536"/>
      <c r="I301" s="536"/>
      <c r="J301" s="536"/>
      <c r="K301" s="536"/>
      <c r="L301" s="272"/>
      <c r="M301" s="274">
        <v>77.930000000000007</v>
      </c>
      <c r="N301" s="275">
        <f t="shared" si="27"/>
        <v>38.965000000000003</v>
      </c>
      <c r="O301" s="275">
        <f t="shared" si="28"/>
        <v>25.97666666666667</v>
      </c>
      <c r="P301" s="276">
        <f t="shared" si="29"/>
        <v>93.516000000000005</v>
      </c>
      <c r="Q301" s="287">
        <v>42371</v>
      </c>
      <c r="R301" s="288" t="s">
        <v>1648</v>
      </c>
      <c r="S301" s="288">
        <v>1</v>
      </c>
      <c r="T301" s="288"/>
      <c r="U301" s="289"/>
      <c r="V301" s="279"/>
      <c r="W301" s="280"/>
      <c r="X301" s="280"/>
      <c r="Y301" s="281"/>
      <c r="Z301" s="282"/>
      <c r="AA301" s="528">
        <f>S301</f>
        <v>1</v>
      </c>
      <c r="AB301" s="316"/>
      <c r="AC301" s="544"/>
      <c r="AD301" s="293"/>
      <c r="AE301" s="547"/>
      <c r="AF301" s="547"/>
      <c r="AG301" s="547"/>
      <c r="AH301" s="547"/>
      <c r="AI301" s="547"/>
      <c r="AJ301" s="547"/>
      <c r="AK301" s="547"/>
      <c r="AL301" s="547"/>
      <c r="AM301" s="547"/>
      <c r="AN301" s="547"/>
      <c r="AO301" s="547"/>
      <c r="AP301" s="547"/>
      <c r="AQ301" s="547"/>
      <c r="AR301" s="547"/>
      <c r="AS301" s="547"/>
      <c r="AT301" s="547"/>
      <c r="AU301" s="547"/>
      <c r="AV301" s="547"/>
      <c r="AW301" s="547"/>
    </row>
    <row r="302" spans="1:49" s="551" customFormat="1" ht="18.75" hidden="1" customHeight="1" x14ac:dyDescent="0.3">
      <c r="A302" s="334" t="s">
        <v>12</v>
      </c>
      <c r="B302" s="272" t="s">
        <v>2258</v>
      </c>
      <c r="C302" s="542" t="s">
        <v>1109</v>
      </c>
      <c r="D302" s="543" t="s">
        <v>1110</v>
      </c>
      <c r="E302" s="272"/>
      <c r="F302" s="272" t="s">
        <v>1134</v>
      </c>
      <c r="G302" s="272" t="s">
        <v>3</v>
      </c>
      <c r="H302" s="536"/>
      <c r="I302" s="536"/>
      <c r="J302" s="536"/>
      <c r="K302" s="536"/>
      <c r="L302" s="272"/>
      <c r="M302" s="274">
        <v>42.97</v>
      </c>
      <c r="N302" s="275">
        <f t="shared" si="27"/>
        <v>21.484999999999999</v>
      </c>
      <c r="O302" s="275">
        <f t="shared" si="28"/>
        <v>14.323333333333332</v>
      </c>
      <c r="P302" s="276">
        <f t="shared" si="29"/>
        <v>51.564</v>
      </c>
      <c r="Q302" s="287">
        <v>42371</v>
      </c>
      <c r="R302" s="288" t="s">
        <v>1648</v>
      </c>
      <c r="S302" s="288">
        <v>23</v>
      </c>
      <c r="T302" s="288"/>
      <c r="U302" s="289"/>
      <c r="V302" s="279">
        <v>42444</v>
      </c>
      <c r="W302" s="280" t="s">
        <v>457</v>
      </c>
      <c r="X302" s="280">
        <v>2</v>
      </c>
      <c r="Y302" s="281"/>
      <c r="Z302" s="282"/>
      <c r="AA302" s="310">
        <f>S302-X302</f>
        <v>21</v>
      </c>
      <c r="AB302" s="316"/>
      <c r="AC302" s="544"/>
      <c r="AD302" s="293" t="s">
        <v>459</v>
      </c>
      <c r="AE302" s="547"/>
      <c r="AF302" s="547"/>
      <c r="AG302" s="547"/>
      <c r="AH302" s="547"/>
      <c r="AI302" s="547"/>
      <c r="AJ302" s="547"/>
      <c r="AK302" s="547"/>
      <c r="AL302" s="547"/>
      <c r="AM302" s="547"/>
      <c r="AN302" s="547"/>
      <c r="AO302" s="547"/>
      <c r="AP302" s="547"/>
      <c r="AQ302" s="547"/>
      <c r="AR302" s="547"/>
      <c r="AS302" s="547"/>
      <c r="AT302" s="547"/>
      <c r="AU302" s="547"/>
      <c r="AV302" s="547"/>
      <c r="AW302" s="547"/>
    </row>
    <row r="303" spans="1:49" s="551" customFormat="1" ht="18.75" hidden="1" customHeight="1" x14ac:dyDescent="0.3">
      <c r="A303" s="307" t="s">
        <v>49</v>
      </c>
      <c r="B303" s="272" t="s">
        <v>1143</v>
      </c>
      <c r="C303" s="542" t="s">
        <v>1144</v>
      </c>
      <c r="D303" s="543" t="s">
        <v>1145</v>
      </c>
      <c r="E303" s="272"/>
      <c r="F303" s="272" t="s">
        <v>883</v>
      </c>
      <c r="G303" s="272" t="s">
        <v>3</v>
      </c>
      <c r="H303" s="536"/>
      <c r="I303" s="536"/>
      <c r="J303" s="536"/>
      <c r="K303" s="536"/>
      <c r="L303" s="272"/>
      <c r="M303" s="274">
        <v>22.03</v>
      </c>
      <c r="N303" s="275">
        <f t="shared" ref="N303:N497" si="30">+M303/2</f>
        <v>11.015000000000001</v>
      </c>
      <c r="O303" s="275">
        <f t="shared" ref="O303:O497" si="31">+M303/3</f>
        <v>7.3433333333333337</v>
      </c>
      <c r="P303" s="276">
        <f t="shared" si="29"/>
        <v>26.436</v>
      </c>
      <c r="Q303" s="287">
        <v>42371</v>
      </c>
      <c r="R303" s="288" t="s">
        <v>1648</v>
      </c>
      <c r="S303" s="288">
        <v>4</v>
      </c>
      <c r="T303" s="288"/>
      <c r="U303" s="289"/>
      <c r="V303" s="279">
        <v>42444</v>
      </c>
      <c r="W303" s="280" t="s">
        <v>457</v>
      </c>
      <c r="X303" s="280">
        <v>2</v>
      </c>
      <c r="Y303" s="281"/>
      <c r="Z303" s="282"/>
      <c r="AA303" s="528">
        <f>S303-X303</f>
        <v>2</v>
      </c>
      <c r="AB303" s="316"/>
      <c r="AC303" s="544"/>
      <c r="AD303" s="293" t="s">
        <v>459</v>
      </c>
      <c r="AE303" s="547"/>
      <c r="AF303" s="547"/>
      <c r="AG303" s="547"/>
      <c r="AH303" s="547"/>
      <c r="AI303" s="547"/>
      <c r="AJ303" s="547"/>
      <c r="AK303" s="547"/>
      <c r="AL303" s="547"/>
      <c r="AM303" s="547"/>
      <c r="AN303" s="547"/>
      <c r="AO303" s="547"/>
      <c r="AP303" s="547"/>
      <c r="AQ303" s="547"/>
      <c r="AR303" s="547"/>
      <c r="AS303" s="547"/>
      <c r="AT303" s="547"/>
      <c r="AU303" s="547"/>
      <c r="AV303" s="547"/>
      <c r="AW303" s="547"/>
    </row>
    <row r="304" spans="1:49" s="551" customFormat="1" ht="18.75" hidden="1" customHeight="1" x14ac:dyDescent="0.3">
      <c r="A304" s="307" t="s">
        <v>56</v>
      </c>
      <c r="B304" s="272" t="s">
        <v>1143</v>
      </c>
      <c r="C304" s="542" t="s">
        <v>1146</v>
      </c>
      <c r="D304" s="543" t="s">
        <v>1147</v>
      </c>
      <c r="E304" s="272"/>
      <c r="F304" s="272" t="s">
        <v>883</v>
      </c>
      <c r="G304" s="272" t="s">
        <v>3</v>
      </c>
      <c r="H304" s="536"/>
      <c r="I304" s="536"/>
      <c r="J304" s="536"/>
      <c r="K304" s="536"/>
      <c r="L304" s="272"/>
      <c r="M304" s="274">
        <v>22.03</v>
      </c>
      <c r="N304" s="275">
        <f t="shared" si="30"/>
        <v>11.015000000000001</v>
      </c>
      <c r="O304" s="275">
        <f t="shared" si="31"/>
        <v>7.3433333333333337</v>
      </c>
      <c r="P304" s="276">
        <f t="shared" si="29"/>
        <v>26.436</v>
      </c>
      <c r="Q304" s="287">
        <v>42371</v>
      </c>
      <c r="R304" s="288" t="s">
        <v>1648</v>
      </c>
      <c r="S304" s="288">
        <v>7</v>
      </c>
      <c r="T304" s="288"/>
      <c r="U304" s="289"/>
      <c r="V304" s="279"/>
      <c r="W304" s="280"/>
      <c r="X304" s="280"/>
      <c r="Y304" s="281"/>
      <c r="Z304" s="282"/>
      <c r="AA304" s="528">
        <f>S304-X304</f>
        <v>7</v>
      </c>
      <c r="AB304" s="316"/>
      <c r="AC304" s="544"/>
      <c r="AD304" s="293"/>
      <c r="AE304" s="547"/>
      <c r="AF304" s="547"/>
      <c r="AG304" s="547"/>
      <c r="AH304" s="547"/>
      <c r="AI304" s="547"/>
      <c r="AJ304" s="547"/>
      <c r="AK304" s="547"/>
      <c r="AL304" s="547"/>
      <c r="AM304" s="547"/>
      <c r="AN304" s="547"/>
      <c r="AO304" s="547"/>
      <c r="AP304" s="547"/>
      <c r="AQ304" s="547"/>
      <c r="AR304" s="547"/>
      <c r="AS304" s="547"/>
      <c r="AT304" s="547"/>
      <c r="AU304" s="547"/>
      <c r="AV304" s="547"/>
      <c r="AW304" s="547"/>
    </row>
    <row r="305" spans="1:49" s="551" customFormat="1" ht="18.75" hidden="1" customHeight="1" x14ac:dyDescent="0.3">
      <c r="A305" s="307" t="s">
        <v>116</v>
      </c>
      <c r="B305" s="272" t="s">
        <v>1165</v>
      </c>
      <c r="C305" s="542" t="s">
        <v>1166</v>
      </c>
      <c r="D305" s="543" t="s">
        <v>1167</v>
      </c>
      <c r="E305" s="272"/>
      <c r="F305" s="272" t="s">
        <v>1164</v>
      </c>
      <c r="G305" s="272" t="s">
        <v>3</v>
      </c>
      <c r="H305" s="536"/>
      <c r="I305" s="536"/>
      <c r="J305" s="536"/>
      <c r="K305" s="536"/>
      <c r="L305" s="272"/>
      <c r="M305" s="274">
        <v>53.9</v>
      </c>
      <c r="N305" s="275">
        <f t="shared" si="30"/>
        <v>26.95</v>
      </c>
      <c r="O305" s="275">
        <f t="shared" si="31"/>
        <v>17.966666666666665</v>
      </c>
      <c r="P305" s="276">
        <f t="shared" ref="P305:P499" si="32">+M305+(M305*20%)</f>
        <v>64.680000000000007</v>
      </c>
      <c r="Q305" s="287">
        <v>42371</v>
      </c>
      <c r="R305" s="288" t="s">
        <v>1648</v>
      </c>
      <c r="S305" s="288">
        <v>1</v>
      </c>
      <c r="T305" s="288"/>
      <c r="U305" s="289"/>
      <c r="V305" s="279"/>
      <c r="W305" s="280"/>
      <c r="X305" s="280"/>
      <c r="Y305" s="281"/>
      <c r="Z305" s="282"/>
      <c r="AA305" s="528">
        <v>1</v>
      </c>
      <c r="AB305" s="316"/>
      <c r="AC305" s="544"/>
      <c r="AD305" s="293"/>
      <c r="AE305" s="547"/>
      <c r="AF305" s="547"/>
      <c r="AG305" s="547"/>
      <c r="AH305" s="547"/>
      <c r="AI305" s="547"/>
      <c r="AJ305" s="547"/>
      <c r="AK305" s="547"/>
      <c r="AL305" s="547"/>
      <c r="AM305" s="547"/>
      <c r="AN305" s="547"/>
      <c r="AO305" s="547"/>
      <c r="AP305" s="547"/>
      <c r="AQ305" s="547"/>
      <c r="AR305" s="547"/>
      <c r="AS305" s="547"/>
      <c r="AT305" s="547"/>
      <c r="AU305" s="547"/>
      <c r="AV305" s="547"/>
      <c r="AW305" s="547"/>
    </row>
    <row r="306" spans="1:49" s="551" customFormat="1" ht="18.75" hidden="1" customHeight="1" x14ac:dyDescent="0.3">
      <c r="A306" s="307" t="s">
        <v>73</v>
      </c>
      <c r="B306" s="272" t="s">
        <v>1206</v>
      </c>
      <c r="C306" s="542" t="s">
        <v>1207</v>
      </c>
      <c r="D306" s="543" t="s">
        <v>1208</v>
      </c>
      <c r="E306" s="272"/>
      <c r="F306" s="272" t="s">
        <v>1004</v>
      </c>
      <c r="G306" s="272" t="s">
        <v>3</v>
      </c>
      <c r="H306" s="536"/>
      <c r="I306" s="536"/>
      <c r="J306" s="536"/>
      <c r="K306" s="536"/>
      <c r="L306" s="272"/>
      <c r="M306" s="274">
        <v>47.15</v>
      </c>
      <c r="N306" s="275">
        <f t="shared" si="30"/>
        <v>23.574999999999999</v>
      </c>
      <c r="O306" s="275">
        <f t="shared" si="31"/>
        <v>15.716666666666667</v>
      </c>
      <c r="P306" s="276">
        <f t="shared" si="32"/>
        <v>56.58</v>
      </c>
      <c r="Q306" s="287">
        <v>42371</v>
      </c>
      <c r="R306" s="288" t="s">
        <v>1648</v>
      </c>
      <c r="S306" s="288">
        <v>6</v>
      </c>
      <c r="T306" s="288"/>
      <c r="U306" s="289"/>
      <c r="V306" s="279"/>
      <c r="W306" s="280"/>
      <c r="X306" s="280"/>
      <c r="Y306" s="281"/>
      <c r="Z306" s="282"/>
      <c r="AA306" s="310">
        <f>S306</f>
        <v>6</v>
      </c>
      <c r="AB306" s="316"/>
      <c r="AC306" s="544"/>
      <c r="AD306" s="293"/>
      <c r="AE306" s="547"/>
      <c r="AF306" s="547"/>
      <c r="AG306" s="547"/>
      <c r="AH306" s="547"/>
      <c r="AI306" s="547"/>
      <c r="AJ306" s="547"/>
      <c r="AK306" s="547"/>
      <c r="AL306" s="547"/>
      <c r="AM306" s="547"/>
      <c r="AN306" s="547"/>
      <c r="AO306" s="547"/>
      <c r="AP306" s="547"/>
      <c r="AQ306" s="547"/>
      <c r="AR306" s="547"/>
      <c r="AS306" s="547"/>
      <c r="AT306" s="547"/>
      <c r="AU306" s="547"/>
      <c r="AV306" s="547"/>
      <c r="AW306" s="547"/>
    </row>
    <row r="307" spans="1:49" s="551" customFormat="1" ht="18.75" hidden="1" customHeight="1" x14ac:dyDescent="0.3">
      <c r="A307" s="307" t="s">
        <v>843</v>
      </c>
      <c r="B307" s="272" t="s">
        <v>1233</v>
      </c>
      <c r="C307" s="542" t="s">
        <v>1238</v>
      </c>
      <c r="D307" s="543" t="s">
        <v>1239</v>
      </c>
      <c r="E307" s="272"/>
      <c r="F307" s="272" t="s">
        <v>1240</v>
      </c>
      <c r="G307" s="272" t="s">
        <v>3</v>
      </c>
      <c r="H307" s="536"/>
      <c r="I307" s="536"/>
      <c r="J307" s="536"/>
      <c r="K307" s="536"/>
      <c r="L307" s="272"/>
      <c r="M307" s="280">
        <v>46.3</v>
      </c>
      <c r="N307" s="275">
        <f t="shared" si="30"/>
        <v>23.15</v>
      </c>
      <c r="O307" s="275">
        <f t="shared" si="31"/>
        <v>15.433333333333332</v>
      </c>
      <c r="P307" s="276">
        <f t="shared" si="32"/>
        <v>55.559999999999995</v>
      </c>
      <c r="Q307" s="287">
        <v>42371</v>
      </c>
      <c r="R307" s="288" t="s">
        <v>1648</v>
      </c>
      <c r="S307" s="288">
        <v>2</v>
      </c>
      <c r="T307" s="288"/>
      <c r="U307" s="289"/>
      <c r="V307" s="279">
        <v>42444</v>
      </c>
      <c r="W307" s="280" t="s">
        <v>457</v>
      </c>
      <c r="X307" s="280">
        <v>2</v>
      </c>
      <c r="Y307" s="281"/>
      <c r="Z307" s="282"/>
      <c r="AA307" s="346">
        <f>S307-X307</f>
        <v>0</v>
      </c>
      <c r="AB307" s="316"/>
      <c r="AC307" s="544"/>
      <c r="AD307" s="293" t="s">
        <v>459</v>
      </c>
      <c r="AE307" s="547"/>
      <c r="AF307" s="547"/>
      <c r="AG307" s="547"/>
      <c r="AH307" s="547"/>
      <c r="AI307" s="547"/>
      <c r="AJ307" s="547"/>
      <c r="AK307" s="547"/>
      <c r="AL307" s="547"/>
      <c r="AM307" s="547"/>
      <c r="AN307" s="547"/>
      <c r="AO307" s="547"/>
      <c r="AP307" s="547"/>
      <c r="AQ307" s="547"/>
      <c r="AR307" s="547"/>
      <c r="AS307" s="547"/>
      <c r="AT307" s="547"/>
      <c r="AU307" s="547"/>
      <c r="AV307" s="547"/>
      <c r="AW307" s="547"/>
    </row>
    <row r="308" spans="1:49" s="551" customFormat="1" ht="18.75" hidden="1" customHeight="1" x14ac:dyDescent="0.3">
      <c r="A308" s="307" t="s">
        <v>14</v>
      </c>
      <c r="B308" s="272" t="s">
        <v>1241</v>
      </c>
      <c r="C308" s="542" t="s">
        <v>1242</v>
      </c>
      <c r="D308" s="543" t="s">
        <v>1243</v>
      </c>
      <c r="E308" s="272"/>
      <c r="F308" s="272" t="s">
        <v>1070</v>
      </c>
      <c r="G308" s="272" t="s">
        <v>3</v>
      </c>
      <c r="H308" s="536"/>
      <c r="I308" s="536"/>
      <c r="J308" s="536"/>
      <c r="K308" s="536"/>
      <c r="L308" s="272"/>
      <c r="M308" s="280">
        <v>43.09</v>
      </c>
      <c r="N308" s="275">
        <f t="shared" si="30"/>
        <v>21.545000000000002</v>
      </c>
      <c r="O308" s="275">
        <f t="shared" si="31"/>
        <v>14.363333333333335</v>
      </c>
      <c r="P308" s="276">
        <f t="shared" si="32"/>
        <v>51.708000000000006</v>
      </c>
      <c r="Q308" s="287">
        <v>42371</v>
      </c>
      <c r="R308" s="288" t="s">
        <v>1648</v>
      </c>
      <c r="S308" s="288">
        <v>1</v>
      </c>
      <c r="T308" s="288"/>
      <c r="U308" s="289"/>
      <c r="V308" s="279">
        <v>42479</v>
      </c>
      <c r="W308" s="280" t="s">
        <v>457</v>
      </c>
      <c r="X308" s="280">
        <v>1</v>
      </c>
      <c r="Y308" s="281"/>
      <c r="Z308" s="282"/>
      <c r="AA308" s="530">
        <f>S308-X308</f>
        <v>0</v>
      </c>
      <c r="AB308" s="316"/>
      <c r="AC308" s="544"/>
      <c r="AD308" s="293" t="s">
        <v>459</v>
      </c>
      <c r="AE308" s="547"/>
      <c r="AF308" s="547"/>
      <c r="AG308" s="547"/>
      <c r="AH308" s="547"/>
      <c r="AI308" s="547"/>
      <c r="AJ308" s="547"/>
      <c r="AK308" s="547"/>
      <c r="AL308" s="547"/>
      <c r="AM308" s="547"/>
      <c r="AN308" s="547"/>
      <c r="AO308" s="547"/>
      <c r="AP308" s="547"/>
      <c r="AQ308" s="547"/>
      <c r="AR308" s="547"/>
      <c r="AS308" s="547"/>
      <c r="AT308" s="547"/>
      <c r="AU308" s="547"/>
      <c r="AV308" s="547"/>
      <c r="AW308" s="547"/>
    </row>
    <row r="309" spans="1:49" s="551" customFormat="1" ht="18.75" customHeight="1" x14ac:dyDescent="0.3">
      <c r="A309" s="307" t="s">
        <v>14</v>
      </c>
      <c r="B309" s="272" t="s">
        <v>1245</v>
      </c>
      <c r="C309" s="542" t="s">
        <v>1246</v>
      </c>
      <c r="D309" s="543" t="s">
        <v>1247</v>
      </c>
      <c r="E309" s="272"/>
      <c r="F309" s="272" t="s">
        <v>1248</v>
      </c>
      <c r="G309" s="272" t="s">
        <v>3</v>
      </c>
      <c r="H309" s="536"/>
      <c r="I309" s="536"/>
      <c r="J309" s="536"/>
      <c r="K309" s="536"/>
      <c r="L309" s="272"/>
      <c r="M309" s="280">
        <v>96.28</v>
      </c>
      <c r="N309" s="275">
        <f t="shared" si="30"/>
        <v>48.14</v>
      </c>
      <c r="O309" s="275">
        <f t="shared" si="31"/>
        <v>32.093333333333334</v>
      </c>
      <c r="P309" s="276">
        <f t="shared" si="32"/>
        <v>115.536</v>
      </c>
      <c r="Q309" s="287">
        <v>42371</v>
      </c>
      <c r="R309" s="288" t="s">
        <v>1648</v>
      </c>
      <c r="S309" s="288">
        <v>3</v>
      </c>
      <c r="T309" s="288"/>
      <c r="U309" s="289"/>
      <c r="V309" s="279"/>
      <c r="W309" s="280"/>
      <c r="X309" s="280"/>
      <c r="Y309" s="281"/>
      <c r="Z309" s="282"/>
      <c r="AA309" s="528">
        <v>3</v>
      </c>
      <c r="AB309" s="316"/>
      <c r="AC309" s="544"/>
      <c r="AD309" s="293"/>
      <c r="AE309" s="547"/>
      <c r="AF309" s="547"/>
      <c r="AG309" s="547"/>
      <c r="AH309" s="547"/>
      <c r="AI309" s="547"/>
      <c r="AJ309" s="547"/>
      <c r="AK309" s="547"/>
      <c r="AL309" s="547"/>
      <c r="AM309" s="547"/>
      <c r="AN309" s="547"/>
      <c r="AO309" s="547"/>
      <c r="AP309" s="547"/>
      <c r="AQ309" s="547"/>
      <c r="AR309" s="547"/>
      <c r="AS309" s="547"/>
      <c r="AT309" s="547"/>
      <c r="AU309" s="547"/>
      <c r="AV309" s="547"/>
      <c r="AW309" s="547"/>
    </row>
    <row r="310" spans="1:49" s="551" customFormat="1" ht="18.75" hidden="1" customHeight="1" x14ac:dyDescent="0.3">
      <c r="A310" s="307" t="s">
        <v>14</v>
      </c>
      <c r="B310" s="272" t="s">
        <v>1168</v>
      </c>
      <c r="C310" s="542" t="s">
        <v>1071</v>
      </c>
      <c r="D310" s="543" t="s">
        <v>1073</v>
      </c>
      <c r="E310" s="272"/>
      <c r="F310" s="272"/>
      <c r="G310" s="272"/>
      <c r="H310" s="536"/>
      <c r="I310" s="536"/>
      <c r="J310" s="536"/>
      <c r="K310" s="536"/>
      <c r="L310" s="272"/>
      <c r="M310" s="280">
        <v>40.99</v>
      </c>
      <c r="N310" s="275">
        <f t="shared" si="30"/>
        <v>20.495000000000001</v>
      </c>
      <c r="O310" s="275">
        <f t="shared" si="31"/>
        <v>13.663333333333334</v>
      </c>
      <c r="P310" s="276">
        <f t="shared" si="32"/>
        <v>49.188000000000002</v>
      </c>
      <c r="Q310" s="287">
        <v>42371</v>
      </c>
      <c r="R310" s="288" t="s">
        <v>1648</v>
      </c>
      <c r="S310" s="288">
        <v>3</v>
      </c>
      <c r="T310" s="288"/>
      <c r="U310" s="289"/>
      <c r="V310" s="279">
        <v>42444</v>
      </c>
      <c r="W310" s="280" t="s">
        <v>457</v>
      </c>
      <c r="X310" s="280">
        <v>2</v>
      </c>
      <c r="Y310" s="281"/>
      <c r="Z310" s="282"/>
      <c r="AA310" s="787">
        <f>S310-X310-X311</f>
        <v>0</v>
      </c>
      <c r="AB310" s="316"/>
      <c r="AC310" s="544"/>
      <c r="AD310" s="293" t="s">
        <v>459</v>
      </c>
      <c r="AE310" s="547"/>
      <c r="AF310" s="547"/>
      <c r="AG310" s="547"/>
      <c r="AH310" s="547"/>
      <c r="AI310" s="547"/>
      <c r="AJ310" s="547"/>
      <c r="AK310" s="547"/>
      <c r="AL310" s="547"/>
      <c r="AM310" s="547"/>
      <c r="AN310" s="547"/>
      <c r="AO310" s="547"/>
      <c r="AP310" s="547"/>
      <c r="AQ310" s="547"/>
      <c r="AR310" s="547"/>
      <c r="AS310" s="547"/>
      <c r="AT310" s="547"/>
      <c r="AU310" s="547"/>
      <c r="AV310" s="547"/>
      <c r="AW310" s="547"/>
    </row>
    <row r="311" spans="1:49" s="551" customFormat="1" ht="18.75" hidden="1" customHeight="1" x14ac:dyDescent="0.3">
      <c r="A311" s="307" t="s">
        <v>14</v>
      </c>
      <c r="B311" s="272" t="s">
        <v>1168</v>
      </c>
      <c r="C311" s="542" t="s">
        <v>1071</v>
      </c>
      <c r="D311" s="543" t="s">
        <v>1073</v>
      </c>
      <c r="E311" s="272"/>
      <c r="F311" s="272"/>
      <c r="G311" s="272"/>
      <c r="H311" s="536"/>
      <c r="I311" s="536"/>
      <c r="J311" s="536"/>
      <c r="K311" s="536"/>
      <c r="L311" s="272"/>
      <c r="M311" s="280">
        <v>40.99</v>
      </c>
      <c r="N311" s="275">
        <f t="shared" si="30"/>
        <v>20.495000000000001</v>
      </c>
      <c r="O311" s="275">
        <f t="shared" si="31"/>
        <v>13.663333333333334</v>
      </c>
      <c r="P311" s="276">
        <f t="shared" si="32"/>
        <v>49.188000000000002</v>
      </c>
      <c r="Q311" s="287"/>
      <c r="R311" s="288"/>
      <c r="S311" s="288"/>
      <c r="T311" s="288"/>
      <c r="U311" s="289"/>
      <c r="V311" s="279">
        <v>42473</v>
      </c>
      <c r="W311" s="280" t="s">
        <v>457</v>
      </c>
      <c r="X311" s="280">
        <v>1</v>
      </c>
      <c r="Y311" s="281"/>
      <c r="Z311" s="282"/>
      <c r="AA311" s="789"/>
      <c r="AB311" s="316"/>
      <c r="AC311" s="544"/>
      <c r="AD311" s="293" t="s">
        <v>459</v>
      </c>
      <c r="AE311" s="547"/>
      <c r="AF311" s="547"/>
      <c r="AG311" s="547"/>
      <c r="AH311" s="547"/>
      <c r="AI311" s="547"/>
      <c r="AJ311" s="547"/>
      <c r="AK311" s="547"/>
      <c r="AL311" s="547"/>
      <c r="AM311" s="547"/>
      <c r="AN311" s="547"/>
      <c r="AO311" s="547"/>
      <c r="AP311" s="547"/>
      <c r="AQ311" s="547"/>
      <c r="AR311" s="547"/>
      <c r="AS311" s="547"/>
      <c r="AT311" s="547"/>
      <c r="AU311" s="547"/>
      <c r="AV311" s="547"/>
      <c r="AW311" s="547"/>
    </row>
    <row r="312" spans="1:49" s="551" customFormat="1" ht="18.75" hidden="1" customHeight="1" x14ac:dyDescent="0.3">
      <c r="A312" s="307" t="s">
        <v>81</v>
      </c>
      <c r="B312" s="272" t="s">
        <v>1249</v>
      </c>
      <c r="C312" s="542" t="s">
        <v>1250</v>
      </c>
      <c r="D312" s="543" t="s">
        <v>1251</v>
      </c>
      <c r="E312" s="272"/>
      <c r="F312" s="272" t="s">
        <v>803</v>
      </c>
      <c r="G312" s="272" t="s">
        <v>3</v>
      </c>
      <c r="H312" s="536"/>
      <c r="I312" s="536"/>
      <c r="J312" s="536"/>
      <c r="K312" s="536"/>
      <c r="L312" s="272"/>
      <c r="M312" s="347">
        <v>39</v>
      </c>
      <c r="N312" s="275">
        <f t="shared" si="30"/>
        <v>19.5</v>
      </c>
      <c r="O312" s="275">
        <f t="shared" si="31"/>
        <v>13</v>
      </c>
      <c r="P312" s="276">
        <f t="shared" si="32"/>
        <v>46.8</v>
      </c>
      <c r="Q312" s="287">
        <v>42371</v>
      </c>
      <c r="R312" s="288" t="s">
        <v>1648</v>
      </c>
      <c r="S312" s="288">
        <v>1</v>
      </c>
      <c r="T312" s="288"/>
      <c r="U312" s="289"/>
      <c r="V312" s="279">
        <v>42444</v>
      </c>
      <c r="W312" s="280" t="s">
        <v>457</v>
      </c>
      <c r="X312" s="280">
        <v>1</v>
      </c>
      <c r="Y312" s="281"/>
      <c r="Z312" s="282"/>
      <c r="AA312" s="530">
        <f>S312-X312</f>
        <v>0</v>
      </c>
      <c r="AB312" s="316"/>
      <c r="AC312" s="544"/>
      <c r="AD312" s="293" t="s">
        <v>459</v>
      </c>
      <c r="AE312" s="547"/>
      <c r="AF312" s="547"/>
      <c r="AG312" s="547"/>
      <c r="AH312" s="547"/>
      <c r="AI312" s="547"/>
      <c r="AJ312" s="547"/>
      <c r="AK312" s="547"/>
      <c r="AL312" s="547"/>
      <c r="AM312" s="547"/>
      <c r="AN312" s="547"/>
      <c r="AO312" s="547"/>
      <c r="AP312" s="547"/>
      <c r="AQ312" s="547"/>
      <c r="AR312" s="547"/>
      <c r="AS312" s="547"/>
      <c r="AT312" s="547"/>
      <c r="AU312" s="547"/>
      <c r="AV312" s="547"/>
      <c r="AW312" s="547"/>
    </row>
    <row r="313" spans="1:49" s="551" customFormat="1" ht="18.75" hidden="1" customHeight="1" x14ac:dyDescent="0.3">
      <c r="A313" s="307" t="s">
        <v>73</v>
      </c>
      <c r="B313" s="272" t="s">
        <v>1168</v>
      </c>
      <c r="C313" s="542" t="s">
        <v>1223</v>
      </c>
      <c r="D313" s="535" t="s">
        <v>1224</v>
      </c>
      <c r="E313" s="272"/>
      <c r="F313" s="272" t="s">
        <v>1108</v>
      </c>
      <c r="G313" s="272" t="s">
        <v>3</v>
      </c>
      <c r="H313" s="536"/>
      <c r="I313" s="536"/>
      <c r="J313" s="536"/>
      <c r="K313" s="536"/>
      <c r="L313" s="272"/>
      <c r="M313" s="280">
        <v>10.45</v>
      </c>
      <c r="N313" s="275">
        <f t="shared" si="30"/>
        <v>5.2249999999999996</v>
      </c>
      <c r="O313" s="275">
        <f t="shared" si="31"/>
        <v>3.4833333333333329</v>
      </c>
      <c r="P313" s="276">
        <f t="shared" si="32"/>
        <v>12.54</v>
      </c>
      <c r="Q313" s="287">
        <v>42371</v>
      </c>
      <c r="R313" s="288" t="s">
        <v>1648</v>
      </c>
      <c r="S313" s="288">
        <v>8</v>
      </c>
      <c r="T313" s="288"/>
      <c r="U313" s="289"/>
      <c r="V313" s="279">
        <v>42444</v>
      </c>
      <c r="W313" s="280" t="s">
        <v>457</v>
      </c>
      <c r="X313" s="280">
        <v>3</v>
      </c>
      <c r="Y313" s="281"/>
      <c r="Z313" s="282"/>
      <c r="AA313" s="528">
        <f>S313-X313</f>
        <v>5</v>
      </c>
      <c r="AB313" s="316"/>
      <c r="AC313" s="544"/>
      <c r="AD313" s="293" t="s">
        <v>459</v>
      </c>
      <c r="AE313" s="547"/>
      <c r="AF313" s="547"/>
      <c r="AG313" s="547"/>
      <c r="AH313" s="547"/>
      <c r="AI313" s="547"/>
      <c r="AJ313" s="547"/>
      <c r="AK313" s="547"/>
      <c r="AL313" s="547"/>
      <c r="AM313" s="547"/>
      <c r="AN313" s="547"/>
      <c r="AO313" s="547"/>
      <c r="AP313" s="547"/>
      <c r="AQ313" s="547"/>
      <c r="AR313" s="547"/>
      <c r="AS313" s="547"/>
      <c r="AT313" s="547"/>
      <c r="AU313" s="547"/>
      <c r="AV313" s="547"/>
      <c r="AW313" s="547"/>
    </row>
    <row r="314" spans="1:49" s="551" customFormat="1" ht="18.75" hidden="1" customHeight="1" x14ac:dyDescent="0.3">
      <c r="A314" s="334" t="s">
        <v>12</v>
      </c>
      <c r="B314" s="272" t="s">
        <v>2259</v>
      </c>
      <c r="C314" s="542" t="s">
        <v>1225</v>
      </c>
      <c r="D314" s="535" t="s">
        <v>1226</v>
      </c>
      <c r="E314" s="272"/>
      <c r="F314" s="272" t="s">
        <v>1070</v>
      </c>
      <c r="G314" s="272" t="s">
        <v>3</v>
      </c>
      <c r="H314" s="536"/>
      <c r="I314" s="536"/>
      <c r="J314" s="536"/>
      <c r="K314" s="536"/>
      <c r="L314" s="272"/>
      <c r="M314" s="280">
        <v>46.3</v>
      </c>
      <c r="N314" s="275">
        <f t="shared" si="30"/>
        <v>23.15</v>
      </c>
      <c r="O314" s="275">
        <f t="shared" si="31"/>
        <v>15.433333333333332</v>
      </c>
      <c r="P314" s="276">
        <f t="shared" si="32"/>
        <v>55.559999999999995</v>
      </c>
      <c r="Q314" s="287">
        <v>42371</v>
      </c>
      <c r="R314" s="288" t="s">
        <v>1648</v>
      </c>
      <c r="S314" s="288">
        <v>15</v>
      </c>
      <c r="T314" s="288"/>
      <c r="U314" s="289"/>
      <c r="V314" s="279"/>
      <c r="W314" s="280"/>
      <c r="X314" s="280"/>
      <c r="Y314" s="281"/>
      <c r="Z314" s="282"/>
      <c r="AA314" s="310">
        <f>S314</f>
        <v>15</v>
      </c>
      <c r="AB314" s="316"/>
      <c r="AC314" s="544"/>
      <c r="AD314" s="293"/>
      <c r="AE314" s="547"/>
      <c r="AF314" s="547"/>
      <c r="AG314" s="547"/>
      <c r="AH314" s="547"/>
      <c r="AI314" s="547"/>
      <c r="AJ314" s="547"/>
      <c r="AK314" s="547"/>
      <c r="AL314" s="547"/>
      <c r="AM314" s="547"/>
      <c r="AN314" s="547"/>
      <c r="AO314" s="547"/>
      <c r="AP314" s="547"/>
      <c r="AQ314" s="547"/>
      <c r="AR314" s="547"/>
      <c r="AS314" s="547"/>
      <c r="AT314" s="547"/>
      <c r="AU314" s="547"/>
      <c r="AV314" s="547"/>
      <c r="AW314" s="547"/>
    </row>
    <row r="315" spans="1:49" s="538" customFormat="1" ht="18.75" hidden="1" customHeight="1" x14ac:dyDescent="0.3">
      <c r="A315" s="334" t="s">
        <v>27</v>
      </c>
      <c r="B315" s="271" t="s">
        <v>2271</v>
      </c>
      <c r="C315" s="535" t="s">
        <v>164</v>
      </c>
      <c r="D315" s="535" t="s">
        <v>817</v>
      </c>
      <c r="E315" s="272"/>
      <c r="F315" s="272"/>
      <c r="G315" s="272"/>
      <c r="H315" s="536"/>
      <c r="I315" s="536"/>
      <c r="J315" s="536"/>
      <c r="K315" s="536"/>
      <c r="L315" s="272"/>
      <c r="M315" s="280"/>
      <c r="N315" s="275"/>
      <c r="O315" s="275"/>
      <c r="P315" s="276"/>
      <c r="Q315" s="277">
        <v>42508</v>
      </c>
      <c r="R315" s="271" t="s">
        <v>1648</v>
      </c>
      <c r="S315" s="271">
        <v>1</v>
      </c>
      <c r="T315" s="271"/>
      <c r="U315" s="278"/>
      <c r="V315" s="279"/>
      <c r="W315" s="280"/>
      <c r="X315" s="280"/>
      <c r="Y315" s="281"/>
      <c r="Z315" s="282"/>
      <c r="AA315" s="342"/>
      <c r="AB315" s="317"/>
      <c r="AC315" s="537"/>
      <c r="AD315" s="284"/>
    </row>
    <row r="316" spans="1:49" s="538" customFormat="1" ht="18.75" hidden="1" customHeight="1" x14ac:dyDescent="0.3">
      <c r="A316" s="334" t="s">
        <v>81</v>
      </c>
      <c r="B316" s="271" t="s">
        <v>1233</v>
      </c>
      <c r="C316" s="535" t="s">
        <v>164</v>
      </c>
      <c r="D316" s="535" t="s">
        <v>817</v>
      </c>
      <c r="E316" s="272"/>
      <c r="F316" s="272" t="s">
        <v>1232</v>
      </c>
      <c r="G316" s="272" t="s">
        <v>3</v>
      </c>
      <c r="H316" s="536"/>
      <c r="I316" s="536"/>
      <c r="J316" s="536"/>
      <c r="K316" s="536"/>
      <c r="L316" s="272"/>
      <c r="M316" s="280">
        <v>46.3</v>
      </c>
      <c r="N316" s="275">
        <f t="shared" si="30"/>
        <v>23.15</v>
      </c>
      <c r="O316" s="275">
        <f t="shared" si="31"/>
        <v>15.433333333333332</v>
      </c>
      <c r="P316" s="276">
        <f t="shared" si="32"/>
        <v>55.559999999999995</v>
      </c>
      <c r="Q316" s="277">
        <v>42508</v>
      </c>
      <c r="R316" s="271" t="s">
        <v>1648</v>
      </c>
      <c r="S316" s="271">
        <v>1</v>
      </c>
      <c r="T316" s="271"/>
      <c r="U316" s="278"/>
      <c r="V316" s="279"/>
      <c r="W316" s="280"/>
      <c r="X316" s="280"/>
      <c r="Y316" s="281"/>
      <c r="Z316" s="282"/>
      <c r="AA316" s="342">
        <f>S316</f>
        <v>1</v>
      </c>
      <c r="AB316" s="317"/>
      <c r="AC316" s="537"/>
      <c r="AD316" s="348"/>
    </row>
    <row r="317" spans="1:49" s="551" customFormat="1" ht="18.75" hidden="1" customHeight="1" x14ac:dyDescent="0.3">
      <c r="A317" s="307" t="s">
        <v>86</v>
      </c>
      <c r="B317" s="272" t="s">
        <v>1168</v>
      </c>
      <c r="C317" s="542" t="s">
        <v>1072</v>
      </c>
      <c r="D317" s="543" t="s">
        <v>1174</v>
      </c>
      <c r="E317" s="272"/>
      <c r="F317" s="272" t="s">
        <v>1070</v>
      </c>
      <c r="G317" s="272" t="s">
        <v>3</v>
      </c>
      <c r="H317" s="536"/>
      <c r="I317" s="536"/>
      <c r="J317" s="536"/>
      <c r="K317" s="536"/>
      <c r="L317" s="272"/>
      <c r="M317" s="280">
        <v>40.99</v>
      </c>
      <c r="N317" s="275">
        <f t="shared" si="30"/>
        <v>20.495000000000001</v>
      </c>
      <c r="O317" s="275">
        <f t="shared" si="31"/>
        <v>13.663333333333334</v>
      </c>
      <c r="P317" s="276">
        <f t="shared" si="32"/>
        <v>49.188000000000002</v>
      </c>
      <c r="Q317" s="287">
        <v>42371</v>
      </c>
      <c r="R317" s="288" t="s">
        <v>1648</v>
      </c>
      <c r="S317" s="288">
        <v>1</v>
      </c>
      <c r="T317" s="288"/>
      <c r="U317" s="289"/>
      <c r="V317" s="279">
        <v>42444</v>
      </c>
      <c r="W317" s="280" t="s">
        <v>457</v>
      </c>
      <c r="X317" s="280">
        <v>1</v>
      </c>
      <c r="Y317" s="281"/>
      <c r="Z317" s="282"/>
      <c r="AA317" s="530">
        <f>S317-X317</f>
        <v>0</v>
      </c>
      <c r="AB317" s="316"/>
      <c r="AC317" s="544"/>
      <c r="AD317" s="293" t="s">
        <v>459</v>
      </c>
      <c r="AE317" s="547"/>
      <c r="AF317" s="547"/>
      <c r="AG317" s="547"/>
      <c r="AH317" s="547"/>
      <c r="AI317" s="547"/>
      <c r="AJ317" s="547"/>
      <c r="AK317" s="547"/>
      <c r="AL317" s="547"/>
      <c r="AM317" s="547"/>
      <c r="AN317" s="547"/>
      <c r="AO317" s="547"/>
      <c r="AP317" s="547"/>
      <c r="AQ317" s="547"/>
      <c r="AR317" s="547"/>
      <c r="AS317" s="547"/>
      <c r="AT317" s="547"/>
      <c r="AU317" s="547"/>
      <c r="AV317" s="547"/>
      <c r="AW317" s="547"/>
    </row>
    <row r="318" spans="1:49" s="551" customFormat="1" ht="18.75" hidden="1" customHeight="1" x14ac:dyDescent="0.3">
      <c r="A318" s="307" t="s">
        <v>67</v>
      </c>
      <c r="B318" s="272" t="s">
        <v>1236</v>
      </c>
      <c r="C318" s="542" t="s">
        <v>756</v>
      </c>
      <c r="D318" s="543" t="s">
        <v>1237</v>
      </c>
      <c r="E318" s="272"/>
      <c r="F318" s="272" t="s">
        <v>344</v>
      </c>
      <c r="G318" s="272" t="s">
        <v>3</v>
      </c>
      <c r="H318" s="536"/>
      <c r="I318" s="536"/>
      <c r="J318" s="536"/>
      <c r="K318" s="536"/>
      <c r="L318" s="272"/>
      <c r="M318" s="280">
        <v>40.99</v>
      </c>
      <c r="N318" s="275">
        <f t="shared" si="30"/>
        <v>20.495000000000001</v>
      </c>
      <c r="O318" s="275">
        <f t="shared" si="31"/>
        <v>13.663333333333334</v>
      </c>
      <c r="P318" s="276">
        <f t="shared" si="32"/>
        <v>49.188000000000002</v>
      </c>
      <c r="Q318" s="287">
        <v>42371</v>
      </c>
      <c r="R318" s="288" t="s">
        <v>1648</v>
      </c>
      <c r="S318" s="288">
        <v>13</v>
      </c>
      <c r="T318" s="288"/>
      <c r="U318" s="289"/>
      <c r="V318" s="279">
        <v>42424</v>
      </c>
      <c r="W318" s="280" t="s">
        <v>457</v>
      </c>
      <c r="X318" s="280">
        <v>2</v>
      </c>
      <c r="Y318" s="281"/>
      <c r="Z318" s="282"/>
      <c r="AA318" s="785">
        <f>S318-X318-X319</f>
        <v>10</v>
      </c>
      <c r="AB318" s="316"/>
      <c r="AC318" s="544"/>
      <c r="AD318" s="293" t="s">
        <v>459</v>
      </c>
      <c r="AE318" s="547"/>
      <c r="AF318" s="547"/>
      <c r="AG318" s="547"/>
      <c r="AH318" s="547"/>
      <c r="AI318" s="547"/>
      <c r="AJ318" s="547"/>
      <c r="AK318" s="547"/>
      <c r="AL318" s="547"/>
      <c r="AM318" s="547"/>
      <c r="AN318" s="547"/>
      <c r="AO318" s="547"/>
      <c r="AP318" s="547"/>
      <c r="AQ318" s="547"/>
      <c r="AR318" s="547"/>
      <c r="AS318" s="547"/>
      <c r="AT318" s="547"/>
      <c r="AU318" s="547"/>
      <c r="AV318" s="547"/>
      <c r="AW318" s="547"/>
    </row>
    <row r="319" spans="1:49" s="551" customFormat="1" ht="18.75" hidden="1" customHeight="1" x14ac:dyDescent="0.3">
      <c r="A319" s="307" t="s">
        <v>67</v>
      </c>
      <c r="B319" s="272" t="s">
        <v>1236</v>
      </c>
      <c r="C319" s="542" t="s">
        <v>756</v>
      </c>
      <c r="D319" s="543" t="s">
        <v>1237</v>
      </c>
      <c r="E319" s="272"/>
      <c r="F319" s="272" t="s">
        <v>344</v>
      </c>
      <c r="G319" s="272" t="s">
        <v>3</v>
      </c>
      <c r="H319" s="536"/>
      <c r="I319" s="536"/>
      <c r="J319" s="536"/>
      <c r="K319" s="536"/>
      <c r="L319" s="272"/>
      <c r="M319" s="280">
        <v>40.99</v>
      </c>
      <c r="N319" s="275">
        <f t="shared" si="30"/>
        <v>20.495000000000001</v>
      </c>
      <c r="O319" s="275">
        <f t="shared" si="31"/>
        <v>13.663333333333334</v>
      </c>
      <c r="P319" s="276">
        <f t="shared" si="32"/>
        <v>49.188000000000002</v>
      </c>
      <c r="Q319" s="287"/>
      <c r="R319" s="288"/>
      <c r="S319" s="288"/>
      <c r="T319" s="288"/>
      <c r="U319" s="289"/>
      <c r="V319" s="279">
        <v>42425</v>
      </c>
      <c r="W319" s="280" t="s">
        <v>457</v>
      </c>
      <c r="X319" s="280">
        <v>1</v>
      </c>
      <c r="Y319" s="281"/>
      <c r="Z319" s="282"/>
      <c r="AA319" s="786"/>
      <c r="AB319" s="316"/>
      <c r="AC319" s="544"/>
      <c r="AD319" s="293" t="s">
        <v>459</v>
      </c>
      <c r="AE319" s="547"/>
      <c r="AF319" s="547"/>
      <c r="AG319" s="547"/>
      <c r="AH319" s="547"/>
      <c r="AI319" s="547"/>
      <c r="AJ319" s="547"/>
      <c r="AK319" s="547"/>
      <c r="AL319" s="547"/>
      <c r="AM319" s="547"/>
      <c r="AN319" s="547"/>
      <c r="AO319" s="547"/>
      <c r="AP319" s="547"/>
      <c r="AQ319" s="547"/>
      <c r="AR319" s="547"/>
      <c r="AS319" s="547"/>
      <c r="AT319" s="547"/>
      <c r="AU319" s="547"/>
      <c r="AV319" s="547"/>
      <c r="AW319" s="547"/>
    </row>
    <row r="320" spans="1:49" s="551" customFormat="1" ht="18.75" hidden="1" customHeight="1" x14ac:dyDescent="0.3">
      <c r="A320" s="307" t="s">
        <v>67</v>
      </c>
      <c r="B320" s="272" t="s">
        <v>1309</v>
      </c>
      <c r="C320" s="542" t="s">
        <v>1310</v>
      </c>
      <c r="D320" s="536" t="s">
        <v>1311</v>
      </c>
      <c r="E320" s="272"/>
      <c r="F320" s="272" t="s">
        <v>803</v>
      </c>
      <c r="G320" s="272" t="s">
        <v>3</v>
      </c>
      <c r="H320" s="536"/>
      <c r="I320" s="536"/>
      <c r="J320" s="536"/>
      <c r="K320" s="536"/>
      <c r="L320" s="272"/>
      <c r="M320" s="280">
        <v>40.11</v>
      </c>
      <c r="N320" s="275">
        <f t="shared" si="30"/>
        <v>20.055</v>
      </c>
      <c r="O320" s="275">
        <f t="shared" si="31"/>
        <v>13.37</v>
      </c>
      <c r="P320" s="276">
        <f t="shared" si="32"/>
        <v>48.131999999999998</v>
      </c>
      <c r="Q320" s="287">
        <v>42371</v>
      </c>
      <c r="R320" s="288" t="s">
        <v>1648</v>
      </c>
      <c r="S320" s="288">
        <v>4</v>
      </c>
      <c r="T320" s="288"/>
      <c r="U320" s="289"/>
      <c r="V320" s="279">
        <v>42397</v>
      </c>
      <c r="W320" s="280" t="s">
        <v>457</v>
      </c>
      <c r="X320" s="280">
        <v>1</v>
      </c>
      <c r="Y320" s="281"/>
      <c r="Z320" s="282"/>
      <c r="AA320" s="785">
        <f>S320-X320-X321</f>
        <v>1</v>
      </c>
      <c r="AB320" s="316"/>
      <c r="AC320" s="544"/>
      <c r="AD320" s="293" t="s">
        <v>1907</v>
      </c>
      <c r="AE320" s="547"/>
      <c r="AF320" s="547"/>
      <c r="AG320" s="547"/>
      <c r="AH320" s="547"/>
      <c r="AI320" s="547"/>
      <c r="AJ320" s="547"/>
      <c r="AK320" s="547"/>
      <c r="AL320" s="547"/>
      <c r="AM320" s="547"/>
      <c r="AN320" s="547"/>
      <c r="AO320" s="547"/>
      <c r="AP320" s="547"/>
      <c r="AQ320" s="547"/>
      <c r="AR320" s="547"/>
      <c r="AS320" s="547"/>
      <c r="AT320" s="547"/>
      <c r="AU320" s="547"/>
      <c r="AV320" s="547"/>
      <c r="AW320" s="547"/>
    </row>
    <row r="321" spans="1:49" s="551" customFormat="1" ht="18.75" hidden="1" customHeight="1" x14ac:dyDescent="0.3">
      <c r="A321" s="307" t="s">
        <v>67</v>
      </c>
      <c r="B321" s="272" t="s">
        <v>1309</v>
      </c>
      <c r="C321" s="542" t="s">
        <v>1310</v>
      </c>
      <c r="D321" s="536" t="s">
        <v>1311</v>
      </c>
      <c r="E321" s="272"/>
      <c r="F321" s="272" t="s">
        <v>803</v>
      </c>
      <c r="G321" s="272" t="s">
        <v>3</v>
      </c>
      <c r="H321" s="536"/>
      <c r="I321" s="536"/>
      <c r="J321" s="536"/>
      <c r="K321" s="536"/>
      <c r="L321" s="272"/>
      <c r="M321" s="280">
        <v>40.11</v>
      </c>
      <c r="N321" s="275">
        <f t="shared" si="30"/>
        <v>20.055</v>
      </c>
      <c r="O321" s="275">
        <f t="shared" si="31"/>
        <v>13.37</v>
      </c>
      <c r="P321" s="276">
        <f t="shared" si="32"/>
        <v>48.131999999999998</v>
      </c>
      <c r="Q321" s="287"/>
      <c r="R321" s="288"/>
      <c r="S321" s="288"/>
      <c r="T321" s="288"/>
      <c r="U321" s="289"/>
      <c r="V321" s="279">
        <v>42461</v>
      </c>
      <c r="W321" s="280" t="s">
        <v>457</v>
      </c>
      <c r="X321" s="280">
        <v>2</v>
      </c>
      <c r="Y321" s="281"/>
      <c r="Z321" s="282"/>
      <c r="AA321" s="786"/>
      <c r="AB321" s="316"/>
      <c r="AC321" s="544"/>
      <c r="AD321" s="293" t="s">
        <v>2120</v>
      </c>
      <c r="AE321" s="547"/>
      <c r="AF321" s="547"/>
      <c r="AG321" s="547"/>
      <c r="AH321" s="547"/>
      <c r="AI321" s="547"/>
      <c r="AJ321" s="547"/>
      <c r="AK321" s="547"/>
      <c r="AL321" s="547"/>
      <c r="AM321" s="547"/>
      <c r="AN321" s="547"/>
      <c r="AO321" s="547"/>
      <c r="AP321" s="547"/>
      <c r="AQ321" s="547"/>
      <c r="AR321" s="547"/>
      <c r="AS321" s="547"/>
      <c r="AT321" s="547"/>
      <c r="AU321" s="547"/>
      <c r="AV321" s="547"/>
      <c r="AW321" s="547"/>
    </row>
    <row r="322" spans="1:49" s="551" customFormat="1" ht="18.75" hidden="1" customHeight="1" x14ac:dyDescent="0.3">
      <c r="A322" s="307" t="s">
        <v>67</v>
      </c>
      <c r="B322" s="272" t="s">
        <v>1309</v>
      </c>
      <c r="C322" s="542" t="s">
        <v>1312</v>
      </c>
      <c r="D322" s="536" t="s">
        <v>1313</v>
      </c>
      <c r="E322" s="272"/>
      <c r="F322" s="272" t="s">
        <v>803</v>
      </c>
      <c r="G322" s="272" t="s">
        <v>3</v>
      </c>
      <c r="H322" s="536"/>
      <c r="I322" s="536"/>
      <c r="J322" s="536"/>
      <c r="K322" s="536"/>
      <c r="L322" s="272"/>
      <c r="M322" s="280">
        <v>40.11</v>
      </c>
      <c r="N322" s="275">
        <f t="shared" si="30"/>
        <v>20.055</v>
      </c>
      <c r="O322" s="275">
        <f t="shared" si="31"/>
        <v>13.37</v>
      </c>
      <c r="P322" s="276">
        <f t="shared" si="32"/>
        <v>48.131999999999998</v>
      </c>
      <c r="Q322" s="287">
        <v>42371</v>
      </c>
      <c r="R322" s="288" t="s">
        <v>1648</v>
      </c>
      <c r="S322" s="288">
        <v>2</v>
      </c>
      <c r="T322" s="288"/>
      <c r="U322" s="289"/>
      <c r="V322" s="279">
        <v>42425</v>
      </c>
      <c r="W322" s="280" t="s">
        <v>457</v>
      </c>
      <c r="X322" s="280">
        <v>1</v>
      </c>
      <c r="Y322" s="281"/>
      <c r="Z322" s="282"/>
      <c r="AA322" s="528">
        <f>S322-X322</f>
        <v>1</v>
      </c>
      <c r="AB322" s="316"/>
      <c r="AC322" s="544"/>
      <c r="AD322" s="349" t="s">
        <v>459</v>
      </c>
      <c r="AE322" s="547"/>
      <c r="AF322" s="547"/>
      <c r="AG322" s="547"/>
      <c r="AH322" s="547"/>
      <c r="AI322" s="547"/>
      <c r="AJ322" s="547"/>
      <c r="AK322" s="547"/>
      <c r="AL322" s="547"/>
      <c r="AM322" s="547"/>
      <c r="AN322" s="547"/>
      <c r="AO322" s="547"/>
      <c r="AP322" s="547"/>
      <c r="AQ322" s="547"/>
      <c r="AR322" s="547"/>
      <c r="AS322" s="547"/>
      <c r="AT322" s="547"/>
      <c r="AU322" s="547"/>
      <c r="AV322" s="547"/>
      <c r="AW322" s="547"/>
    </row>
    <row r="323" spans="1:49" s="551" customFormat="1" ht="18.75" hidden="1" customHeight="1" x14ac:dyDescent="0.3">
      <c r="A323" s="307" t="s">
        <v>14</v>
      </c>
      <c r="B323" s="272" t="s">
        <v>1316</v>
      </c>
      <c r="C323" s="542" t="s">
        <v>1318</v>
      </c>
      <c r="D323" s="536" t="s">
        <v>1319</v>
      </c>
      <c r="E323" s="272"/>
      <c r="F323" s="272" t="s">
        <v>1317</v>
      </c>
      <c r="G323" s="272" t="s">
        <v>3</v>
      </c>
      <c r="H323" s="536"/>
      <c r="I323" s="536"/>
      <c r="J323" s="536"/>
      <c r="K323" s="536"/>
      <c r="L323" s="272"/>
      <c r="M323" s="280">
        <v>25.96</v>
      </c>
      <c r="N323" s="275">
        <f>+M323/2</f>
        <v>12.98</v>
      </c>
      <c r="O323" s="275">
        <f>+M323/3</f>
        <v>8.6533333333333342</v>
      </c>
      <c r="P323" s="276">
        <f>+M323+(M323*20%)</f>
        <v>31.152000000000001</v>
      </c>
      <c r="Q323" s="287">
        <v>42371</v>
      </c>
      <c r="R323" s="288" t="s">
        <v>1648</v>
      </c>
      <c r="S323" s="288">
        <v>13</v>
      </c>
      <c r="T323" s="288"/>
      <c r="U323" s="289"/>
      <c r="V323" s="279">
        <v>42444</v>
      </c>
      <c r="W323" s="280" t="s">
        <v>457</v>
      </c>
      <c r="X323" s="280">
        <v>1</v>
      </c>
      <c r="Y323" s="281"/>
      <c r="Z323" s="282"/>
      <c r="AA323" s="785">
        <v>10</v>
      </c>
      <c r="AB323" s="316"/>
      <c r="AC323" s="544"/>
      <c r="AD323" s="293" t="s">
        <v>459</v>
      </c>
      <c r="AE323" s="547"/>
      <c r="AF323" s="547"/>
      <c r="AG323" s="547"/>
      <c r="AH323" s="547"/>
      <c r="AI323" s="547"/>
      <c r="AJ323" s="547"/>
      <c r="AK323" s="547"/>
      <c r="AL323" s="547"/>
      <c r="AM323" s="547"/>
      <c r="AN323" s="547"/>
      <c r="AO323" s="547"/>
      <c r="AP323" s="547"/>
      <c r="AQ323" s="547"/>
      <c r="AR323" s="547"/>
      <c r="AS323" s="547"/>
      <c r="AT323" s="547"/>
      <c r="AU323" s="547"/>
      <c r="AV323" s="547"/>
      <c r="AW323" s="547"/>
    </row>
    <row r="324" spans="1:49" s="551" customFormat="1" ht="18.75" hidden="1" customHeight="1" x14ac:dyDescent="0.3">
      <c r="A324" s="307"/>
      <c r="B324" s="272" t="s">
        <v>1316</v>
      </c>
      <c r="C324" s="542" t="s">
        <v>1318</v>
      </c>
      <c r="D324" s="536" t="s">
        <v>1319</v>
      </c>
      <c r="E324" s="272"/>
      <c r="F324" s="272" t="s">
        <v>1317</v>
      </c>
      <c r="G324" s="272" t="s">
        <v>3</v>
      </c>
      <c r="H324" s="536"/>
      <c r="I324" s="536"/>
      <c r="J324" s="536"/>
      <c r="K324" s="536"/>
      <c r="L324" s="272"/>
      <c r="M324" s="280">
        <v>25.96</v>
      </c>
      <c r="N324" s="275">
        <f>+M324/2</f>
        <v>12.98</v>
      </c>
      <c r="O324" s="275">
        <f>+M324/3</f>
        <v>8.6533333333333342</v>
      </c>
      <c r="P324" s="276">
        <f>+M324+(M324*20%)</f>
        <v>31.152000000000001</v>
      </c>
      <c r="Q324" s="287"/>
      <c r="R324" s="288"/>
      <c r="S324" s="288"/>
      <c r="T324" s="288"/>
      <c r="U324" s="289"/>
      <c r="V324" s="279">
        <v>42485</v>
      </c>
      <c r="W324" s="280" t="s">
        <v>457</v>
      </c>
      <c r="X324" s="280">
        <v>1</v>
      </c>
      <c r="Y324" s="281"/>
      <c r="Z324" s="282"/>
      <c r="AA324" s="799"/>
      <c r="AB324" s="316"/>
      <c r="AC324" s="544"/>
      <c r="AD324" s="293" t="s">
        <v>2244</v>
      </c>
      <c r="AE324" s="547"/>
      <c r="AF324" s="547"/>
      <c r="AG324" s="547"/>
      <c r="AH324" s="547"/>
      <c r="AI324" s="547"/>
      <c r="AJ324" s="547"/>
      <c r="AK324" s="547"/>
      <c r="AL324" s="547"/>
      <c r="AM324" s="547"/>
      <c r="AN324" s="547"/>
      <c r="AO324" s="547"/>
      <c r="AP324" s="547"/>
      <c r="AQ324" s="547"/>
      <c r="AR324" s="547"/>
      <c r="AS324" s="547"/>
      <c r="AT324" s="547"/>
      <c r="AU324" s="547"/>
      <c r="AV324" s="547"/>
      <c r="AW324" s="547"/>
    </row>
    <row r="325" spans="1:49" s="551" customFormat="1" ht="18.75" hidden="1" customHeight="1" x14ac:dyDescent="0.3">
      <c r="A325" s="307"/>
      <c r="B325" s="288" t="s">
        <v>1316</v>
      </c>
      <c r="C325" s="542" t="s">
        <v>1318</v>
      </c>
      <c r="D325" s="536" t="s">
        <v>1319</v>
      </c>
      <c r="E325" s="272"/>
      <c r="F325" s="272" t="s">
        <v>1317</v>
      </c>
      <c r="G325" s="272" t="s">
        <v>3</v>
      </c>
      <c r="H325" s="536"/>
      <c r="I325" s="536"/>
      <c r="J325" s="536"/>
      <c r="K325" s="536"/>
      <c r="L325" s="272"/>
      <c r="M325" s="280">
        <v>25.96</v>
      </c>
      <c r="N325" s="275">
        <f>+M325/2</f>
        <v>12.98</v>
      </c>
      <c r="O325" s="275">
        <f>+M325/3</f>
        <v>8.6533333333333342</v>
      </c>
      <c r="P325" s="276">
        <f>+M325+(M325*20%)</f>
        <v>31.152000000000001</v>
      </c>
      <c r="Q325" s="287"/>
      <c r="R325" s="288"/>
      <c r="S325" s="288"/>
      <c r="T325" s="288"/>
      <c r="U325" s="289"/>
      <c r="V325" s="279">
        <v>42494</v>
      </c>
      <c r="W325" s="280" t="s">
        <v>457</v>
      </c>
      <c r="X325" s="280">
        <v>1</v>
      </c>
      <c r="Y325" s="281"/>
      <c r="Z325" s="282"/>
      <c r="AA325" s="786"/>
      <c r="AB325" s="316"/>
      <c r="AC325" s="544"/>
      <c r="AD325" s="293" t="s">
        <v>2251</v>
      </c>
      <c r="AE325" s="547"/>
      <c r="AF325" s="547"/>
      <c r="AG325" s="547"/>
      <c r="AH325" s="547"/>
      <c r="AI325" s="547"/>
      <c r="AJ325" s="547"/>
      <c r="AK325" s="547"/>
      <c r="AL325" s="547"/>
      <c r="AM325" s="547"/>
      <c r="AN325" s="547"/>
      <c r="AO325" s="547"/>
      <c r="AP325" s="547"/>
      <c r="AQ325" s="547"/>
      <c r="AR325" s="547"/>
      <c r="AS325" s="547"/>
      <c r="AT325" s="547"/>
      <c r="AU325" s="547"/>
      <c r="AV325" s="547"/>
      <c r="AW325" s="547"/>
    </row>
    <row r="326" spans="1:49" s="551" customFormat="1" ht="18.75" hidden="1" customHeight="1" x14ac:dyDescent="0.3">
      <c r="A326" s="307" t="s">
        <v>27</v>
      </c>
      <c r="B326" s="272" t="s">
        <v>1316</v>
      </c>
      <c r="C326" s="542" t="s">
        <v>1320</v>
      </c>
      <c r="D326" s="536" t="s">
        <v>1321</v>
      </c>
      <c r="E326" s="272"/>
      <c r="F326" s="272" t="s">
        <v>1317</v>
      </c>
      <c r="G326" s="272" t="s">
        <v>3</v>
      </c>
      <c r="H326" s="536"/>
      <c r="I326" s="536"/>
      <c r="J326" s="536"/>
      <c r="K326" s="536"/>
      <c r="L326" s="272"/>
      <c r="M326" s="280">
        <v>25.96</v>
      </c>
      <c r="N326" s="275">
        <f t="shared" si="30"/>
        <v>12.98</v>
      </c>
      <c r="O326" s="275">
        <f t="shared" si="31"/>
        <v>8.6533333333333342</v>
      </c>
      <c r="P326" s="276">
        <f t="shared" si="32"/>
        <v>31.152000000000001</v>
      </c>
      <c r="Q326" s="287">
        <v>42371</v>
      </c>
      <c r="R326" s="288" t="s">
        <v>1648</v>
      </c>
      <c r="S326" s="288">
        <v>4</v>
      </c>
      <c r="T326" s="288"/>
      <c r="U326" s="289"/>
      <c r="V326" s="279">
        <v>42394</v>
      </c>
      <c r="W326" s="280" t="s">
        <v>457</v>
      </c>
      <c r="X326" s="280">
        <v>2</v>
      </c>
      <c r="Y326" s="281"/>
      <c r="Z326" s="282"/>
      <c r="AA326" s="528">
        <f>S326-X326</f>
        <v>2</v>
      </c>
      <c r="AB326" s="316"/>
      <c r="AC326" s="544"/>
      <c r="AD326" s="293" t="s">
        <v>1764</v>
      </c>
      <c r="AE326" s="547"/>
      <c r="AF326" s="547"/>
      <c r="AG326" s="547"/>
      <c r="AH326" s="547"/>
      <c r="AI326" s="547"/>
      <c r="AJ326" s="547"/>
      <c r="AK326" s="547"/>
      <c r="AL326" s="547"/>
      <c r="AM326" s="547"/>
      <c r="AN326" s="547"/>
      <c r="AO326" s="547"/>
      <c r="AP326" s="547"/>
      <c r="AQ326" s="547"/>
      <c r="AR326" s="547"/>
      <c r="AS326" s="547"/>
      <c r="AT326" s="547"/>
      <c r="AU326" s="547"/>
      <c r="AV326" s="547"/>
      <c r="AW326" s="547"/>
    </row>
    <row r="327" spans="1:49" s="551" customFormat="1" ht="18.75" hidden="1" customHeight="1" x14ac:dyDescent="0.3">
      <c r="A327" s="307" t="s">
        <v>14</v>
      </c>
      <c r="B327" s="272" t="s">
        <v>1316</v>
      </c>
      <c r="C327" s="542" t="s">
        <v>1322</v>
      </c>
      <c r="D327" s="536" t="s">
        <v>1323</v>
      </c>
      <c r="E327" s="272"/>
      <c r="F327" s="272" t="s">
        <v>1317</v>
      </c>
      <c r="G327" s="272" t="s">
        <v>3</v>
      </c>
      <c r="H327" s="536"/>
      <c r="I327" s="536"/>
      <c r="J327" s="536"/>
      <c r="K327" s="536"/>
      <c r="L327" s="272"/>
      <c r="M327" s="280">
        <v>25.96</v>
      </c>
      <c r="N327" s="275">
        <f t="shared" si="30"/>
        <v>12.98</v>
      </c>
      <c r="O327" s="275">
        <f t="shared" si="31"/>
        <v>8.6533333333333342</v>
      </c>
      <c r="P327" s="276">
        <f t="shared" si="32"/>
        <v>31.152000000000001</v>
      </c>
      <c r="Q327" s="287">
        <v>42371</v>
      </c>
      <c r="R327" s="288" t="s">
        <v>1648</v>
      </c>
      <c r="S327" s="288">
        <v>1</v>
      </c>
      <c r="T327" s="288"/>
      <c r="U327" s="289"/>
      <c r="V327" s="279"/>
      <c r="W327" s="280"/>
      <c r="X327" s="280"/>
      <c r="Y327" s="281"/>
      <c r="Z327" s="282"/>
      <c r="AA327" s="310">
        <f t="shared" ref="AA327:AA336" si="33">S327</f>
        <v>1</v>
      </c>
      <c r="AB327" s="316"/>
      <c r="AC327" s="544"/>
      <c r="AD327" s="293"/>
      <c r="AE327" s="547"/>
      <c r="AF327" s="547"/>
      <c r="AG327" s="547"/>
      <c r="AH327" s="547"/>
      <c r="AI327" s="547"/>
      <c r="AJ327" s="547"/>
      <c r="AK327" s="547"/>
      <c r="AL327" s="547"/>
      <c r="AM327" s="547"/>
      <c r="AN327" s="547"/>
      <c r="AO327" s="547"/>
      <c r="AP327" s="547"/>
      <c r="AQ327" s="547"/>
      <c r="AR327" s="547"/>
      <c r="AS327" s="547"/>
      <c r="AT327" s="547"/>
      <c r="AU327" s="547"/>
      <c r="AV327" s="547"/>
      <c r="AW327" s="547"/>
    </row>
    <row r="328" spans="1:49" s="551" customFormat="1" ht="18.75" hidden="1" customHeight="1" x14ac:dyDescent="0.3">
      <c r="A328" s="307" t="s">
        <v>14</v>
      </c>
      <c r="B328" s="272" t="s">
        <v>1316</v>
      </c>
      <c r="C328" s="542" t="s">
        <v>1324</v>
      </c>
      <c r="D328" s="536" t="s">
        <v>1325</v>
      </c>
      <c r="E328" s="272"/>
      <c r="F328" s="272" t="s">
        <v>1317</v>
      </c>
      <c r="G328" s="272" t="s">
        <v>3</v>
      </c>
      <c r="H328" s="536"/>
      <c r="I328" s="536"/>
      <c r="J328" s="536"/>
      <c r="K328" s="536"/>
      <c r="L328" s="272"/>
      <c r="M328" s="280">
        <v>25.96</v>
      </c>
      <c r="N328" s="275">
        <f t="shared" si="30"/>
        <v>12.98</v>
      </c>
      <c r="O328" s="275">
        <f t="shared" si="31"/>
        <v>8.6533333333333342</v>
      </c>
      <c r="P328" s="276">
        <f t="shared" si="32"/>
        <v>31.152000000000001</v>
      </c>
      <c r="Q328" s="287">
        <v>42371</v>
      </c>
      <c r="R328" s="288" t="s">
        <v>1648</v>
      </c>
      <c r="S328" s="288">
        <v>6</v>
      </c>
      <c r="T328" s="288"/>
      <c r="U328" s="289"/>
      <c r="V328" s="279">
        <v>42424</v>
      </c>
      <c r="W328" s="280" t="s">
        <v>457</v>
      </c>
      <c r="X328" s="280">
        <v>1</v>
      </c>
      <c r="Y328" s="281"/>
      <c r="Z328" s="282"/>
      <c r="AA328" s="785">
        <v>3</v>
      </c>
      <c r="AB328" s="316"/>
      <c r="AC328" s="544"/>
      <c r="AD328" s="293" t="s">
        <v>2109</v>
      </c>
      <c r="AE328" s="547"/>
      <c r="AF328" s="547"/>
      <c r="AG328" s="547"/>
      <c r="AH328" s="547"/>
      <c r="AI328" s="547"/>
      <c r="AJ328" s="547"/>
      <c r="AK328" s="547"/>
      <c r="AL328" s="547"/>
      <c r="AM328" s="547"/>
      <c r="AN328" s="547"/>
      <c r="AO328" s="547"/>
      <c r="AP328" s="547"/>
      <c r="AQ328" s="547"/>
      <c r="AR328" s="547"/>
      <c r="AS328" s="547"/>
      <c r="AT328" s="547"/>
      <c r="AU328" s="547"/>
      <c r="AV328" s="547"/>
      <c r="AW328" s="547"/>
    </row>
    <row r="329" spans="1:49" s="551" customFormat="1" ht="18.75" hidden="1" customHeight="1" x14ac:dyDescent="0.3">
      <c r="A329" s="307" t="s">
        <v>14</v>
      </c>
      <c r="B329" s="272" t="s">
        <v>1316</v>
      </c>
      <c r="C329" s="542" t="s">
        <v>1324</v>
      </c>
      <c r="D329" s="536" t="s">
        <v>1325</v>
      </c>
      <c r="E329" s="272"/>
      <c r="F329" s="272" t="s">
        <v>1317</v>
      </c>
      <c r="G329" s="272" t="s">
        <v>3</v>
      </c>
      <c r="H329" s="536"/>
      <c r="I329" s="536"/>
      <c r="J329" s="536"/>
      <c r="K329" s="536"/>
      <c r="L329" s="272"/>
      <c r="M329" s="280">
        <v>25.96</v>
      </c>
      <c r="N329" s="275">
        <f t="shared" si="30"/>
        <v>12.98</v>
      </c>
      <c r="O329" s="275">
        <f t="shared" si="31"/>
        <v>8.6533333333333342</v>
      </c>
      <c r="P329" s="276">
        <f t="shared" si="32"/>
        <v>31.152000000000001</v>
      </c>
      <c r="Q329" s="287"/>
      <c r="R329" s="288"/>
      <c r="S329" s="288"/>
      <c r="T329" s="288"/>
      <c r="U329" s="289"/>
      <c r="V329" s="279">
        <v>42444</v>
      </c>
      <c r="W329" s="280" t="s">
        <v>457</v>
      </c>
      <c r="X329" s="280">
        <v>1</v>
      </c>
      <c r="Y329" s="281"/>
      <c r="Z329" s="282"/>
      <c r="AA329" s="799"/>
      <c r="AB329" s="316"/>
      <c r="AC329" s="544"/>
      <c r="AD329" s="293" t="s">
        <v>459</v>
      </c>
      <c r="AE329" s="547"/>
      <c r="AF329" s="547"/>
      <c r="AG329" s="547"/>
      <c r="AH329" s="547"/>
      <c r="AI329" s="547"/>
      <c r="AJ329" s="547"/>
      <c r="AK329" s="547"/>
      <c r="AL329" s="547"/>
      <c r="AM329" s="547"/>
      <c r="AN329" s="547"/>
      <c r="AO329" s="547"/>
      <c r="AP329" s="547"/>
      <c r="AQ329" s="547"/>
      <c r="AR329" s="547"/>
      <c r="AS329" s="547"/>
      <c r="AT329" s="547"/>
      <c r="AU329" s="547"/>
      <c r="AV329" s="547"/>
      <c r="AW329" s="547"/>
    </row>
    <row r="330" spans="1:49" s="551" customFormat="1" ht="18.75" hidden="1" customHeight="1" x14ac:dyDescent="0.3">
      <c r="A330" s="307" t="s">
        <v>14</v>
      </c>
      <c r="B330" s="288" t="s">
        <v>1316</v>
      </c>
      <c r="C330" s="542" t="s">
        <v>1324</v>
      </c>
      <c r="D330" s="536" t="s">
        <v>1325</v>
      </c>
      <c r="E330" s="272"/>
      <c r="F330" s="272" t="s">
        <v>1317</v>
      </c>
      <c r="G330" s="272" t="s">
        <v>3</v>
      </c>
      <c r="H330" s="536"/>
      <c r="I330" s="536"/>
      <c r="J330" s="536"/>
      <c r="K330" s="536"/>
      <c r="L330" s="272"/>
      <c r="M330" s="280">
        <v>25.96</v>
      </c>
      <c r="N330" s="275">
        <f t="shared" si="30"/>
        <v>12.98</v>
      </c>
      <c r="O330" s="275">
        <f t="shared" si="31"/>
        <v>8.6533333333333342</v>
      </c>
      <c r="P330" s="276">
        <f t="shared" si="32"/>
        <v>31.152000000000001</v>
      </c>
      <c r="Q330" s="287"/>
      <c r="R330" s="288"/>
      <c r="S330" s="288"/>
      <c r="T330" s="288"/>
      <c r="U330" s="289"/>
      <c r="V330" s="279">
        <v>42494</v>
      </c>
      <c r="W330" s="280" t="s">
        <v>457</v>
      </c>
      <c r="X330" s="280">
        <v>1</v>
      </c>
      <c r="Y330" s="281"/>
      <c r="Z330" s="282"/>
      <c r="AA330" s="786"/>
      <c r="AB330" s="316"/>
      <c r="AC330" s="544"/>
      <c r="AD330" s="293" t="s">
        <v>2251</v>
      </c>
      <c r="AE330" s="547"/>
      <c r="AF330" s="547"/>
      <c r="AG330" s="547"/>
      <c r="AH330" s="547"/>
      <c r="AI330" s="547"/>
      <c r="AJ330" s="547"/>
      <c r="AK330" s="547"/>
      <c r="AL330" s="547"/>
      <c r="AM330" s="547"/>
      <c r="AN330" s="547"/>
      <c r="AO330" s="547"/>
      <c r="AP330" s="547"/>
      <c r="AQ330" s="547"/>
      <c r="AR330" s="547"/>
      <c r="AS330" s="547"/>
      <c r="AT330" s="547"/>
      <c r="AU330" s="547"/>
      <c r="AV330" s="547"/>
      <c r="AW330" s="547"/>
    </row>
    <row r="331" spans="1:49" s="551" customFormat="1" ht="18.75" hidden="1" customHeight="1" x14ac:dyDescent="0.3">
      <c r="A331" s="307" t="s">
        <v>843</v>
      </c>
      <c r="B331" s="272" t="s">
        <v>1327</v>
      </c>
      <c r="C331" s="542" t="s">
        <v>1328</v>
      </c>
      <c r="D331" s="536" t="s">
        <v>1329</v>
      </c>
      <c r="E331" s="272" t="s">
        <v>1666</v>
      </c>
      <c r="F331" s="272" t="s">
        <v>1330</v>
      </c>
      <c r="G331" s="272" t="s">
        <v>3</v>
      </c>
      <c r="H331" s="536"/>
      <c r="I331" s="536"/>
      <c r="J331" s="536"/>
      <c r="K331" s="536"/>
      <c r="L331" s="272"/>
      <c r="M331" s="280">
        <v>24.92</v>
      </c>
      <c r="N331" s="275">
        <f t="shared" si="30"/>
        <v>12.46</v>
      </c>
      <c r="O331" s="275">
        <f t="shared" si="31"/>
        <v>8.3066666666666666</v>
      </c>
      <c r="P331" s="276">
        <f t="shared" si="32"/>
        <v>29.904000000000003</v>
      </c>
      <c r="Q331" s="287">
        <v>42371</v>
      </c>
      <c r="R331" s="288" t="s">
        <v>1648</v>
      </c>
      <c r="S331" s="288">
        <v>2</v>
      </c>
      <c r="T331" s="288"/>
      <c r="U331" s="289"/>
      <c r="V331" s="279"/>
      <c r="W331" s="280"/>
      <c r="X331" s="280"/>
      <c r="Y331" s="281"/>
      <c r="Z331" s="282"/>
      <c r="AA331" s="528">
        <f t="shared" si="33"/>
        <v>2</v>
      </c>
      <c r="AB331" s="316"/>
      <c r="AC331" s="544"/>
      <c r="AD331" s="293"/>
      <c r="AE331" s="547"/>
      <c r="AF331" s="547"/>
      <c r="AG331" s="547"/>
      <c r="AH331" s="547"/>
      <c r="AI331" s="547"/>
      <c r="AJ331" s="547"/>
      <c r="AK331" s="547"/>
      <c r="AL331" s="547"/>
      <c r="AM331" s="547"/>
      <c r="AN331" s="547"/>
      <c r="AO331" s="547"/>
      <c r="AP331" s="547"/>
      <c r="AQ331" s="547"/>
      <c r="AR331" s="547"/>
      <c r="AS331" s="547"/>
      <c r="AT331" s="547"/>
      <c r="AU331" s="547"/>
      <c r="AV331" s="547"/>
      <c r="AW331" s="547"/>
    </row>
    <row r="332" spans="1:49" s="551" customFormat="1" ht="18.75" hidden="1" customHeight="1" x14ac:dyDescent="0.3">
      <c r="A332" s="307" t="s">
        <v>843</v>
      </c>
      <c r="B332" s="272" t="s">
        <v>1327</v>
      </c>
      <c r="C332" s="542" t="s">
        <v>1331</v>
      </c>
      <c r="D332" s="536" t="s">
        <v>1332</v>
      </c>
      <c r="E332" s="272"/>
      <c r="F332" s="272" t="s">
        <v>1330</v>
      </c>
      <c r="G332" s="272" t="s">
        <v>3</v>
      </c>
      <c r="H332" s="536"/>
      <c r="I332" s="536"/>
      <c r="J332" s="536"/>
      <c r="K332" s="536"/>
      <c r="L332" s="272"/>
      <c r="M332" s="280">
        <v>24.92</v>
      </c>
      <c r="N332" s="275">
        <f t="shared" si="30"/>
        <v>12.46</v>
      </c>
      <c r="O332" s="275">
        <f t="shared" si="31"/>
        <v>8.3066666666666666</v>
      </c>
      <c r="P332" s="276">
        <f t="shared" si="32"/>
        <v>29.904000000000003</v>
      </c>
      <c r="Q332" s="287">
        <v>42371</v>
      </c>
      <c r="R332" s="288" t="s">
        <v>1648</v>
      </c>
      <c r="S332" s="288">
        <v>1</v>
      </c>
      <c r="T332" s="288"/>
      <c r="U332" s="289"/>
      <c r="V332" s="279"/>
      <c r="W332" s="280"/>
      <c r="X332" s="280"/>
      <c r="Y332" s="281"/>
      <c r="Z332" s="282"/>
      <c r="AA332" s="528">
        <f t="shared" si="33"/>
        <v>1</v>
      </c>
      <c r="AB332" s="316"/>
      <c r="AC332" s="544"/>
      <c r="AD332" s="293"/>
      <c r="AE332" s="547"/>
      <c r="AF332" s="547"/>
      <c r="AG332" s="547"/>
      <c r="AH332" s="547"/>
      <c r="AI332" s="547"/>
      <c r="AJ332" s="547"/>
      <c r="AK332" s="547"/>
      <c r="AL332" s="547"/>
      <c r="AM332" s="547"/>
      <c r="AN332" s="547"/>
      <c r="AO332" s="547"/>
      <c r="AP332" s="547"/>
      <c r="AQ332" s="547"/>
      <c r="AR332" s="547"/>
      <c r="AS332" s="547"/>
      <c r="AT332" s="547"/>
      <c r="AU332" s="547"/>
      <c r="AV332" s="547"/>
      <c r="AW332" s="547"/>
    </row>
    <row r="333" spans="1:49" s="538" customFormat="1" ht="18.75" hidden="1" customHeight="1" x14ac:dyDescent="0.3">
      <c r="A333" s="307" t="s">
        <v>116</v>
      </c>
      <c r="B333" s="272" t="s">
        <v>533</v>
      </c>
      <c r="C333" s="542" t="s">
        <v>931</v>
      </c>
      <c r="D333" s="536" t="s">
        <v>1333</v>
      </c>
      <c r="E333" s="272"/>
      <c r="F333" s="272" t="s">
        <v>924</v>
      </c>
      <c r="G333" s="272" t="s">
        <v>3</v>
      </c>
      <c r="H333" s="536"/>
      <c r="I333" s="536"/>
      <c r="J333" s="536"/>
      <c r="K333" s="536"/>
      <c r="L333" s="272"/>
      <c r="M333" s="280">
        <v>53.9</v>
      </c>
      <c r="N333" s="275">
        <f t="shared" si="30"/>
        <v>26.95</v>
      </c>
      <c r="O333" s="275">
        <f t="shared" si="31"/>
        <v>17.966666666666665</v>
      </c>
      <c r="P333" s="276">
        <f t="shared" si="32"/>
        <v>64.680000000000007</v>
      </c>
      <c r="Q333" s="287">
        <v>42371</v>
      </c>
      <c r="R333" s="288" t="s">
        <v>1648</v>
      </c>
      <c r="S333" s="288">
        <v>7</v>
      </c>
      <c r="T333" s="288"/>
      <c r="U333" s="289"/>
      <c r="V333" s="279"/>
      <c r="W333" s="280"/>
      <c r="X333" s="280"/>
      <c r="Y333" s="281"/>
      <c r="Z333" s="282"/>
      <c r="AA333" s="310">
        <f t="shared" si="33"/>
        <v>7</v>
      </c>
      <c r="AB333" s="316"/>
      <c r="AC333" s="544"/>
      <c r="AD333" s="293"/>
    </row>
    <row r="334" spans="1:49" s="538" customFormat="1" ht="18.75" hidden="1" customHeight="1" x14ac:dyDescent="0.3">
      <c r="A334" s="307" t="s">
        <v>89</v>
      </c>
      <c r="B334" s="272" t="s">
        <v>533</v>
      </c>
      <c r="C334" s="542" t="s">
        <v>931</v>
      </c>
      <c r="D334" s="536" t="s">
        <v>1333</v>
      </c>
      <c r="E334" s="272"/>
      <c r="F334" s="272" t="s">
        <v>924</v>
      </c>
      <c r="G334" s="272" t="s">
        <v>3</v>
      </c>
      <c r="H334" s="536"/>
      <c r="I334" s="536"/>
      <c r="J334" s="536"/>
      <c r="K334" s="536"/>
      <c r="L334" s="272"/>
      <c r="M334" s="280">
        <v>53.9</v>
      </c>
      <c r="N334" s="275">
        <f t="shared" si="30"/>
        <v>26.95</v>
      </c>
      <c r="O334" s="275">
        <f t="shared" si="31"/>
        <v>17.966666666666665</v>
      </c>
      <c r="P334" s="276">
        <f t="shared" si="32"/>
        <v>64.680000000000007</v>
      </c>
      <c r="Q334" s="287">
        <v>42371</v>
      </c>
      <c r="R334" s="288" t="s">
        <v>1648</v>
      </c>
      <c r="S334" s="288">
        <v>4</v>
      </c>
      <c r="T334" s="288"/>
      <c r="U334" s="289"/>
      <c r="V334" s="279"/>
      <c r="W334" s="280"/>
      <c r="X334" s="280"/>
      <c r="Y334" s="281"/>
      <c r="Z334" s="282"/>
      <c r="AA334" s="528">
        <f t="shared" si="33"/>
        <v>4</v>
      </c>
      <c r="AB334" s="316"/>
      <c r="AC334" s="544"/>
      <c r="AD334" s="293"/>
    </row>
    <row r="335" spans="1:49" s="551" customFormat="1" ht="18.75" hidden="1" customHeight="1" x14ac:dyDescent="0.3">
      <c r="A335" s="307" t="s">
        <v>81</v>
      </c>
      <c r="B335" s="272" t="s">
        <v>1334</v>
      </c>
      <c r="C335" s="542" t="s">
        <v>1335</v>
      </c>
      <c r="D335" s="536" t="s">
        <v>1336</v>
      </c>
      <c r="E335" s="272"/>
      <c r="F335" s="272" t="s">
        <v>1337</v>
      </c>
      <c r="G335" s="272" t="s">
        <v>3</v>
      </c>
      <c r="H335" s="536"/>
      <c r="I335" s="536"/>
      <c r="J335" s="536"/>
      <c r="K335" s="536"/>
      <c r="L335" s="272"/>
      <c r="M335" s="280">
        <v>75.52</v>
      </c>
      <c r="N335" s="275">
        <f t="shared" si="30"/>
        <v>37.76</v>
      </c>
      <c r="O335" s="275">
        <f t="shared" si="31"/>
        <v>25.173333333333332</v>
      </c>
      <c r="P335" s="276">
        <f t="shared" si="32"/>
        <v>90.623999999999995</v>
      </c>
      <c r="Q335" s="287">
        <v>42371</v>
      </c>
      <c r="R335" s="288" t="s">
        <v>1648</v>
      </c>
      <c r="S335" s="288">
        <v>36</v>
      </c>
      <c r="T335" s="288"/>
      <c r="U335" s="289"/>
      <c r="V335" s="279"/>
      <c r="W335" s="280"/>
      <c r="X335" s="280"/>
      <c r="Y335" s="281"/>
      <c r="Z335" s="282"/>
      <c r="AA335" s="528">
        <f t="shared" si="33"/>
        <v>36</v>
      </c>
      <c r="AB335" s="316"/>
      <c r="AC335" s="544"/>
      <c r="AD335" s="293"/>
      <c r="AE335" s="547"/>
      <c r="AF335" s="547"/>
      <c r="AG335" s="547"/>
      <c r="AH335" s="547"/>
      <c r="AI335" s="547"/>
      <c r="AJ335" s="547"/>
      <c r="AK335" s="547"/>
      <c r="AL335" s="547"/>
      <c r="AM335" s="547"/>
      <c r="AN335" s="547"/>
      <c r="AO335" s="547"/>
      <c r="AP335" s="547"/>
      <c r="AQ335" s="547"/>
      <c r="AR335" s="547"/>
      <c r="AS335" s="547"/>
      <c r="AT335" s="547"/>
      <c r="AU335" s="547"/>
      <c r="AV335" s="547"/>
      <c r="AW335" s="547"/>
    </row>
    <row r="336" spans="1:49" s="551" customFormat="1" ht="18.75" hidden="1" customHeight="1" x14ac:dyDescent="0.3">
      <c r="A336" s="307" t="s">
        <v>138</v>
      </c>
      <c r="B336" s="272" t="s">
        <v>1334</v>
      </c>
      <c r="C336" s="542" t="s">
        <v>1335</v>
      </c>
      <c r="D336" s="536" t="s">
        <v>1336</v>
      </c>
      <c r="E336" s="272"/>
      <c r="F336" s="272" t="s">
        <v>1337</v>
      </c>
      <c r="G336" s="272" t="s">
        <v>3</v>
      </c>
      <c r="H336" s="536"/>
      <c r="I336" s="536"/>
      <c r="J336" s="536"/>
      <c r="K336" s="536"/>
      <c r="L336" s="272"/>
      <c r="M336" s="280">
        <v>75.52</v>
      </c>
      <c r="N336" s="275">
        <f t="shared" si="30"/>
        <v>37.76</v>
      </c>
      <c r="O336" s="275">
        <f t="shared" si="31"/>
        <v>25.173333333333332</v>
      </c>
      <c r="P336" s="276">
        <f t="shared" si="32"/>
        <v>90.623999999999995</v>
      </c>
      <c r="Q336" s="287">
        <v>42371</v>
      </c>
      <c r="R336" s="288" t="s">
        <v>1648</v>
      </c>
      <c r="S336" s="288">
        <v>6</v>
      </c>
      <c r="T336" s="288"/>
      <c r="U336" s="289"/>
      <c r="V336" s="279"/>
      <c r="W336" s="280"/>
      <c r="X336" s="280"/>
      <c r="Y336" s="281"/>
      <c r="Z336" s="282"/>
      <c r="AA336" s="528">
        <f t="shared" si="33"/>
        <v>6</v>
      </c>
      <c r="AB336" s="316"/>
      <c r="AC336" s="544"/>
      <c r="AD336" s="293"/>
      <c r="AE336" s="547"/>
      <c r="AF336" s="547"/>
      <c r="AG336" s="547"/>
      <c r="AH336" s="547"/>
      <c r="AI336" s="547"/>
      <c r="AJ336" s="547"/>
      <c r="AK336" s="547"/>
      <c r="AL336" s="547"/>
      <c r="AM336" s="547"/>
      <c r="AN336" s="547"/>
      <c r="AO336" s="547"/>
      <c r="AP336" s="547"/>
      <c r="AQ336" s="547"/>
      <c r="AR336" s="547"/>
      <c r="AS336" s="547"/>
      <c r="AT336" s="547"/>
      <c r="AU336" s="547"/>
      <c r="AV336" s="547"/>
      <c r="AW336" s="547"/>
    </row>
    <row r="337" spans="1:49" s="551" customFormat="1" ht="18.75" hidden="1" customHeight="1" x14ac:dyDescent="0.3">
      <c r="A337" s="307" t="s">
        <v>14</v>
      </c>
      <c r="B337" s="272" t="s">
        <v>1334</v>
      </c>
      <c r="C337" s="542" t="s">
        <v>1338</v>
      </c>
      <c r="D337" s="536" t="s">
        <v>1339</v>
      </c>
      <c r="E337" s="272"/>
      <c r="F337" s="272" t="s">
        <v>339</v>
      </c>
      <c r="G337" s="272" t="s">
        <v>3</v>
      </c>
      <c r="H337" s="536"/>
      <c r="I337" s="536"/>
      <c r="J337" s="536"/>
      <c r="K337" s="536"/>
      <c r="L337" s="272"/>
      <c r="M337" s="280">
        <v>32.29</v>
      </c>
      <c r="N337" s="275">
        <f t="shared" si="30"/>
        <v>16.145</v>
      </c>
      <c r="O337" s="275">
        <f t="shared" si="31"/>
        <v>10.763333333333334</v>
      </c>
      <c r="P337" s="276">
        <f t="shared" si="32"/>
        <v>38.747999999999998</v>
      </c>
      <c r="Q337" s="287">
        <v>42371</v>
      </c>
      <c r="R337" s="288" t="s">
        <v>1648</v>
      </c>
      <c r="S337" s="288">
        <v>19</v>
      </c>
      <c r="T337" s="288"/>
      <c r="U337" s="289"/>
      <c r="V337" s="279">
        <v>42444</v>
      </c>
      <c r="W337" s="280" t="s">
        <v>457</v>
      </c>
      <c r="X337" s="280">
        <v>2</v>
      </c>
      <c r="Y337" s="281"/>
      <c r="Z337" s="282"/>
      <c r="AA337" s="785">
        <v>15</v>
      </c>
      <c r="AB337" s="316"/>
      <c r="AC337" s="544"/>
      <c r="AD337" s="293" t="s">
        <v>459</v>
      </c>
      <c r="AE337" s="547"/>
      <c r="AF337" s="547"/>
      <c r="AG337" s="547"/>
      <c r="AH337" s="547"/>
      <c r="AI337" s="547"/>
      <c r="AJ337" s="547"/>
      <c r="AK337" s="547"/>
      <c r="AL337" s="547"/>
      <c r="AM337" s="547"/>
      <c r="AN337" s="547"/>
      <c r="AO337" s="547"/>
      <c r="AP337" s="547"/>
      <c r="AQ337" s="547"/>
      <c r="AR337" s="547"/>
      <c r="AS337" s="547"/>
      <c r="AT337" s="547"/>
      <c r="AU337" s="547"/>
      <c r="AV337" s="547"/>
      <c r="AW337" s="547"/>
    </row>
    <row r="338" spans="1:49" s="551" customFormat="1" ht="18.75" hidden="1" customHeight="1" x14ac:dyDescent="0.3">
      <c r="A338" s="307" t="s">
        <v>14</v>
      </c>
      <c r="B338" s="272" t="s">
        <v>1334</v>
      </c>
      <c r="C338" s="542" t="s">
        <v>1338</v>
      </c>
      <c r="D338" s="536" t="s">
        <v>1339</v>
      </c>
      <c r="E338" s="272"/>
      <c r="F338" s="272" t="s">
        <v>339</v>
      </c>
      <c r="G338" s="272" t="s">
        <v>3</v>
      </c>
      <c r="H338" s="536"/>
      <c r="I338" s="536"/>
      <c r="J338" s="536"/>
      <c r="K338" s="536"/>
      <c r="L338" s="272"/>
      <c r="M338" s="280">
        <v>32.29</v>
      </c>
      <c r="N338" s="275">
        <f t="shared" si="30"/>
        <v>16.145</v>
      </c>
      <c r="O338" s="275">
        <f t="shared" si="31"/>
        <v>10.763333333333334</v>
      </c>
      <c r="P338" s="276">
        <f t="shared" si="32"/>
        <v>38.747999999999998</v>
      </c>
      <c r="Q338" s="287"/>
      <c r="R338" s="288"/>
      <c r="S338" s="288"/>
      <c r="T338" s="288"/>
      <c r="U338" s="289"/>
      <c r="V338" s="279">
        <v>42473</v>
      </c>
      <c r="W338" s="280" t="s">
        <v>457</v>
      </c>
      <c r="X338" s="280">
        <v>1</v>
      </c>
      <c r="Y338" s="281"/>
      <c r="Z338" s="282"/>
      <c r="AA338" s="799"/>
      <c r="AB338" s="316"/>
      <c r="AC338" s="544"/>
      <c r="AD338" s="293" t="s">
        <v>459</v>
      </c>
      <c r="AE338" s="547"/>
      <c r="AF338" s="547"/>
      <c r="AG338" s="547"/>
      <c r="AH338" s="547"/>
      <c r="AI338" s="547"/>
      <c r="AJ338" s="547"/>
      <c r="AK338" s="547"/>
      <c r="AL338" s="547"/>
      <c r="AM338" s="547"/>
      <c r="AN338" s="547"/>
      <c r="AO338" s="547"/>
      <c r="AP338" s="547"/>
      <c r="AQ338" s="547"/>
      <c r="AR338" s="547"/>
      <c r="AS338" s="547"/>
      <c r="AT338" s="547"/>
      <c r="AU338" s="547"/>
      <c r="AV338" s="547"/>
      <c r="AW338" s="547"/>
    </row>
    <row r="339" spans="1:49" s="538" customFormat="1" ht="18.75" hidden="1" customHeight="1" x14ac:dyDescent="0.3">
      <c r="A339" s="307" t="s">
        <v>14</v>
      </c>
      <c r="B339" s="288" t="s">
        <v>1334</v>
      </c>
      <c r="C339" s="542" t="s">
        <v>1338</v>
      </c>
      <c r="D339" s="536" t="s">
        <v>1339</v>
      </c>
      <c r="E339" s="272"/>
      <c r="F339" s="272" t="s">
        <v>339</v>
      </c>
      <c r="G339" s="272" t="s">
        <v>3</v>
      </c>
      <c r="H339" s="536"/>
      <c r="I339" s="536"/>
      <c r="J339" s="536"/>
      <c r="K339" s="536"/>
      <c r="L339" s="272"/>
      <c r="M339" s="280">
        <v>32.29</v>
      </c>
      <c r="N339" s="275">
        <f t="shared" si="30"/>
        <v>16.145</v>
      </c>
      <c r="O339" s="275">
        <f t="shared" si="31"/>
        <v>10.763333333333334</v>
      </c>
      <c r="P339" s="276">
        <f t="shared" si="32"/>
        <v>38.747999999999998</v>
      </c>
      <c r="Q339" s="287"/>
      <c r="R339" s="288"/>
      <c r="S339" s="288"/>
      <c r="T339" s="288"/>
      <c r="U339" s="289"/>
      <c r="V339" s="279">
        <v>42493</v>
      </c>
      <c r="W339" s="280" t="s">
        <v>2245</v>
      </c>
      <c r="X339" s="280">
        <v>1</v>
      </c>
      <c r="Y339" s="281"/>
      <c r="Z339" s="282"/>
      <c r="AA339" s="786"/>
      <c r="AB339" s="316"/>
      <c r="AC339" s="544"/>
      <c r="AD339" s="293" t="s">
        <v>2246</v>
      </c>
    </row>
    <row r="340" spans="1:49" s="551" customFormat="1" ht="18.75" hidden="1" customHeight="1" x14ac:dyDescent="0.3">
      <c r="A340" s="307" t="s">
        <v>844</v>
      </c>
      <c r="B340" s="272" t="s">
        <v>1374</v>
      </c>
      <c r="C340" s="542" t="s">
        <v>1375</v>
      </c>
      <c r="D340" s="536" t="s">
        <v>1376</v>
      </c>
      <c r="E340" s="272"/>
      <c r="F340" s="272" t="s">
        <v>339</v>
      </c>
      <c r="G340" s="272" t="s">
        <v>3</v>
      </c>
      <c r="H340" s="536"/>
      <c r="I340" s="536"/>
      <c r="J340" s="536"/>
      <c r="K340" s="536"/>
      <c r="L340" s="272"/>
      <c r="M340" s="280">
        <v>39.450000000000003</v>
      </c>
      <c r="N340" s="275">
        <f t="shared" si="30"/>
        <v>19.725000000000001</v>
      </c>
      <c r="O340" s="275">
        <f t="shared" si="31"/>
        <v>13.15</v>
      </c>
      <c r="P340" s="276">
        <f t="shared" si="32"/>
        <v>47.34</v>
      </c>
      <c r="Q340" s="287">
        <v>42371</v>
      </c>
      <c r="R340" s="288" t="s">
        <v>1648</v>
      </c>
      <c r="S340" s="288">
        <v>4</v>
      </c>
      <c r="T340" s="288"/>
      <c r="U340" s="289"/>
      <c r="V340" s="279">
        <v>42425</v>
      </c>
      <c r="W340" s="280" t="s">
        <v>457</v>
      </c>
      <c r="X340" s="280">
        <v>1</v>
      </c>
      <c r="Y340" s="281"/>
      <c r="Z340" s="282"/>
      <c r="AA340" s="787">
        <f>S340-X340-X341-X342</f>
        <v>0</v>
      </c>
      <c r="AB340" s="316"/>
      <c r="AC340" s="544"/>
      <c r="AD340" s="293" t="s">
        <v>459</v>
      </c>
      <c r="AE340" s="547"/>
      <c r="AF340" s="547"/>
      <c r="AG340" s="547"/>
      <c r="AH340" s="547"/>
      <c r="AI340" s="547"/>
      <c r="AJ340" s="547"/>
      <c r="AK340" s="547"/>
      <c r="AL340" s="547"/>
      <c r="AM340" s="547"/>
      <c r="AN340" s="547"/>
      <c r="AO340" s="547"/>
      <c r="AP340" s="547"/>
      <c r="AQ340" s="547"/>
      <c r="AR340" s="547"/>
      <c r="AS340" s="547"/>
      <c r="AT340" s="547"/>
      <c r="AU340" s="547"/>
      <c r="AV340" s="547"/>
      <c r="AW340" s="547"/>
    </row>
    <row r="341" spans="1:49" s="551" customFormat="1" ht="18.75" hidden="1" customHeight="1" x14ac:dyDescent="0.3">
      <c r="A341" s="307" t="s">
        <v>844</v>
      </c>
      <c r="B341" s="272" t="s">
        <v>1374</v>
      </c>
      <c r="C341" s="542" t="s">
        <v>1375</v>
      </c>
      <c r="D341" s="536" t="s">
        <v>1376</v>
      </c>
      <c r="E341" s="272"/>
      <c r="F341" s="272" t="s">
        <v>339</v>
      </c>
      <c r="G341" s="272" t="s">
        <v>3</v>
      </c>
      <c r="H341" s="536"/>
      <c r="I341" s="536"/>
      <c r="J341" s="536"/>
      <c r="K341" s="536"/>
      <c r="L341" s="272"/>
      <c r="M341" s="280">
        <v>39.450000000000003</v>
      </c>
      <c r="N341" s="275">
        <f t="shared" si="30"/>
        <v>19.725000000000001</v>
      </c>
      <c r="O341" s="275">
        <f t="shared" si="31"/>
        <v>13.15</v>
      </c>
      <c r="P341" s="276">
        <f t="shared" si="32"/>
        <v>47.34</v>
      </c>
      <c r="Q341" s="287"/>
      <c r="R341" s="288"/>
      <c r="S341" s="288"/>
      <c r="T341" s="288"/>
      <c r="U341" s="289"/>
      <c r="V341" s="279">
        <v>42431</v>
      </c>
      <c r="W341" s="280" t="s">
        <v>457</v>
      </c>
      <c r="X341" s="280">
        <v>2</v>
      </c>
      <c r="Y341" s="281"/>
      <c r="Z341" s="282"/>
      <c r="AA341" s="788"/>
      <c r="AB341" s="316"/>
      <c r="AC341" s="544"/>
      <c r="AD341" s="293" t="s">
        <v>459</v>
      </c>
      <c r="AE341" s="547"/>
      <c r="AF341" s="547"/>
      <c r="AG341" s="547"/>
      <c r="AH341" s="547"/>
      <c r="AI341" s="547"/>
      <c r="AJ341" s="547"/>
      <c r="AK341" s="547"/>
      <c r="AL341" s="547"/>
      <c r="AM341" s="547"/>
      <c r="AN341" s="547"/>
      <c r="AO341" s="547"/>
      <c r="AP341" s="547"/>
      <c r="AQ341" s="547"/>
      <c r="AR341" s="547"/>
      <c r="AS341" s="547"/>
      <c r="AT341" s="547"/>
      <c r="AU341" s="547"/>
      <c r="AV341" s="547"/>
      <c r="AW341" s="547"/>
    </row>
    <row r="342" spans="1:49" s="551" customFormat="1" ht="18.75" hidden="1" customHeight="1" x14ac:dyDescent="0.3">
      <c r="A342" s="307" t="s">
        <v>844</v>
      </c>
      <c r="B342" s="272" t="s">
        <v>1374</v>
      </c>
      <c r="C342" s="542" t="s">
        <v>1375</v>
      </c>
      <c r="D342" s="536" t="s">
        <v>1376</v>
      </c>
      <c r="E342" s="272"/>
      <c r="F342" s="272" t="s">
        <v>339</v>
      </c>
      <c r="G342" s="272" t="s">
        <v>3</v>
      </c>
      <c r="H342" s="536"/>
      <c r="I342" s="536"/>
      <c r="J342" s="536"/>
      <c r="K342" s="536"/>
      <c r="L342" s="272"/>
      <c r="M342" s="280">
        <v>39.450000000000003</v>
      </c>
      <c r="N342" s="275">
        <f t="shared" si="30"/>
        <v>19.725000000000001</v>
      </c>
      <c r="O342" s="275">
        <f t="shared" si="31"/>
        <v>13.15</v>
      </c>
      <c r="P342" s="276">
        <f t="shared" si="32"/>
        <v>47.34</v>
      </c>
      <c r="Q342" s="287"/>
      <c r="R342" s="288"/>
      <c r="S342" s="288"/>
      <c r="T342" s="288"/>
      <c r="U342" s="289"/>
      <c r="V342" s="279">
        <v>42473</v>
      </c>
      <c r="W342" s="280" t="s">
        <v>457</v>
      </c>
      <c r="X342" s="280">
        <v>1</v>
      </c>
      <c r="Y342" s="281"/>
      <c r="Z342" s="282"/>
      <c r="AA342" s="789"/>
      <c r="AB342" s="316"/>
      <c r="AC342" s="544"/>
      <c r="AD342" s="293" t="s">
        <v>459</v>
      </c>
      <c r="AE342" s="547"/>
      <c r="AF342" s="547"/>
      <c r="AG342" s="547"/>
      <c r="AH342" s="547"/>
      <c r="AI342" s="547"/>
      <c r="AJ342" s="547"/>
      <c r="AK342" s="547"/>
      <c r="AL342" s="547"/>
      <c r="AM342" s="547"/>
      <c r="AN342" s="547"/>
      <c r="AO342" s="547"/>
      <c r="AP342" s="547"/>
      <c r="AQ342" s="547"/>
      <c r="AR342" s="547"/>
      <c r="AS342" s="547"/>
      <c r="AT342" s="547"/>
      <c r="AU342" s="547"/>
      <c r="AV342" s="547"/>
      <c r="AW342" s="547"/>
    </row>
    <row r="343" spans="1:49" s="551" customFormat="1" ht="18.75" hidden="1" customHeight="1" x14ac:dyDescent="0.3">
      <c r="A343" s="307" t="s">
        <v>81</v>
      </c>
      <c r="B343" s="272" t="s">
        <v>1327</v>
      </c>
      <c r="C343" s="542" t="s">
        <v>1331</v>
      </c>
      <c r="D343" s="536" t="s">
        <v>1388</v>
      </c>
      <c r="E343" s="272" t="s">
        <v>1666</v>
      </c>
      <c r="F343" s="272" t="s">
        <v>339</v>
      </c>
      <c r="G343" s="272" t="s">
        <v>3</v>
      </c>
      <c r="H343" s="536"/>
      <c r="I343" s="536"/>
      <c r="J343" s="536"/>
      <c r="K343" s="536"/>
      <c r="L343" s="272"/>
      <c r="M343" s="280">
        <v>25.17</v>
      </c>
      <c r="N343" s="275">
        <f t="shared" si="30"/>
        <v>12.585000000000001</v>
      </c>
      <c r="O343" s="275">
        <f t="shared" si="31"/>
        <v>8.39</v>
      </c>
      <c r="P343" s="276">
        <f t="shared" si="32"/>
        <v>30.204000000000001</v>
      </c>
      <c r="Q343" s="287">
        <v>42371</v>
      </c>
      <c r="R343" s="288" t="s">
        <v>1648</v>
      </c>
      <c r="S343" s="288">
        <v>7</v>
      </c>
      <c r="T343" s="288"/>
      <c r="U343" s="289"/>
      <c r="V343" s="279">
        <v>42424</v>
      </c>
      <c r="W343" s="280" t="s">
        <v>457</v>
      </c>
      <c r="X343" s="280">
        <v>2</v>
      </c>
      <c r="Y343" s="281"/>
      <c r="Z343" s="282"/>
      <c r="AA343" s="528">
        <f>S343-X343</f>
        <v>5</v>
      </c>
      <c r="AB343" s="316"/>
      <c r="AC343" s="544"/>
      <c r="AD343" s="293" t="s">
        <v>2026</v>
      </c>
      <c r="AE343" s="547"/>
      <c r="AF343" s="547"/>
      <c r="AG343" s="547"/>
      <c r="AH343" s="547"/>
      <c r="AI343" s="547"/>
      <c r="AJ343" s="547"/>
      <c r="AK343" s="547"/>
      <c r="AL343" s="547"/>
      <c r="AM343" s="547"/>
      <c r="AN343" s="547"/>
      <c r="AO343" s="547"/>
      <c r="AP343" s="547"/>
      <c r="AQ343" s="547"/>
      <c r="AR343" s="547"/>
      <c r="AS343" s="547"/>
      <c r="AT343" s="547"/>
      <c r="AU343" s="547"/>
      <c r="AV343" s="547"/>
      <c r="AW343" s="547"/>
    </row>
    <row r="344" spans="1:49" s="551" customFormat="1" ht="18.75" hidden="1" customHeight="1" x14ac:dyDescent="0.3">
      <c r="A344" s="307" t="s">
        <v>116</v>
      </c>
      <c r="B344" s="272" t="s">
        <v>1390</v>
      </c>
      <c r="C344" s="542" t="s">
        <v>1389</v>
      </c>
      <c r="D344" s="536" t="s">
        <v>1391</v>
      </c>
      <c r="E344" s="272"/>
      <c r="F344" s="272"/>
      <c r="G344" s="272" t="s">
        <v>3</v>
      </c>
      <c r="H344" s="536"/>
      <c r="I344" s="536"/>
      <c r="J344" s="536"/>
      <c r="K344" s="536"/>
      <c r="L344" s="272"/>
      <c r="M344" s="280">
        <v>26.62</v>
      </c>
      <c r="N344" s="275">
        <f t="shared" si="30"/>
        <v>13.31</v>
      </c>
      <c r="O344" s="275">
        <f t="shared" si="31"/>
        <v>8.8733333333333331</v>
      </c>
      <c r="P344" s="276">
        <f t="shared" si="32"/>
        <v>31.944000000000003</v>
      </c>
      <c r="Q344" s="287">
        <v>42371</v>
      </c>
      <c r="R344" s="288" t="s">
        <v>1648</v>
      </c>
      <c r="S344" s="288">
        <v>1</v>
      </c>
      <c r="T344" s="288"/>
      <c r="U344" s="289"/>
      <c r="V344" s="279"/>
      <c r="W344" s="280"/>
      <c r="X344" s="280"/>
      <c r="Y344" s="281"/>
      <c r="Z344" s="282"/>
      <c r="AA344" s="528">
        <v>1</v>
      </c>
      <c r="AB344" s="316"/>
      <c r="AC344" s="544"/>
      <c r="AD344" s="293"/>
      <c r="AE344" s="547"/>
      <c r="AF344" s="547"/>
      <c r="AG344" s="547"/>
      <c r="AH344" s="547"/>
      <c r="AI344" s="547"/>
      <c r="AJ344" s="547"/>
      <c r="AK344" s="547"/>
      <c r="AL344" s="547"/>
      <c r="AM344" s="547"/>
      <c r="AN344" s="547"/>
      <c r="AO344" s="547"/>
      <c r="AP344" s="547"/>
      <c r="AQ344" s="547"/>
      <c r="AR344" s="547"/>
      <c r="AS344" s="547"/>
      <c r="AT344" s="547"/>
      <c r="AU344" s="547"/>
      <c r="AV344" s="547"/>
      <c r="AW344" s="547"/>
    </row>
    <row r="345" spans="1:49" s="551" customFormat="1" ht="18.75" hidden="1" customHeight="1" x14ac:dyDescent="0.3">
      <c r="A345" s="307" t="s">
        <v>116</v>
      </c>
      <c r="B345" s="272" t="s">
        <v>1390</v>
      </c>
      <c r="C345" s="542" t="s">
        <v>1392</v>
      </c>
      <c r="D345" s="536" t="s">
        <v>1393</v>
      </c>
      <c r="E345" s="272"/>
      <c r="F345" s="272"/>
      <c r="G345" s="272" t="s">
        <v>3</v>
      </c>
      <c r="H345" s="536"/>
      <c r="I345" s="536"/>
      <c r="J345" s="536"/>
      <c r="K345" s="536"/>
      <c r="L345" s="272"/>
      <c r="M345" s="280">
        <v>26.62</v>
      </c>
      <c r="N345" s="275">
        <f t="shared" si="30"/>
        <v>13.31</v>
      </c>
      <c r="O345" s="275">
        <f t="shared" si="31"/>
        <v>8.8733333333333331</v>
      </c>
      <c r="P345" s="276">
        <f t="shared" si="32"/>
        <v>31.944000000000003</v>
      </c>
      <c r="Q345" s="287">
        <v>42371</v>
      </c>
      <c r="R345" s="288" t="s">
        <v>1648</v>
      </c>
      <c r="S345" s="288">
        <v>1</v>
      </c>
      <c r="T345" s="288"/>
      <c r="U345" s="289"/>
      <c r="V345" s="279"/>
      <c r="W345" s="280"/>
      <c r="X345" s="280"/>
      <c r="Y345" s="281"/>
      <c r="Z345" s="282"/>
      <c r="AA345" s="528">
        <v>1</v>
      </c>
      <c r="AB345" s="316"/>
      <c r="AC345" s="544"/>
      <c r="AD345" s="293"/>
      <c r="AE345" s="547"/>
      <c r="AF345" s="547"/>
      <c r="AG345" s="547"/>
      <c r="AH345" s="547"/>
      <c r="AI345" s="547"/>
      <c r="AJ345" s="547"/>
      <c r="AK345" s="547"/>
      <c r="AL345" s="547"/>
      <c r="AM345" s="547"/>
      <c r="AN345" s="547"/>
      <c r="AO345" s="547"/>
      <c r="AP345" s="547"/>
      <c r="AQ345" s="547"/>
      <c r="AR345" s="547"/>
      <c r="AS345" s="547"/>
      <c r="AT345" s="547"/>
      <c r="AU345" s="547"/>
      <c r="AV345" s="547"/>
      <c r="AW345" s="547"/>
    </row>
    <row r="346" spans="1:49" s="551" customFormat="1" ht="18.75" hidden="1" customHeight="1" x14ac:dyDescent="0.3">
      <c r="A346" s="307" t="s">
        <v>116</v>
      </c>
      <c r="B346" s="272" t="s">
        <v>1390</v>
      </c>
      <c r="C346" s="542" t="s">
        <v>1717</v>
      </c>
      <c r="D346" s="536" t="s">
        <v>1716</v>
      </c>
      <c r="E346" s="272"/>
      <c r="F346" s="272"/>
      <c r="G346" s="272" t="s">
        <v>3</v>
      </c>
      <c r="H346" s="536"/>
      <c r="I346" s="536"/>
      <c r="J346" s="536"/>
      <c r="K346" s="536"/>
      <c r="L346" s="272"/>
      <c r="M346" s="280">
        <v>26.62</v>
      </c>
      <c r="N346" s="275">
        <f t="shared" si="30"/>
        <v>13.31</v>
      </c>
      <c r="O346" s="275">
        <f t="shared" si="31"/>
        <v>8.8733333333333331</v>
      </c>
      <c r="P346" s="276">
        <f t="shared" si="32"/>
        <v>31.944000000000003</v>
      </c>
      <c r="Q346" s="287">
        <v>42371</v>
      </c>
      <c r="R346" s="288" t="s">
        <v>1648</v>
      </c>
      <c r="S346" s="288">
        <v>1</v>
      </c>
      <c r="T346" s="288"/>
      <c r="U346" s="289"/>
      <c r="V346" s="279"/>
      <c r="W346" s="280"/>
      <c r="X346" s="280"/>
      <c r="Y346" s="281"/>
      <c r="Z346" s="282"/>
      <c r="AA346" s="528">
        <f>S346</f>
        <v>1</v>
      </c>
      <c r="AB346" s="316"/>
      <c r="AC346" s="544"/>
      <c r="AD346" s="293"/>
      <c r="AE346" s="547"/>
      <c r="AF346" s="547"/>
      <c r="AG346" s="547"/>
      <c r="AH346" s="547"/>
      <c r="AI346" s="547"/>
      <c r="AJ346" s="547"/>
      <c r="AK346" s="547"/>
      <c r="AL346" s="547"/>
      <c r="AM346" s="547"/>
      <c r="AN346" s="547"/>
      <c r="AO346" s="547"/>
      <c r="AP346" s="547"/>
      <c r="AQ346" s="547"/>
      <c r="AR346" s="547"/>
      <c r="AS346" s="547"/>
      <c r="AT346" s="547"/>
      <c r="AU346" s="547"/>
      <c r="AV346" s="547"/>
      <c r="AW346" s="547"/>
    </row>
    <row r="347" spans="1:49" s="551" customFormat="1" ht="18.75" hidden="1" customHeight="1" x14ac:dyDescent="0.3">
      <c r="A347" s="307" t="s">
        <v>86</v>
      </c>
      <c r="B347" s="272" t="s">
        <v>1394</v>
      </c>
      <c r="C347" s="542" t="s">
        <v>1395</v>
      </c>
      <c r="D347" s="536" t="s">
        <v>1396</v>
      </c>
      <c r="E347" s="272"/>
      <c r="F347" s="272" t="s">
        <v>339</v>
      </c>
      <c r="G347" s="272" t="s">
        <v>3</v>
      </c>
      <c r="H347" s="536"/>
      <c r="I347" s="536"/>
      <c r="J347" s="536"/>
      <c r="K347" s="536"/>
      <c r="L347" s="272"/>
      <c r="M347" s="280">
        <v>86.32</v>
      </c>
      <c r="N347" s="275">
        <f t="shared" si="30"/>
        <v>43.16</v>
      </c>
      <c r="O347" s="275">
        <f t="shared" si="31"/>
        <v>28.77333333333333</v>
      </c>
      <c r="P347" s="276">
        <f t="shared" si="32"/>
        <v>103.58399999999999</v>
      </c>
      <c r="Q347" s="287">
        <v>42371</v>
      </c>
      <c r="R347" s="288" t="s">
        <v>1648</v>
      </c>
      <c r="S347" s="288">
        <v>1</v>
      </c>
      <c r="T347" s="288"/>
      <c r="U347" s="289"/>
      <c r="V347" s="279"/>
      <c r="W347" s="280"/>
      <c r="X347" s="280"/>
      <c r="Y347" s="281"/>
      <c r="Z347" s="282"/>
      <c r="AA347" s="528">
        <f>S347</f>
        <v>1</v>
      </c>
      <c r="AB347" s="316"/>
      <c r="AC347" s="544"/>
      <c r="AD347" s="293"/>
      <c r="AE347" s="547"/>
      <c r="AF347" s="547"/>
      <c r="AG347" s="547"/>
      <c r="AH347" s="547"/>
      <c r="AI347" s="547"/>
      <c r="AJ347" s="547"/>
      <c r="AK347" s="547"/>
      <c r="AL347" s="547"/>
      <c r="AM347" s="547"/>
      <c r="AN347" s="547"/>
      <c r="AO347" s="547"/>
      <c r="AP347" s="547"/>
      <c r="AQ347" s="547"/>
      <c r="AR347" s="547"/>
      <c r="AS347" s="547"/>
      <c r="AT347" s="547"/>
      <c r="AU347" s="547"/>
      <c r="AV347" s="547"/>
      <c r="AW347" s="547"/>
    </row>
    <row r="348" spans="1:49" s="538" customFormat="1" ht="18.75" hidden="1" customHeight="1" x14ac:dyDescent="0.3">
      <c r="A348" s="334" t="s">
        <v>27</v>
      </c>
      <c r="B348" s="271" t="s">
        <v>1423</v>
      </c>
      <c r="C348" s="535" t="s">
        <v>1458</v>
      </c>
      <c r="D348" s="535" t="s">
        <v>1459</v>
      </c>
      <c r="E348" s="272"/>
      <c r="F348" s="272" t="s">
        <v>339</v>
      </c>
      <c r="G348" s="272" t="s">
        <v>3</v>
      </c>
      <c r="H348" s="536"/>
      <c r="I348" s="536"/>
      <c r="J348" s="536"/>
      <c r="K348" s="536"/>
      <c r="L348" s="272"/>
      <c r="M348" s="280">
        <v>38.93</v>
      </c>
      <c r="N348" s="275">
        <f t="shared" si="30"/>
        <v>19.465</v>
      </c>
      <c r="O348" s="275">
        <f t="shared" si="31"/>
        <v>12.976666666666667</v>
      </c>
      <c r="P348" s="276">
        <f t="shared" si="32"/>
        <v>46.716000000000001</v>
      </c>
      <c r="Q348" s="277">
        <v>42508</v>
      </c>
      <c r="R348" s="271" t="s">
        <v>1648</v>
      </c>
      <c r="S348" s="271">
        <v>3</v>
      </c>
      <c r="T348" s="271"/>
      <c r="U348" s="278"/>
      <c r="V348" s="279">
        <v>42425</v>
      </c>
      <c r="W348" s="280" t="s">
        <v>457</v>
      </c>
      <c r="X348" s="280">
        <v>1</v>
      </c>
      <c r="Y348" s="281"/>
      <c r="Z348" s="282"/>
      <c r="AA348" s="342">
        <f>S348-X348</f>
        <v>2</v>
      </c>
      <c r="AB348" s="317"/>
      <c r="AC348" s="537"/>
      <c r="AD348" s="284" t="s">
        <v>459</v>
      </c>
    </row>
    <row r="349" spans="1:49" s="551" customFormat="1" ht="18.75" hidden="1" customHeight="1" x14ac:dyDescent="0.3">
      <c r="A349" s="307" t="s">
        <v>81</v>
      </c>
      <c r="B349" s="272" t="s">
        <v>1423</v>
      </c>
      <c r="C349" s="542" t="s">
        <v>197</v>
      </c>
      <c r="D349" s="536" t="s">
        <v>1460</v>
      </c>
      <c r="E349" s="272"/>
      <c r="F349" s="272" t="s">
        <v>338</v>
      </c>
      <c r="G349" s="272" t="s">
        <v>3</v>
      </c>
      <c r="H349" s="536"/>
      <c r="I349" s="536"/>
      <c r="J349" s="536"/>
      <c r="K349" s="536"/>
      <c r="L349" s="272"/>
      <c r="M349" s="280">
        <v>39.93</v>
      </c>
      <c r="N349" s="275">
        <f t="shared" si="30"/>
        <v>19.965</v>
      </c>
      <c r="O349" s="275">
        <f t="shared" si="31"/>
        <v>13.31</v>
      </c>
      <c r="P349" s="276">
        <f t="shared" si="32"/>
        <v>47.915999999999997</v>
      </c>
      <c r="Q349" s="287">
        <v>42371</v>
      </c>
      <c r="R349" s="288" t="s">
        <v>1648</v>
      </c>
      <c r="S349" s="288">
        <v>1</v>
      </c>
      <c r="T349" s="288"/>
      <c r="U349" s="289"/>
      <c r="V349" s="279">
        <v>42397</v>
      </c>
      <c r="W349" s="280" t="s">
        <v>457</v>
      </c>
      <c r="X349" s="280">
        <v>1</v>
      </c>
      <c r="Y349" s="281"/>
      <c r="Z349" s="282"/>
      <c r="AA349" s="530">
        <f>S349-X349</f>
        <v>0</v>
      </c>
      <c r="AB349" s="316"/>
      <c r="AC349" s="544"/>
      <c r="AD349" s="293" t="s">
        <v>2045</v>
      </c>
      <c r="AE349" s="547"/>
      <c r="AF349" s="547"/>
      <c r="AG349" s="547"/>
      <c r="AH349" s="547"/>
      <c r="AI349" s="547"/>
      <c r="AJ349" s="547"/>
      <c r="AK349" s="547"/>
      <c r="AL349" s="547"/>
      <c r="AM349" s="547"/>
      <c r="AN349" s="547"/>
      <c r="AO349" s="547"/>
      <c r="AP349" s="547"/>
      <c r="AQ349" s="547"/>
      <c r="AR349" s="547"/>
      <c r="AS349" s="547"/>
      <c r="AT349" s="547"/>
      <c r="AU349" s="547"/>
      <c r="AV349" s="547"/>
      <c r="AW349" s="547"/>
    </row>
    <row r="350" spans="1:49" s="551" customFormat="1" ht="18.75" hidden="1" customHeight="1" x14ac:dyDescent="0.3">
      <c r="A350" s="307" t="s">
        <v>116</v>
      </c>
      <c r="B350" s="272" t="s">
        <v>1414</v>
      </c>
      <c r="C350" s="542" t="s">
        <v>1448</v>
      </c>
      <c r="D350" s="536" t="s">
        <v>1462</v>
      </c>
      <c r="E350" s="272"/>
      <c r="F350" s="272" t="s">
        <v>1450</v>
      </c>
      <c r="G350" s="272" t="s">
        <v>3</v>
      </c>
      <c r="H350" s="536"/>
      <c r="I350" s="536"/>
      <c r="J350" s="536"/>
      <c r="K350" s="536"/>
      <c r="L350" s="272"/>
      <c r="M350" s="280">
        <v>33.18</v>
      </c>
      <c r="N350" s="275">
        <f t="shared" si="30"/>
        <v>16.59</v>
      </c>
      <c r="O350" s="275">
        <f t="shared" si="31"/>
        <v>11.06</v>
      </c>
      <c r="P350" s="276">
        <f t="shared" si="32"/>
        <v>39.816000000000003</v>
      </c>
      <c r="Q350" s="287">
        <v>42371</v>
      </c>
      <c r="R350" s="288" t="s">
        <v>1648</v>
      </c>
      <c r="S350" s="288">
        <v>3</v>
      </c>
      <c r="T350" s="288"/>
      <c r="U350" s="289"/>
      <c r="V350" s="279"/>
      <c r="W350" s="280"/>
      <c r="X350" s="280"/>
      <c r="Y350" s="281"/>
      <c r="Z350" s="282"/>
      <c r="AA350" s="528">
        <v>3</v>
      </c>
      <c r="AB350" s="316"/>
      <c r="AC350" s="544"/>
      <c r="AD350" s="293"/>
      <c r="AE350" s="547"/>
      <c r="AF350" s="547"/>
      <c r="AG350" s="547"/>
      <c r="AH350" s="547"/>
      <c r="AI350" s="547"/>
      <c r="AJ350" s="547"/>
      <c r="AK350" s="547"/>
      <c r="AL350" s="547"/>
      <c r="AM350" s="547"/>
      <c r="AN350" s="547"/>
      <c r="AO350" s="547"/>
      <c r="AP350" s="547"/>
      <c r="AQ350" s="547"/>
      <c r="AR350" s="547"/>
      <c r="AS350" s="547"/>
      <c r="AT350" s="547"/>
      <c r="AU350" s="547"/>
      <c r="AV350" s="547"/>
      <c r="AW350" s="547"/>
    </row>
    <row r="351" spans="1:49" s="551" customFormat="1" ht="18.75" hidden="1" customHeight="1" x14ac:dyDescent="0.3">
      <c r="A351" s="307" t="s">
        <v>116</v>
      </c>
      <c r="B351" s="272" t="s">
        <v>1414</v>
      </c>
      <c r="C351" s="542" t="s">
        <v>1444</v>
      </c>
      <c r="D351" s="536" t="s">
        <v>1463</v>
      </c>
      <c r="E351" s="272"/>
      <c r="F351" s="272" t="s">
        <v>1464</v>
      </c>
      <c r="G351" s="272" t="s">
        <v>3</v>
      </c>
      <c r="H351" s="536"/>
      <c r="I351" s="536"/>
      <c r="J351" s="536"/>
      <c r="K351" s="536"/>
      <c r="L351" s="272"/>
      <c r="M351" s="280">
        <v>33.18</v>
      </c>
      <c r="N351" s="275">
        <f t="shared" si="30"/>
        <v>16.59</v>
      </c>
      <c r="O351" s="275">
        <f t="shared" si="31"/>
        <v>11.06</v>
      </c>
      <c r="P351" s="276">
        <f t="shared" si="32"/>
        <v>39.816000000000003</v>
      </c>
      <c r="Q351" s="287">
        <v>42371</v>
      </c>
      <c r="R351" s="288" t="s">
        <v>1648</v>
      </c>
      <c r="S351" s="288">
        <v>2</v>
      </c>
      <c r="T351" s="288"/>
      <c r="U351" s="289"/>
      <c r="V351" s="279"/>
      <c r="W351" s="280"/>
      <c r="X351" s="280"/>
      <c r="Y351" s="281"/>
      <c r="Z351" s="282"/>
      <c r="AA351" s="528">
        <v>2</v>
      </c>
      <c r="AB351" s="316"/>
      <c r="AC351" s="544"/>
      <c r="AD351" s="293"/>
      <c r="AE351" s="547"/>
      <c r="AF351" s="547"/>
      <c r="AG351" s="547"/>
      <c r="AH351" s="547"/>
      <c r="AI351" s="547"/>
      <c r="AJ351" s="547"/>
      <c r="AK351" s="547"/>
      <c r="AL351" s="547"/>
      <c r="AM351" s="547"/>
      <c r="AN351" s="547"/>
      <c r="AO351" s="547"/>
      <c r="AP351" s="547"/>
      <c r="AQ351" s="547"/>
      <c r="AR351" s="547"/>
      <c r="AS351" s="547"/>
      <c r="AT351" s="547"/>
      <c r="AU351" s="547"/>
      <c r="AV351" s="547"/>
      <c r="AW351" s="547"/>
    </row>
    <row r="352" spans="1:49" s="551" customFormat="1" ht="18.75" hidden="1" customHeight="1" x14ac:dyDescent="0.3">
      <c r="A352" s="307" t="s">
        <v>138</v>
      </c>
      <c r="B352" s="272" t="s">
        <v>41</v>
      </c>
      <c r="C352" s="542" t="s">
        <v>498</v>
      </c>
      <c r="D352" s="536" t="s">
        <v>531</v>
      </c>
      <c r="E352" s="272"/>
      <c r="F352" s="272" t="s">
        <v>338</v>
      </c>
      <c r="G352" s="273" t="s">
        <v>3</v>
      </c>
      <c r="H352" s="536"/>
      <c r="I352" s="536"/>
      <c r="J352" s="536"/>
      <c r="K352" s="536"/>
      <c r="L352" s="272"/>
      <c r="M352" s="280">
        <v>37.22</v>
      </c>
      <c r="N352" s="275">
        <f t="shared" si="30"/>
        <v>18.61</v>
      </c>
      <c r="O352" s="275">
        <f t="shared" si="31"/>
        <v>12.406666666666666</v>
      </c>
      <c r="P352" s="276">
        <f t="shared" si="32"/>
        <v>44.664000000000001</v>
      </c>
      <c r="Q352" s="287">
        <v>42371</v>
      </c>
      <c r="R352" s="288" t="s">
        <v>1648</v>
      </c>
      <c r="S352" s="288">
        <v>1</v>
      </c>
      <c r="T352" s="288"/>
      <c r="U352" s="289"/>
      <c r="V352" s="279">
        <v>42444</v>
      </c>
      <c r="W352" s="280" t="s">
        <v>457</v>
      </c>
      <c r="X352" s="280">
        <v>1</v>
      </c>
      <c r="Y352" s="281"/>
      <c r="Z352" s="282"/>
      <c r="AA352" s="530">
        <f>S352-X352</f>
        <v>0</v>
      </c>
      <c r="AB352" s="316"/>
      <c r="AC352" s="544"/>
      <c r="AD352" s="293" t="s">
        <v>459</v>
      </c>
      <c r="AE352" s="547"/>
      <c r="AF352" s="547"/>
      <c r="AG352" s="547"/>
      <c r="AH352" s="547"/>
      <c r="AI352" s="547"/>
      <c r="AJ352" s="547"/>
      <c r="AK352" s="547"/>
      <c r="AL352" s="547"/>
      <c r="AM352" s="547"/>
      <c r="AN352" s="547"/>
      <c r="AO352" s="547"/>
      <c r="AP352" s="547"/>
      <c r="AQ352" s="547"/>
      <c r="AR352" s="547"/>
      <c r="AS352" s="547"/>
      <c r="AT352" s="547"/>
      <c r="AU352" s="547"/>
      <c r="AV352" s="547"/>
      <c r="AW352" s="547"/>
    </row>
    <row r="353" spans="1:49" s="538" customFormat="1" ht="18.75" hidden="1" customHeight="1" x14ac:dyDescent="0.3">
      <c r="A353" s="307" t="s">
        <v>116</v>
      </c>
      <c r="B353" s="272" t="s">
        <v>1466</v>
      </c>
      <c r="C353" s="542" t="s">
        <v>544</v>
      </c>
      <c r="D353" s="536" t="s">
        <v>1465</v>
      </c>
      <c r="E353" s="272"/>
      <c r="F353" s="272" t="s">
        <v>1467</v>
      </c>
      <c r="G353" s="273" t="s">
        <v>3</v>
      </c>
      <c r="H353" s="536"/>
      <c r="I353" s="536"/>
      <c r="J353" s="536"/>
      <c r="K353" s="536"/>
      <c r="L353" s="272"/>
      <c r="M353" s="280">
        <v>33.18</v>
      </c>
      <c r="N353" s="275">
        <f t="shared" si="30"/>
        <v>16.59</v>
      </c>
      <c r="O353" s="275">
        <f t="shared" si="31"/>
        <v>11.06</v>
      </c>
      <c r="P353" s="276">
        <f t="shared" si="32"/>
        <v>39.816000000000003</v>
      </c>
      <c r="Q353" s="287">
        <v>42371</v>
      </c>
      <c r="R353" s="288" t="s">
        <v>1648</v>
      </c>
      <c r="S353" s="288">
        <v>3</v>
      </c>
      <c r="T353" s="288"/>
      <c r="U353" s="289"/>
      <c r="V353" s="279"/>
      <c r="W353" s="280"/>
      <c r="X353" s="280"/>
      <c r="Y353" s="281"/>
      <c r="Z353" s="282"/>
      <c r="AA353" s="528">
        <v>3</v>
      </c>
      <c r="AB353" s="316"/>
      <c r="AC353" s="544"/>
      <c r="AD353" s="293"/>
    </row>
    <row r="354" spans="1:49" s="551" customFormat="1" ht="18.75" hidden="1" customHeight="1" x14ac:dyDescent="0.3">
      <c r="A354" s="307" t="s">
        <v>116</v>
      </c>
      <c r="B354" s="272" t="s">
        <v>1466</v>
      </c>
      <c r="C354" s="542" t="s">
        <v>921</v>
      </c>
      <c r="D354" s="536" t="s">
        <v>1468</v>
      </c>
      <c r="E354" s="272"/>
      <c r="F354" s="272" t="s">
        <v>1450</v>
      </c>
      <c r="G354" s="273" t="s">
        <v>3</v>
      </c>
      <c r="H354" s="536"/>
      <c r="I354" s="536"/>
      <c r="J354" s="536"/>
      <c r="K354" s="536"/>
      <c r="L354" s="272"/>
      <c r="M354" s="280">
        <v>33.18</v>
      </c>
      <c r="N354" s="275">
        <f t="shared" si="30"/>
        <v>16.59</v>
      </c>
      <c r="O354" s="275">
        <f t="shared" si="31"/>
        <v>11.06</v>
      </c>
      <c r="P354" s="276">
        <f t="shared" si="32"/>
        <v>39.816000000000003</v>
      </c>
      <c r="Q354" s="287">
        <v>42371</v>
      </c>
      <c r="R354" s="288" t="s">
        <v>1648</v>
      </c>
      <c r="S354" s="288">
        <v>4</v>
      </c>
      <c r="T354" s="288"/>
      <c r="U354" s="289"/>
      <c r="V354" s="279"/>
      <c r="W354" s="280"/>
      <c r="X354" s="280"/>
      <c r="Y354" s="281"/>
      <c r="Z354" s="282"/>
      <c r="AA354" s="528">
        <v>4</v>
      </c>
      <c r="AB354" s="316"/>
      <c r="AC354" s="544"/>
      <c r="AD354" s="293"/>
      <c r="AE354" s="547"/>
      <c r="AF354" s="547"/>
      <c r="AG354" s="547"/>
      <c r="AH354" s="547"/>
      <c r="AI354" s="547"/>
      <c r="AJ354" s="547"/>
      <c r="AK354" s="547"/>
      <c r="AL354" s="547"/>
      <c r="AM354" s="547"/>
      <c r="AN354" s="547"/>
      <c r="AO354" s="547"/>
      <c r="AP354" s="547"/>
      <c r="AQ354" s="547"/>
      <c r="AR354" s="547"/>
      <c r="AS354" s="547"/>
      <c r="AT354" s="547"/>
      <c r="AU354" s="547"/>
      <c r="AV354" s="547"/>
      <c r="AW354" s="547"/>
    </row>
    <row r="355" spans="1:49" s="551" customFormat="1" ht="18.75" hidden="1" customHeight="1" x14ac:dyDescent="0.3">
      <c r="A355" s="307" t="s">
        <v>89</v>
      </c>
      <c r="B355" s="272" t="s">
        <v>1466</v>
      </c>
      <c r="C355" s="542" t="s">
        <v>1469</v>
      </c>
      <c r="D355" s="536" t="s">
        <v>1470</v>
      </c>
      <c r="E355" s="272"/>
      <c r="F355" s="272" t="s">
        <v>1450</v>
      </c>
      <c r="G355" s="273" t="s">
        <v>3</v>
      </c>
      <c r="H355" s="536"/>
      <c r="I355" s="536"/>
      <c r="J355" s="536"/>
      <c r="K355" s="536"/>
      <c r="L355" s="272"/>
      <c r="M355" s="280">
        <v>33.18</v>
      </c>
      <c r="N355" s="275">
        <f t="shared" si="30"/>
        <v>16.59</v>
      </c>
      <c r="O355" s="275">
        <f t="shared" si="31"/>
        <v>11.06</v>
      </c>
      <c r="P355" s="276">
        <f t="shared" si="32"/>
        <v>39.816000000000003</v>
      </c>
      <c r="Q355" s="287">
        <v>42371</v>
      </c>
      <c r="R355" s="288" t="s">
        <v>1648</v>
      </c>
      <c r="S355" s="288">
        <v>3</v>
      </c>
      <c r="T355" s="288"/>
      <c r="U355" s="289"/>
      <c r="V355" s="279"/>
      <c r="W355" s="280"/>
      <c r="X355" s="280"/>
      <c r="Y355" s="281"/>
      <c r="Z355" s="282"/>
      <c r="AA355" s="528">
        <f>S355</f>
        <v>3</v>
      </c>
      <c r="AB355" s="316"/>
      <c r="AC355" s="544"/>
      <c r="AD355" s="293"/>
      <c r="AE355" s="547"/>
      <c r="AF355" s="547"/>
      <c r="AG355" s="547"/>
      <c r="AH355" s="547"/>
      <c r="AI355" s="547"/>
      <c r="AJ355" s="547"/>
      <c r="AK355" s="547"/>
      <c r="AL355" s="547"/>
      <c r="AM355" s="547"/>
      <c r="AN355" s="547"/>
      <c r="AO355" s="547"/>
      <c r="AP355" s="547"/>
      <c r="AQ355" s="547"/>
      <c r="AR355" s="547"/>
      <c r="AS355" s="547"/>
      <c r="AT355" s="547"/>
      <c r="AU355" s="547"/>
      <c r="AV355" s="547"/>
      <c r="AW355" s="547"/>
    </row>
    <row r="356" spans="1:49" s="551" customFormat="1" ht="18.75" hidden="1" customHeight="1" x14ac:dyDescent="0.3">
      <c r="A356" s="307" t="s">
        <v>116</v>
      </c>
      <c r="B356" s="272" t="s">
        <v>1466</v>
      </c>
      <c r="C356" s="542" t="s">
        <v>1446</v>
      </c>
      <c r="D356" s="536" t="s">
        <v>1471</v>
      </c>
      <c r="E356" s="272"/>
      <c r="F356" s="272" t="s">
        <v>1451</v>
      </c>
      <c r="G356" s="273" t="s">
        <v>3</v>
      </c>
      <c r="H356" s="536"/>
      <c r="I356" s="536"/>
      <c r="J356" s="536"/>
      <c r="K356" s="536"/>
      <c r="L356" s="272"/>
      <c r="M356" s="280">
        <v>52.12</v>
      </c>
      <c r="N356" s="275">
        <f t="shared" si="30"/>
        <v>26.06</v>
      </c>
      <c r="O356" s="275">
        <f t="shared" si="31"/>
        <v>17.373333333333331</v>
      </c>
      <c r="P356" s="276">
        <f t="shared" si="32"/>
        <v>62.543999999999997</v>
      </c>
      <c r="Q356" s="287">
        <v>42371</v>
      </c>
      <c r="R356" s="288" t="s">
        <v>1648</v>
      </c>
      <c r="S356" s="288">
        <v>7</v>
      </c>
      <c r="T356" s="288"/>
      <c r="U356" s="289"/>
      <c r="V356" s="279">
        <v>42411</v>
      </c>
      <c r="W356" s="280" t="s">
        <v>457</v>
      </c>
      <c r="X356" s="280">
        <v>1</v>
      </c>
      <c r="Y356" s="281"/>
      <c r="Z356" s="282"/>
      <c r="AA356" s="785">
        <f>S356-X356-X357</f>
        <v>4</v>
      </c>
      <c r="AB356" s="316"/>
      <c r="AC356" s="544"/>
      <c r="AD356" s="293" t="s">
        <v>459</v>
      </c>
      <c r="AE356" s="547"/>
      <c r="AF356" s="547"/>
      <c r="AG356" s="547"/>
      <c r="AH356" s="547"/>
      <c r="AI356" s="547"/>
      <c r="AJ356" s="547"/>
      <c r="AK356" s="547"/>
      <c r="AL356" s="547"/>
      <c r="AM356" s="547"/>
      <c r="AN356" s="547"/>
      <c r="AO356" s="547"/>
      <c r="AP356" s="547"/>
      <c r="AQ356" s="547"/>
      <c r="AR356" s="547"/>
      <c r="AS356" s="547"/>
      <c r="AT356" s="547"/>
      <c r="AU356" s="547"/>
      <c r="AV356" s="547"/>
      <c r="AW356" s="547"/>
    </row>
    <row r="357" spans="1:49" s="551" customFormat="1" ht="18.75" hidden="1" customHeight="1" x14ac:dyDescent="0.3">
      <c r="A357" s="307" t="s">
        <v>116</v>
      </c>
      <c r="B357" s="272" t="s">
        <v>1466</v>
      </c>
      <c r="C357" s="542" t="s">
        <v>1446</v>
      </c>
      <c r="D357" s="536" t="s">
        <v>1471</v>
      </c>
      <c r="E357" s="272"/>
      <c r="F357" s="272" t="s">
        <v>1451</v>
      </c>
      <c r="G357" s="273" t="s">
        <v>3</v>
      </c>
      <c r="H357" s="536"/>
      <c r="I357" s="536"/>
      <c r="J357" s="536"/>
      <c r="K357" s="536"/>
      <c r="L357" s="272"/>
      <c r="M357" s="280">
        <v>52.12</v>
      </c>
      <c r="N357" s="275">
        <f t="shared" si="30"/>
        <v>26.06</v>
      </c>
      <c r="O357" s="275">
        <f t="shared" si="31"/>
        <v>17.373333333333331</v>
      </c>
      <c r="P357" s="276">
        <f t="shared" si="32"/>
        <v>62.543999999999997</v>
      </c>
      <c r="Q357" s="287"/>
      <c r="R357" s="288"/>
      <c r="S357" s="288"/>
      <c r="T357" s="288"/>
      <c r="U357" s="289"/>
      <c r="V357" s="279">
        <v>42444</v>
      </c>
      <c r="W357" s="280" t="s">
        <v>457</v>
      </c>
      <c r="X357" s="280">
        <v>2</v>
      </c>
      <c r="Y357" s="281"/>
      <c r="Z357" s="282"/>
      <c r="AA357" s="786"/>
      <c r="AB357" s="316"/>
      <c r="AC357" s="544"/>
      <c r="AD357" s="293" t="s">
        <v>459</v>
      </c>
      <c r="AE357" s="547"/>
      <c r="AF357" s="547"/>
      <c r="AG357" s="547"/>
      <c r="AH357" s="547"/>
      <c r="AI357" s="547"/>
      <c r="AJ357" s="547"/>
      <c r="AK357" s="547"/>
      <c r="AL357" s="547"/>
      <c r="AM357" s="547"/>
      <c r="AN357" s="547"/>
      <c r="AO357" s="547"/>
      <c r="AP357" s="547"/>
      <c r="AQ357" s="547"/>
      <c r="AR357" s="547"/>
      <c r="AS357" s="547"/>
      <c r="AT357" s="547"/>
      <c r="AU357" s="547"/>
      <c r="AV357" s="547"/>
      <c r="AW357" s="547"/>
    </row>
    <row r="358" spans="1:49" s="551" customFormat="1" ht="18.75" hidden="1" customHeight="1" x14ac:dyDescent="0.3">
      <c r="A358" s="307" t="s">
        <v>116</v>
      </c>
      <c r="B358" s="272" t="s">
        <v>1466</v>
      </c>
      <c r="C358" s="542" t="s">
        <v>1472</v>
      </c>
      <c r="D358" s="536" t="s">
        <v>1473</v>
      </c>
      <c r="E358" s="272"/>
      <c r="F358" s="272" t="s">
        <v>1451</v>
      </c>
      <c r="G358" s="273" t="s">
        <v>3</v>
      </c>
      <c r="H358" s="536"/>
      <c r="I358" s="536"/>
      <c r="J358" s="536"/>
      <c r="K358" s="536"/>
      <c r="L358" s="272"/>
      <c r="M358" s="280">
        <v>52.12</v>
      </c>
      <c r="N358" s="275">
        <f t="shared" si="30"/>
        <v>26.06</v>
      </c>
      <c r="O358" s="275">
        <f t="shared" si="31"/>
        <v>17.373333333333331</v>
      </c>
      <c r="P358" s="276">
        <f t="shared" si="32"/>
        <v>62.543999999999997</v>
      </c>
      <c r="Q358" s="287">
        <v>42371</v>
      </c>
      <c r="R358" s="288" t="s">
        <v>1648</v>
      </c>
      <c r="S358" s="288">
        <v>2</v>
      </c>
      <c r="T358" s="288"/>
      <c r="U358" s="289"/>
      <c r="V358" s="279"/>
      <c r="W358" s="280"/>
      <c r="X358" s="280"/>
      <c r="Y358" s="281"/>
      <c r="Z358" s="282"/>
      <c r="AA358" s="528">
        <v>2</v>
      </c>
      <c r="AB358" s="316"/>
      <c r="AC358" s="544"/>
      <c r="AD358" s="293"/>
      <c r="AE358" s="547"/>
      <c r="AF358" s="547"/>
      <c r="AG358" s="547"/>
      <c r="AH358" s="547"/>
      <c r="AI358" s="547"/>
      <c r="AJ358" s="547"/>
      <c r="AK358" s="547"/>
      <c r="AL358" s="547"/>
      <c r="AM358" s="547"/>
      <c r="AN358" s="547"/>
      <c r="AO358" s="547"/>
      <c r="AP358" s="547"/>
      <c r="AQ358" s="547"/>
      <c r="AR358" s="547"/>
      <c r="AS358" s="547"/>
      <c r="AT358" s="547"/>
      <c r="AU358" s="547"/>
      <c r="AV358" s="547"/>
      <c r="AW358" s="547"/>
    </row>
    <row r="359" spans="1:49" s="551" customFormat="1" ht="18.75" hidden="1" customHeight="1" x14ac:dyDescent="0.3">
      <c r="A359" s="307" t="s">
        <v>116</v>
      </c>
      <c r="B359" s="272" t="s">
        <v>1466</v>
      </c>
      <c r="C359" s="542" t="s">
        <v>1442</v>
      </c>
      <c r="D359" s="536" t="s">
        <v>1475</v>
      </c>
      <c r="E359" s="272"/>
      <c r="F359" s="272" t="s">
        <v>1474</v>
      </c>
      <c r="G359" s="273" t="s">
        <v>3</v>
      </c>
      <c r="H359" s="536"/>
      <c r="I359" s="536"/>
      <c r="J359" s="536"/>
      <c r="K359" s="536"/>
      <c r="L359" s="272"/>
      <c r="M359" s="280">
        <v>52.12</v>
      </c>
      <c r="N359" s="275">
        <f t="shared" si="30"/>
        <v>26.06</v>
      </c>
      <c r="O359" s="275">
        <f t="shared" si="31"/>
        <v>17.373333333333331</v>
      </c>
      <c r="P359" s="276">
        <f t="shared" si="32"/>
        <v>62.543999999999997</v>
      </c>
      <c r="Q359" s="287">
        <v>42371</v>
      </c>
      <c r="R359" s="288" t="s">
        <v>1648</v>
      </c>
      <c r="S359" s="288">
        <v>1</v>
      </c>
      <c r="T359" s="288"/>
      <c r="U359" s="289"/>
      <c r="V359" s="279">
        <v>42446</v>
      </c>
      <c r="W359" s="280" t="s">
        <v>457</v>
      </c>
      <c r="X359" s="280">
        <v>1</v>
      </c>
      <c r="Y359" s="281"/>
      <c r="Z359" s="282"/>
      <c r="AA359" s="530">
        <f>S359-X359</f>
        <v>0</v>
      </c>
      <c r="AB359" s="316"/>
      <c r="AC359" s="544"/>
      <c r="AD359" s="293" t="s">
        <v>2118</v>
      </c>
      <c r="AE359" s="547"/>
      <c r="AF359" s="547"/>
      <c r="AG359" s="547"/>
      <c r="AH359" s="547"/>
      <c r="AI359" s="547"/>
      <c r="AJ359" s="547"/>
      <c r="AK359" s="547"/>
      <c r="AL359" s="547"/>
      <c r="AM359" s="547"/>
      <c r="AN359" s="547"/>
      <c r="AO359" s="547"/>
      <c r="AP359" s="547"/>
      <c r="AQ359" s="547"/>
      <c r="AR359" s="547"/>
      <c r="AS359" s="547"/>
      <c r="AT359" s="547"/>
      <c r="AU359" s="547"/>
      <c r="AV359" s="547"/>
      <c r="AW359" s="547"/>
    </row>
    <row r="360" spans="1:49" s="551" customFormat="1" ht="18.75" hidden="1" customHeight="1" x14ac:dyDescent="0.3">
      <c r="A360" s="307" t="s">
        <v>27</v>
      </c>
      <c r="B360" s="272" t="s">
        <v>1466</v>
      </c>
      <c r="C360" s="542" t="s">
        <v>1419</v>
      </c>
      <c r="D360" s="536" t="s">
        <v>1476</v>
      </c>
      <c r="E360" s="272"/>
      <c r="F360" s="272" t="s">
        <v>1474</v>
      </c>
      <c r="G360" s="273" t="s">
        <v>3</v>
      </c>
      <c r="H360" s="536"/>
      <c r="I360" s="536"/>
      <c r="J360" s="536"/>
      <c r="K360" s="536"/>
      <c r="L360" s="272"/>
      <c r="M360" s="280">
        <v>52.12</v>
      </c>
      <c r="N360" s="275">
        <f t="shared" si="30"/>
        <v>26.06</v>
      </c>
      <c r="O360" s="275">
        <f t="shared" si="31"/>
        <v>17.373333333333331</v>
      </c>
      <c r="P360" s="276">
        <f t="shared" si="32"/>
        <v>62.543999999999997</v>
      </c>
      <c r="Q360" s="287">
        <v>42371</v>
      </c>
      <c r="R360" s="288" t="s">
        <v>1648</v>
      </c>
      <c r="S360" s="288">
        <v>4</v>
      </c>
      <c r="T360" s="288"/>
      <c r="U360" s="289"/>
      <c r="V360" s="279"/>
      <c r="W360" s="280"/>
      <c r="X360" s="280"/>
      <c r="Y360" s="281"/>
      <c r="Z360" s="282"/>
      <c r="AA360" s="528">
        <v>4</v>
      </c>
      <c r="AB360" s="316"/>
      <c r="AC360" s="544"/>
      <c r="AD360" s="293"/>
      <c r="AE360" s="547"/>
      <c r="AF360" s="547"/>
      <c r="AG360" s="547"/>
      <c r="AH360" s="547"/>
      <c r="AI360" s="547"/>
      <c r="AJ360" s="547"/>
      <c r="AK360" s="547"/>
      <c r="AL360" s="547"/>
      <c r="AM360" s="547"/>
      <c r="AN360" s="547"/>
      <c r="AO360" s="547"/>
      <c r="AP360" s="547"/>
      <c r="AQ360" s="547"/>
      <c r="AR360" s="547"/>
      <c r="AS360" s="547"/>
      <c r="AT360" s="547"/>
      <c r="AU360" s="547"/>
      <c r="AV360" s="547"/>
      <c r="AW360" s="547"/>
    </row>
    <row r="361" spans="1:49" s="551" customFormat="1" ht="18.75" hidden="1" customHeight="1" x14ac:dyDescent="0.3">
      <c r="A361" s="307" t="s">
        <v>116</v>
      </c>
      <c r="B361" s="272" t="s">
        <v>1466</v>
      </c>
      <c r="C361" s="542" t="s">
        <v>1440</v>
      </c>
      <c r="D361" s="536" t="s">
        <v>1480</v>
      </c>
      <c r="E361" s="272"/>
      <c r="F361" s="272" t="s">
        <v>1474</v>
      </c>
      <c r="G361" s="273" t="s">
        <v>3</v>
      </c>
      <c r="H361" s="536"/>
      <c r="I361" s="536"/>
      <c r="J361" s="536"/>
      <c r="K361" s="536"/>
      <c r="L361" s="272"/>
      <c r="M361" s="280">
        <v>52.12</v>
      </c>
      <c r="N361" s="275">
        <f t="shared" si="30"/>
        <v>26.06</v>
      </c>
      <c r="O361" s="275">
        <f t="shared" si="31"/>
        <v>17.373333333333331</v>
      </c>
      <c r="P361" s="276">
        <f t="shared" si="32"/>
        <v>62.543999999999997</v>
      </c>
      <c r="Q361" s="287">
        <v>42371</v>
      </c>
      <c r="R361" s="288" t="s">
        <v>1648</v>
      </c>
      <c r="S361" s="288">
        <v>2</v>
      </c>
      <c r="T361" s="288"/>
      <c r="U361" s="289"/>
      <c r="V361" s="279">
        <v>42422</v>
      </c>
      <c r="W361" s="280" t="s">
        <v>457</v>
      </c>
      <c r="X361" s="280">
        <v>2</v>
      </c>
      <c r="Y361" s="281"/>
      <c r="Z361" s="282"/>
      <c r="AA361" s="530">
        <f>S361-X361</f>
        <v>0</v>
      </c>
      <c r="AB361" s="316"/>
      <c r="AC361" s="544"/>
      <c r="AD361" s="293" t="s">
        <v>2067</v>
      </c>
      <c r="AE361" s="547"/>
      <c r="AF361" s="547"/>
      <c r="AG361" s="547"/>
      <c r="AH361" s="547"/>
      <c r="AI361" s="547"/>
      <c r="AJ361" s="547"/>
      <c r="AK361" s="547"/>
      <c r="AL361" s="547"/>
      <c r="AM361" s="547"/>
      <c r="AN361" s="547"/>
      <c r="AO361" s="547"/>
      <c r="AP361" s="547"/>
      <c r="AQ361" s="547"/>
      <c r="AR361" s="547"/>
      <c r="AS361" s="547"/>
      <c r="AT361" s="547"/>
      <c r="AU361" s="547"/>
      <c r="AV361" s="547"/>
      <c r="AW361" s="547"/>
    </row>
    <row r="362" spans="1:49" s="538" customFormat="1" ht="18.75" hidden="1" customHeight="1" x14ac:dyDescent="0.3">
      <c r="A362" s="334" t="s">
        <v>116</v>
      </c>
      <c r="B362" s="271" t="s">
        <v>1466</v>
      </c>
      <c r="C362" s="542" t="s">
        <v>1477</v>
      </c>
      <c r="D362" s="535" t="s">
        <v>1478</v>
      </c>
      <c r="E362" s="271"/>
      <c r="F362" s="271" t="s">
        <v>1451</v>
      </c>
      <c r="G362" s="271" t="s">
        <v>3</v>
      </c>
      <c r="H362" s="535"/>
      <c r="I362" s="535"/>
      <c r="J362" s="535"/>
      <c r="K362" s="535"/>
      <c r="L362" s="271"/>
      <c r="M362" s="280">
        <v>52.12</v>
      </c>
      <c r="N362" s="318">
        <f t="shared" si="30"/>
        <v>26.06</v>
      </c>
      <c r="O362" s="318">
        <f t="shared" si="31"/>
        <v>17.373333333333331</v>
      </c>
      <c r="P362" s="319">
        <f t="shared" si="32"/>
        <v>62.543999999999997</v>
      </c>
      <c r="Q362" s="277">
        <v>42371</v>
      </c>
      <c r="R362" s="271" t="s">
        <v>1648</v>
      </c>
      <c r="S362" s="271">
        <v>1</v>
      </c>
      <c r="T362" s="271"/>
      <c r="U362" s="278"/>
      <c r="V362" s="277">
        <v>42497</v>
      </c>
      <c r="W362" s="271" t="s">
        <v>457</v>
      </c>
      <c r="X362" s="271">
        <v>1</v>
      </c>
      <c r="Y362" s="320"/>
      <c r="Z362" s="278"/>
      <c r="AA362" s="342">
        <v>0</v>
      </c>
      <c r="AB362" s="317"/>
      <c r="AC362" s="537"/>
      <c r="AD362" s="284" t="s">
        <v>2254</v>
      </c>
    </row>
    <row r="363" spans="1:49" s="551" customFormat="1" ht="18.75" hidden="1" customHeight="1" x14ac:dyDescent="0.3">
      <c r="A363" s="307" t="s">
        <v>142</v>
      </c>
      <c r="B363" s="272" t="s">
        <v>1457</v>
      </c>
      <c r="C363" s="542" t="s">
        <v>1481</v>
      </c>
      <c r="D363" s="536" t="s">
        <v>1482</v>
      </c>
      <c r="E363" s="272"/>
      <c r="F363" s="272" t="s">
        <v>1483</v>
      </c>
      <c r="G363" s="273" t="s">
        <v>3</v>
      </c>
      <c r="H363" s="536"/>
      <c r="I363" s="536"/>
      <c r="J363" s="536"/>
      <c r="K363" s="536"/>
      <c r="L363" s="272"/>
      <c r="M363" s="280">
        <v>38.24</v>
      </c>
      <c r="N363" s="275">
        <f t="shared" si="30"/>
        <v>19.12</v>
      </c>
      <c r="O363" s="275">
        <f t="shared" si="31"/>
        <v>12.746666666666668</v>
      </c>
      <c r="P363" s="276">
        <f t="shared" si="32"/>
        <v>45.888000000000005</v>
      </c>
      <c r="Q363" s="287">
        <v>42371</v>
      </c>
      <c r="R363" s="288" t="s">
        <v>1648</v>
      </c>
      <c r="S363" s="288">
        <v>1</v>
      </c>
      <c r="T363" s="288"/>
      <c r="U363" s="289"/>
      <c r="V363" s="279"/>
      <c r="W363" s="280"/>
      <c r="X363" s="280"/>
      <c r="Y363" s="281"/>
      <c r="Z363" s="282"/>
      <c r="AA363" s="528">
        <v>1</v>
      </c>
      <c r="AB363" s="316"/>
      <c r="AC363" s="544"/>
      <c r="AD363" s="293"/>
      <c r="AE363" s="547"/>
      <c r="AF363" s="547"/>
      <c r="AG363" s="547"/>
      <c r="AH363" s="547"/>
      <c r="AI363" s="547"/>
      <c r="AJ363" s="547"/>
      <c r="AK363" s="547"/>
      <c r="AL363" s="547"/>
      <c r="AM363" s="547"/>
      <c r="AN363" s="547"/>
      <c r="AO363" s="547"/>
      <c r="AP363" s="547"/>
      <c r="AQ363" s="547"/>
      <c r="AR363" s="547"/>
      <c r="AS363" s="547"/>
      <c r="AT363" s="547"/>
      <c r="AU363" s="547"/>
      <c r="AV363" s="547"/>
      <c r="AW363" s="547"/>
    </row>
    <row r="364" spans="1:49" s="551" customFormat="1" ht="18.75" hidden="1" customHeight="1" x14ac:dyDescent="0.3">
      <c r="A364" s="334" t="s">
        <v>53</v>
      </c>
      <c r="B364" s="272" t="s">
        <v>2262</v>
      </c>
      <c r="C364" s="542" t="s">
        <v>1275</v>
      </c>
      <c r="D364" s="536" t="s">
        <v>1484</v>
      </c>
      <c r="E364" s="272"/>
      <c r="F364" s="272" t="s">
        <v>338</v>
      </c>
      <c r="G364" s="273" t="s">
        <v>3</v>
      </c>
      <c r="H364" s="536"/>
      <c r="I364" s="536"/>
      <c r="J364" s="536"/>
      <c r="K364" s="536"/>
      <c r="L364" s="272"/>
      <c r="M364" s="280">
        <v>43.09</v>
      </c>
      <c r="N364" s="275">
        <f t="shared" si="30"/>
        <v>21.545000000000002</v>
      </c>
      <c r="O364" s="275">
        <f t="shared" si="31"/>
        <v>14.363333333333335</v>
      </c>
      <c r="P364" s="276">
        <f t="shared" si="32"/>
        <v>51.708000000000006</v>
      </c>
      <c r="Q364" s="287">
        <v>42371</v>
      </c>
      <c r="R364" s="288" t="s">
        <v>1648</v>
      </c>
      <c r="S364" s="288">
        <v>7</v>
      </c>
      <c r="T364" s="288"/>
      <c r="U364" s="289"/>
      <c r="V364" s="279"/>
      <c r="W364" s="280"/>
      <c r="X364" s="280"/>
      <c r="Y364" s="281"/>
      <c r="Z364" s="281"/>
      <c r="AA364" s="350">
        <f>S364</f>
        <v>7</v>
      </c>
      <c r="AB364" s="316"/>
      <c r="AC364" s="544"/>
      <c r="AD364" s="293"/>
      <c r="AE364" s="547"/>
      <c r="AF364" s="547"/>
      <c r="AG364" s="547"/>
      <c r="AH364" s="547"/>
      <c r="AI364" s="547"/>
      <c r="AJ364" s="547"/>
      <c r="AK364" s="547"/>
      <c r="AL364" s="547"/>
      <c r="AM364" s="547"/>
      <c r="AN364" s="547"/>
      <c r="AO364" s="547"/>
      <c r="AP364" s="547"/>
      <c r="AQ364" s="547"/>
      <c r="AR364" s="547"/>
      <c r="AS364" s="547"/>
      <c r="AT364" s="547"/>
      <c r="AU364" s="547"/>
      <c r="AV364" s="547"/>
      <c r="AW364" s="547"/>
    </row>
    <row r="365" spans="1:49" s="551" customFormat="1" ht="18.75" hidden="1" customHeight="1" x14ac:dyDescent="0.3">
      <c r="A365" s="307" t="s">
        <v>14</v>
      </c>
      <c r="B365" s="272" t="s">
        <v>1241</v>
      </c>
      <c r="C365" s="542" t="s">
        <v>1485</v>
      </c>
      <c r="D365" s="536" t="s">
        <v>1486</v>
      </c>
      <c r="E365" s="272"/>
      <c r="F365" s="272" t="s">
        <v>1070</v>
      </c>
      <c r="G365" s="272" t="s">
        <v>3</v>
      </c>
      <c r="H365" s="536"/>
      <c r="I365" s="536"/>
      <c r="J365" s="536"/>
      <c r="K365" s="536"/>
      <c r="L365" s="272"/>
      <c r="M365" s="280">
        <v>43.09</v>
      </c>
      <c r="N365" s="275">
        <f t="shared" si="30"/>
        <v>21.545000000000002</v>
      </c>
      <c r="O365" s="275">
        <f t="shared" si="31"/>
        <v>14.363333333333335</v>
      </c>
      <c r="P365" s="276">
        <f t="shared" si="32"/>
        <v>51.708000000000006</v>
      </c>
      <c r="Q365" s="287">
        <v>42371</v>
      </c>
      <c r="R365" s="288" t="s">
        <v>1648</v>
      </c>
      <c r="S365" s="288">
        <v>4</v>
      </c>
      <c r="T365" s="288"/>
      <c r="U365" s="289"/>
      <c r="V365" s="279"/>
      <c r="W365" s="280"/>
      <c r="X365" s="280"/>
      <c r="Y365" s="281"/>
      <c r="Z365" s="282"/>
      <c r="AA365" s="528">
        <v>4</v>
      </c>
      <c r="AB365" s="316"/>
      <c r="AC365" s="544"/>
      <c r="AD365" s="293"/>
      <c r="AE365" s="547"/>
      <c r="AF365" s="547"/>
      <c r="AG365" s="547"/>
      <c r="AH365" s="547"/>
      <c r="AI365" s="547"/>
      <c r="AJ365" s="547"/>
      <c r="AK365" s="547"/>
      <c r="AL365" s="547"/>
      <c r="AM365" s="547"/>
      <c r="AN365" s="547"/>
      <c r="AO365" s="547"/>
      <c r="AP365" s="547"/>
      <c r="AQ365" s="547"/>
      <c r="AR365" s="547"/>
      <c r="AS365" s="547"/>
      <c r="AT365" s="547"/>
      <c r="AU365" s="547"/>
      <c r="AV365" s="547"/>
      <c r="AW365" s="547"/>
    </row>
    <row r="366" spans="1:49" s="551" customFormat="1" ht="18.75" hidden="1" customHeight="1" x14ac:dyDescent="0.3">
      <c r="A366" s="307" t="s">
        <v>14</v>
      </c>
      <c r="B366" s="272" t="s">
        <v>1241</v>
      </c>
      <c r="C366" s="542" t="s">
        <v>1345</v>
      </c>
      <c r="D366" s="536" t="s">
        <v>1487</v>
      </c>
      <c r="E366" s="272"/>
      <c r="F366" s="272" t="s">
        <v>1070</v>
      </c>
      <c r="G366" s="272" t="s">
        <v>3</v>
      </c>
      <c r="H366" s="536"/>
      <c r="I366" s="536"/>
      <c r="J366" s="536"/>
      <c r="K366" s="536"/>
      <c r="L366" s="272"/>
      <c r="M366" s="280">
        <v>43.09</v>
      </c>
      <c r="N366" s="275">
        <f t="shared" si="30"/>
        <v>21.545000000000002</v>
      </c>
      <c r="O366" s="275">
        <f t="shared" si="31"/>
        <v>14.363333333333335</v>
      </c>
      <c r="P366" s="276">
        <f t="shared" si="32"/>
        <v>51.708000000000006</v>
      </c>
      <c r="Q366" s="287">
        <v>42371</v>
      </c>
      <c r="R366" s="288" t="s">
        <v>1648</v>
      </c>
      <c r="S366" s="288">
        <v>1</v>
      </c>
      <c r="T366" s="288"/>
      <c r="U366" s="289"/>
      <c r="V366" s="279">
        <v>42444</v>
      </c>
      <c r="W366" s="280" t="s">
        <v>457</v>
      </c>
      <c r="X366" s="280">
        <v>1</v>
      </c>
      <c r="Y366" s="281"/>
      <c r="Z366" s="282"/>
      <c r="AA366" s="530">
        <f>S366-X366</f>
        <v>0</v>
      </c>
      <c r="AB366" s="316"/>
      <c r="AC366" s="544"/>
      <c r="AD366" s="293" t="s">
        <v>459</v>
      </c>
      <c r="AE366" s="547"/>
      <c r="AF366" s="547"/>
      <c r="AG366" s="547"/>
      <c r="AH366" s="547"/>
      <c r="AI366" s="547"/>
      <c r="AJ366" s="547"/>
      <c r="AK366" s="547"/>
      <c r="AL366" s="547"/>
      <c r="AM366" s="547"/>
      <c r="AN366" s="547"/>
      <c r="AO366" s="547"/>
      <c r="AP366" s="547"/>
      <c r="AQ366" s="547"/>
      <c r="AR366" s="547"/>
      <c r="AS366" s="547"/>
      <c r="AT366" s="547"/>
      <c r="AU366" s="547"/>
      <c r="AV366" s="547"/>
      <c r="AW366" s="547"/>
    </row>
    <row r="367" spans="1:49" s="551" customFormat="1" ht="18.75" hidden="1" customHeight="1" x14ac:dyDescent="0.3">
      <c r="A367" s="307" t="s">
        <v>14</v>
      </c>
      <c r="B367" s="272" t="s">
        <v>1241</v>
      </c>
      <c r="C367" s="542" t="s">
        <v>1242</v>
      </c>
      <c r="D367" s="536" t="s">
        <v>1488</v>
      </c>
      <c r="E367" s="272"/>
      <c r="F367" s="272" t="s">
        <v>1070</v>
      </c>
      <c r="G367" s="272" t="s">
        <v>3</v>
      </c>
      <c r="H367" s="536"/>
      <c r="I367" s="536"/>
      <c r="J367" s="536"/>
      <c r="K367" s="536"/>
      <c r="L367" s="272"/>
      <c r="M367" s="280">
        <v>43.09</v>
      </c>
      <c r="N367" s="275">
        <f t="shared" si="30"/>
        <v>21.545000000000002</v>
      </c>
      <c r="O367" s="275">
        <f t="shared" si="31"/>
        <v>14.363333333333335</v>
      </c>
      <c r="P367" s="276">
        <f t="shared" si="32"/>
        <v>51.708000000000006</v>
      </c>
      <c r="Q367" s="287">
        <v>42371</v>
      </c>
      <c r="R367" s="288" t="s">
        <v>1648</v>
      </c>
      <c r="S367" s="288">
        <v>1</v>
      </c>
      <c r="T367" s="288"/>
      <c r="U367" s="289"/>
      <c r="V367" s="279">
        <v>42474</v>
      </c>
      <c r="W367" s="280" t="s">
        <v>457</v>
      </c>
      <c r="X367" s="280">
        <v>1</v>
      </c>
      <c r="Y367" s="281"/>
      <c r="Z367" s="282"/>
      <c r="AA367" s="528">
        <v>1</v>
      </c>
      <c r="AB367" s="316"/>
      <c r="AC367" s="544"/>
      <c r="AD367" s="293" t="s">
        <v>459</v>
      </c>
      <c r="AE367" s="547"/>
      <c r="AF367" s="547"/>
      <c r="AG367" s="547"/>
      <c r="AH367" s="547"/>
      <c r="AI367" s="547"/>
      <c r="AJ367" s="547"/>
      <c r="AK367" s="547"/>
      <c r="AL367" s="547"/>
      <c r="AM367" s="547"/>
      <c r="AN367" s="547"/>
      <c r="AO367" s="547"/>
      <c r="AP367" s="547"/>
      <c r="AQ367" s="547"/>
      <c r="AR367" s="547"/>
      <c r="AS367" s="547"/>
      <c r="AT367" s="547"/>
      <c r="AU367" s="547"/>
      <c r="AV367" s="547"/>
      <c r="AW367" s="547"/>
    </row>
    <row r="368" spans="1:49" s="551" customFormat="1" ht="18.75" hidden="1" customHeight="1" x14ac:dyDescent="0.3">
      <c r="A368" s="307" t="s">
        <v>14</v>
      </c>
      <c r="B368" s="272" t="s">
        <v>1241</v>
      </c>
      <c r="C368" s="542" t="s">
        <v>1347</v>
      </c>
      <c r="D368" s="536" t="s">
        <v>1489</v>
      </c>
      <c r="E368" s="272"/>
      <c r="F368" s="272" t="s">
        <v>1070</v>
      </c>
      <c r="G368" s="272" t="s">
        <v>3</v>
      </c>
      <c r="H368" s="536"/>
      <c r="I368" s="536"/>
      <c r="J368" s="536"/>
      <c r="K368" s="536"/>
      <c r="L368" s="272"/>
      <c r="M368" s="280">
        <v>43.09</v>
      </c>
      <c r="N368" s="275">
        <f t="shared" si="30"/>
        <v>21.545000000000002</v>
      </c>
      <c r="O368" s="275">
        <f t="shared" si="31"/>
        <v>14.363333333333335</v>
      </c>
      <c r="P368" s="276">
        <f t="shared" si="32"/>
        <v>51.708000000000006</v>
      </c>
      <c r="Q368" s="287">
        <v>42371</v>
      </c>
      <c r="R368" s="288" t="s">
        <v>1648</v>
      </c>
      <c r="S368" s="288">
        <v>1</v>
      </c>
      <c r="T368" s="288"/>
      <c r="U368" s="289"/>
      <c r="V368" s="279">
        <v>42444</v>
      </c>
      <c r="W368" s="280" t="s">
        <v>457</v>
      </c>
      <c r="X368" s="280">
        <v>1</v>
      </c>
      <c r="Y368" s="281"/>
      <c r="Z368" s="282"/>
      <c r="AA368" s="530">
        <f>S368-X368</f>
        <v>0</v>
      </c>
      <c r="AB368" s="316"/>
      <c r="AC368" s="544"/>
      <c r="AD368" s="293" t="s">
        <v>459</v>
      </c>
      <c r="AE368" s="547"/>
      <c r="AF368" s="547"/>
      <c r="AG368" s="547"/>
      <c r="AH368" s="547"/>
      <c r="AI368" s="547"/>
      <c r="AJ368" s="547"/>
      <c r="AK368" s="547"/>
      <c r="AL368" s="547"/>
      <c r="AM368" s="547"/>
      <c r="AN368" s="547"/>
      <c r="AO368" s="547"/>
      <c r="AP368" s="547"/>
      <c r="AQ368" s="547"/>
      <c r="AR368" s="547"/>
      <c r="AS368" s="547"/>
      <c r="AT368" s="547"/>
      <c r="AU368" s="547"/>
      <c r="AV368" s="547"/>
      <c r="AW368" s="547"/>
    </row>
    <row r="369" spans="1:49" s="551" customFormat="1" ht="18.75" hidden="1" customHeight="1" x14ac:dyDescent="0.3">
      <c r="A369" s="307" t="s">
        <v>14</v>
      </c>
      <c r="B369" s="272" t="s">
        <v>1241</v>
      </c>
      <c r="C369" s="542" t="s">
        <v>1314</v>
      </c>
      <c r="D369" s="536" t="s">
        <v>1490</v>
      </c>
      <c r="E369" s="272"/>
      <c r="F369" s="272" t="s">
        <v>1070</v>
      </c>
      <c r="G369" s="272" t="s">
        <v>3</v>
      </c>
      <c r="H369" s="536"/>
      <c r="I369" s="536"/>
      <c r="J369" s="536"/>
      <c r="K369" s="536"/>
      <c r="L369" s="272"/>
      <c r="M369" s="280">
        <v>43.09</v>
      </c>
      <c r="N369" s="275">
        <f t="shared" si="30"/>
        <v>21.545000000000002</v>
      </c>
      <c r="O369" s="275">
        <f t="shared" si="31"/>
        <v>14.363333333333335</v>
      </c>
      <c r="P369" s="276">
        <f t="shared" si="32"/>
        <v>51.708000000000006</v>
      </c>
      <c r="Q369" s="287">
        <v>42371</v>
      </c>
      <c r="R369" s="288" t="s">
        <v>1648</v>
      </c>
      <c r="S369" s="288">
        <v>1</v>
      </c>
      <c r="T369" s="288"/>
      <c r="U369" s="289"/>
      <c r="V369" s="279">
        <v>42444</v>
      </c>
      <c r="W369" s="280" t="s">
        <v>457</v>
      </c>
      <c r="X369" s="280">
        <v>1</v>
      </c>
      <c r="Y369" s="281"/>
      <c r="Z369" s="282"/>
      <c r="AA369" s="530">
        <f>S369-X369</f>
        <v>0</v>
      </c>
      <c r="AB369" s="316"/>
      <c r="AC369" s="544"/>
      <c r="AD369" s="293" t="s">
        <v>459</v>
      </c>
      <c r="AE369" s="547"/>
      <c r="AF369" s="547"/>
      <c r="AG369" s="547"/>
      <c r="AH369" s="547"/>
      <c r="AI369" s="547"/>
      <c r="AJ369" s="547"/>
      <c r="AK369" s="547"/>
      <c r="AL369" s="547"/>
      <c r="AM369" s="547"/>
      <c r="AN369" s="547"/>
      <c r="AO369" s="547"/>
      <c r="AP369" s="547"/>
      <c r="AQ369" s="547"/>
      <c r="AR369" s="547"/>
      <c r="AS369" s="547"/>
      <c r="AT369" s="547"/>
      <c r="AU369" s="547"/>
      <c r="AV369" s="547"/>
      <c r="AW369" s="547"/>
    </row>
    <row r="370" spans="1:49" s="538" customFormat="1" ht="18.75" hidden="1" customHeight="1" x14ac:dyDescent="0.3">
      <c r="A370" s="334" t="s">
        <v>89</v>
      </c>
      <c r="B370" s="271" t="s">
        <v>1162</v>
      </c>
      <c r="C370" s="542" t="s">
        <v>1187</v>
      </c>
      <c r="D370" s="535" t="s">
        <v>1491</v>
      </c>
      <c r="E370" s="271"/>
      <c r="F370" s="271" t="s">
        <v>1070</v>
      </c>
      <c r="G370" s="271" t="s">
        <v>3</v>
      </c>
      <c r="H370" s="535"/>
      <c r="I370" s="535"/>
      <c r="J370" s="535"/>
      <c r="K370" s="535"/>
      <c r="L370" s="271"/>
      <c r="M370" s="280">
        <v>50.65</v>
      </c>
      <c r="N370" s="318">
        <f t="shared" si="30"/>
        <v>25.324999999999999</v>
      </c>
      <c r="O370" s="318">
        <f t="shared" si="31"/>
        <v>16.883333333333333</v>
      </c>
      <c r="P370" s="319">
        <f t="shared" si="32"/>
        <v>60.78</v>
      </c>
      <c r="Q370" s="277">
        <v>42371</v>
      </c>
      <c r="R370" s="271" t="s">
        <v>1648</v>
      </c>
      <c r="S370" s="271">
        <v>1</v>
      </c>
      <c r="T370" s="271"/>
      <c r="U370" s="278"/>
      <c r="V370" s="277">
        <v>42497</v>
      </c>
      <c r="W370" s="271" t="s">
        <v>457</v>
      </c>
      <c r="X370" s="271">
        <v>1</v>
      </c>
      <c r="Y370" s="320"/>
      <c r="Z370" s="278"/>
      <c r="AA370" s="342">
        <v>0</v>
      </c>
      <c r="AB370" s="317"/>
      <c r="AC370" s="537"/>
      <c r="AD370" s="284" t="s">
        <v>2254</v>
      </c>
    </row>
    <row r="371" spans="1:49" s="538" customFormat="1" ht="18.75" hidden="1" customHeight="1" x14ac:dyDescent="0.3">
      <c r="A371" s="334" t="s">
        <v>53</v>
      </c>
      <c r="B371" s="271" t="s">
        <v>2263</v>
      </c>
      <c r="C371" s="535" t="s">
        <v>579</v>
      </c>
      <c r="D371" s="535" t="s">
        <v>1492</v>
      </c>
      <c r="E371" s="272"/>
      <c r="F371" s="272" t="s">
        <v>1295</v>
      </c>
      <c r="G371" s="272" t="s">
        <v>3</v>
      </c>
      <c r="H371" s="536"/>
      <c r="I371" s="536"/>
      <c r="J371" s="536"/>
      <c r="K371" s="536"/>
      <c r="L371" s="272"/>
      <c r="M371" s="280">
        <v>37.9</v>
      </c>
      <c r="N371" s="275">
        <f t="shared" si="30"/>
        <v>18.95</v>
      </c>
      <c r="O371" s="275">
        <f t="shared" si="31"/>
        <v>12.633333333333333</v>
      </c>
      <c r="P371" s="276">
        <f t="shared" si="32"/>
        <v>45.48</v>
      </c>
      <c r="Q371" s="277">
        <v>42508</v>
      </c>
      <c r="R371" s="271" t="s">
        <v>1648</v>
      </c>
      <c r="S371" s="271">
        <v>6</v>
      </c>
      <c r="T371" s="271"/>
      <c r="U371" s="278"/>
      <c r="V371" s="279"/>
      <c r="W371" s="280"/>
      <c r="X371" s="280"/>
      <c r="Y371" s="281"/>
      <c r="Z371" s="282"/>
      <c r="AA371" s="342">
        <f>S371-X371</f>
        <v>6</v>
      </c>
      <c r="AB371" s="317"/>
      <c r="AC371" s="537"/>
      <c r="AD371" s="284"/>
    </row>
    <row r="372" spans="1:49" s="551" customFormat="1" ht="18.75" hidden="1" customHeight="1" x14ac:dyDescent="0.3">
      <c r="A372" s="307" t="s">
        <v>14</v>
      </c>
      <c r="B372" s="272" t="s">
        <v>1233</v>
      </c>
      <c r="C372" s="542" t="s">
        <v>1238</v>
      </c>
      <c r="D372" s="536" t="s">
        <v>1493</v>
      </c>
      <c r="E372" s="272"/>
      <c r="F372" s="272" t="s">
        <v>854</v>
      </c>
      <c r="G372" s="272" t="s">
        <v>3</v>
      </c>
      <c r="H372" s="536"/>
      <c r="I372" s="536"/>
      <c r="J372" s="536"/>
      <c r="K372" s="536"/>
      <c r="L372" s="272"/>
      <c r="M372" s="280">
        <v>46.3</v>
      </c>
      <c r="N372" s="275">
        <f t="shared" si="30"/>
        <v>23.15</v>
      </c>
      <c r="O372" s="275">
        <f t="shared" si="31"/>
        <v>15.433333333333332</v>
      </c>
      <c r="P372" s="276">
        <f t="shared" si="32"/>
        <v>55.559999999999995</v>
      </c>
      <c r="Q372" s="287">
        <v>42371</v>
      </c>
      <c r="R372" s="288" t="s">
        <v>1648</v>
      </c>
      <c r="S372" s="288">
        <v>3</v>
      </c>
      <c r="T372" s="288"/>
      <c r="U372" s="289"/>
      <c r="V372" s="279">
        <v>42444</v>
      </c>
      <c r="W372" s="280" t="s">
        <v>457</v>
      </c>
      <c r="X372" s="280">
        <v>3</v>
      </c>
      <c r="Y372" s="281"/>
      <c r="Z372" s="282"/>
      <c r="AA372" s="530">
        <f>S372-X372</f>
        <v>0</v>
      </c>
      <c r="AB372" s="316"/>
      <c r="AC372" s="544"/>
      <c r="AD372" s="293" t="s">
        <v>459</v>
      </c>
      <c r="AE372" s="547"/>
      <c r="AF372" s="547"/>
      <c r="AG372" s="547"/>
      <c r="AH372" s="547"/>
      <c r="AI372" s="547"/>
      <c r="AJ372" s="547"/>
      <c r="AK372" s="547"/>
      <c r="AL372" s="547"/>
      <c r="AM372" s="547"/>
      <c r="AN372" s="547"/>
      <c r="AO372" s="547"/>
      <c r="AP372" s="547"/>
      <c r="AQ372" s="547"/>
      <c r="AR372" s="547"/>
      <c r="AS372" s="547"/>
      <c r="AT372" s="547"/>
      <c r="AU372" s="547"/>
      <c r="AV372" s="547"/>
      <c r="AW372" s="547"/>
    </row>
    <row r="373" spans="1:49" s="551" customFormat="1" ht="18.75" hidden="1" customHeight="1" x14ac:dyDescent="0.3">
      <c r="A373" s="307" t="s">
        <v>203</v>
      </c>
      <c r="B373" s="272" t="s">
        <v>1168</v>
      </c>
      <c r="C373" s="542" t="s">
        <v>1104</v>
      </c>
      <c r="D373" s="536" t="s">
        <v>1494</v>
      </c>
      <c r="E373" s="272" t="s">
        <v>1496</v>
      </c>
      <c r="F373" s="272" t="s">
        <v>1495</v>
      </c>
      <c r="G373" s="272" t="s">
        <v>3</v>
      </c>
      <c r="H373" s="536"/>
      <c r="I373" s="536"/>
      <c r="J373" s="536"/>
      <c r="K373" s="536"/>
      <c r="L373" s="272"/>
      <c r="M373" s="280">
        <v>10.45</v>
      </c>
      <c r="N373" s="275">
        <f t="shared" si="30"/>
        <v>5.2249999999999996</v>
      </c>
      <c r="O373" s="275">
        <f t="shared" si="31"/>
        <v>3.4833333333333329</v>
      </c>
      <c r="P373" s="276">
        <f t="shared" si="32"/>
        <v>12.54</v>
      </c>
      <c r="Q373" s="287">
        <v>42371</v>
      </c>
      <c r="R373" s="288" t="s">
        <v>1648</v>
      </c>
      <c r="S373" s="288">
        <v>60</v>
      </c>
      <c r="T373" s="288"/>
      <c r="U373" s="289"/>
      <c r="V373" s="279"/>
      <c r="W373" s="280"/>
      <c r="X373" s="280"/>
      <c r="Y373" s="281"/>
      <c r="Z373" s="282"/>
      <c r="AA373" s="528">
        <v>60</v>
      </c>
      <c r="AB373" s="316"/>
      <c r="AC373" s="544"/>
      <c r="AD373" s="293"/>
      <c r="AE373" s="547"/>
      <c r="AF373" s="547"/>
      <c r="AG373" s="547"/>
      <c r="AH373" s="547"/>
      <c r="AI373" s="547"/>
      <c r="AJ373" s="547"/>
      <c r="AK373" s="547"/>
      <c r="AL373" s="547"/>
      <c r="AM373" s="547"/>
      <c r="AN373" s="547"/>
      <c r="AO373" s="547"/>
      <c r="AP373" s="547"/>
      <c r="AQ373" s="547"/>
      <c r="AR373" s="547"/>
      <c r="AS373" s="547"/>
      <c r="AT373" s="547"/>
      <c r="AU373" s="547"/>
      <c r="AV373" s="547"/>
      <c r="AW373" s="547"/>
    </row>
    <row r="374" spans="1:49" s="551" customFormat="1" ht="18.75" hidden="1" customHeight="1" x14ac:dyDescent="0.3">
      <c r="A374" s="307" t="s">
        <v>873</v>
      </c>
      <c r="B374" s="272" t="s">
        <v>503</v>
      </c>
      <c r="C374" s="542" t="s">
        <v>1120</v>
      </c>
      <c r="D374" s="536" t="s">
        <v>1497</v>
      </c>
      <c r="E374" s="272"/>
      <c r="F374" s="272" t="s">
        <v>1326</v>
      </c>
      <c r="G374" s="272" t="s">
        <v>3</v>
      </c>
      <c r="H374" s="536"/>
      <c r="I374" s="536"/>
      <c r="J374" s="536"/>
      <c r="K374" s="536"/>
      <c r="L374" s="272"/>
      <c r="M374" s="280">
        <v>46.67</v>
      </c>
      <c r="N374" s="275">
        <f t="shared" si="30"/>
        <v>23.335000000000001</v>
      </c>
      <c r="O374" s="275">
        <f t="shared" si="31"/>
        <v>15.556666666666667</v>
      </c>
      <c r="P374" s="276">
        <f t="shared" si="32"/>
        <v>56.004000000000005</v>
      </c>
      <c r="Q374" s="287">
        <v>42371</v>
      </c>
      <c r="R374" s="288" t="s">
        <v>1648</v>
      </c>
      <c r="S374" s="288">
        <v>2</v>
      </c>
      <c r="T374" s="288"/>
      <c r="U374" s="289"/>
      <c r="V374" s="279">
        <v>42473</v>
      </c>
      <c r="W374" s="280" t="s">
        <v>457</v>
      </c>
      <c r="X374" s="280">
        <v>1</v>
      </c>
      <c r="Y374" s="281"/>
      <c r="Z374" s="282"/>
      <c r="AA374" s="528">
        <f>S374-X374</f>
        <v>1</v>
      </c>
      <c r="AB374" s="316"/>
      <c r="AC374" s="544"/>
      <c r="AD374" s="293" t="s">
        <v>459</v>
      </c>
      <c r="AE374" s="547"/>
      <c r="AF374" s="547"/>
      <c r="AG374" s="547"/>
      <c r="AH374" s="547"/>
      <c r="AI374" s="547"/>
      <c r="AJ374" s="547"/>
      <c r="AK374" s="547"/>
      <c r="AL374" s="547"/>
      <c r="AM374" s="547"/>
      <c r="AN374" s="547"/>
      <c r="AO374" s="547"/>
      <c r="AP374" s="547"/>
      <c r="AQ374" s="547"/>
      <c r="AR374" s="547"/>
      <c r="AS374" s="547"/>
      <c r="AT374" s="547"/>
      <c r="AU374" s="547"/>
      <c r="AV374" s="547"/>
      <c r="AW374" s="547"/>
    </row>
    <row r="375" spans="1:49" s="551" customFormat="1" ht="18.75" hidden="1" customHeight="1" x14ac:dyDescent="0.3">
      <c r="A375" s="307" t="s">
        <v>873</v>
      </c>
      <c r="B375" s="272" t="s">
        <v>503</v>
      </c>
      <c r="C375" s="542" t="s">
        <v>1498</v>
      </c>
      <c r="D375" s="536" t="s">
        <v>1499</v>
      </c>
      <c r="E375" s="272"/>
      <c r="F375" s="272" t="s">
        <v>1070</v>
      </c>
      <c r="G375" s="272" t="s">
        <v>3</v>
      </c>
      <c r="H375" s="536"/>
      <c r="I375" s="536"/>
      <c r="J375" s="536"/>
      <c r="K375" s="536"/>
      <c r="L375" s="272"/>
      <c r="M375" s="280">
        <v>46.67</v>
      </c>
      <c r="N375" s="275">
        <f t="shared" si="30"/>
        <v>23.335000000000001</v>
      </c>
      <c r="O375" s="275">
        <f t="shared" si="31"/>
        <v>15.556666666666667</v>
      </c>
      <c r="P375" s="276">
        <f t="shared" si="32"/>
        <v>56.004000000000005</v>
      </c>
      <c r="Q375" s="287">
        <v>42371</v>
      </c>
      <c r="R375" s="288" t="s">
        <v>1648</v>
      </c>
      <c r="S375" s="288">
        <v>1</v>
      </c>
      <c r="T375" s="288"/>
      <c r="U375" s="289"/>
      <c r="V375" s="279">
        <v>42444</v>
      </c>
      <c r="W375" s="280" t="s">
        <v>457</v>
      </c>
      <c r="X375" s="280">
        <v>1</v>
      </c>
      <c r="Y375" s="281"/>
      <c r="Z375" s="282"/>
      <c r="AA375" s="530">
        <f>S375-X375</f>
        <v>0</v>
      </c>
      <c r="AB375" s="316"/>
      <c r="AC375" s="544"/>
      <c r="AD375" s="293" t="s">
        <v>459</v>
      </c>
      <c r="AE375" s="547"/>
      <c r="AF375" s="547"/>
      <c r="AG375" s="547"/>
      <c r="AH375" s="547"/>
      <c r="AI375" s="547"/>
      <c r="AJ375" s="547"/>
      <c r="AK375" s="547"/>
      <c r="AL375" s="547"/>
      <c r="AM375" s="547"/>
      <c r="AN375" s="547"/>
      <c r="AO375" s="547"/>
      <c r="AP375" s="547"/>
      <c r="AQ375" s="547"/>
      <c r="AR375" s="547"/>
      <c r="AS375" s="547"/>
      <c r="AT375" s="547"/>
      <c r="AU375" s="547"/>
      <c r="AV375" s="547"/>
      <c r="AW375" s="547"/>
    </row>
    <row r="376" spans="1:49" s="551" customFormat="1" ht="18.75" hidden="1" customHeight="1" x14ac:dyDescent="0.3">
      <c r="A376" s="307" t="s">
        <v>873</v>
      </c>
      <c r="B376" s="272" t="s">
        <v>503</v>
      </c>
      <c r="C376" s="542" t="s">
        <v>1500</v>
      </c>
      <c r="D376" s="536" t="s">
        <v>1501</v>
      </c>
      <c r="E376" s="272"/>
      <c r="F376" s="272" t="s">
        <v>1070</v>
      </c>
      <c r="G376" s="272" t="s">
        <v>3</v>
      </c>
      <c r="H376" s="536"/>
      <c r="I376" s="536"/>
      <c r="J376" s="536"/>
      <c r="K376" s="536"/>
      <c r="L376" s="272"/>
      <c r="M376" s="280">
        <v>46.67</v>
      </c>
      <c r="N376" s="275">
        <f t="shared" si="30"/>
        <v>23.335000000000001</v>
      </c>
      <c r="O376" s="275">
        <f t="shared" si="31"/>
        <v>15.556666666666667</v>
      </c>
      <c r="P376" s="276">
        <f t="shared" si="32"/>
        <v>56.004000000000005</v>
      </c>
      <c r="Q376" s="287">
        <v>42371</v>
      </c>
      <c r="R376" s="288" t="s">
        <v>1648</v>
      </c>
      <c r="S376" s="288">
        <v>1</v>
      </c>
      <c r="T376" s="288"/>
      <c r="U376" s="289"/>
      <c r="V376" s="279">
        <v>42444</v>
      </c>
      <c r="W376" s="280" t="s">
        <v>457</v>
      </c>
      <c r="X376" s="280">
        <v>1</v>
      </c>
      <c r="Y376" s="281"/>
      <c r="Z376" s="282"/>
      <c r="AA376" s="530">
        <f>S376-X376</f>
        <v>0</v>
      </c>
      <c r="AB376" s="316"/>
      <c r="AC376" s="544"/>
      <c r="AD376" s="293" t="s">
        <v>459</v>
      </c>
      <c r="AE376" s="547"/>
      <c r="AF376" s="547"/>
      <c r="AG376" s="547"/>
      <c r="AH376" s="547"/>
      <c r="AI376" s="547"/>
      <c r="AJ376" s="547"/>
      <c r="AK376" s="547"/>
      <c r="AL376" s="547"/>
      <c r="AM376" s="547"/>
      <c r="AN376" s="547"/>
      <c r="AO376" s="547"/>
      <c r="AP376" s="547"/>
      <c r="AQ376" s="547"/>
      <c r="AR376" s="547"/>
      <c r="AS376" s="547"/>
      <c r="AT376" s="547"/>
      <c r="AU376" s="547"/>
      <c r="AV376" s="547"/>
      <c r="AW376" s="547"/>
    </row>
    <row r="377" spans="1:49" s="551" customFormat="1" ht="18.75" hidden="1" customHeight="1" x14ac:dyDescent="0.3">
      <c r="A377" s="307" t="s">
        <v>873</v>
      </c>
      <c r="B377" s="272" t="s">
        <v>1502</v>
      </c>
      <c r="C377" s="542" t="s">
        <v>1503</v>
      </c>
      <c r="D377" s="536" t="s">
        <v>1504</v>
      </c>
      <c r="E377" s="272"/>
      <c r="F377" s="272" t="s">
        <v>1070</v>
      </c>
      <c r="G377" s="272" t="s">
        <v>3</v>
      </c>
      <c r="H377" s="536"/>
      <c r="I377" s="536"/>
      <c r="J377" s="536"/>
      <c r="K377" s="536"/>
      <c r="L377" s="272"/>
      <c r="M377" s="280">
        <v>46.37</v>
      </c>
      <c r="N377" s="275">
        <f t="shared" si="30"/>
        <v>23.184999999999999</v>
      </c>
      <c r="O377" s="275">
        <f t="shared" si="31"/>
        <v>15.456666666666665</v>
      </c>
      <c r="P377" s="276">
        <f t="shared" si="32"/>
        <v>55.643999999999998</v>
      </c>
      <c r="Q377" s="287">
        <v>42371</v>
      </c>
      <c r="R377" s="288" t="s">
        <v>1648</v>
      </c>
      <c r="S377" s="288">
        <v>1</v>
      </c>
      <c r="T377" s="288"/>
      <c r="U377" s="289"/>
      <c r="V377" s="279"/>
      <c r="W377" s="280"/>
      <c r="X377" s="280"/>
      <c r="Y377" s="281"/>
      <c r="Z377" s="282"/>
      <c r="AA377" s="528">
        <f>S377</f>
        <v>1</v>
      </c>
      <c r="AB377" s="316"/>
      <c r="AC377" s="544"/>
      <c r="AD377" s="293"/>
      <c r="AE377" s="547"/>
      <c r="AF377" s="547"/>
      <c r="AG377" s="547"/>
      <c r="AH377" s="547"/>
      <c r="AI377" s="547"/>
      <c r="AJ377" s="547"/>
      <c r="AK377" s="547"/>
      <c r="AL377" s="547"/>
      <c r="AM377" s="547"/>
      <c r="AN377" s="547"/>
      <c r="AO377" s="547"/>
      <c r="AP377" s="547"/>
      <c r="AQ377" s="547"/>
      <c r="AR377" s="547"/>
      <c r="AS377" s="547"/>
      <c r="AT377" s="547"/>
      <c r="AU377" s="547"/>
      <c r="AV377" s="547"/>
      <c r="AW377" s="547"/>
    </row>
    <row r="378" spans="1:49" s="551" customFormat="1" ht="18.75" hidden="1" customHeight="1" x14ac:dyDescent="0.3">
      <c r="A378" s="307" t="s">
        <v>873</v>
      </c>
      <c r="B378" s="272" t="s">
        <v>503</v>
      </c>
      <c r="C378" s="336" t="s">
        <v>737</v>
      </c>
      <c r="D378" s="536" t="s">
        <v>738</v>
      </c>
      <c r="E378" s="272"/>
      <c r="F378" s="272" t="s">
        <v>1687</v>
      </c>
      <c r="G378" s="272" t="s">
        <v>3</v>
      </c>
      <c r="H378" s="536"/>
      <c r="I378" s="536"/>
      <c r="J378" s="536"/>
      <c r="K378" s="536"/>
      <c r="L378" s="272"/>
      <c r="M378" s="280">
        <v>68.88</v>
      </c>
      <c r="N378" s="275">
        <f t="shared" si="30"/>
        <v>34.44</v>
      </c>
      <c r="O378" s="275">
        <f t="shared" si="31"/>
        <v>22.959999999999997</v>
      </c>
      <c r="P378" s="276">
        <f t="shared" si="32"/>
        <v>82.655999999999992</v>
      </c>
      <c r="Q378" s="287">
        <v>42371</v>
      </c>
      <c r="R378" s="288" t="s">
        <v>1648</v>
      </c>
      <c r="S378" s="288">
        <v>1</v>
      </c>
      <c r="T378" s="288"/>
      <c r="U378" s="289"/>
      <c r="V378" s="279"/>
      <c r="W378" s="280"/>
      <c r="X378" s="280"/>
      <c r="Y378" s="281"/>
      <c r="Z378" s="282"/>
      <c r="AA378" s="528">
        <f>S378</f>
        <v>1</v>
      </c>
      <c r="AB378" s="316"/>
      <c r="AC378" s="544"/>
      <c r="AD378" s="293"/>
      <c r="AE378" s="547"/>
      <c r="AF378" s="547"/>
      <c r="AG378" s="547"/>
      <c r="AH378" s="547"/>
      <c r="AI378" s="547"/>
      <c r="AJ378" s="547"/>
      <c r="AK378" s="547"/>
      <c r="AL378" s="547"/>
      <c r="AM378" s="547"/>
      <c r="AN378" s="547"/>
      <c r="AO378" s="547"/>
      <c r="AP378" s="547"/>
      <c r="AQ378" s="547"/>
      <c r="AR378" s="547"/>
      <c r="AS378" s="547"/>
      <c r="AT378" s="547"/>
      <c r="AU378" s="547"/>
      <c r="AV378" s="547"/>
      <c r="AW378" s="547"/>
    </row>
    <row r="379" spans="1:49" s="551" customFormat="1" ht="18.75" hidden="1" customHeight="1" x14ac:dyDescent="0.3">
      <c r="A379" s="307" t="s">
        <v>49</v>
      </c>
      <c r="B379" s="272" t="s">
        <v>1577</v>
      </c>
      <c r="C379" s="542" t="s">
        <v>1578</v>
      </c>
      <c r="D379" s="536" t="s">
        <v>1579</v>
      </c>
      <c r="E379" s="272"/>
      <c r="F379" s="272" t="s">
        <v>1070</v>
      </c>
      <c r="G379" s="272" t="s">
        <v>3</v>
      </c>
      <c r="H379" s="536"/>
      <c r="I379" s="536"/>
      <c r="J379" s="536"/>
      <c r="K379" s="536"/>
      <c r="L379" s="272"/>
      <c r="M379" s="280">
        <v>31.59</v>
      </c>
      <c r="N379" s="275">
        <f t="shared" si="30"/>
        <v>15.795</v>
      </c>
      <c r="O379" s="275">
        <f t="shared" si="31"/>
        <v>10.53</v>
      </c>
      <c r="P379" s="276">
        <f t="shared" si="32"/>
        <v>37.908000000000001</v>
      </c>
      <c r="Q379" s="287">
        <v>42371</v>
      </c>
      <c r="R379" s="288" t="s">
        <v>1648</v>
      </c>
      <c r="S379" s="288">
        <v>65</v>
      </c>
      <c r="T379" s="288"/>
      <c r="U379" s="289"/>
      <c r="V379" s="279">
        <v>42444</v>
      </c>
      <c r="W379" s="280" t="s">
        <v>457</v>
      </c>
      <c r="X379" s="280">
        <v>2</v>
      </c>
      <c r="Y379" s="281"/>
      <c r="Z379" s="282"/>
      <c r="AA379" s="785">
        <f>S379-X379-X380</f>
        <v>62</v>
      </c>
      <c r="AB379" s="316"/>
      <c r="AC379" s="544"/>
      <c r="AD379" s="293" t="s">
        <v>459</v>
      </c>
      <c r="AE379" s="547"/>
      <c r="AF379" s="547"/>
      <c r="AG379" s="547"/>
      <c r="AH379" s="547"/>
      <c r="AI379" s="547"/>
      <c r="AJ379" s="547"/>
      <c r="AK379" s="547"/>
      <c r="AL379" s="547"/>
      <c r="AM379" s="547"/>
      <c r="AN379" s="547"/>
      <c r="AO379" s="547"/>
      <c r="AP379" s="547"/>
      <c r="AQ379" s="547"/>
      <c r="AR379" s="547"/>
      <c r="AS379" s="547"/>
      <c r="AT379" s="547"/>
      <c r="AU379" s="547"/>
      <c r="AV379" s="547"/>
      <c r="AW379" s="547"/>
    </row>
    <row r="380" spans="1:49" s="551" customFormat="1" ht="18.75" hidden="1" customHeight="1" x14ac:dyDescent="0.3">
      <c r="A380" s="307" t="s">
        <v>49</v>
      </c>
      <c r="B380" s="272" t="s">
        <v>1577</v>
      </c>
      <c r="C380" s="542" t="s">
        <v>1578</v>
      </c>
      <c r="D380" s="536" t="s">
        <v>1579</v>
      </c>
      <c r="E380" s="272"/>
      <c r="F380" s="272" t="s">
        <v>1070</v>
      </c>
      <c r="G380" s="272" t="s">
        <v>3</v>
      </c>
      <c r="H380" s="536"/>
      <c r="I380" s="536"/>
      <c r="J380" s="536"/>
      <c r="K380" s="536"/>
      <c r="L380" s="272"/>
      <c r="M380" s="280">
        <v>31.59</v>
      </c>
      <c r="N380" s="275">
        <f t="shared" si="30"/>
        <v>15.795</v>
      </c>
      <c r="O380" s="275">
        <f t="shared" si="31"/>
        <v>10.53</v>
      </c>
      <c r="P380" s="276">
        <f t="shared" si="32"/>
        <v>37.908000000000001</v>
      </c>
      <c r="Q380" s="287"/>
      <c r="R380" s="288"/>
      <c r="S380" s="288"/>
      <c r="T380" s="351"/>
      <c r="U380" s="289"/>
      <c r="V380" s="279">
        <v>42467</v>
      </c>
      <c r="W380" s="280" t="s">
        <v>457</v>
      </c>
      <c r="X380" s="280">
        <v>1</v>
      </c>
      <c r="Y380" s="281"/>
      <c r="Z380" s="282"/>
      <c r="AA380" s="786"/>
      <c r="AB380" s="316"/>
      <c r="AC380" s="544"/>
      <c r="AD380" s="293" t="s">
        <v>459</v>
      </c>
      <c r="AE380" s="547"/>
      <c r="AF380" s="547"/>
      <c r="AG380" s="547"/>
      <c r="AH380" s="547"/>
      <c r="AI380" s="547"/>
      <c r="AJ380" s="547"/>
      <c r="AK380" s="547"/>
      <c r="AL380" s="547"/>
      <c r="AM380" s="547"/>
      <c r="AN380" s="547"/>
      <c r="AO380" s="547"/>
      <c r="AP380" s="547"/>
      <c r="AQ380" s="547"/>
      <c r="AR380" s="547"/>
      <c r="AS380" s="547"/>
      <c r="AT380" s="547"/>
      <c r="AU380" s="547"/>
      <c r="AV380" s="547"/>
      <c r="AW380" s="547"/>
    </row>
    <row r="381" spans="1:49" s="551" customFormat="1" ht="18.75" hidden="1" customHeight="1" x14ac:dyDescent="0.3">
      <c r="A381" s="352" t="s">
        <v>56</v>
      </c>
      <c r="B381" s="272" t="s">
        <v>1577</v>
      </c>
      <c r="C381" s="542" t="s">
        <v>1578</v>
      </c>
      <c r="D381" s="536" t="s">
        <v>1579</v>
      </c>
      <c r="E381" s="272"/>
      <c r="F381" s="272" t="s">
        <v>1070</v>
      </c>
      <c r="G381" s="272" t="s">
        <v>3</v>
      </c>
      <c r="H381" s="536"/>
      <c r="I381" s="536"/>
      <c r="J381" s="536"/>
      <c r="K381" s="536"/>
      <c r="L381" s="272"/>
      <c r="M381" s="280">
        <v>31.59</v>
      </c>
      <c r="N381" s="275">
        <f t="shared" si="30"/>
        <v>15.795</v>
      </c>
      <c r="O381" s="275">
        <f t="shared" si="31"/>
        <v>10.53</v>
      </c>
      <c r="P381" s="276">
        <f t="shared" si="32"/>
        <v>37.908000000000001</v>
      </c>
      <c r="Q381" s="287">
        <v>42371</v>
      </c>
      <c r="R381" s="288" t="s">
        <v>1648</v>
      </c>
      <c r="S381" s="288">
        <v>21</v>
      </c>
      <c r="T381" s="351"/>
      <c r="U381" s="289"/>
      <c r="V381" s="279"/>
      <c r="W381" s="280"/>
      <c r="X381" s="280"/>
      <c r="Y381" s="281"/>
      <c r="Z381" s="282"/>
      <c r="AA381" s="528">
        <f>S381</f>
        <v>21</v>
      </c>
      <c r="AB381" s="316"/>
      <c r="AC381" s="544"/>
      <c r="AD381" s="293"/>
      <c r="AE381" s="547"/>
      <c r="AF381" s="547"/>
      <c r="AG381" s="547"/>
      <c r="AH381" s="547"/>
      <c r="AI381" s="547"/>
      <c r="AJ381" s="547"/>
      <c r="AK381" s="547"/>
      <c r="AL381" s="547"/>
      <c r="AM381" s="547"/>
      <c r="AN381" s="547"/>
      <c r="AO381" s="547"/>
      <c r="AP381" s="547"/>
      <c r="AQ381" s="547"/>
      <c r="AR381" s="547"/>
      <c r="AS381" s="547"/>
      <c r="AT381" s="547"/>
      <c r="AU381" s="547"/>
      <c r="AV381" s="547"/>
      <c r="AW381" s="547"/>
    </row>
    <row r="382" spans="1:49" s="551" customFormat="1" ht="18.75" hidden="1" customHeight="1" x14ac:dyDescent="0.3">
      <c r="A382" s="352" t="s">
        <v>40</v>
      </c>
      <c r="B382" s="557" t="s">
        <v>465</v>
      </c>
      <c r="C382" s="558" t="s">
        <v>85</v>
      </c>
      <c r="D382" s="355" t="s">
        <v>1597</v>
      </c>
      <c r="E382" s="272"/>
      <c r="F382" s="272" t="s">
        <v>469</v>
      </c>
      <c r="G382" s="272" t="s">
        <v>3</v>
      </c>
      <c r="H382" s="536"/>
      <c r="I382" s="536"/>
      <c r="J382" s="536"/>
      <c r="K382" s="536"/>
      <c r="L382" s="272"/>
      <c r="M382" s="280">
        <v>12.81</v>
      </c>
      <c r="N382" s="275">
        <f t="shared" si="30"/>
        <v>6.4050000000000002</v>
      </c>
      <c r="O382" s="275">
        <f t="shared" si="31"/>
        <v>4.2700000000000005</v>
      </c>
      <c r="P382" s="276">
        <f t="shared" si="32"/>
        <v>15.372</v>
      </c>
      <c r="Q382" s="287">
        <v>42371</v>
      </c>
      <c r="R382" s="288" t="s">
        <v>1648</v>
      </c>
      <c r="S382" s="559">
        <v>3</v>
      </c>
      <c r="T382" s="351"/>
      <c r="U382" s="289"/>
      <c r="V382" s="279"/>
      <c r="W382" s="280"/>
      <c r="X382" s="280"/>
      <c r="Y382" s="281"/>
      <c r="Z382" s="282"/>
      <c r="AA382" s="305">
        <v>3</v>
      </c>
      <c r="AB382" s="316"/>
      <c r="AC382" s="544"/>
      <c r="AD382" s="293"/>
      <c r="AE382" s="547"/>
      <c r="AF382" s="547"/>
      <c r="AG382" s="547"/>
      <c r="AH382" s="547"/>
      <c r="AI382" s="547"/>
      <c r="AJ382" s="547"/>
      <c r="AK382" s="547"/>
      <c r="AL382" s="547"/>
      <c r="AM382" s="547"/>
      <c r="AN382" s="547"/>
      <c r="AO382" s="547"/>
      <c r="AP382" s="547"/>
      <c r="AQ382" s="547"/>
      <c r="AR382" s="547"/>
      <c r="AS382" s="547"/>
      <c r="AT382" s="547"/>
      <c r="AU382" s="547"/>
      <c r="AV382" s="547"/>
      <c r="AW382" s="547"/>
    </row>
    <row r="383" spans="1:49" s="551" customFormat="1" ht="18.75" hidden="1" customHeight="1" x14ac:dyDescent="0.3">
      <c r="A383" s="352" t="s">
        <v>142</v>
      </c>
      <c r="B383" s="557" t="s">
        <v>1588</v>
      </c>
      <c r="C383" s="558" t="s">
        <v>1591</v>
      </c>
      <c r="D383" s="355" t="s">
        <v>1598</v>
      </c>
      <c r="E383" s="272"/>
      <c r="F383" s="272" t="s">
        <v>1004</v>
      </c>
      <c r="G383" s="272" t="s">
        <v>3</v>
      </c>
      <c r="H383" s="536"/>
      <c r="I383" s="536"/>
      <c r="J383" s="536"/>
      <c r="K383" s="536"/>
      <c r="L383" s="272"/>
      <c r="M383" s="280">
        <v>41.84</v>
      </c>
      <c r="N383" s="275">
        <f t="shared" si="30"/>
        <v>20.92</v>
      </c>
      <c r="O383" s="275">
        <f t="shared" si="31"/>
        <v>13.946666666666667</v>
      </c>
      <c r="P383" s="276">
        <f t="shared" si="32"/>
        <v>50.208000000000006</v>
      </c>
      <c r="Q383" s="287">
        <v>42371</v>
      </c>
      <c r="R383" s="288" t="s">
        <v>1648</v>
      </c>
      <c r="S383" s="559">
        <v>1</v>
      </c>
      <c r="T383" s="351"/>
      <c r="U383" s="289"/>
      <c r="V383" s="279"/>
      <c r="W383" s="280"/>
      <c r="X383" s="280"/>
      <c r="Y383" s="281"/>
      <c r="Z383" s="282"/>
      <c r="AA383" s="305">
        <v>1</v>
      </c>
      <c r="AB383" s="316"/>
      <c r="AC383" s="544"/>
      <c r="AD383" s="293"/>
      <c r="AE383" s="547"/>
      <c r="AF383" s="547"/>
      <c r="AG383" s="547"/>
      <c r="AH383" s="547"/>
      <c r="AI383" s="547"/>
      <c r="AJ383" s="547"/>
      <c r="AK383" s="547"/>
      <c r="AL383" s="547"/>
      <c r="AM383" s="547"/>
      <c r="AN383" s="547"/>
      <c r="AO383" s="547"/>
      <c r="AP383" s="547"/>
      <c r="AQ383" s="547"/>
      <c r="AR383" s="547"/>
      <c r="AS383" s="547"/>
      <c r="AT383" s="547"/>
      <c r="AU383" s="547"/>
      <c r="AV383" s="547"/>
      <c r="AW383" s="547"/>
    </row>
    <row r="384" spans="1:49" s="551" customFormat="1" ht="18.75" hidden="1" customHeight="1" x14ac:dyDescent="0.3">
      <c r="A384" s="352" t="s">
        <v>142</v>
      </c>
      <c r="B384" s="557" t="s">
        <v>1588</v>
      </c>
      <c r="C384" s="558" t="s">
        <v>1591</v>
      </c>
      <c r="D384" s="355" t="s">
        <v>1598</v>
      </c>
      <c r="E384" s="272" t="s">
        <v>1656</v>
      </c>
      <c r="F384" s="272" t="s">
        <v>1656</v>
      </c>
      <c r="G384" s="272" t="s">
        <v>3</v>
      </c>
      <c r="H384" s="536"/>
      <c r="I384" s="536"/>
      <c r="J384" s="536"/>
      <c r="K384" s="536"/>
      <c r="L384" s="272"/>
      <c r="M384" s="280">
        <v>41.87</v>
      </c>
      <c r="N384" s="275">
        <f t="shared" si="30"/>
        <v>20.934999999999999</v>
      </c>
      <c r="O384" s="275">
        <f t="shared" si="31"/>
        <v>13.956666666666665</v>
      </c>
      <c r="P384" s="276">
        <f t="shared" si="32"/>
        <v>50.244</v>
      </c>
      <c r="Q384" s="287">
        <v>42371</v>
      </c>
      <c r="R384" s="288" t="s">
        <v>1648</v>
      </c>
      <c r="S384" s="559">
        <v>1</v>
      </c>
      <c r="T384" s="351"/>
      <c r="U384" s="289"/>
      <c r="V384" s="279"/>
      <c r="W384" s="280"/>
      <c r="X384" s="280"/>
      <c r="Y384" s="281"/>
      <c r="Z384" s="282"/>
      <c r="AA384" s="305">
        <v>1</v>
      </c>
      <c r="AB384" s="316"/>
      <c r="AC384" s="544"/>
      <c r="AD384" s="293"/>
      <c r="AE384" s="547"/>
      <c r="AF384" s="547"/>
      <c r="AG384" s="547"/>
      <c r="AH384" s="547"/>
      <c r="AI384" s="547"/>
      <c r="AJ384" s="547"/>
      <c r="AK384" s="547"/>
      <c r="AL384" s="547"/>
      <c r="AM384" s="547"/>
      <c r="AN384" s="547"/>
      <c r="AO384" s="547"/>
      <c r="AP384" s="547"/>
      <c r="AQ384" s="547"/>
      <c r="AR384" s="547"/>
      <c r="AS384" s="547"/>
      <c r="AT384" s="547"/>
      <c r="AU384" s="547"/>
      <c r="AV384" s="547"/>
      <c r="AW384" s="547"/>
    </row>
    <row r="385" spans="1:49" s="551" customFormat="1" ht="18.75" hidden="1" customHeight="1" x14ac:dyDescent="0.3">
      <c r="A385" s="352" t="s">
        <v>49</v>
      </c>
      <c r="B385" s="560" t="s">
        <v>1528</v>
      </c>
      <c r="C385" s="558" t="s">
        <v>985</v>
      </c>
      <c r="D385" s="355" t="s">
        <v>1599</v>
      </c>
      <c r="E385" s="272"/>
      <c r="F385" s="272" t="s">
        <v>1619</v>
      </c>
      <c r="G385" s="272" t="s">
        <v>3</v>
      </c>
      <c r="H385" s="536"/>
      <c r="I385" s="536"/>
      <c r="J385" s="536"/>
      <c r="K385" s="536"/>
      <c r="L385" s="272"/>
      <c r="M385" s="280">
        <v>19.2</v>
      </c>
      <c r="N385" s="275">
        <f t="shared" si="30"/>
        <v>9.6</v>
      </c>
      <c r="O385" s="275">
        <f t="shared" si="31"/>
        <v>6.3999999999999995</v>
      </c>
      <c r="P385" s="276">
        <f t="shared" si="32"/>
        <v>23.04</v>
      </c>
      <c r="Q385" s="287">
        <v>42371</v>
      </c>
      <c r="R385" s="288" t="s">
        <v>1648</v>
      </c>
      <c r="S385" s="559">
        <v>1</v>
      </c>
      <c r="T385" s="559">
        <v>1</v>
      </c>
      <c r="U385" s="289"/>
      <c r="V385" s="279">
        <v>42444</v>
      </c>
      <c r="W385" s="280" t="s">
        <v>457</v>
      </c>
      <c r="X385" s="280">
        <v>1</v>
      </c>
      <c r="Y385" s="281"/>
      <c r="Z385" s="282"/>
      <c r="AA385" s="304">
        <f>S385-X385</f>
        <v>0</v>
      </c>
      <c r="AB385" s="316"/>
      <c r="AC385" s="544"/>
      <c r="AD385" s="293" t="s">
        <v>459</v>
      </c>
      <c r="AE385" s="547"/>
      <c r="AF385" s="547"/>
      <c r="AG385" s="547"/>
      <c r="AH385" s="547"/>
      <c r="AI385" s="547"/>
      <c r="AJ385" s="547"/>
      <c r="AK385" s="547"/>
      <c r="AL385" s="547"/>
      <c r="AM385" s="547"/>
      <c r="AN385" s="547"/>
      <c r="AO385" s="547"/>
      <c r="AP385" s="547"/>
      <c r="AQ385" s="547"/>
      <c r="AR385" s="547"/>
      <c r="AS385" s="547"/>
      <c r="AT385" s="547"/>
      <c r="AU385" s="547"/>
      <c r="AV385" s="547"/>
      <c r="AW385" s="547"/>
    </row>
    <row r="386" spans="1:49" s="551" customFormat="1" ht="18.75" hidden="1" customHeight="1" x14ac:dyDescent="0.3">
      <c r="A386" s="352" t="s">
        <v>843</v>
      </c>
      <c r="B386" s="557" t="s">
        <v>1589</v>
      </c>
      <c r="C386" s="558" t="s">
        <v>1592</v>
      </c>
      <c r="D386" s="355" t="s">
        <v>1600</v>
      </c>
      <c r="E386" s="272"/>
      <c r="F386" s="272"/>
      <c r="G386" s="272" t="s">
        <v>3</v>
      </c>
      <c r="H386" s="536"/>
      <c r="I386" s="536"/>
      <c r="J386" s="536"/>
      <c r="K386" s="536"/>
      <c r="L386" s="272"/>
      <c r="M386" s="280">
        <v>14.35</v>
      </c>
      <c r="N386" s="275">
        <f t="shared" si="30"/>
        <v>7.1749999999999998</v>
      </c>
      <c r="O386" s="275">
        <f t="shared" si="31"/>
        <v>4.7833333333333332</v>
      </c>
      <c r="P386" s="276">
        <f t="shared" si="32"/>
        <v>17.22</v>
      </c>
      <c r="Q386" s="287">
        <v>42371</v>
      </c>
      <c r="R386" s="288" t="s">
        <v>1648</v>
      </c>
      <c r="S386" s="559">
        <v>1</v>
      </c>
      <c r="T386" s="351"/>
      <c r="U386" s="289"/>
      <c r="V386" s="279"/>
      <c r="W386" s="280"/>
      <c r="X386" s="280"/>
      <c r="Y386" s="281"/>
      <c r="Z386" s="282"/>
      <c r="AA386" s="305">
        <f t="shared" ref="AA386:AA391" si="34">S386</f>
        <v>1</v>
      </c>
      <c r="AB386" s="316"/>
      <c r="AC386" s="544"/>
      <c r="AD386" s="293"/>
      <c r="AE386" s="547"/>
      <c r="AF386" s="547"/>
      <c r="AG386" s="547"/>
      <c r="AH386" s="547"/>
      <c r="AI386" s="547"/>
      <c r="AJ386" s="547"/>
      <c r="AK386" s="547"/>
      <c r="AL386" s="547"/>
      <c r="AM386" s="547"/>
      <c r="AN386" s="547"/>
      <c r="AO386" s="547"/>
      <c r="AP386" s="547"/>
      <c r="AQ386" s="547"/>
      <c r="AR386" s="547"/>
      <c r="AS386" s="547"/>
      <c r="AT386" s="547"/>
      <c r="AU386" s="547"/>
      <c r="AV386" s="547"/>
      <c r="AW386" s="547"/>
    </row>
    <row r="387" spans="1:49" s="551" customFormat="1" ht="18.75" hidden="1" customHeight="1" x14ac:dyDescent="0.3">
      <c r="A387" s="352" t="s">
        <v>161</v>
      </c>
      <c r="B387" s="557" t="s">
        <v>1589</v>
      </c>
      <c r="C387" s="558" t="s">
        <v>1593</v>
      </c>
      <c r="D387" s="355" t="s">
        <v>1601</v>
      </c>
      <c r="E387" s="272"/>
      <c r="F387" s="272"/>
      <c r="G387" s="272" t="s">
        <v>3</v>
      </c>
      <c r="H387" s="536"/>
      <c r="I387" s="536"/>
      <c r="J387" s="536"/>
      <c r="K387" s="536"/>
      <c r="L387" s="272"/>
      <c r="M387" s="280">
        <v>6.49</v>
      </c>
      <c r="N387" s="275">
        <f t="shared" si="30"/>
        <v>3.2450000000000001</v>
      </c>
      <c r="O387" s="275">
        <f t="shared" si="31"/>
        <v>2.1633333333333336</v>
      </c>
      <c r="P387" s="276">
        <f t="shared" si="32"/>
        <v>7.7880000000000003</v>
      </c>
      <c r="Q387" s="287">
        <v>42371</v>
      </c>
      <c r="R387" s="288" t="s">
        <v>1648</v>
      </c>
      <c r="S387" s="559">
        <v>1</v>
      </c>
      <c r="T387" s="351"/>
      <c r="U387" s="289"/>
      <c r="V387" s="279"/>
      <c r="W387" s="280"/>
      <c r="X387" s="280"/>
      <c r="Y387" s="281"/>
      <c r="Z387" s="282"/>
      <c r="AA387" s="305">
        <f t="shared" si="34"/>
        <v>1</v>
      </c>
      <c r="AB387" s="316"/>
      <c r="AC387" s="544"/>
      <c r="AD387" s="293"/>
      <c r="AE387" s="547"/>
      <c r="AF387" s="547"/>
      <c r="AG387" s="547"/>
      <c r="AH387" s="547"/>
      <c r="AI387" s="547"/>
      <c r="AJ387" s="547"/>
      <c r="AK387" s="547"/>
      <c r="AL387" s="547"/>
      <c r="AM387" s="547"/>
      <c r="AN387" s="547"/>
      <c r="AO387" s="547"/>
      <c r="AP387" s="547"/>
      <c r="AQ387" s="547"/>
      <c r="AR387" s="547"/>
      <c r="AS387" s="547"/>
      <c r="AT387" s="547"/>
      <c r="AU387" s="547"/>
      <c r="AV387" s="547"/>
      <c r="AW387" s="547"/>
    </row>
    <row r="388" spans="1:49" s="551" customFormat="1" ht="18.75" hidden="1" customHeight="1" x14ac:dyDescent="0.3">
      <c r="A388" s="352" t="s">
        <v>161</v>
      </c>
      <c r="B388" s="557" t="s">
        <v>1589</v>
      </c>
      <c r="C388" s="558" t="s">
        <v>1689</v>
      </c>
      <c r="D388" s="355" t="s">
        <v>1601</v>
      </c>
      <c r="E388" s="272"/>
      <c r="F388" s="272"/>
      <c r="G388" s="272" t="s">
        <v>3</v>
      </c>
      <c r="H388" s="536"/>
      <c r="I388" s="536"/>
      <c r="J388" s="536"/>
      <c r="K388" s="536"/>
      <c r="L388" s="272"/>
      <c r="M388" s="280">
        <v>6.49</v>
      </c>
      <c r="N388" s="275">
        <f t="shared" si="30"/>
        <v>3.2450000000000001</v>
      </c>
      <c r="O388" s="275">
        <f t="shared" si="31"/>
        <v>2.1633333333333336</v>
      </c>
      <c r="P388" s="276">
        <f t="shared" si="32"/>
        <v>7.7880000000000003</v>
      </c>
      <c r="Q388" s="287">
        <v>42371</v>
      </c>
      <c r="R388" s="288" t="s">
        <v>1648</v>
      </c>
      <c r="S388" s="559">
        <v>1</v>
      </c>
      <c r="T388" s="351"/>
      <c r="U388" s="289"/>
      <c r="V388" s="279"/>
      <c r="W388" s="280"/>
      <c r="X388" s="280"/>
      <c r="Y388" s="281"/>
      <c r="Z388" s="282"/>
      <c r="AA388" s="305">
        <f t="shared" si="34"/>
        <v>1</v>
      </c>
      <c r="AB388" s="316"/>
      <c r="AC388" s="544"/>
      <c r="AD388" s="293"/>
      <c r="AE388" s="547"/>
      <c r="AF388" s="547"/>
      <c r="AG388" s="547"/>
      <c r="AH388" s="547"/>
      <c r="AI388" s="547"/>
      <c r="AJ388" s="547"/>
      <c r="AK388" s="547"/>
      <c r="AL388" s="547"/>
      <c r="AM388" s="547"/>
      <c r="AN388" s="547"/>
      <c r="AO388" s="547"/>
      <c r="AP388" s="547"/>
      <c r="AQ388" s="547"/>
      <c r="AR388" s="547"/>
      <c r="AS388" s="547"/>
      <c r="AT388" s="547"/>
      <c r="AU388" s="547"/>
      <c r="AV388" s="547"/>
      <c r="AW388" s="547"/>
    </row>
    <row r="389" spans="1:49" s="551" customFormat="1" ht="18.75" hidden="1" customHeight="1" x14ac:dyDescent="0.3">
      <c r="A389" s="352" t="s">
        <v>161</v>
      </c>
      <c r="B389" s="557" t="s">
        <v>1589</v>
      </c>
      <c r="C389" s="558" t="s">
        <v>1594</v>
      </c>
      <c r="D389" s="355" t="s">
        <v>1602</v>
      </c>
      <c r="E389" s="272"/>
      <c r="F389" s="272"/>
      <c r="G389" s="272" t="s">
        <v>3</v>
      </c>
      <c r="H389" s="536"/>
      <c r="I389" s="536"/>
      <c r="J389" s="536"/>
      <c r="K389" s="536"/>
      <c r="L389" s="272"/>
      <c r="M389" s="280">
        <v>6.32</v>
      </c>
      <c r="N389" s="275">
        <f t="shared" si="30"/>
        <v>3.16</v>
      </c>
      <c r="O389" s="275">
        <f t="shared" si="31"/>
        <v>2.1066666666666669</v>
      </c>
      <c r="P389" s="276">
        <f t="shared" si="32"/>
        <v>7.5840000000000005</v>
      </c>
      <c r="Q389" s="287">
        <v>42371</v>
      </c>
      <c r="R389" s="288" t="s">
        <v>1648</v>
      </c>
      <c r="S389" s="559">
        <v>1</v>
      </c>
      <c r="T389" s="351"/>
      <c r="U389" s="289"/>
      <c r="V389" s="279"/>
      <c r="W389" s="280"/>
      <c r="X389" s="280"/>
      <c r="Y389" s="281"/>
      <c r="Z389" s="282"/>
      <c r="AA389" s="305">
        <f t="shared" si="34"/>
        <v>1</v>
      </c>
      <c r="AB389" s="316"/>
      <c r="AC389" s="544"/>
      <c r="AD389" s="293"/>
      <c r="AE389" s="547"/>
      <c r="AF389" s="547"/>
      <c r="AG389" s="547"/>
      <c r="AH389" s="547"/>
      <c r="AI389" s="547"/>
      <c r="AJ389" s="547"/>
      <c r="AK389" s="547"/>
      <c r="AL389" s="547"/>
      <c r="AM389" s="547"/>
      <c r="AN389" s="547"/>
      <c r="AO389" s="547"/>
      <c r="AP389" s="547"/>
      <c r="AQ389" s="547"/>
      <c r="AR389" s="547"/>
      <c r="AS389" s="547"/>
      <c r="AT389" s="547"/>
      <c r="AU389" s="547"/>
      <c r="AV389" s="547"/>
      <c r="AW389" s="547"/>
    </row>
    <row r="390" spans="1:49" s="538" customFormat="1" ht="18.75" hidden="1" customHeight="1" x14ac:dyDescent="0.3">
      <c r="A390" s="353" t="s">
        <v>843</v>
      </c>
      <c r="B390" s="561" t="s">
        <v>842</v>
      </c>
      <c r="C390" s="360" t="s">
        <v>723</v>
      </c>
      <c r="D390" s="562" t="s">
        <v>1692</v>
      </c>
      <c r="E390" s="272"/>
      <c r="F390" s="272"/>
      <c r="G390" s="272" t="s">
        <v>3</v>
      </c>
      <c r="H390" s="536"/>
      <c r="I390" s="536"/>
      <c r="J390" s="536"/>
      <c r="K390" s="536"/>
      <c r="L390" s="272"/>
      <c r="M390" s="280">
        <v>6.32</v>
      </c>
      <c r="N390" s="275">
        <f t="shared" si="30"/>
        <v>3.16</v>
      </c>
      <c r="O390" s="275">
        <f t="shared" si="31"/>
        <v>2.1066666666666669</v>
      </c>
      <c r="P390" s="276">
        <f t="shared" si="32"/>
        <v>7.5840000000000005</v>
      </c>
      <c r="Q390" s="277">
        <v>42508</v>
      </c>
      <c r="R390" s="271" t="s">
        <v>1648</v>
      </c>
      <c r="S390" s="561">
        <v>2</v>
      </c>
      <c r="T390" s="317"/>
      <c r="U390" s="278"/>
      <c r="V390" s="279"/>
      <c r="W390" s="280"/>
      <c r="X390" s="280"/>
      <c r="Y390" s="281"/>
      <c r="Z390" s="282"/>
      <c r="AA390" s="292">
        <f t="shared" si="34"/>
        <v>2</v>
      </c>
      <c r="AB390" s="317"/>
      <c r="AC390" s="537"/>
      <c r="AD390" s="284"/>
    </row>
    <row r="391" spans="1:49" s="551" customFormat="1" ht="18.75" hidden="1" customHeight="1" x14ac:dyDescent="0.3">
      <c r="A391" s="352" t="s">
        <v>161</v>
      </c>
      <c r="B391" s="557" t="s">
        <v>842</v>
      </c>
      <c r="C391" s="558" t="s">
        <v>1693</v>
      </c>
      <c r="D391" s="355" t="s">
        <v>1694</v>
      </c>
      <c r="E391" s="272"/>
      <c r="F391" s="272"/>
      <c r="G391" s="272" t="s">
        <v>3</v>
      </c>
      <c r="H391" s="536"/>
      <c r="I391" s="536"/>
      <c r="J391" s="536"/>
      <c r="K391" s="536"/>
      <c r="L391" s="272"/>
      <c r="M391" s="280">
        <v>6.32</v>
      </c>
      <c r="N391" s="275">
        <f t="shared" si="30"/>
        <v>3.16</v>
      </c>
      <c r="O391" s="275">
        <f t="shared" si="31"/>
        <v>2.1066666666666669</v>
      </c>
      <c r="P391" s="276">
        <f t="shared" si="32"/>
        <v>7.5840000000000005</v>
      </c>
      <c r="Q391" s="287">
        <v>42371</v>
      </c>
      <c r="R391" s="288" t="s">
        <v>1648</v>
      </c>
      <c r="S391" s="559">
        <v>1</v>
      </c>
      <c r="T391" s="351"/>
      <c r="U391" s="289"/>
      <c r="V391" s="279"/>
      <c r="W391" s="280"/>
      <c r="X391" s="280"/>
      <c r="Y391" s="281"/>
      <c r="Z391" s="282"/>
      <c r="AA391" s="305">
        <f t="shared" si="34"/>
        <v>1</v>
      </c>
      <c r="AB391" s="316"/>
      <c r="AC391" s="544"/>
      <c r="AD391" s="293"/>
      <c r="AE391" s="547"/>
      <c r="AF391" s="547"/>
      <c r="AG391" s="547"/>
      <c r="AH391" s="547"/>
      <c r="AI391" s="547"/>
      <c r="AJ391" s="547"/>
      <c r="AK391" s="547"/>
      <c r="AL391" s="547"/>
      <c r="AM391" s="547"/>
      <c r="AN391" s="547"/>
      <c r="AO391" s="547"/>
      <c r="AP391" s="547"/>
      <c r="AQ391" s="547"/>
      <c r="AR391" s="547"/>
      <c r="AS391" s="547"/>
      <c r="AT391" s="547"/>
      <c r="AU391" s="547"/>
      <c r="AV391" s="547"/>
      <c r="AW391" s="547"/>
    </row>
    <row r="392" spans="1:49" s="551" customFormat="1" ht="18.75" hidden="1" customHeight="1" x14ac:dyDescent="0.3">
      <c r="A392" s="352" t="s">
        <v>73</v>
      </c>
      <c r="B392" s="557" t="s">
        <v>1587</v>
      </c>
      <c r="C392" s="558" t="s">
        <v>1595</v>
      </c>
      <c r="D392" s="355" t="s">
        <v>1603</v>
      </c>
      <c r="E392" s="272"/>
      <c r="F392" s="272" t="s">
        <v>1620</v>
      </c>
      <c r="G392" s="272" t="s">
        <v>3</v>
      </c>
      <c r="H392" s="536"/>
      <c r="I392" s="536"/>
      <c r="J392" s="536"/>
      <c r="K392" s="536"/>
      <c r="L392" s="272"/>
      <c r="M392" s="347">
        <v>78</v>
      </c>
      <c r="N392" s="275">
        <f t="shared" si="30"/>
        <v>39</v>
      </c>
      <c r="O392" s="275">
        <f t="shared" si="31"/>
        <v>26</v>
      </c>
      <c r="P392" s="276">
        <f t="shared" si="32"/>
        <v>93.6</v>
      </c>
      <c r="Q392" s="287">
        <v>42371</v>
      </c>
      <c r="R392" s="288" t="s">
        <v>1648</v>
      </c>
      <c r="S392" s="559">
        <v>1</v>
      </c>
      <c r="T392" s="351"/>
      <c r="U392" s="289"/>
      <c r="V392" s="279">
        <v>42444</v>
      </c>
      <c r="W392" s="280" t="s">
        <v>457</v>
      </c>
      <c r="X392" s="280">
        <v>1</v>
      </c>
      <c r="Y392" s="281"/>
      <c r="Z392" s="282"/>
      <c r="AA392" s="304">
        <f>S392-X392</f>
        <v>0</v>
      </c>
      <c r="AB392" s="316"/>
      <c r="AC392" s="544"/>
      <c r="AD392" s="293" t="s">
        <v>459</v>
      </c>
      <c r="AE392" s="547"/>
      <c r="AF392" s="547"/>
      <c r="AG392" s="547"/>
      <c r="AH392" s="547"/>
      <c r="AI392" s="547"/>
      <c r="AJ392" s="547"/>
      <c r="AK392" s="547"/>
      <c r="AL392" s="547"/>
      <c r="AM392" s="547"/>
      <c r="AN392" s="547"/>
      <c r="AO392" s="547"/>
      <c r="AP392" s="547"/>
      <c r="AQ392" s="547"/>
      <c r="AR392" s="547"/>
      <c r="AS392" s="547"/>
      <c r="AT392" s="547"/>
      <c r="AU392" s="547"/>
      <c r="AV392" s="547"/>
      <c r="AW392" s="547"/>
    </row>
    <row r="393" spans="1:49" s="551" customFormat="1" ht="18.75" hidden="1" customHeight="1" x14ac:dyDescent="0.3">
      <c r="A393" s="352" t="s">
        <v>67</v>
      </c>
      <c r="B393" s="557" t="s">
        <v>1590</v>
      </c>
      <c r="C393" s="558" t="s">
        <v>1526</v>
      </c>
      <c r="D393" s="355" t="s">
        <v>1604</v>
      </c>
      <c r="E393" s="272"/>
      <c r="F393" s="272" t="s">
        <v>1620</v>
      </c>
      <c r="G393" s="272" t="s">
        <v>3</v>
      </c>
      <c r="H393" s="536"/>
      <c r="I393" s="536"/>
      <c r="J393" s="536"/>
      <c r="K393" s="536"/>
      <c r="L393" s="272"/>
      <c r="M393" s="347">
        <v>78</v>
      </c>
      <c r="N393" s="275">
        <f t="shared" si="30"/>
        <v>39</v>
      </c>
      <c r="O393" s="275">
        <f t="shared" si="31"/>
        <v>26</v>
      </c>
      <c r="P393" s="276">
        <f t="shared" si="32"/>
        <v>93.6</v>
      </c>
      <c r="Q393" s="287">
        <v>42371</v>
      </c>
      <c r="R393" s="288" t="s">
        <v>1648</v>
      </c>
      <c r="S393" s="559">
        <v>8</v>
      </c>
      <c r="T393" s="351"/>
      <c r="U393" s="289"/>
      <c r="V393" s="279">
        <v>42473</v>
      </c>
      <c r="W393" s="280" t="s">
        <v>457</v>
      </c>
      <c r="X393" s="280">
        <v>2</v>
      </c>
      <c r="Y393" s="281"/>
      <c r="Z393" s="282"/>
      <c r="AA393" s="305">
        <f>S393-X393</f>
        <v>6</v>
      </c>
      <c r="AB393" s="316"/>
      <c r="AC393" s="544"/>
      <c r="AD393" s="293" t="s">
        <v>459</v>
      </c>
      <c r="AE393" s="547"/>
      <c r="AF393" s="547"/>
      <c r="AG393" s="547"/>
      <c r="AH393" s="547"/>
      <c r="AI393" s="547"/>
      <c r="AJ393" s="547"/>
      <c r="AK393" s="547"/>
      <c r="AL393" s="547"/>
      <c r="AM393" s="547"/>
      <c r="AN393" s="547"/>
      <c r="AO393" s="547"/>
      <c r="AP393" s="547"/>
      <c r="AQ393" s="547"/>
      <c r="AR393" s="547"/>
      <c r="AS393" s="547"/>
      <c r="AT393" s="547"/>
      <c r="AU393" s="547"/>
      <c r="AV393" s="547"/>
      <c r="AW393" s="547"/>
    </row>
    <row r="394" spans="1:49" s="551" customFormat="1" ht="18.75" hidden="1" customHeight="1" x14ac:dyDescent="0.3">
      <c r="A394" s="352" t="s">
        <v>13</v>
      </c>
      <c r="B394" s="557" t="s">
        <v>1589</v>
      </c>
      <c r="C394" s="558" t="s">
        <v>1596</v>
      </c>
      <c r="D394" s="355" t="s">
        <v>1605</v>
      </c>
      <c r="E394" s="272"/>
      <c r="F394" s="272" t="s">
        <v>1070</v>
      </c>
      <c r="G394" s="272" t="s">
        <v>3</v>
      </c>
      <c r="H394" s="536"/>
      <c r="I394" s="536"/>
      <c r="J394" s="536"/>
      <c r="K394" s="536"/>
      <c r="L394" s="272"/>
      <c r="M394" s="280">
        <v>42.74</v>
      </c>
      <c r="N394" s="275">
        <f t="shared" si="30"/>
        <v>21.37</v>
      </c>
      <c r="O394" s="275">
        <f t="shared" si="31"/>
        <v>14.246666666666668</v>
      </c>
      <c r="P394" s="276">
        <f t="shared" si="32"/>
        <v>51.288000000000004</v>
      </c>
      <c r="Q394" s="287">
        <v>42371</v>
      </c>
      <c r="R394" s="288" t="s">
        <v>1648</v>
      </c>
      <c r="S394" s="559">
        <v>29</v>
      </c>
      <c r="T394" s="351"/>
      <c r="U394" s="289"/>
      <c r="V394" s="279">
        <v>42394</v>
      </c>
      <c r="W394" s="280" t="s">
        <v>457</v>
      </c>
      <c r="X394" s="280">
        <v>1</v>
      </c>
      <c r="Y394" s="281"/>
      <c r="Z394" s="282"/>
      <c r="AA394" s="783">
        <f>S394-X394-X395</f>
        <v>27</v>
      </c>
      <c r="AB394" s="316"/>
      <c r="AC394" s="544"/>
      <c r="AD394" s="293" t="s">
        <v>1672</v>
      </c>
      <c r="AE394" s="547"/>
      <c r="AF394" s="547"/>
      <c r="AG394" s="547"/>
      <c r="AH394" s="547"/>
      <c r="AI394" s="547"/>
      <c r="AJ394" s="547"/>
      <c r="AK394" s="547"/>
      <c r="AL394" s="547"/>
      <c r="AM394" s="547"/>
      <c r="AN394" s="547"/>
      <c r="AO394" s="547"/>
      <c r="AP394" s="547"/>
      <c r="AQ394" s="547"/>
      <c r="AR394" s="547"/>
      <c r="AS394" s="547"/>
      <c r="AT394" s="547"/>
      <c r="AU394" s="547"/>
      <c r="AV394" s="547"/>
      <c r="AW394" s="547"/>
    </row>
    <row r="395" spans="1:49" s="551" customFormat="1" ht="18.75" hidden="1" customHeight="1" x14ac:dyDescent="0.3">
      <c r="A395" s="352" t="s">
        <v>13</v>
      </c>
      <c r="B395" s="557" t="s">
        <v>1589</v>
      </c>
      <c r="C395" s="558" t="s">
        <v>1596</v>
      </c>
      <c r="D395" s="355" t="s">
        <v>1605</v>
      </c>
      <c r="E395" s="272"/>
      <c r="F395" s="272" t="s">
        <v>1070</v>
      </c>
      <c r="G395" s="272" t="s">
        <v>3</v>
      </c>
      <c r="H395" s="536"/>
      <c r="I395" s="536"/>
      <c r="J395" s="536"/>
      <c r="K395" s="536"/>
      <c r="L395" s="272"/>
      <c r="M395" s="280">
        <v>42.74</v>
      </c>
      <c r="N395" s="275">
        <f t="shared" si="30"/>
        <v>21.37</v>
      </c>
      <c r="O395" s="275">
        <f t="shared" si="31"/>
        <v>14.246666666666668</v>
      </c>
      <c r="P395" s="276">
        <f t="shared" si="32"/>
        <v>51.288000000000004</v>
      </c>
      <c r="Q395" s="287"/>
      <c r="R395" s="288"/>
      <c r="S395" s="559"/>
      <c r="T395" s="351"/>
      <c r="U395" s="289"/>
      <c r="V395" s="279">
        <v>42424</v>
      </c>
      <c r="W395" s="280" t="s">
        <v>457</v>
      </c>
      <c r="X395" s="280">
        <v>1</v>
      </c>
      <c r="Y395" s="281"/>
      <c r="Z395" s="282"/>
      <c r="AA395" s="784"/>
      <c r="AB395" s="316"/>
      <c r="AC395" s="544"/>
      <c r="AD395" s="293" t="s">
        <v>2107</v>
      </c>
      <c r="AE395" s="547"/>
      <c r="AF395" s="547"/>
      <c r="AG395" s="547"/>
      <c r="AH395" s="547"/>
      <c r="AI395" s="547"/>
      <c r="AJ395" s="547"/>
      <c r="AK395" s="547"/>
      <c r="AL395" s="547"/>
      <c r="AM395" s="547"/>
      <c r="AN395" s="547"/>
      <c r="AO395" s="547"/>
      <c r="AP395" s="547"/>
      <c r="AQ395" s="547"/>
      <c r="AR395" s="547"/>
      <c r="AS395" s="547"/>
      <c r="AT395" s="547"/>
      <c r="AU395" s="547"/>
      <c r="AV395" s="547"/>
      <c r="AW395" s="547"/>
    </row>
    <row r="396" spans="1:49" s="551" customFormat="1" ht="18.75" hidden="1" customHeight="1" x14ac:dyDescent="0.3">
      <c r="A396" s="352" t="s">
        <v>56</v>
      </c>
      <c r="B396" s="557" t="s">
        <v>1634</v>
      </c>
      <c r="C396" s="558" t="s">
        <v>1632</v>
      </c>
      <c r="D396" s="355" t="s">
        <v>1633</v>
      </c>
      <c r="E396" s="272"/>
      <c r="F396" s="272" t="s">
        <v>536</v>
      </c>
      <c r="G396" s="272" t="s">
        <v>3</v>
      </c>
      <c r="H396" s="536"/>
      <c r="I396" s="536"/>
      <c r="J396" s="536"/>
      <c r="K396" s="536"/>
      <c r="L396" s="272"/>
      <c r="M396" s="280">
        <v>15.33</v>
      </c>
      <c r="N396" s="275">
        <f t="shared" si="30"/>
        <v>7.665</v>
      </c>
      <c r="O396" s="275">
        <f t="shared" si="31"/>
        <v>5.1100000000000003</v>
      </c>
      <c r="P396" s="276">
        <f t="shared" si="32"/>
        <v>18.396000000000001</v>
      </c>
      <c r="Q396" s="287">
        <v>42380</v>
      </c>
      <c r="R396" s="288" t="s">
        <v>1648</v>
      </c>
      <c r="S396" s="559">
        <v>55</v>
      </c>
      <c r="T396" s="351"/>
      <c r="U396" s="289"/>
      <c r="V396" s="279">
        <v>42433</v>
      </c>
      <c r="W396" s="280" t="s">
        <v>457</v>
      </c>
      <c r="X396" s="280">
        <v>1</v>
      </c>
      <c r="Y396" s="281"/>
      <c r="Z396" s="282"/>
      <c r="AA396" s="526">
        <f>S396-X396</f>
        <v>54</v>
      </c>
      <c r="AB396" s="316"/>
      <c r="AC396" s="544"/>
      <c r="AD396" s="293" t="s">
        <v>615</v>
      </c>
      <c r="AE396" s="547"/>
      <c r="AF396" s="547"/>
      <c r="AG396" s="547"/>
      <c r="AH396" s="547"/>
      <c r="AI396" s="547"/>
      <c r="AJ396" s="547"/>
      <c r="AK396" s="547"/>
      <c r="AL396" s="547"/>
      <c r="AM396" s="547"/>
      <c r="AN396" s="547"/>
      <c r="AO396" s="547"/>
      <c r="AP396" s="547"/>
      <c r="AQ396" s="547"/>
      <c r="AR396" s="547"/>
      <c r="AS396" s="547"/>
      <c r="AT396" s="547"/>
      <c r="AU396" s="547"/>
      <c r="AV396" s="547"/>
      <c r="AW396" s="547"/>
    </row>
    <row r="397" spans="1:49" s="551" customFormat="1" ht="18.75" hidden="1" customHeight="1" x14ac:dyDescent="0.3">
      <c r="A397" s="352" t="s">
        <v>40</v>
      </c>
      <c r="B397" s="557" t="s">
        <v>1634</v>
      </c>
      <c r="C397" s="558" t="s">
        <v>1635</v>
      </c>
      <c r="D397" s="355" t="s">
        <v>1636</v>
      </c>
      <c r="E397" s="272"/>
      <c r="F397" s="272" t="s">
        <v>536</v>
      </c>
      <c r="G397" s="272" t="s">
        <v>3</v>
      </c>
      <c r="H397" s="536"/>
      <c r="I397" s="536"/>
      <c r="J397" s="536"/>
      <c r="K397" s="536"/>
      <c r="L397" s="272"/>
      <c r="M397" s="280">
        <v>15.33</v>
      </c>
      <c r="N397" s="275">
        <f t="shared" si="30"/>
        <v>7.665</v>
      </c>
      <c r="O397" s="275">
        <f t="shared" si="31"/>
        <v>5.1100000000000003</v>
      </c>
      <c r="P397" s="276">
        <f t="shared" si="32"/>
        <v>18.396000000000001</v>
      </c>
      <c r="Q397" s="287">
        <v>42380</v>
      </c>
      <c r="R397" s="288" t="s">
        <v>1648</v>
      </c>
      <c r="S397" s="559">
        <v>48</v>
      </c>
      <c r="T397" s="351"/>
      <c r="U397" s="289"/>
      <c r="V397" s="279">
        <v>42403</v>
      </c>
      <c r="W397" s="280" t="s">
        <v>457</v>
      </c>
      <c r="X397" s="280">
        <v>1</v>
      </c>
      <c r="Y397" s="281"/>
      <c r="Z397" s="282"/>
      <c r="AA397" s="783">
        <v>42</v>
      </c>
      <c r="AB397" s="316"/>
      <c r="AC397" s="544"/>
      <c r="AD397" s="293" t="s">
        <v>615</v>
      </c>
      <c r="AE397" s="547"/>
      <c r="AF397" s="547"/>
      <c r="AG397" s="547"/>
      <c r="AH397" s="547"/>
      <c r="AI397" s="547"/>
      <c r="AJ397" s="547"/>
      <c r="AK397" s="547"/>
      <c r="AL397" s="547"/>
      <c r="AM397" s="547"/>
      <c r="AN397" s="547"/>
      <c r="AO397" s="547"/>
      <c r="AP397" s="547"/>
      <c r="AQ397" s="547"/>
      <c r="AR397" s="547"/>
      <c r="AS397" s="547"/>
      <c r="AT397" s="547"/>
      <c r="AU397" s="547"/>
      <c r="AV397" s="547"/>
      <c r="AW397" s="547"/>
    </row>
    <row r="398" spans="1:49" s="551" customFormat="1" ht="18.75" hidden="1" customHeight="1" x14ac:dyDescent="0.3">
      <c r="A398" s="352" t="s">
        <v>40</v>
      </c>
      <c r="B398" s="557" t="s">
        <v>1634</v>
      </c>
      <c r="C398" s="558" t="s">
        <v>1635</v>
      </c>
      <c r="D398" s="355" t="s">
        <v>1636</v>
      </c>
      <c r="E398" s="272"/>
      <c r="F398" s="272" t="s">
        <v>536</v>
      </c>
      <c r="G398" s="272" t="s">
        <v>3</v>
      </c>
      <c r="H398" s="536"/>
      <c r="I398" s="536"/>
      <c r="J398" s="536"/>
      <c r="K398" s="536"/>
      <c r="L398" s="272"/>
      <c r="M398" s="280">
        <v>15.33</v>
      </c>
      <c r="N398" s="275">
        <f t="shared" si="30"/>
        <v>7.665</v>
      </c>
      <c r="O398" s="275">
        <f t="shared" si="31"/>
        <v>5.1100000000000003</v>
      </c>
      <c r="P398" s="276">
        <f t="shared" si="32"/>
        <v>18.396000000000001</v>
      </c>
      <c r="Q398" s="287"/>
      <c r="R398" s="288"/>
      <c r="S398" s="559"/>
      <c r="T398" s="351"/>
      <c r="U398" s="289"/>
      <c r="V398" s="279">
        <v>42433</v>
      </c>
      <c r="W398" s="280" t="s">
        <v>457</v>
      </c>
      <c r="X398" s="280">
        <v>1</v>
      </c>
      <c r="Y398" s="281"/>
      <c r="Z398" s="282"/>
      <c r="AA398" s="800"/>
      <c r="AB398" s="316"/>
      <c r="AC398" s="544"/>
      <c r="AD398" s="293" t="s">
        <v>615</v>
      </c>
      <c r="AE398" s="547"/>
      <c r="AF398" s="547"/>
      <c r="AG398" s="547"/>
      <c r="AH398" s="547"/>
      <c r="AI398" s="547"/>
      <c r="AJ398" s="547"/>
      <c r="AK398" s="547"/>
      <c r="AL398" s="547"/>
      <c r="AM398" s="547"/>
      <c r="AN398" s="547"/>
      <c r="AO398" s="547"/>
      <c r="AP398" s="547"/>
      <c r="AQ398" s="547"/>
      <c r="AR398" s="547"/>
      <c r="AS398" s="547"/>
      <c r="AT398" s="547"/>
      <c r="AU398" s="547"/>
      <c r="AV398" s="547"/>
      <c r="AW398" s="547"/>
    </row>
    <row r="399" spans="1:49" s="551" customFormat="1" ht="18.75" hidden="1" customHeight="1" x14ac:dyDescent="0.3">
      <c r="A399" s="352" t="s">
        <v>40</v>
      </c>
      <c r="B399" s="557" t="s">
        <v>1634</v>
      </c>
      <c r="C399" s="558" t="s">
        <v>1635</v>
      </c>
      <c r="D399" s="355" t="s">
        <v>1636</v>
      </c>
      <c r="E399" s="272"/>
      <c r="F399" s="272" t="s">
        <v>536</v>
      </c>
      <c r="G399" s="272" t="s">
        <v>3</v>
      </c>
      <c r="H399" s="536"/>
      <c r="I399" s="536"/>
      <c r="J399" s="536"/>
      <c r="K399" s="536"/>
      <c r="L399" s="272"/>
      <c r="M399" s="280">
        <v>15.33</v>
      </c>
      <c r="N399" s="275">
        <f t="shared" si="30"/>
        <v>7.665</v>
      </c>
      <c r="O399" s="275">
        <f t="shared" si="31"/>
        <v>5.1100000000000003</v>
      </c>
      <c r="P399" s="276">
        <f t="shared" si="32"/>
        <v>18.396000000000001</v>
      </c>
      <c r="Q399" s="287"/>
      <c r="R399" s="288"/>
      <c r="S399" s="559"/>
      <c r="T399" s="351"/>
      <c r="U399" s="289"/>
      <c r="V399" s="279">
        <v>42444</v>
      </c>
      <c r="W399" s="280" t="s">
        <v>457</v>
      </c>
      <c r="X399" s="280">
        <v>1</v>
      </c>
      <c r="Y399" s="281"/>
      <c r="Z399" s="282"/>
      <c r="AA399" s="800"/>
      <c r="AB399" s="316"/>
      <c r="AC399" s="544"/>
      <c r="AD399" s="293" t="s">
        <v>459</v>
      </c>
      <c r="AE399" s="547"/>
      <c r="AF399" s="547"/>
      <c r="AG399" s="547"/>
      <c r="AH399" s="547"/>
      <c r="AI399" s="547"/>
      <c r="AJ399" s="547"/>
      <c r="AK399" s="547"/>
      <c r="AL399" s="547"/>
      <c r="AM399" s="547"/>
      <c r="AN399" s="547"/>
      <c r="AO399" s="547"/>
      <c r="AP399" s="547"/>
      <c r="AQ399" s="547"/>
      <c r="AR399" s="547"/>
      <c r="AS399" s="547"/>
      <c r="AT399" s="547"/>
      <c r="AU399" s="547"/>
      <c r="AV399" s="547"/>
      <c r="AW399" s="547"/>
    </row>
    <row r="400" spans="1:49" s="538" customFormat="1" ht="18.75" hidden="1" customHeight="1" x14ac:dyDescent="0.3">
      <c r="A400" s="353" t="s">
        <v>40</v>
      </c>
      <c r="B400" s="561" t="s">
        <v>1634</v>
      </c>
      <c r="C400" s="558" t="s">
        <v>1635</v>
      </c>
      <c r="D400" s="562" t="s">
        <v>1636</v>
      </c>
      <c r="E400" s="271"/>
      <c r="F400" s="271" t="s">
        <v>536</v>
      </c>
      <c r="G400" s="271" t="s">
        <v>3</v>
      </c>
      <c r="H400" s="535"/>
      <c r="I400" s="535"/>
      <c r="J400" s="535"/>
      <c r="K400" s="535"/>
      <c r="L400" s="271"/>
      <c r="M400" s="280">
        <v>15.33</v>
      </c>
      <c r="N400" s="318">
        <f t="shared" si="30"/>
        <v>7.665</v>
      </c>
      <c r="O400" s="318">
        <f t="shared" si="31"/>
        <v>5.1100000000000003</v>
      </c>
      <c r="P400" s="319">
        <f t="shared" si="32"/>
        <v>18.396000000000001</v>
      </c>
      <c r="Q400" s="277"/>
      <c r="R400" s="271"/>
      <c r="S400" s="561"/>
      <c r="T400" s="317"/>
      <c r="U400" s="278"/>
      <c r="V400" s="277">
        <v>42493</v>
      </c>
      <c r="W400" s="354" t="s">
        <v>2247</v>
      </c>
      <c r="X400" s="271">
        <v>3</v>
      </c>
      <c r="Y400" s="320"/>
      <c r="Z400" s="278"/>
      <c r="AA400" s="801"/>
      <c r="AB400" s="317"/>
      <c r="AC400" s="537"/>
      <c r="AD400" s="284" t="s">
        <v>2248</v>
      </c>
    </row>
    <row r="401" spans="1:49" s="551" customFormat="1" ht="18.75" hidden="1" customHeight="1" x14ac:dyDescent="0.3">
      <c r="A401" s="352" t="s">
        <v>40</v>
      </c>
      <c r="B401" s="557" t="s">
        <v>1634</v>
      </c>
      <c r="C401" s="558" t="s">
        <v>1637</v>
      </c>
      <c r="D401" s="355" t="s">
        <v>1638</v>
      </c>
      <c r="E401" s="272"/>
      <c r="F401" s="272" t="s">
        <v>536</v>
      </c>
      <c r="G401" s="272" t="s">
        <v>3</v>
      </c>
      <c r="H401" s="536"/>
      <c r="I401" s="536"/>
      <c r="J401" s="536"/>
      <c r="K401" s="536"/>
      <c r="L401" s="272"/>
      <c r="M401" s="280">
        <v>15.33</v>
      </c>
      <c r="N401" s="275">
        <f t="shared" si="30"/>
        <v>7.665</v>
      </c>
      <c r="O401" s="275">
        <f t="shared" si="31"/>
        <v>5.1100000000000003</v>
      </c>
      <c r="P401" s="276">
        <f t="shared" si="32"/>
        <v>18.396000000000001</v>
      </c>
      <c r="Q401" s="287">
        <v>42380</v>
      </c>
      <c r="R401" s="288" t="s">
        <v>1648</v>
      </c>
      <c r="S401" s="559">
        <v>89</v>
      </c>
      <c r="T401" s="351"/>
      <c r="U401" s="289"/>
      <c r="V401" s="279">
        <v>42403</v>
      </c>
      <c r="W401" s="280" t="s">
        <v>457</v>
      </c>
      <c r="X401" s="280">
        <v>1</v>
      </c>
      <c r="Y401" s="281"/>
      <c r="Z401" s="282"/>
      <c r="AA401" s="783">
        <f>S401-X401-X402</f>
        <v>87</v>
      </c>
      <c r="AB401" s="316"/>
      <c r="AC401" s="544"/>
      <c r="AD401" s="293" t="s">
        <v>615</v>
      </c>
      <c r="AE401" s="547"/>
      <c r="AF401" s="547"/>
      <c r="AG401" s="547"/>
      <c r="AH401" s="547"/>
      <c r="AI401" s="547"/>
      <c r="AJ401" s="547"/>
      <c r="AK401" s="547"/>
      <c r="AL401" s="547"/>
      <c r="AM401" s="547"/>
      <c r="AN401" s="547"/>
      <c r="AO401" s="547"/>
      <c r="AP401" s="547"/>
      <c r="AQ401" s="547"/>
      <c r="AR401" s="547"/>
      <c r="AS401" s="547"/>
      <c r="AT401" s="547"/>
      <c r="AU401" s="547"/>
      <c r="AV401" s="547"/>
      <c r="AW401" s="547"/>
    </row>
    <row r="402" spans="1:49" s="551" customFormat="1" ht="18.75" hidden="1" customHeight="1" x14ac:dyDescent="0.3">
      <c r="A402" s="352" t="s">
        <v>40</v>
      </c>
      <c r="B402" s="557" t="s">
        <v>1634</v>
      </c>
      <c r="C402" s="558" t="s">
        <v>1637</v>
      </c>
      <c r="D402" s="355" t="s">
        <v>1638</v>
      </c>
      <c r="E402" s="272"/>
      <c r="F402" s="272" t="s">
        <v>536</v>
      </c>
      <c r="G402" s="272" t="s">
        <v>3</v>
      </c>
      <c r="H402" s="536"/>
      <c r="I402" s="536"/>
      <c r="J402" s="536"/>
      <c r="K402" s="536"/>
      <c r="L402" s="272"/>
      <c r="M402" s="280">
        <v>15.33</v>
      </c>
      <c r="N402" s="275">
        <f t="shared" si="30"/>
        <v>7.665</v>
      </c>
      <c r="O402" s="275">
        <f t="shared" si="31"/>
        <v>5.1100000000000003</v>
      </c>
      <c r="P402" s="276">
        <f t="shared" si="32"/>
        <v>18.396000000000001</v>
      </c>
      <c r="Q402" s="287"/>
      <c r="R402" s="288"/>
      <c r="S402" s="559"/>
      <c r="T402" s="351"/>
      <c r="U402" s="289"/>
      <c r="V402" s="279">
        <v>42444</v>
      </c>
      <c r="W402" s="280" t="s">
        <v>457</v>
      </c>
      <c r="X402" s="280">
        <v>1</v>
      </c>
      <c r="Y402" s="281"/>
      <c r="Z402" s="282"/>
      <c r="AA402" s="784"/>
      <c r="AB402" s="316"/>
      <c r="AC402" s="544"/>
      <c r="AD402" s="293" t="s">
        <v>459</v>
      </c>
      <c r="AE402" s="547"/>
      <c r="AF402" s="547"/>
      <c r="AG402" s="547"/>
      <c r="AH402" s="547"/>
      <c r="AI402" s="547"/>
      <c r="AJ402" s="547"/>
      <c r="AK402" s="547"/>
      <c r="AL402" s="547"/>
      <c r="AM402" s="547"/>
      <c r="AN402" s="547"/>
      <c r="AO402" s="547"/>
      <c r="AP402" s="547"/>
      <c r="AQ402" s="547"/>
      <c r="AR402" s="547"/>
      <c r="AS402" s="547"/>
      <c r="AT402" s="547"/>
      <c r="AU402" s="547"/>
      <c r="AV402" s="547"/>
      <c r="AW402" s="547"/>
    </row>
    <row r="403" spans="1:49" s="551" customFormat="1" ht="18.75" hidden="1" customHeight="1" x14ac:dyDescent="0.3">
      <c r="A403" s="352" t="s">
        <v>40</v>
      </c>
      <c r="B403" s="557" t="s">
        <v>1634</v>
      </c>
      <c r="C403" s="558" t="s">
        <v>1639</v>
      </c>
      <c r="D403" s="355" t="s">
        <v>1640</v>
      </c>
      <c r="E403" s="272"/>
      <c r="F403" s="272" t="s">
        <v>536</v>
      </c>
      <c r="G403" s="272" t="s">
        <v>3</v>
      </c>
      <c r="H403" s="536"/>
      <c r="I403" s="536"/>
      <c r="J403" s="536"/>
      <c r="K403" s="536"/>
      <c r="L403" s="272"/>
      <c r="M403" s="280">
        <v>15.33</v>
      </c>
      <c r="N403" s="275">
        <f t="shared" si="30"/>
        <v>7.665</v>
      </c>
      <c r="O403" s="275">
        <f t="shared" si="31"/>
        <v>5.1100000000000003</v>
      </c>
      <c r="P403" s="276">
        <f t="shared" si="32"/>
        <v>18.396000000000001</v>
      </c>
      <c r="Q403" s="287">
        <v>42380</v>
      </c>
      <c r="R403" s="288" t="s">
        <v>1648</v>
      </c>
      <c r="S403" s="559">
        <v>46</v>
      </c>
      <c r="T403" s="351"/>
      <c r="U403" s="289"/>
      <c r="V403" s="279">
        <v>42403</v>
      </c>
      <c r="W403" s="280" t="s">
        <v>457</v>
      </c>
      <c r="X403" s="280">
        <v>1</v>
      </c>
      <c r="Y403" s="281"/>
      <c r="Z403" s="282"/>
      <c r="AA403" s="783">
        <f>S403-X405-X406</f>
        <v>44</v>
      </c>
      <c r="AB403" s="316"/>
      <c r="AC403" s="544"/>
      <c r="AD403" s="293" t="s">
        <v>615</v>
      </c>
      <c r="AE403" s="547"/>
      <c r="AF403" s="547"/>
      <c r="AG403" s="547"/>
      <c r="AH403" s="547"/>
      <c r="AI403" s="547"/>
      <c r="AJ403" s="547"/>
      <c r="AK403" s="547"/>
      <c r="AL403" s="547"/>
      <c r="AM403" s="547"/>
      <c r="AN403" s="547"/>
      <c r="AO403" s="547"/>
      <c r="AP403" s="547"/>
      <c r="AQ403" s="547"/>
      <c r="AR403" s="547"/>
      <c r="AS403" s="547"/>
      <c r="AT403" s="547"/>
      <c r="AU403" s="547"/>
      <c r="AV403" s="547"/>
      <c r="AW403" s="547"/>
    </row>
    <row r="404" spans="1:49" s="551" customFormat="1" ht="18.75" hidden="1" customHeight="1" x14ac:dyDescent="0.3">
      <c r="A404" s="352" t="s">
        <v>40</v>
      </c>
      <c r="B404" s="557" t="s">
        <v>1634</v>
      </c>
      <c r="C404" s="558" t="s">
        <v>1639</v>
      </c>
      <c r="D404" s="355" t="s">
        <v>1640</v>
      </c>
      <c r="E404" s="272"/>
      <c r="F404" s="272" t="s">
        <v>536</v>
      </c>
      <c r="G404" s="272" t="s">
        <v>3</v>
      </c>
      <c r="H404" s="536"/>
      <c r="I404" s="536"/>
      <c r="J404" s="536"/>
      <c r="K404" s="536"/>
      <c r="L404" s="272"/>
      <c r="M404" s="280">
        <v>15.33</v>
      </c>
      <c r="N404" s="275">
        <f t="shared" si="30"/>
        <v>7.665</v>
      </c>
      <c r="O404" s="275">
        <f t="shared" si="31"/>
        <v>5.1100000000000003</v>
      </c>
      <c r="P404" s="276">
        <f t="shared" si="32"/>
        <v>18.396000000000001</v>
      </c>
      <c r="Q404" s="287"/>
      <c r="R404" s="288"/>
      <c r="S404" s="559"/>
      <c r="T404" s="351"/>
      <c r="U404" s="289"/>
      <c r="V404" s="279">
        <v>42444</v>
      </c>
      <c r="W404" s="280" t="s">
        <v>457</v>
      </c>
      <c r="X404" s="280">
        <v>1</v>
      </c>
      <c r="Y404" s="281"/>
      <c r="Z404" s="282"/>
      <c r="AA404" s="784"/>
      <c r="AB404" s="316"/>
      <c r="AC404" s="544"/>
      <c r="AD404" s="293" t="s">
        <v>459</v>
      </c>
      <c r="AE404" s="547"/>
      <c r="AF404" s="547"/>
      <c r="AG404" s="547"/>
      <c r="AH404" s="547"/>
      <c r="AI404" s="547"/>
      <c r="AJ404" s="547"/>
      <c r="AK404" s="547"/>
      <c r="AL404" s="547"/>
      <c r="AM404" s="547"/>
      <c r="AN404" s="547"/>
      <c r="AO404" s="547"/>
      <c r="AP404" s="547"/>
      <c r="AQ404" s="547"/>
      <c r="AR404" s="547"/>
      <c r="AS404" s="547"/>
      <c r="AT404" s="547"/>
      <c r="AU404" s="547"/>
      <c r="AV404" s="547"/>
      <c r="AW404" s="547"/>
    </row>
    <row r="405" spans="1:49" s="551" customFormat="1" ht="18.75" hidden="1" customHeight="1" x14ac:dyDescent="0.3">
      <c r="A405" s="352" t="s">
        <v>40</v>
      </c>
      <c r="B405" s="557" t="s">
        <v>1634</v>
      </c>
      <c r="C405" s="558" t="s">
        <v>1641</v>
      </c>
      <c r="D405" s="355" t="s">
        <v>1642</v>
      </c>
      <c r="E405" s="272"/>
      <c r="F405" s="272" t="s">
        <v>536</v>
      </c>
      <c r="G405" s="272" t="s">
        <v>3</v>
      </c>
      <c r="H405" s="536"/>
      <c r="I405" s="536"/>
      <c r="J405" s="536"/>
      <c r="K405" s="536"/>
      <c r="L405" s="272"/>
      <c r="M405" s="280">
        <v>15.33</v>
      </c>
      <c r="N405" s="275">
        <f t="shared" si="30"/>
        <v>7.665</v>
      </c>
      <c r="O405" s="275">
        <f t="shared" si="31"/>
        <v>5.1100000000000003</v>
      </c>
      <c r="P405" s="276">
        <f t="shared" si="32"/>
        <v>18.396000000000001</v>
      </c>
      <c r="Q405" s="287">
        <v>42380</v>
      </c>
      <c r="R405" s="288" t="s">
        <v>1648</v>
      </c>
      <c r="S405" s="559">
        <v>82</v>
      </c>
      <c r="T405" s="351"/>
      <c r="U405" s="289"/>
      <c r="V405" s="279">
        <v>42403</v>
      </c>
      <c r="W405" s="280" t="s">
        <v>457</v>
      </c>
      <c r="X405" s="280">
        <v>1</v>
      </c>
      <c r="Y405" s="281"/>
      <c r="Z405" s="282"/>
      <c r="AA405" s="783">
        <v>78</v>
      </c>
      <c r="AB405" s="316"/>
      <c r="AC405" s="544"/>
      <c r="AD405" s="293" t="s">
        <v>615</v>
      </c>
      <c r="AE405" s="547"/>
      <c r="AF405" s="547"/>
      <c r="AG405" s="547"/>
      <c r="AH405" s="547"/>
      <c r="AI405" s="547"/>
      <c r="AJ405" s="547"/>
      <c r="AK405" s="547"/>
      <c r="AL405" s="547"/>
      <c r="AM405" s="547"/>
      <c r="AN405" s="547"/>
      <c r="AO405" s="547"/>
      <c r="AP405" s="547"/>
      <c r="AQ405" s="547"/>
      <c r="AR405" s="547"/>
      <c r="AS405" s="547"/>
      <c r="AT405" s="547"/>
      <c r="AU405" s="547"/>
      <c r="AV405" s="547"/>
      <c r="AW405" s="547"/>
    </row>
    <row r="406" spans="1:49" s="551" customFormat="1" ht="18.75" hidden="1" customHeight="1" x14ac:dyDescent="0.3">
      <c r="A406" s="352" t="s">
        <v>40</v>
      </c>
      <c r="B406" s="557" t="s">
        <v>1634</v>
      </c>
      <c r="C406" s="558" t="s">
        <v>1641</v>
      </c>
      <c r="D406" s="355" t="s">
        <v>1642</v>
      </c>
      <c r="E406" s="272"/>
      <c r="F406" s="272" t="s">
        <v>536</v>
      </c>
      <c r="G406" s="272" t="s">
        <v>3</v>
      </c>
      <c r="H406" s="536"/>
      <c r="I406" s="536"/>
      <c r="J406" s="536"/>
      <c r="K406" s="536"/>
      <c r="L406" s="272"/>
      <c r="M406" s="280">
        <v>15.33</v>
      </c>
      <c r="N406" s="275">
        <f t="shared" si="30"/>
        <v>7.665</v>
      </c>
      <c r="O406" s="275">
        <f t="shared" si="31"/>
        <v>5.1100000000000003</v>
      </c>
      <c r="P406" s="276">
        <f t="shared" si="32"/>
        <v>18.396000000000001</v>
      </c>
      <c r="Q406" s="287"/>
      <c r="R406" s="288"/>
      <c r="S406" s="559"/>
      <c r="T406" s="351"/>
      <c r="U406" s="289"/>
      <c r="V406" s="279">
        <v>42444</v>
      </c>
      <c r="W406" s="280" t="s">
        <v>457</v>
      </c>
      <c r="X406" s="280">
        <v>1</v>
      </c>
      <c r="Y406" s="281"/>
      <c r="Z406" s="282"/>
      <c r="AA406" s="800"/>
      <c r="AB406" s="316"/>
      <c r="AC406" s="544"/>
      <c r="AD406" s="293" t="s">
        <v>459</v>
      </c>
      <c r="AE406" s="547"/>
      <c r="AF406" s="547"/>
      <c r="AG406" s="547"/>
      <c r="AH406" s="547"/>
      <c r="AI406" s="547"/>
      <c r="AJ406" s="547"/>
      <c r="AK406" s="547"/>
      <c r="AL406" s="547"/>
      <c r="AM406" s="547"/>
      <c r="AN406" s="547"/>
      <c r="AO406" s="547"/>
      <c r="AP406" s="547"/>
      <c r="AQ406" s="547"/>
      <c r="AR406" s="547"/>
      <c r="AS406" s="547"/>
      <c r="AT406" s="547"/>
      <c r="AU406" s="547"/>
      <c r="AV406" s="547"/>
      <c r="AW406" s="547"/>
    </row>
    <row r="407" spans="1:49" s="538" customFormat="1" ht="18.75" hidden="1" customHeight="1" x14ac:dyDescent="0.3">
      <c r="A407" s="353" t="s">
        <v>40</v>
      </c>
      <c r="B407" s="561" t="s">
        <v>1634</v>
      </c>
      <c r="C407" s="558" t="s">
        <v>1641</v>
      </c>
      <c r="D407" s="562" t="s">
        <v>1642</v>
      </c>
      <c r="E407" s="271"/>
      <c r="F407" s="271" t="s">
        <v>536</v>
      </c>
      <c r="G407" s="271" t="s">
        <v>3</v>
      </c>
      <c r="H407" s="535"/>
      <c r="I407" s="535"/>
      <c r="J407" s="535"/>
      <c r="K407" s="535"/>
      <c r="L407" s="271"/>
      <c r="M407" s="280">
        <v>15.33</v>
      </c>
      <c r="N407" s="318">
        <f t="shared" si="30"/>
        <v>7.665</v>
      </c>
      <c r="O407" s="318">
        <f t="shared" si="31"/>
        <v>5.1100000000000003</v>
      </c>
      <c r="P407" s="319">
        <f t="shared" si="32"/>
        <v>18.396000000000001</v>
      </c>
      <c r="Q407" s="277"/>
      <c r="R407" s="271"/>
      <c r="S407" s="561"/>
      <c r="T407" s="317"/>
      <c r="U407" s="278"/>
      <c r="V407" s="277">
        <v>42493</v>
      </c>
      <c r="W407" s="271" t="s">
        <v>2249</v>
      </c>
      <c r="X407" s="271">
        <v>2</v>
      </c>
      <c r="Y407" s="320"/>
      <c r="Z407" s="278"/>
      <c r="AA407" s="801"/>
      <c r="AB407" s="317"/>
      <c r="AC407" s="537"/>
      <c r="AD407" s="284" t="s">
        <v>2248</v>
      </c>
    </row>
    <row r="408" spans="1:49" s="551" customFormat="1" ht="18.75" hidden="1" customHeight="1" x14ac:dyDescent="0.3">
      <c r="A408" s="352" t="s">
        <v>1575</v>
      </c>
      <c r="B408" s="557" t="s">
        <v>1589</v>
      </c>
      <c r="C408" s="558" t="s">
        <v>1670</v>
      </c>
      <c r="D408" s="355" t="s">
        <v>1671</v>
      </c>
      <c r="E408" s="272"/>
      <c r="F408" s="272" t="s">
        <v>1620</v>
      </c>
      <c r="G408" s="272" t="s">
        <v>3</v>
      </c>
      <c r="H408" s="536"/>
      <c r="I408" s="536"/>
      <c r="J408" s="536"/>
      <c r="K408" s="536"/>
      <c r="L408" s="272"/>
      <c r="M408" s="280">
        <v>49.27</v>
      </c>
      <c r="N408" s="275">
        <f t="shared" si="30"/>
        <v>24.635000000000002</v>
      </c>
      <c r="O408" s="275">
        <f t="shared" si="31"/>
        <v>16.423333333333336</v>
      </c>
      <c r="P408" s="276">
        <f t="shared" si="32"/>
        <v>59.124000000000002</v>
      </c>
      <c r="Q408" s="287">
        <v>42371</v>
      </c>
      <c r="R408" s="288" t="s">
        <v>1648</v>
      </c>
      <c r="S408" s="559">
        <v>20</v>
      </c>
      <c r="T408" s="351"/>
      <c r="U408" s="289"/>
      <c r="V408" s="279">
        <v>42394</v>
      </c>
      <c r="W408" s="280" t="s">
        <v>457</v>
      </c>
      <c r="X408" s="280">
        <v>1</v>
      </c>
      <c r="Y408" s="281"/>
      <c r="Z408" s="282"/>
      <c r="AA408" s="783">
        <v>14</v>
      </c>
      <c r="AB408" s="316"/>
      <c r="AC408" s="544"/>
      <c r="AD408" s="293" t="s">
        <v>1672</v>
      </c>
      <c r="AE408" s="547"/>
      <c r="AF408" s="547"/>
      <c r="AG408" s="547"/>
      <c r="AH408" s="547"/>
      <c r="AI408" s="547"/>
      <c r="AJ408" s="547"/>
      <c r="AK408" s="547"/>
      <c r="AL408" s="547"/>
      <c r="AM408" s="547"/>
      <c r="AN408" s="547"/>
      <c r="AO408" s="547"/>
      <c r="AP408" s="547"/>
      <c r="AQ408" s="547"/>
      <c r="AR408" s="547"/>
      <c r="AS408" s="547"/>
      <c r="AT408" s="547"/>
      <c r="AU408" s="547"/>
      <c r="AV408" s="547"/>
      <c r="AW408" s="547"/>
    </row>
    <row r="409" spans="1:49" s="551" customFormat="1" ht="18.75" hidden="1" customHeight="1" x14ac:dyDescent="0.3">
      <c r="A409" s="352" t="s">
        <v>1575</v>
      </c>
      <c r="B409" s="557" t="s">
        <v>1589</v>
      </c>
      <c r="C409" s="558" t="s">
        <v>1670</v>
      </c>
      <c r="D409" s="355" t="s">
        <v>1671</v>
      </c>
      <c r="E409" s="272"/>
      <c r="F409" s="272" t="s">
        <v>1620</v>
      </c>
      <c r="G409" s="272" t="s">
        <v>3</v>
      </c>
      <c r="H409" s="536"/>
      <c r="I409" s="536"/>
      <c r="J409" s="536"/>
      <c r="K409" s="536"/>
      <c r="L409" s="272"/>
      <c r="M409" s="280">
        <v>49.27</v>
      </c>
      <c r="N409" s="275">
        <f t="shared" si="30"/>
        <v>24.635000000000002</v>
      </c>
      <c r="O409" s="275">
        <f t="shared" si="31"/>
        <v>16.423333333333336</v>
      </c>
      <c r="P409" s="276">
        <f t="shared" si="32"/>
        <v>59.124000000000002</v>
      </c>
      <c r="Q409" s="287"/>
      <c r="R409" s="288"/>
      <c r="S409" s="559"/>
      <c r="T409" s="351"/>
      <c r="U409" s="289"/>
      <c r="V409" s="279">
        <v>42402</v>
      </c>
      <c r="W409" s="280" t="s">
        <v>457</v>
      </c>
      <c r="X409" s="280">
        <v>1</v>
      </c>
      <c r="Y409" s="281"/>
      <c r="Z409" s="282"/>
      <c r="AA409" s="800"/>
      <c r="AB409" s="316"/>
      <c r="AC409" s="544"/>
      <c r="AD409" s="293" t="s">
        <v>1673</v>
      </c>
      <c r="AE409" s="547"/>
      <c r="AF409" s="547"/>
      <c r="AG409" s="547"/>
      <c r="AH409" s="547"/>
      <c r="AI409" s="547"/>
      <c r="AJ409" s="547"/>
      <c r="AK409" s="547"/>
      <c r="AL409" s="547"/>
      <c r="AM409" s="547"/>
      <c r="AN409" s="547"/>
      <c r="AO409" s="547"/>
      <c r="AP409" s="547"/>
      <c r="AQ409" s="547"/>
      <c r="AR409" s="547"/>
      <c r="AS409" s="547"/>
      <c r="AT409" s="547"/>
      <c r="AU409" s="547"/>
      <c r="AV409" s="547"/>
      <c r="AW409" s="547"/>
    </row>
    <row r="410" spans="1:49" s="551" customFormat="1" ht="18.75" hidden="1" customHeight="1" x14ac:dyDescent="0.3">
      <c r="A410" s="352" t="s">
        <v>1575</v>
      </c>
      <c r="B410" s="557" t="s">
        <v>1589</v>
      </c>
      <c r="C410" s="558" t="s">
        <v>1670</v>
      </c>
      <c r="D410" s="355" t="s">
        <v>1671</v>
      </c>
      <c r="E410" s="272"/>
      <c r="F410" s="272" t="s">
        <v>1620</v>
      </c>
      <c r="G410" s="272" t="s">
        <v>3</v>
      </c>
      <c r="H410" s="536"/>
      <c r="I410" s="536"/>
      <c r="J410" s="536"/>
      <c r="K410" s="536"/>
      <c r="L410" s="272"/>
      <c r="M410" s="280">
        <v>49.27</v>
      </c>
      <c r="N410" s="275">
        <f t="shared" si="30"/>
        <v>24.635000000000002</v>
      </c>
      <c r="O410" s="275">
        <f t="shared" si="31"/>
        <v>16.423333333333336</v>
      </c>
      <c r="P410" s="276">
        <f t="shared" si="32"/>
        <v>59.124000000000002</v>
      </c>
      <c r="Q410" s="287"/>
      <c r="R410" s="288"/>
      <c r="S410" s="559"/>
      <c r="T410" s="351"/>
      <c r="U410" s="289"/>
      <c r="V410" s="279">
        <v>42431</v>
      </c>
      <c r="W410" s="280" t="s">
        <v>457</v>
      </c>
      <c r="X410" s="280">
        <v>2</v>
      </c>
      <c r="Y410" s="281"/>
      <c r="Z410" s="282"/>
      <c r="AA410" s="800"/>
      <c r="AB410" s="316"/>
      <c r="AC410" s="544"/>
      <c r="AD410" s="293" t="s">
        <v>459</v>
      </c>
      <c r="AE410" s="547"/>
      <c r="AF410" s="547"/>
      <c r="AG410" s="547"/>
      <c r="AH410" s="547"/>
      <c r="AI410" s="547"/>
      <c r="AJ410" s="547"/>
      <c r="AK410" s="547"/>
      <c r="AL410" s="547"/>
      <c r="AM410" s="547"/>
      <c r="AN410" s="547"/>
      <c r="AO410" s="547"/>
      <c r="AP410" s="547"/>
      <c r="AQ410" s="547"/>
      <c r="AR410" s="547"/>
      <c r="AS410" s="547"/>
      <c r="AT410" s="547"/>
      <c r="AU410" s="547"/>
      <c r="AV410" s="547"/>
      <c r="AW410" s="547"/>
    </row>
    <row r="411" spans="1:49" s="551" customFormat="1" ht="18.75" hidden="1" customHeight="1" x14ac:dyDescent="0.3">
      <c r="A411" s="352" t="s">
        <v>1575</v>
      </c>
      <c r="B411" s="557" t="s">
        <v>1589</v>
      </c>
      <c r="C411" s="558" t="s">
        <v>1670</v>
      </c>
      <c r="D411" s="355" t="s">
        <v>1671</v>
      </c>
      <c r="E411" s="272"/>
      <c r="F411" s="272" t="s">
        <v>1620</v>
      </c>
      <c r="G411" s="272" t="s">
        <v>3</v>
      </c>
      <c r="H411" s="536"/>
      <c r="I411" s="536"/>
      <c r="J411" s="536"/>
      <c r="K411" s="536"/>
      <c r="L411" s="272"/>
      <c r="M411" s="280">
        <v>49.27</v>
      </c>
      <c r="N411" s="275">
        <f t="shared" si="30"/>
        <v>24.635000000000002</v>
      </c>
      <c r="O411" s="275">
        <f t="shared" si="31"/>
        <v>16.423333333333336</v>
      </c>
      <c r="P411" s="276">
        <f t="shared" si="32"/>
        <v>59.124000000000002</v>
      </c>
      <c r="Q411" s="287"/>
      <c r="R411" s="288"/>
      <c r="S411" s="559"/>
      <c r="T411" s="351"/>
      <c r="U411" s="289"/>
      <c r="V411" s="279">
        <v>42473</v>
      </c>
      <c r="W411" s="280" t="s">
        <v>457</v>
      </c>
      <c r="X411" s="280">
        <v>1</v>
      </c>
      <c r="Y411" s="281"/>
      <c r="Z411" s="282"/>
      <c r="AA411" s="800"/>
      <c r="AB411" s="316"/>
      <c r="AC411" s="544"/>
      <c r="AD411" s="293" t="s">
        <v>459</v>
      </c>
      <c r="AE411" s="547"/>
      <c r="AF411" s="547"/>
      <c r="AG411" s="547"/>
      <c r="AH411" s="547"/>
      <c r="AI411" s="547"/>
      <c r="AJ411" s="547"/>
      <c r="AK411" s="547"/>
      <c r="AL411" s="547"/>
      <c r="AM411" s="547"/>
      <c r="AN411" s="547"/>
      <c r="AO411" s="547"/>
      <c r="AP411" s="547"/>
      <c r="AQ411" s="547"/>
      <c r="AR411" s="547"/>
      <c r="AS411" s="547"/>
      <c r="AT411" s="547"/>
      <c r="AU411" s="547"/>
      <c r="AV411" s="547"/>
      <c r="AW411" s="547"/>
    </row>
    <row r="412" spans="1:49" s="551" customFormat="1" ht="18.75" hidden="1" customHeight="1" x14ac:dyDescent="0.3">
      <c r="A412" s="352"/>
      <c r="B412" s="557" t="s">
        <v>1589</v>
      </c>
      <c r="C412" s="558" t="s">
        <v>1670</v>
      </c>
      <c r="D412" s="355" t="s">
        <v>1671</v>
      </c>
      <c r="E412" s="272"/>
      <c r="F412" s="272" t="s">
        <v>1620</v>
      </c>
      <c r="G412" s="272" t="s">
        <v>3</v>
      </c>
      <c r="H412" s="536"/>
      <c r="I412" s="536"/>
      <c r="J412" s="536"/>
      <c r="K412" s="536"/>
      <c r="L412" s="272"/>
      <c r="M412" s="280">
        <v>49.27</v>
      </c>
      <c r="N412" s="275">
        <f t="shared" si="30"/>
        <v>24.635000000000002</v>
      </c>
      <c r="O412" s="275">
        <f t="shared" si="31"/>
        <v>16.423333333333336</v>
      </c>
      <c r="P412" s="276">
        <f t="shared" si="32"/>
        <v>59.124000000000002</v>
      </c>
      <c r="Q412" s="287"/>
      <c r="R412" s="288"/>
      <c r="S412" s="559"/>
      <c r="T412" s="351"/>
      <c r="U412" s="289"/>
      <c r="V412" s="279">
        <v>42485</v>
      </c>
      <c r="W412" s="280" t="s">
        <v>457</v>
      </c>
      <c r="X412" s="280">
        <v>1</v>
      </c>
      <c r="Y412" s="281"/>
      <c r="Z412" s="282"/>
      <c r="AA412" s="784"/>
      <c r="AB412" s="316"/>
      <c r="AC412" s="544"/>
      <c r="AD412" s="293" t="s">
        <v>2244</v>
      </c>
      <c r="AE412" s="547"/>
      <c r="AF412" s="547"/>
      <c r="AG412" s="547"/>
      <c r="AH412" s="547"/>
      <c r="AI412" s="547"/>
      <c r="AJ412" s="547"/>
      <c r="AK412" s="547"/>
      <c r="AL412" s="547"/>
      <c r="AM412" s="547"/>
      <c r="AN412" s="547"/>
      <c r="AO412" s="547"/>
      <c r="AP412" s="547"/>
      <c r="AQ412" s="547"/>
      <c r="AR412" s="547"/>
      <c r="AS412" s="547"/>
      <c r="AT412" s="547"/>
      <c r="AU412" s="547"/>
      <c r="AV412" s="547"/>
      <c r="AW412" s="547"/>
    </row>
    <row r="413" spans="1:49" s="551" customFormat="1" ht="18.75" hidden="1" customHeight="1" x14ac:dyDescent="0.3">
      <c r="A413" s="356" t="s">
        <v>181</v>
      </c>
      <c r="B413" s="563" t="s">
        <v>1589</v>
      </c>
      <c r="C413" s="564" t="s">
        <v>1677</v>
      </c>
      <c r="D413" s="556" t="s">
        <v>1678</v>
      </c>
      <c r="E413" s="344" t="s">
        <v>2113</v>
      </c>
      <c r="F413" s="272" t="s">
        <v>1620</v>
      </c>
      <c r="G413" s="272" t="s">
        <v>3</v>
      </c>
      <c r="H413" s="536"/>
      <c r="I413" s="536"/>
      <c r="J413" s="536"/>
      <c r="K413" s="536"/>
      <c r="L413" s="272"/>
      <c r="M413" s="280">
        <v>49.27</v>
      </c>
      <c r="N413" s="275">
        <f t="shared" si="30"/>
        <v>24.635000000000002</v>
      </c>
      <c r="O413" s="275">
        <f t="shared" si="31"/>
        <v>16.423333333333336</v>
      </c>
      <c r="P413" s="276">
        <f t="shared" si="32"/>
        <v>59.124000000000002</v>
      </c>
      <c r="Q413" s="287">
        <v>42371</v>
      </c>
      <c r="R413" s="288" t="s">
        <v>1648</v>
      </c>
      <c r="S413" s="559">
        <v>15</v>
      </c>
      <c r="T413" s="351"/>
      <c r="U413" s="289"/>
      <c r="V413" s="279">
        <v>42394</v>
      </c>
      <c r="W413" s="280" t="s">
        <v>457</v>
      </c>
      <c r="X413" s="280">
        <v>1</v>
      </c>
      <c r="Y413" s="281"/>
      <c r="Z413" s="282"/>
      <c r="AA413" s="783">
        <f>S413-X413-X414-X415-X414</f>
        <v>7</v>
      </c>
      <c r="AB413" s="316"/>
      <c r="AC413" s="544"/>
      <c r="AD413" s="293" t="s">
        <v>2059</v>
      </c>
      <c r="AE413" s="547"/>
      <c r="AF413" s="547"/>
      <c r="AG413" s="547"/>
      <c r="AH413" s="547"/>
      <c r="AI413" s="547"/>
      <c r="AJ413" s="547"/>
      <c r="AK413" s="547"/>
      <c r="AL413" s="547"/>
      <c r="AM413" s="547"/>
      <c r="AN413" s="547"/>
      <c r="AO413" s="547"/>
      <c r="AP413" s="547"/>
      <c r="AQ413" s="547"/>
      <c r="AR413" s="547"/>
      <c r="AS413" s="547"/>
      <c r="AT413" s="547"/>
      <c r="AU413" s="547"/>
      <c r="AV413" s="547"/>
      <c r="AW413" s="547"/>
    </row>
    <row r="414" spans="1:49" s="551" customFormat="1" ht="18.75" hidden="1" customHeight="1" x14ac:dyDescent="0.3">
      <c r="A414" s="356" t="s">
        <v>181</v>
      </c>
      <c r="B414" s="563" t="s">
        <v>1589</v>
      </c>
      <c r="C414" s="564" t="s">
        <v>1677</v>
      </c>
      <c r="D414" s="556" t="s">
        <v>1678</v>
      </c>
      <c r="E414" s="344" t="s">
        <v>2113</v>
      </c>
      <c r="F414" s="272" t="s">
        <v>1620</v>
      </c>
      <c r="G414" s="272" t="s">
        <v>3</v>
      </c>
      <c r="H414" s="536"/>
      <c r="I414" s="536"/>
      <c r="J414" s="536"/>
      <c r="K414" s="536"/>
      <c r="L414" s="272"/>
      <c r="M414" s="280">
        <v>49.27</v>
      </c>
      <c r="N414" s="275">
        <f t="shared" si="30"/>
        <v>24.635000000000002</v>
      </c>
      <c r="O414" s="275">
        <f t="shared" si="31"/>
        <v>16.423333333333336</v>
      </c>
      <c r="P414" s="276">
        <f t="shared" si="32"/>
        <v>59.124000000000002</v>
      </c>
      <c r="Q414" s="287"/>
      <c r="R414" s="288"/>
      <c r="S414" s="559"/>
      <c r="T414" s="351"/>
      <c r="U414" s="289"/>
      <c r="V414" s="279">
        <v>42424</v>
      </c>
      <c r="W414" s="280" t="s">
        <v>457</v>
      </c>
      <c r="X414" s="280">
        <v>1</v>
      </c>
      <c r="Y414" s="281"/>
      <c r="Z414" s="282"/>
      <c r="AA414" s="800"/>
      <c r="AB414" s="316"/>
      <c r="AC414" s="544"/>
      <c r="AD414" s="293" t="s">
        <v>2108</v>
      </c>
      <c r="AE414" s="547"/>
      <c r="AF414" s="547"/>
      <c r="AG414" s="547"/>
      <c r="AH414" s="547"/>
      <c r="AI414" s="547"/>
      <c r="AJ414" s="547"/>
      <c r="AK414" s="547"/>
      <c r="AL414" s="547"/>
      <c r="AM414" s="547"/>
      <c r="AN414" s="547"/>
      <c r="AO414" s="547"/>
      <c r="AP414" s="547"/>
      <c r="AQ414" s="547"/>
      <c r="AR414" s="547"/>
      <c r="AS414" s="547"/>
      <c r="AT414" s="547"/>
      <c r="AU414" s="547"/>
      <c r="AV414" s="547"/>
      <c r="AW414" s="547"/>
    </row>
    <row r="415" spans="1:49" s="551" customFormat="1" ht="18.75" hidden="1" customHeight="1" x14ac:dyDescent="0.3">
      <c r="A415" s="356" t="s">
        <v>181</v>
      </c>
      <c r="B415" s="563" t="s">
        <v>1589</v>
      </c>
      <c r="C415" s="564" t="s">
        <v>1677</v>
      </c>
      <c r="D415" s="556" t="s">
        <v>1678</v>
      </c>
      <c r="E415" s="344" t="s">
        <v>2113</v>
      </c>
      <c r="F415" s="272" t="s">
        <v>1620</v>
      </c>
      <c r="G415" s="272" t="s">
        <v>3</v>
      </c>
      <c r="H415" s="536"/>
      <c r="I415" s="536"/>
      <c r="J415" s="536"/>
      <c r="K415" s="536"/>
      <c r="L415" s="272"/>
      <c r="M415" s="280">
        <v>49.27</v>
      </c>
      <c r="N415" s="275">
        <f t="shared" si="30"/>
        <v>24.635000000000002</v>
      </c>
      <c r="O415" s="275">
        <f t="shared" si="31"/>
        <v>16.423333333333336</v>
      </c>
      <c r="P415" s="276">
        <f t="shared" si="32"/>
        <v>59.124000000000002</v>
      </c>
      <c r="Q415" s="287"/>
      <c r="R415" s="288"/>
      <c r="S415" s="559"/>
      <c r="T415" s="351"/>
      <c r="U415" s="289"/>
      <c r="V415" s="279">
        <v>42432</v>
      </c>
      <c r="W415" s="280" t="s">
        <v>457</v>
      </c>
      <c r="X415" s="280">
        <v>5</v>
      </c>
      <c r="Y415" s="281"/>
      <c r="Z415" s="282"/>
      <c r="AA415" s="800"/>
      <c r="AB415" s="316"/>
      <c r="AC415" s="544"/>
      <c r="AD415" s="293" t="s">
        <v>2110</v>
      </c>
      <c r="AE415" s="547"/>
      <c r="AF415" s="547"/>
      <c r="AG415" s="547"/>
      <c r="AH415" s="547"/>
      <c r="AI415" s="547"/>
      <c r="AJ415" s="547"/>
      <c r="AK415" s="547"/>
      <c r="AL415" s="547"/>
      <c r="AM415" s="547"/>
      <c r="AN415" s="547"/>
      <c r="AO415" s="547"/>
      <c r="AP415" s="547"/>
      <c r="AQ415" s="547"/>
      <c r="AR415" s="547"/>
      <c r="AS415" s="547"/>
      <c r="AT415" s="547"/>
      <c r="AU415" s="547"/>
      <c r="AV415" s="547"/>
      <c r="AW415" s="547"/>
    </row>
    <row r="416" spans="1:49" s="551" customFormat="1" ht="18.75" hidden="1" customHeight="1" x14ac:dyDescent="0.3">
      <c r="A416" s="356">
        <v>410</v>
      </c>
      <c r="B416" s="563" t="s">
        <v>1589</v>
      </c>
      <c r="C416" s="564" t="s">
        <v>1677</v>
      </c>
      <c r="D416" s="556" t="s">
        <v>1678</v>
      </c>
      <c r="E416" s="344" t="s">
        <v>2113</v>
      </c>
      <c r="F416" s="272" t="s">
        <v>1620</v>
      </c>
      <c r="G416" s="272" t="s">
        <v>3</v>
      </c>
      <c r="H416" s="536"/>
      <c r="I416" s="536"/>
      <c r="J416" s="536"/>
      <c r="K416" s="536"/>
      <c r="L416" s="272"/>
      <c r="M416" s="280">
        <v>49.27</v>
      </c>
      <c r="N416" s="275">
        <f t="shared" si="30"/>
        <v>24.635000000000002</v>
      </c>
      <c r="O416" s="275">
        <f t="shared" si="31"/>
        <v>16.423333333333336</v>
      </c>
      <c r="P416" s="276">
        <f t="shared" si="32"/>
        <v>59.124000000000002</v>
      </c>
      <c r="Q416" s="287"/>
      <c r="R416" s="288"/>
      <c r="S416" s="559"/>
      <c r="T416" s="351"/>
      <c r="U416" s="289"/>
      <c r="V416" s="279">
        <v>42438</v>
      </c>
      <c r="W416" s="280" t="s">
        <v>457</v>
      </c>
      <c r="X416" s="280">
        <v>1</v>
      </c>
      <c r="Y416" s="281"/>
      <c r="Z416" s="282"/>
      <c r="AA416" s="784"/>
      <c r="AB416" s="316"/>
      <c r="AC416" s="544"/>
      <c r="AD416" s="293" t="s">
        <v>2114</v>
      </c>
      <c r="AE416" s="547"/>
      <c r="AF416" s="547"/>
      <c r="AG416" s="547"/>
      <c r="AH416" s="547"/>
      <c r="AI416" s="547"/>
      <c r="AJ416" s="547"/>
      <c r="AK416" s="547"/>
      <c r="AL416" s="547"/>
      <c r="AM416" s="547"/>
      <c r="AN416" s="547"/>
      <c r="AO416" s="547"/>
      <c r="AP416" s="547"/>
      <c r="AQ416" s="547"/>
      <c r="AR416" s="547"/>
      <c r="AS416" s="547"/>
      <c r="AT416" s="547"/>
      <c r="AU416" s="547"/>
      <c r="AV416" s="547"/>
      <c r="AW416" s="547"/>
    </row>
    <row r="417" spans="1:49" s="551" customFormat="1" ht="18.75" hidden="1" customHeight="1" x14ac:dyDescent="0.3">
      <c r="A417" s="356" t="s">
        <v>1576</v>
      </c>
      <c r="B417" s="563" t="s">
        <v>1589</v>
      </c>
      <c r="C417" s="564" t="s">
        <v>1679</v>
      </c>
      <c r="D417" s="556" t="s">
        <v>1680</v>
      </c>
      <c r="E417" s="344" t="s">
        <v>2113</v>
      </c>
      <c r="F417" s="272" t="s">
        <v>1620</v>
      </c>
      <c r="G417" s="272" t="s">
        <v>3</v>
      </c>
      <c r="H417" s="536"/>
      <c r="I417" s="536"/>
      <c r="J417" s="536"/>
      <c r="K417" s="536"/>
      <c r="L417" s="272"/>
      <c r="M417" s="280">
        <v>74.72</v>
      </c>
      <c r="N417" s="275">
        <f t="shared" si="30"/>
        <v>37.36</v>
      </c>
      <c r="O417" s="275">
        <f t="shared" si="31"/>
        <v>24.906666666666666</v>
      </c>
      <c r="P417" s="276">
        <f t="shared" si="32"/>
        <v>89.664000000000001</v>
      </c>
      <c r="Q417" s="287">
        <v>42371</v>
      </c>
      <c r="R417" s="288" t="s">
        <v>1648</v>
      </c>
      <c r="S417" s="559">
        <v>23</v>
      </c>
      <c r="T417" s="351"/>
      <c r="U417" s="289"/>
      <c r="V417" s="279">
        <v>42394</v>
      </c>
      <c r="W417" s="280" t="s">
        <v>457</v>
      </c>
      <c r="X417" s="280">
        <v>2</v>
      </c>
      <c r="Y417" s="281"/>
      <c r="Z417" s="282"/>
      <c r="AA417" s="783">
        <f>S417-X417-X418-X419</f>
        <v>18</v>
      </c>
      <c r="AB417" s="316"/>
      <c r="AC417" s="544"/>
      <c r="AD417" s="293" t="s">
        <v>1672</v>
      </c>
      <c r="AE417" s="547"/>
      <c r="AF417" s="547"/>
      <c r="AG417" s="547"/>
      <c r="AH417" s="547"/>
      <c r="AI417" s="547"/>
      <c r="AJ417" s="547"/>
      <c r="AK417" s="547"/>
      <c r="AL417" s="547"/>
      <c r="AM417" s="547"/>
      <c r="AN417" s="547"/>
      <c r="AO417" s="547"/>
      <c r="AP417" s="547"/>
      <c r="AQ417" s="547"/>
      <c r="AR417" s="547"/>
      <c r="AS417" s="547"/>
      <c r="AT417" s="547"/>
      <c r="AU417" s="547"/>
      <c r="AV417" s="547"/>
      <c r="AW417" s="547"/>
    </row>
    <row r="418" spans="1:49" s="551" customFormat="1" ht="18.75" hidden="1" customHeight="1" x14ac:dyDescent="0.3">
      <c r="A418" s="356" t="s">
        <v>1576</v>
      </c>
      <c r="B418" s="563" t="s">
        <v>1589</v>
      </c>
      <c r="C418" s="564" t="s">
        <v>1679</v>
      </c>
      <c r="D418" s="556" t="s">
        <v>1680</v>
      </c>
      <c r="E418" s="344" t="s">
        <v>2113</v>
      </c>
      <c r="F418" s="272" t="s">
        <v>1620</v>
      </c>
      <c r="G418" s="272" t="s">
        <v>3</v>
      </c>
      <c r="H418" s="536"/>
      <c r="I418" s="536"/>
      <c r="J418" s="536"/>
      <c r="K418" s="536"/>
      <c r="L418" s="272"/>
      <c r="M418" s="280">
        <v>74.72</v>
      </c>
      <c r="N418" s="275">
        <f t="shared" si="30"/>
        <v>37.36</v>
      </c>
      <c r="O418" s="275">
        <f t="shared" si="31"/>
        <v>24.906666666666666</v>
      </c>
      <c r="P418" s="276">
        <f t="shared" si="32"/>
        <v>89.664000000000001</v>
      </c>
      <c r="Q418" s="287"/>
      <c r="R418" s="288"/>
      <c r="S418" s="559"/>
      <c r="T418" s="351"/>
      <c r="U418" s="289"/>
      <c r="V418" s="279">
        <v>42405</v>
      </c>
      <c r="W418" s="280" t="s">
        <v>457</v>
      </c>
      <c r="X418" s="280">
        <v>2</v>
      </c>
      <c r="Y418" s="281"/>
      <c r="Z418" s="282"/>
      <c r="AA418" s="800"/>
      <c r="AB418" s="316"/>
      <c r="AC418" s="544"/>
      <c r="AD418" s="293" t="s">
        <v>1763</v>
      </c>
      <c r="AE418" s="547"/>
      <c r="AF418" s="547"/>
      <c r="AG418" s="547"/>
      <c r="AH418" s="547"/>
      <c r="AI418" s="547"/>
      <c r="AJ418" s="547"/>
      <c r="AK418" s="547"/>
      <c r="AL418" s="547"/>
      <c r="AM418" s="547"/>
      <c r="AN418" s="547"/>
      <c r="AO418" s="547"/>
      <c r="AP418" s="547"/>
      <c r="AQ418" s="547"/>
      <c r="AR418" s="547"/>
      <c r="AS418" s="547"/>
      <c r="AT418" s="547"/>
      <c r="AU418" s="547"/>
      <c r="AV418" s="547"/>
      <c r="AW418" s="547"/>
    </row>
    <row r="419" spans="1:49" s="551" customFormat="1" ht="18.75" hidden="1" customHeight="1" x14ac:dyDescent="0.3">
      <c r="A419" s="356" t="s">
        <v>1576</v>
      </c>
      <c r="B419" s="563" t="s">
        <v>1589</v>
      </c>
      <c r="C419" s="564" t="s">
        <v>1679</v>
      </c>
      <c r="D419" s="556" t="s">
        <v>1680</v>
      </c>
      <c r="E419" s="344" t="s">
        <v>2113</v>
      </c>
      <c r="F419" s="272" t="s">
        <v>1620</v>
      </c>
      <c r="G419" s="272" t="s">
        <v>3</v>
      </c>
      <c r="H419" s="536"/>
      <c r="I419" s="536"/>
      <c r="J419" s="536"/>
      <c r="K419" s="536"/>
      <c r="L419" s="272"/>
      <c r="M419" s="280">
        <v>74.72</v>
      </c>
      <c r="N419" s="275">
        <f t="shared" si="30"/>
        <v>37.36</v>
      </c>
      <c r="O419" s="275">
        <f t="shared" si="31"/>
        <v>24.906666666666666</v>
      </c>
      <c r="P419" s="276">
        <f t="shared" si="32"/>
        <v>89.664000000000001</v>
      </c>
      <c r="Q419" s="287"/>
      <c r="R419" s="288"/>
      <c r="S419" s="559"/>
      <c r="T419" s="351"/>
      <c r="U419" s="289"/>
      <c r="V419" s="279">
        <v>42419</v>
      </c>
      <c r="W419" s="280" t="s">
        <v>457</v>
      </c>
      <c r="X419" s="280">
        <v>1</v>
      </c>
      <c r="Y419" s="281"/>
      <c r="Z419" s="282"/>
      <c r="AA419" s="784"/>
      <c r="AB419" s="316"/>
      <c r="AC419" s="544"/>
      <c r="AD419" s="293" t="s">
        <v>2064</v>
      </c>
      <c r="AE419" s="547"/>
      <c r="AF419" s="547"/>
      <c r="AG419" s="547"/>
      <c r="AH419" s="547"/>
      <c r="AI419" s="547"/>
      <c r="AJ419" s="547"/>
      <c r="AK419" s="547"/>
      <c r="AL419" s="547"/>
      <c r="AM419" s="547"/>
      <c r="AN419" s="547"/>
      <c r="AO419" s="547"/>
      <c r="AP419" s="547"/>
      <c r="AQ419" s="547"/>
      <c r="AR419" s="547"/>
      <c r="AS419" s="547"/>
      <c r="AT419" s="547"/>
      <c r="AU419" s="547"/>
      <c r="AV419" s="547"/>
      <c r="AW419" s="547"/>
    </row>
    <row r="420" spans="1:49" s="551" customFormat="1" ht="18.75" hidden="1" customHeight="1" x14ac:dyDescent="0.3">
      <c r="A420" s="352" t="s">
        <v>844</v>
      </c>
      <c r="B420" s="557" t="s">
        <v>1674</v>
      </c>
      <c r="C420" s="558" t="s">
        <v>1675</v>
      </c>
      <c r="D420" s="355" t="s">
        <v>1676</v>
      </c>
      <c r="E420" s="272"/>
      <c r="F420" s="272" t="s">
        <v>585</v>
      </c>
      <c r="G420" s="272" t="s">
        <v>3</v>
      </c>
      <c r="H420" s="536"/>
      <c r="I420" s="536"/>
      <c r="J420" s="536"/>
      <c r="K420" s="536"/>
      <c r="L420" s="272"/>
      <c r="M420" s="280">
        <v>54.95</v>
      </c>
      <c r="N420" s="275">
        <f t="shared" si="30"/>
        <v>27.475000000000001</v>
      </c>
      <c r="O420" s="275">
        <f t="shared" si="31"/>
        <v>18.316666666666666</v>
      </c>
      <c r="P420" s="276">
        <f t="shared" si="32"/>
        <v>65.94</v>
      </c>
      <c r="Q420" s="287">
        <v>42371</v>
      </c>
      <c r="R420" s="288" t="s">
        <v>1648</v>
      </c>
      <c r="S420" s="559">
        <v>27</v>
      </c>
      <c r="T420" s="351"/>
      <c r="U420" s="289"/>
      <c r="V420" s="279">
        <v>42394</v>
      </c>
      <c r="W420" s="280" t="s">
        <v>457</v>
      </c>
      <c r="X420" s="280">
        <v>1</v>
      </c>
      <c r="Y420" s="281"/>
      <c r="Z420" s="282"/>
      <c r="AA420" s="783">
        <v>22</v>
      </c>
      <c r="AB420" s="316"/>
      <c r="AC420" s="544"/>
      <c r="AD420" s="293" t="s">
        <v>1672</v>
      </c>
      <c r="AE420" s="547"/>
      <c r="AF420" s="547"/>
      <c r="AG420" s="547"/>
      <c r="AH420" s="547"/>
      <c r="AI420" s="547"/>
      <c r="AJ420" s="547"/>
      <c r="AK420" s="547"/>
      <c r="AL420" s="547"/>
      <c r="AM420" s="547"/>
      <c r="AN420" s="547"/>
      <c r="AO420" s="547"/>
      <c r="AP420" s="547"/>
      <c r="AQ420" s="547"/>
      <c r="AR420" s="547"/>
      <c r="AS420" s="547"/>
      <c r="AT420" s="547"/>
      <c r="AU420" s="547"/>
      <c r="AV420" s="547"/>
      <c r="AW420" s="547"/>
    </row>
    <row r="421" spans="1:49" s="551" customFormat="1" ht="18.75" hidden="1" customHeight="1" x14ac:dyDescent="0.3">
      <c r="A421" s="352" t="s">
        <v>844</v>
      </c>
      <c r="B421" s="557" t="s">
        <v>1674</v>
      </c>
      <c r="C421" s="558" t="s">
        <v>1675</v>
      </c>
      <c r="D421" s="355" t="s">
        <v>1676</v>
      </c>
      <c r="E421" s="272"/>
      <c r="F421" s="272" t="s">
        <v>585</v>
      </c>
      <c r="G421" s="272" t="s">
        <v>3</v>
      </c>
      <c r="H421" s="536"/>
      <c r="I421" s="536"/>
      <c r="J421" s="536"/>
      <c r="K421" s="536"/>
      <c r="L421" s="272"/>
      <c r="M421" s="280">
        <v>54.95</v>
      </c>
      <c r="N421" s="275">
        <f t="shared" si="30"/>
        <v>27.475000000000001</v>
      </c>
      <c r="O421" s="275">
        <f t="shared" si="31"/>
        <v>18.316666666666666</v>
      </c>
      <c r="P421" s="276">
        <f t="shared" si="32"/>
        <v>65.94</v>
      </c>
      <c r="Q421" s="287"/>
      <c r="R421" s="288"/>
      <c r="S421" s="559"/>
      <c r="T421" s="351"/>
      <c r="U421" s="289"/>
      <c r="V421" s="279">
        <v>42408</v>
      </c>
      <c r="W421" s="280" t="s">
        <v>457</v>
      </c>
      <c r="X421" s="280">
        <v>1</v>
      </c>
      <c r="Y421" s="281"/>
      <c r="Z421" s="282"/>
      <c r="AA421" s="800"/>
      <c r="AB421" s="316"/>
      <c r="AC421" s="544"/>
      <c r="AD421" s="293" t="s">
        <v>1763</v>
      </c>
      <c r="AE421" s="547"/>
      <c r="AF421" s="547"/>
      <c r="AG421" s="547"/>
      <c r="AH421" s="547"/>
      <c r="AI421" s="547"/>
      <c r="AJ421" s="547"/>
      <c r="AK421" s="547"/>
      <c r="AL421" s="547"/>
      <c r="AM421" s="547"/>
      <c r="AN421" s="547"/>
      <c r="AO421" s="547"/>
      <c r="AP421" s="547"/>
      <c r="AQ421" s="547"/>
      <c r="AR421" s="547"/>
      <c r="AS421" s="547"/>
      <c r="AT421" s="547"/>
      <c r="AU421" s="547"/>
      <c r="AV421" s="547"/>
      <c r="AW421" s="547"/>
    </row>
    <row r="422" spans="1:49" s="551" customFormat="1" ht="18.75" hidden="1" customHeight="1" x14ac:dyDescent="0.3">
      <c r="A422" s="352" t="s">
        <v>844</v>
      </c>
      <c r="B422" s="557" t="s">
        <v>1674</v>
      </c>
      <c r="C422" s="558" t="s">
        <v>1675</v>
      </c>
      <c r="D422" s="355" t="s">
        <v>1676</v>
      </c>
      <c r="E422" s="272"/>
      <c r="F422" s="272" t="s">
        <v>585</v>
      </c>
      <c r="G422" s="272" t="s">
        <v>3</v>
      </c>
      <c r="H422" s="536"/>
      <c r="I422" s="536"/>
      <c r="J422" s="536"/>
      <c r="K422" s="536"/>
      <c r="L422" s="272"/>
      <c r="M422" s="280">
        <v>54.95</v>
      </c>
      <c r="N422" s="275">
        <f t="shared" si="30"/>
        <v>27.475000000000001</v>
      </c>
      <c r="O422" s="275">
        <f t="shared" si="31"/>
        <v>18.316666666666666</v>
      </c>
      <c r="P422" s="276">
        <f t="shared" si="32"/>
        <v>65.94</v>
      </c>
      <c r="Q422" s="287"/>
      <c r="R422" s="288"/>
      <c r="S422" s="559"/>
      <c r="T422" s="351"/>
      <c r="U422" s="289"/>
      <c r="V422" s="279">
        <v>42424</v>
      </c>
      <c r="W422" s="280" t="s">
        <v>457</v>
      </c>
      <c r="X422" s="280">
        <v>1</v>
      </c>
      <c r="Y422" s="281"/>
      <c r="Z422" s="282"/>
      <c r="AA422" s="800"/>
      <c r="AB422" s="316"/>
      <c r="AC422" s="544"/>
      <c r="AD422" s="293" t="s">
        <v>2108</v>
      </c>
      <c r="AE422" s="547"/>
      <c r="AF422" s="547"/>
      <c r="AG422" s="547"/>
      <c r="AH422" s="547"/>
      <c r="AI422" s="547"/>
      <c r="AJ422" s="547"/>
      <c r="AK422" s="547"/>
      <c r="AL422" s="547"/>
      <c r="AM422" s="547"/>
      <c r="AN422" s="547"/>
      <c r="AO422" s="547"/>
      <c r="AP422" s="547"/>
      <c r="AQ422" s="547"/>
      <c r="AR422" s="547"/>
      <c r="AS422" s="547"/>
      <c r="AT422" s="547"/>
      <c r="AU422" s="547"/>
      <c r="AV422" s="547"/>
      <c r="AW422" s="547"/>
    </row>
    <row r="423" spans="1:49" s="551" customFormat="1" ht="18.75" hidden="1" customHeight="1" x14ac:dyDescent="0.3">
      <c r="A423" s="352" t="s">
        <v>844</v>
      </c>
      <c r="B423" s="557" t="s">
        <v>1674</v>
      </c>
      <c r="C423" s="558" t="s">
        <v>1675</v>
      </c>
      <c r="D423" s="355" t="s">
        <v>1676</v>
      </c>
      <c r="E423" s="272"/>
      <c r="F423" s="272" t="s">
        <v>585</v>
      </c>
      <c r="G423" s="272" t="s">
        <v>3</v>
      </c>
      <c r="H423" s="536"/>
      <c r="I423" s="536"/>
      <c r="J423" s="536"/>
      <c r="K423" s="536"/>
      <c r="L423" s="272"/>
      <c r="M423" s="280">
        <v>54.95</v>
      </c>
      <c r="N423" s="275">
        <f t="shared" si="30"/>
        <v>27.475000000000001</v>
      </c>
      <c r="O423" s="275">
        <f t="shared" si="31"/>
        <v>18.316666666666666</v>
      </c>
      <c r="P423" s="276">
        <f t="shared" si="32"/>
        <v>65.94</v>
      </c>
      <c r="Q423" s="287"/>
      <c r="R423" s="288"/>
      <c r="S423" s="559"/>
      <c r="T423" s="351"/>
      <c r="U423" s="289"/>
      <c r="V423" s="279">
        <v>42444</v>
      </c>
      <c r="W423" s="280" t="s">
        <v>457</v>
      </c>
      <c r="X423" s="280">
        <v>1</v>
      </c>
      <c r="Y423" s="281"/>
      <c r="Z423" s="282"/>
      <c r="AA423" s="800"/>
      <c r="AB423" s="316"/>
      <c r="AC423" s="544"/>
      <c r="AD423" s="293" t="s">
        <v>459</v>
      </c>
      <c r="AE423" s="547"/>
      <c r="AF423" s="547"/>
      <c r="AG423" s="547"/>
      <c r="AH423" s="547"/>
      <c r="AI423" s="547"/>
      <c r="AJ423" s="547"/>
      <c r="AK423" s="547"/>
      <c r="AL423" s="547"/>
      <c r="AM423" s="547"/>
      <c r="AN423" s="547"/>
      <c r="AO423" s="547"/>
      <c r="AP423" s="547"/>
      <c r="AQ423" s="547"/>
      <c r="AR423" s="547"/>
      <c r="AS423" s="547"/>
      <c r="AT423" s="547"/>
      <c r="AU423" s="547"/>
      <c r="AV423" s="547"/>
      <c r="AW423" s="547"/>
    </row>
    <row r="424" spans="1:49" s="551" customFormat="1" ht="18.75" hidden="1" customHeight="1" x14ac:dyDescent="0.3">
      <c r="A424" s="352"/>
      <c r="B424" s="557" t="s">
        <v>1674</v>
      </c>
      <c r="C424" s="558" t="s">
        <v>1675</v>
      </c>
      <c r="D424" s="355" t="s">
        <v>1676</v>
      </c>
      <c r="E424" s="272"/>
      <c r="F424" s="272" t="s">
        <v>585</v>
      </c>
      <c r="G424" s="272" t="s">
        <v>3</v>
      </c>
      <c r="H424" s="536"/>
      <c r="I424" s="536"/>
      <c r="J424" s="536"/>
      <c r="K424" s="536"/>
      <c r="L424" s="272"/>
      <c r="M424" s="280">
        <v>54.95</v>
      </c>
      <c r="N424" s="275">
        <f t="shared" si="30"/>
        <v>27.475000000000001</v>
      </c>
      <c r="O424" s="275">
        <f t="shared" si="31"/>
        <v>18.316666666666666</v>
      </c>
      <c r="P424" s="276">
        <f t="shared" si="32"/>
        <v>65.94</v>
      </c>
      <c r="Q424" s="287"/>
      <c r="R424" s="288"/>
      <c r="S424" s="559"/>
      <c r="T424" s="351"/>
      <c r="U424" s="289"/>
      <c r="V424" s="279">
        <v>42485</v>
      </c>
      <c r="W424" s="280" t="s">
        <v>457</v>
      </c>
      <c r="X424" s="280">
        <v>1</v>
      </c>
      <c r="Y424" s="281"/>
      <c r="Z424" s="282"/>
      <c r="AA424" s="784"/>
      <c r="AB424" s="316"/>
      <c r="AC424" s="544"/>
      <c r="AD424" s="293"/>
      <c r="AE424" s="547"/>
      <c r="AF424" s="547"/>
      <c r="AG424" s="547"/>
      <c r="AH424" s="547"/>
      <c r="AI424" s="547"/>
      <c r="AJ424" s="547"/>
      <c r="AK424" s="547"/>
      <c r="AL424" s="547"/>
      <c r="AM424" s="547"/>
      <c r="AN424" s="547"/>
      <c r="AO424" s="547"/>
      <c r="AP424" s="547"/>
      <c r="AQ424" s="547"/>
      <c r="AR424" s="547"/>
      <c r="AS424" s="547"/>
      <c r="AT424" s="547"/>
      <c r="AU424" s="547"/>
      <c r="AV424" s="547"/>
      <c r="AW424" s="547"/>
    </row>
    <row r="425" spans="1:49" s="551" customFormat="1" ht="18.75" hidden="1" customHeight="1" x14ac:dyDescent="0.3">
      <c r="A425" s="353" t="s">
        <v>45</v>
      </c>
      <c r="B425" s="272" t="s">
        <v>2269</v>
      </c>
      <c r="C425" s="542" t="s">
        <v>1172</v>
      </c>
      <c r="D425" s="543" t="s">
        <v>1170</v>
      </c>
      <c r="E425" s="272"/>
      <c r="F425" s="272" t="s">
        <v>1620</v>
      </c>
      <c r="G425" s="272" t="s">
        <v>3</v>
      </c>
      <c r="H425" s="536"/>
      <c r="I425" s="536"/>
      <c r="J425" s="536"/>
      <c r="K425" s="536"/>
      <c r="L425" s="272"/>
      <c r="M425" s="280">
        <v>42.96</v>
      </c>
      <c r="N425" s="275">
        <f t="shared" si="30"/>
        <v>21.48</v>
      </c>
      <c r="O425" s="275">
        <f t="shared" si="31"/>
        <v>14.32</v>
      </c>
      <c r="P425" s="276">
        <f t="shared" si="32"/>
        <v>51.552</v>
      </c>
      <c r="Q425" s="287">
        <v>42371</v>
      </c>
      <c r="R425" s="288" t="s">
        <v>1648</v>
      </c>
      <c r="S425" s="559">
        <v>16</v>
      </c>
      <c r="T425" s="351"/>
      <c r="U425" s="289"/>
      <c r="V425" s="279"/>
      <c r="W425" s="280"/>
      <c r="X425" s="280"/>
      <c r="Y425" s="281"/>
      <c r="Z425" s="281"/>
      <c r="AA425" s="565">
        <f>S425</f>
        <v>16</v>
      </c>
      <c r="AB425" s="316"/>
      <c r="AC425" s="544"/>
      <c r="AD425" s="293"/>
      <c r="AE425" s="547"/>
      <c r="AF425" s="547"/>
      <c r="AG425" s="547"/>
      <c r="AH425" s="547"/>
      <c r="AI425" s="547"/>
      <c r="AJ425" s="547"/>
      <c r="AK425" s="547"/>
      <c r="AL425" s="547"/>
      <c r="AM425" s="547"/>
      <c r="AN425" s="547"/>
      <c r="AO425" s="547"/>
      <c r="AP425" s="547"/>
      <c r="AQ425" s="547"/>
      <c r="AR425" s="547"/>
      <c r="AS425" s="547"/>
      <c r="AT425" s="547"/>
      <c r="AU425" s="547"/>
      <c r="AV425" s="547"/>
      <c r="AW425" s="547"/>
    </row>
    <row r="426" spans="1:49" s="551" customFormat="1" ht="18.75" hidden="1" customHeight="1" x14ac:dyDescent="0.3">
      <c r="A426" s="353" t="s">
        <v>45</v>
      </c>
      <c r="B426" s="272" t="s">
        <v>2269</v>
      </c>
      <c r="C426" s="545" t="s">
        <v>1171</v>
      </c>
      <c r="D426" s="543" t="s">
        <v>1173</v>
      </c>
      <c r="E426" s="272"/>
      <c r="F426" s="272"/>
      <c r="G426" s="272"/>
      <c r="H426" s="536"/>
      <c r="I426" s="536"/>
      <c r="J426" s="536"/>
      <c r="K426" s="536"/>
      <c r="L426" s="272"/>
      <c r="M426" s="280">
        <v>42.96</v>
      </c>
      <c r="N426" s="275">
        <f t="shared" si="30"/>
        <v>21.48</v>
      </c>
      <c r="O426" s="275">
        <f t="shared" si="31"/>
        <v>14.32</v>
      </c>
      <c r="P426" s="276">
        <f t="shared" si="32"/>
        <v>51.552</v>
      </c>
      <c r="Q426" s="287">
        <v>42371</v>
      </c>
      <c r="R426" s="288" t="s">
        <v>1648</v>
      </c>
      <c r="S426" s="559">
        <v>1</v>
      </c>
      <c r="T426" s="351"/>
      <c r="U426" s="289"/>
      <c r="V426" s="279">
        <v>42444</v>
      </c>
      <c r="W426" s="280" t="s">
        <v>457</v>
      </c>
      <c r="X426" s="280">
        <v>1</v>
      </c>
      <c r="Y426" s="281"/>
      <c r="Z426" s="282"/>
      <c r="AA426" s="306">
        <f>S426-X426</f>
        <v>0</v>
      </c>
      <c r="AB426" s="316"/>
      <c r="AC426" s="544"/>
      <c r="AD426" s="293" t="s">
        <v>459</v>
      </c>
      <c r="AE426" s="547"/>
      <c r="AF426" s="547"/>
      <c r="AG426" s="547"/>
      <c r="AH426" s="547"/>
      <c r="AI426" s="547"/>
      <c r="AJ426" s="547"/>
      <c r="AK426" s="547"/>
      <c r="AL426" s="547"/>
      <c r="AM426" s="547"/>
      <c r="AN426" s="547"/>
      <c r="AO426" s="547"/>
      <c r="AP426" s="547"/>
      <c r="AQ426" s="547"/>
      <c r="AR426" s="547"/>
      <c r="AS426" s="547"/>
      <c r="AT426" s="547"/>
      <c r="AU426" s="547"/>
      <c r="AV426" s="547"/>
      <c r="AW426" s="547"/>
    </row>
    <row r="427" spans="1:49" s="551" customFormat="1" ht="18.75" hidden="1" customHeight="1" x14ac:dyDescent="0.3">
      <c r="A427" s="352" t="s">
        <v>832</v>
      </c>
      <c r="B427" s="272" t="s">
        <v>1033</v>
      </c>
      <c r="C427" s="542" t="s">
        <v>1044</v>
      </c>
      <c r="D427" s="535" t="s">
        <v>1045</v>
      </c>
      <c r="E427" s="272"/>
      <c r="F427" s="272" t="s">
        <v>1036</v>
      </c>
      <c r="G427" s="272" t="s">
        <v>3</v>
      </c>
      <c r="H427" s="536"/>
      <c r="I427" s="536"/>
      <c r="J427" s="536"/>
      <c r="K427" s="536"/>
      <c r="L427" s="272"/>
      <c r="M427" s="347">
        <v>40</v>
      </c>
      <c r="N427" s="275">
        <f t="shared" si="30"/>
        <v>20</v>
      </c>
      <c r="O427" s="275">
        <f t="shared" si="31"/>
        <v>13.333333333333334</v>
      </c>
      <c r="P427" s="276">
        <f t="shared" si="32"/>
        <v>48</v>
      </c>
      <c r="Q427" s="287">
        <v>42371</v>
      </c>
      <c r="R427" s="288" t="s">
        <v>1648</v>
      </c>
      <c r="S427" s="559">
        <v>1</v>
      </c>
      <c r="T427" s="351"/>
      <c r="U427" s="289"/>
      <c r="V427" s="279"/>
      <c r="W427" s="280"/>
      <c r="X427" s="280"/>
      <c r="Y427" s="281"/>
      <c r="Z427" s="282"/>
      <c r="AA427" s="526">
        <f>S427</f>
        <v>1</v>
      </c>
      <c r="AB427" s="316"/>
      <c r="AC427" s="544"/>
      <c r="AD427" s="293"/>
      <c r="AE427" s="547"/>
      <c r="AF427" s="547"/>
      <c r="AG427" s="547"/>
      <c r="AH427" s="547"/>
      <c r="AI427" s="547"/>
      <c r="AJ427" s="547"/>
      <c r="AK427" s="547"/>
      <c r="AL427" s="547"/>
      <c r="AM427" s="547"/>
      <c r="AN427" s="547"/>
      <c r="AO427" s="547"/>
      <c r="AP427" s="547"/>
      <c r="AQ427" s="547"/>
      <c r="AR427" s="547"/>
      <c r="AS427" s="547"/>
      <c r="AT427" s="547"/>
      <c r="AU427" s="547"/>
      <c r="AV427" s="547"/>
      <c r="AW427" s="547"/>
    </row>
    <row r="428" spans="1:49" s="551" customFormat="1" ht="18.75" hidden="1" customHeight="1" x14ac:dyDescent="0.3">
      <c r="A428" s="352" t="s">
        <v>161</v>
      </c>
      <c r="B428" s="272" t="s">
        <v>1695</v>
      </c>
      <c r="C428" s="542" t="s">
        <v>1696</v>
      </c>
      <c r="D428" s="535" t="s">
        <v>1699</v>
      </c>
      <c r="E428" s="272"/>
      <c r="F428" s="272" t="s">
        <v>585</v>
      </c>
      <c r="G428" s="272" t="s">
        <v>3</v>
      </c>
      <c r="H428" s="536"/>
      <c r="I428" s="536"/>
      <c r="J428" s="536"/>
      <c r="K428" s="536"/>
      <c r="L428" s="272"/>
      <c r="M428" s="280">
        <v>50.44</v>
      </c>
      <c r="N428" s="275">
        <f t="shared" si="30"/>
        <v>25.22</v>
      </c>
      <c r="O428" s="275">
        <f t="shared" si="31"/>
        <v>16.813333333333333</v>
      </c>
      <c r="P428" s="276">
        <f t="shared" si="32"/>
        <v>60.527999999999999</v>
      </c>
      <c r="Q428" s="287">
        <v>42371</v>
      </c>
      <c r="R428" s="288" t="s">
        <v>1648</v>
      </c>
      <c r="S428" s="559">
        <v>2</v>
      </c>
      <c r="T428" s="351"/>
      <c r="U428" s="289"/>
      <c r="V428" s="279"/>
      <c r="W428" s="280"/>
      <c r="X428" s="280"/>
      <c r="Y428" s="281"/>
      <c r="Z428" s="282"/>
      <c r="AA428" s="526">
        <f>S428</f>
        <v>2</v>
      </c>
      <c r="AB428" s="316"/>
      <c r="AC428" s="544"/>
      <c r="AD428" s="293"/>
      <c r="AE428" s="547"/>
      <c r="AF428" s="547"/>
      <c r="AG428" s="547"/>
      <c r="AH428" s="547"/>
      <c r="AI428" s="547"/>
      <c r="AJ428" s="547"/>
      <c r="AK428" s="547"/>
      <c r="AL428" s="547"/>
      <c r="AM428" s="547"/>
      <c r="AN428" s="547"/>
      <c r="AO428" s="547"/>
      <c r="AP428" s="547"/>
      <c r="AQ428" s="547"/>
      <c r="AR428" s="547"/>
      <c r="AS428" s="547"/>
      <c r="AT428" s="547"/>
      <c r="AU428" s="547"/>
      <c r="AV428" s="547"/>
      <c r="AW428" s="547"/>
    </row>
    <row r="429" spans="1:49" s="551" customFormat="1" ht="18.75" hidden="1" customHeight="1" x14ac:dyDescent="0.3">
      <c r="A429" s="352" t="s">
        <v>161</v>
      </c>
      <c r="B429" s="272" t="s">
        <v>1695</v>
      </c>
      <c r="C429" s="542" t="s">
        <v>1697</v>
      </c>
      <c r="D429" s="535" t="s">
        <v>1700</v>
      </c>
      <c r="E429" s="272"/>
      <c r="F429" s="272" t="s">
        <v>585</v>
      </c>
      <c r="G429" s="272" t="s">
        <v>3</v>
      </c>
      <c r="H429" s="536"/>
      <c r="I429" s="536"/>
      <c r="J429" s="536"/>
      <c r="K429" s="536"/>
      <c r="L429" s="272"/>
      <c r="M429" s="280">
        <v>50.44</v>
      </c>
      <c r="N429" s="275">
        <f t="shared" si="30"/>
        <v>25.22</v>
      </c>
      <c r="O429" s="275">
        <f t="shared" si="31"/>
        <v>16.813333333333333</v>
      </c>
      <c r="P429" s="276">
        <f t="shared" si="32"/>
        <v>60.527999999999999</v>
      </c>
      <c r="Q429" s="287">
        <v>42371</v>
      </c>
      <c r="R429" s="288" t="s">
        <v>1648</v>
      </c>
      <c r="S429" s="559">
        <v>3</v>
      </c>
      <c r="T429" s="351"/>
      <c r="U429" s="289"/>
      <c r="V429" s="279"/>
      <c r="W429" s="280"/>
      <c r="X429" s="280"/>
      <c r="Y429" s="281"/>
      <c r="Z429" s="282"/>
      <c r="AA429" s="526">
        <f>S429</f>
        <v>3</v>
      </c>
      <c r="AB429" s="316"/>
      <c r="AC429" s="544"/>
      <c r="AD429" s="293"/>
      <c r="AE429" s="547"/>
      <c r="AF429" s="547"/>
      <c r="AG429" s="547"/>
      <c r="AH429" s="547"/>
      <c r="AI429" s="547"/>
      <c r="AJ429" s="547"/>
      <c r="AK429" s="547"/>
      <c r="AL429" s="547"/>
      <c r="AM429" s="547"/>
      <c r="AN429" s="547"/>
      <c r="AO429" s="547"/>
      <c r="AP429" s="547"/>
      <c r="AQ429" s="547"/>
      <c r="AR429" s="547"/>
      <c r="AS429" s="547"/>
      <c r="AT429" s="547"/>
      <c r="AU429" s="547"/>
      <c r="AV429" s="547"/>
      <c r="AW429" s="547"/>
    </row>
    <row r="430" spans="1:49" s="551" customFormat="1" ht="18.75" hidden="1" customHeight="1" x14ac:dyDescent="0.3">
      <c r="A430" s="352" t="s">
        <v>161</v>
      </c>
      <c r="B430" s="272" t="s">
        <v>1695</v>
      </c>
      <c r="C430" s="542" t="s">
        <v>1698</v>
      </c>
      <c r="D430" s="535" t="s">
        <v>1701</v>
      </c>
      <c r="E430" s="272"/>
      <c r="F430" s="272" t="s">
        <v>585</v>
      </c>
      <c r="G430" s="272" t="s">
        <v>3</v>
      </c>
      <c r="H430" s="536"/>
      <c r="I430" s="536"/>
      <c r="J430" s="536"/>
      <c r="K430" s="536"/>
      <c r="L430" s="272"/>
      <c r="M430" s="280">
        <v>50.44</v>
      </c>
      <c r="N430" s="275">
        <f t="shared" si="30"/>
        <v>25.22</v>
      </c>
      <c r="O430" s="275">
        <f t="shared" si="31"/>
        <v>16.813333333333333</v>
      </c>
      <c r="P430" s="276">
        <f t="shared" si="32"/>
        <v>60.527999999999999</v>
      </c>
      <c r="Q430" s="287">
        <v>42371</v>
      </c>
      <c r="R430" s="288" t="s">
        <v>1648</v>
      </c>
      <c r="S430" s="559">
        <v>3</v>
      </c>
      <c r="T430" s="351"/>
      <c r="U430" s="289"/>
      <c r="V430" s="279">
        <v>42426</v>
      </c>
      <c r="W430" s="280" t="s">
        <v>457</v>
      </c>
      <c r="X430" s="280">
        <v>1</v>
      </c>
      <c r="Y430" s="281"/>
      <c r="Z430" s="282"/>
      <c r="AA430" s="526">
        <f>S430-X430</f>
        <v>2</v>
      </c>
      <c r="AB430" s="316"/>
      <c r="AC430" s="544"/>
      <c r="AD430" s="293" t="s">
        <v>2105</v>
      </c>
      <c r="AE430" s="547"/>
      <c r="AF430" s="547"/>
      <c r="AG430" s="547"/>
      <c r="AH430" s="547"/>
      <c r="AI430" s="547"/>
      <c r="AJ430" s="547"/>
      <c r="AK430" s="547"/>
      <c r="AL430" s="547"/>
      <c r="AM430" s="547"/>
      <c r="AN430" s="547"/>
      <c r="AO430" s="547"/>
      <c r="AP430" s="547"/>
      <c r="AQ430" s="547"/>
      <c r="AR430" s="547"/>
      <c r="AS430" s="547"/>
      <c r="AT430" s="547"/>
      <c r="AU430" s="547"/>
      <c r="AV430" s="547"/>
      <c r="AW430" s="547"/>
    </row>
    <row r="431" spans="1:49" s="551" customFormat="1" ht="18.75" hidden="1" customHeight="1" x14ac:dyDescent="0.3">
      <c r="A431" s="352" t="s">
        <v>161</v>
      </c>
      <c r="B431" s="272" t="s">
        <v>1695</v>
      </c>
      <c r="C431" s="542" t="s">
        <v>1702</v>
      </c>
      <c r="D431" s="535" t="s">
        <v>1703</v>
      </c>
      <c r="E431" s="272"/>
      <c r="F431" s="272" t="s">
        <v>585</v>
      </c>
      <c r="G431" s="272" t="s">
        <v>3</v>
      </c>
      <c r="H431" s="536"/>
      <c r="I431" s="536"/>
      <c r="J431" s="536"/>
      <c r="K431" s="536"/>
      <c r="L431" s="272"/>
      <c r="M431" s="280">
        <v>50.44</v>
      </c>
      <c r="N431" s="275">
        <f t="shared" si="30"/>
        <v>25.22</v>
      </c>
      <c r="O431" s="275">
        <f t="shared" si="31"/>
        <v>16.813333333333333</v>
      </c>
      <c r="P431" s="276">
        <f t="shared" si="32"/>
        <v>60.527999999999999</v>
      </c>
      <c r="Q431" s="287">
        <v>42371</v>
      </c>
      <c r="R431" s="288" t="s">
        <v>1648</v>
      </c>
      <c r="S431" s="559">
        <v>2</v>
      </c>
      <c r="T431" s="351"/>
      <c r="U431" s="289"/>
      <c r="V431" s="279"/>
      <c r="W431" s="280"/>
      <c r="X431" s="280"/>
      <c r="Y431" s="281"/>
      <c r="Z431" s="282"/>
      <c r="AA431" s="526">
        <f>S431</f>
        <v>2</v>
      </c>
      <c r="AB431" s="316"/>
      <c r="AC431" s="544"/>
      <c r="AD431" s="293"/>
      <c r="AE431" s="547"/>
      <c r="AF431" s="547"/>
      <c r="AG431" s="547"/>
      <c r="AH431" s="547"/>
      <c r="AI431" s="547"/>
      <c r="AJ431" s="547"/>
      <c r="AK431" s="547"/>
      <c r="AL431" s="547"/>
      <c r="AM431" s="547"/>
      <c r="AN431" s="547"/>
      <c r="AO431" s="547"/>
      <c r="AP431" s="547"/>
      <c r="AQ431" s="547"/>
      <c r="AR431" s="547"/>
      <c r="AS431" s="547"/>
      <c r="AT431" s="547"/>
      <c r="AU431" s="547"/>
      <c r="AV431" s="547"/>
      <c r="AW431" s="547"/>
    </row>
    <row r="432" spans="1:49" s="551" customFormat="1" ht="18.75" hidden="1" customHeight="1" x14ac:dyDescent="0.3">
      <c r="A432" s="352" t="s">
        <v>161</v>
      </c>
      <c r="B432" s="272" t="s">
        <v>1695</v>
      </c>
      <c r="C432" s="542" t="s">
        <v>1713</v>
      </c>
      <c r="D432" s="535" t="s">
        <v>1714</v>
      </c>
      <c r="E432" s="272" t="s">
        <v>1715</v>
      </c>
      <c r="F432" s="272" t="s">
        <v>585</v>
      </c>
      <c r="G432" s="272" t="s">
        <v>3</v>
      </c>
      <c r="H432" s="536"/>
      <c r="I432" s="536"/>
      <c r="J432" s="536"/>
      <c r="K432" s="536"/>
      <c r="L432" s="272"/>
      <c r="M432" s="280">
        <v>50.44</v>
      </c>
      <c r="N432" s="275">
        <f t="shared" si="30"/>
        <v>25.22</v>
      </c>
      <c r="O432" s="275">
        <f t="shared" si="31"/>
        <v>16.813333333333333</v>
      </c>
      <c r="P432" s="276">
        <f t="shared" si="32"/>
        <v>60.527999999999999</v>
      </c>
      <c r="Q432" s="287">
        <v>42371</v>
      </c>
      <c r="R432" s="288" t="s">
        <v>1648</v>
      </c>
      <c r="S432" s="559">
        <v>1</v>
      </c>
      <c r="T432" s="351"/>
      <c r="U432" s="289"/>
      <c r="V432" s="279"/>
      <c r="W432" s="280"/>
      <c r="X432" s="280"/>
      <c r="Y432" s="281"/>
      <c r="Z432" s="282"/>
      <c r="AA432" s="526">
        <f>S432</f>
        <v>1</v>
      </c>
      <c r="AB432" s="316"/>
      <c r="AC432" s="544"/>
      <c r="AD432" s="293"/>
      <c r="AE432" s="547"/>
      <c r="AF432" s="547"/>
      <c r="AG432" s="547"/>
      <c r="AH432" s="547"/>
      <c r="AI432" s="547"/>
      <c r="AJ432" s="547"/>
      <c r="AK432" s="547"/>
      <c r="AL432" s="547"/>
      <c r="AM432" s="547"/>
      <c r="AN432" s="547"/>
      <c r="AO432" s="547"/>
      <c r="AP432" s="547"/>
      <c r="AQ432" s="547"/>
      <c r="AR432" s="547"/>
      <c r="AS432" s="547"/>
      <c r="AT432" s="547"/>
      <c r="AU432" s="547"/>
      <c r="AV432" s="547"/>
      <c r="AW432" s="547"/>
    </row>
    <row r="433" spans="1:49" s="551" customFormat="1" ht="18.75" hidden="1" customHeight="1" x14ac:dyDescent="0.3">
      <c r="A433" s="352" t="s">
        <v>161</v>
      </c>
      <c r="B433" s="272" t="s">
        <v>1704</v>
      </c>
      <c r="C433" s="542" t="s">
        <v>1705</v>
      </c>
      <c r="D433" s="535" t="s">
        <v>1706</v>
      </c>
      <c r="E433" s="272"/>
      <c r="F433" s="272" t="s">
        <v>1707</v>
      </c>
      <c r="G433" s="272" t="s">
        <v>3</v>
      </c>
      <c r="H433" s="536"/>
      <c r="I433" s="536"/>
      <c r="J433" s="536"/>
      <c r="K433" s="536"/>
      <c r="L433" s="272"/>
      <c r="M433" s="280">
        <v>36.229999999999997</v>
      </c>
      <c r="N433" s="275">
        <f t="shared" si="30"/>
        <v>18.114999999999998</v>
      </c>
      <c r="O433" s="275">
        <f t="shared" si="31"/>
        <v>12.076666666666666</v>
      </c>
      <c r="P433" s="276">
        <f t="shared" si="32"/>
        <v>43.475999999999999</v>
      </c>
      <c r="Q433" s="287">
        <v>42371</v>
      </c>
      <c r="R433" s="288" t="s">
        <v>1648</v>
      </c>
      <c r="S433" s="559">
        <v>5</v>
      </c>
      <c r="T433" s="351"/>
      <c r="U433" s="289"/>
      <c r="V433" s="279">
        <v>42431</v>
      </c>
      <c r="W433" s="280" t="s">
        <v>457</v>
      </c>
      <c r="X433" s="280">
        <v>2</v>
      </c>
      <c r="Y433" s="281"/>
      <c r="Z433" s="282"/>
      <c r="AA433" s="802">
        <f>S433-X433-X434-X435</f>
        <v>0</v>
      </c>
      <c r="AB433" s="316"/>
      <c r="AC433" s="544"/>
      <c r="AD433" s="293" t="s">
        <v>459</v>
      </c>
      <c r="AE433" s="547"/>
      <c r="AF433" s="547"/>
      <c r="AG433" s="547"/>
      <c r="AH433" s="547"/>
      <c r="AI433" s="547"/>
      <c r="AJ433" s="547"/>
      <c r="AK433" s="547"/>
      <c r="AL433" s="547"/>
      <c r="AM433" s="547"/>
      <c r="AN433" s="547"/>
      <c r="AO433" s="547"/>
      <c r="AP433" s="547"/>
      <c r="AQ433" s="547"/>
      <c r="AR433" s="547"/>
      <c r="AS433" s="547"/>
      <c r="AT433" s="547"/>
      <c r="AU433" s="547"/>
      <c r="AV433" s="547"/>
      <c r="AW433" s="547"/>
    </row>
    <row r="434" spans="1:49" s="551" customFormat="1" ht="18.75" hidden="1" customHeight="1" x14ac:dyDescent="0.3">
      <c r="A434" s="352" t="s">
        <v>161</v>
      </c>
      <c r="B434" s="272" t="s">
        <v>1704</v>
      </c>
      <c r="C434" s="542" t="s">
        <v>1705</v>
      </c>
      <c r="D434" s="535" t="s">
        <v>1706</v>
      </c>
      <c r="E434" s="272"/>
      <c r="F434" s="272" t="s">
        <v>1707</v>
      </c>
      <c r="G434" s="272" t="s">
        <v>3</v>
      </c>
      <c r="H434" s="536"/>
      <c r="I434" s="536"/>
      <c r="J434" s="536"/>
      <c r="K434" s="536"/>
      <c r="L434" s="272"/>
      <c r="M434" s="280">
        <v>36.229999999999997</v>
      </c>
      <c r="N434" s="275">
        <f t="shared" si="30"/>
        <v>18.114999999999998</v>
      </c>
      <c r="O434" s="275">
        <f t="shared" si="31"/>
        <v>12.076666666666666</v>
      </c>
      <c r="P434" s="276">
        <f t="shared" si="32"/>
        <v>43.475999999999999</v>
      </c>
      <c r="Q434" s="287"/>
      <c r="R434" s="288"/>
      <c r="S434" s="559"/>
      <c r="T434" s="351"/>
      <c r="U434" s="289"/>
      <c r="V434" s="279">
        <v>42444</v>
      </c>
      <c r="W434" s="280" t="s">
        <v>457</v>
      </c>
      <c r="X434" s="280">
        <v>2</v>
      </c>
      <c r="Y434" s="281"/>
      <c r="Z434" s="282"/>
      <c r="AA434" s="803"/>
      <c r="AB434" s="316"/>
      <c r="AC434" s="544"/>
      <c r="AD434" s="293" t="s">
        <v>459</v>
      </c>
      <c r="AE434" s="547"/>
      <c r="AF434" s="547"/>
      <c r="AG434" s="547"/>
      <c r="AH434" s="547"/>
      <c r="AI434" s="547"/>
      <c r="AJ434" s="547"/>
      <c r="AK434" s="547"/>
      <c r="AL434" s="547"/>
      <c r="AM434" s="547"/>
      <c r="AN434" s="547"/>
      <c r="AO434" s="547"/>
      <c r="AP434" s="547"/>
      <c r="AQ434" s="547"/>
      <c r="AR434" s="547"/>
      <c r="AS434" s="547"/>
      <c r="AT434" s="547"/>
      <c r="AU434" s="547"/>
      <c r="AV434" s="547"/>
      <c r="AW434" s="547"/>
    </row>
    <row r="435" spans="1:49" s="551" customFormat="1" ht="18.75" hidden="1" customHeight="1" x14ac:dyDescent="0.3">
      <c r="A435" s="352" t="s">
        <v>161</v>
      </c>
      <c r="B435" s="272" t="s">
        <v>1704</v>
      </c>
      <c r="C435" s="542" t="s">
        <v>1705</v>
      </c>
      <c r="D435" s="535" t="s">
        <v>1706</v>
      </c>
      <c r="E435" s="272"/>
      <c r="F435" s="272" t="s">
        <v>1707</v>
      </c>
      <c r="G435" s="272" t="s">
        <v>3</v>
      </c>
      <c r="H435" s="536"/>
      <c r="I435" s="536"/>
      <c r="J435" s="536"/>
      <c r="K435" s="536"/>
      <c r="L435" s="272"/>
      <c r="M435" s="280">
        <v>36.229999999999997</v>
      </c>
      <c r="N435" s="275">
        <f t="shared" si="30"/>
        <v>18.114999999999998</v>
      </c>
      <c r="O435" s="275">
        <f t="shared" si="31"/>
        <v>12.076666666666666</v>
      </c>
      <c r="P435" s="276">
        <f t="shared" si="32"/>
        <v>43.475999999999999</v>
      </c>
      <c r="Q435" s="287"/>
      <c r="R435" s="288"/>
      <c r="S435" s="559"/>
      <c r="T435" s="351"/>
      <c r="U435" s="289"/>
      <c r="V435" s="279">
        <v>42473</v>
      </c>
      <c r="W435" s="280" t="s">
        <v>457</v>
      </c>
      <c r="X435" s="280">
        <v>1</v>
      </c>
      <c r="Y435" s="281"/>
      <c r="Z435" s="282"/>
      <c r="AA435" s="804"/>
      <c r="AB435" s="316"/>
      <c r="AC435" s="544"/>
      <c r="AD435" s="293" t="s">
        <v>459</v>
      </c>
      <c r="AE435" s="547"/>
      <c r="AF435" s="547"/>
      <c r="AG435" s="547"/>
      <c r="AH435" s="547"/>
      <c r="AI435" s="547"/>
      <c r="AJ435" s="547"/>
      <c r="AK435" s="547"/>
      <c r="AL435" s="547"/>
      <c r="AM435" s="547"/>
      <c r="AN435" s="547"/>
      <c r="AO435" s="547"/>
      <c r="AP435" s="547"/>
      <c r="AQ435" s="547"/>
      <c r="AR435" s="547"/>
      <c r="AS435" s="547"/>
      <c r="AT435" s="547"/>
      <c r="AU435" s="547"/>
      <c r="AV435" s="547"/>
      <c r="AW435" s="547"/>
    </row>
    <row r="436" spans="1:49" s="551" customFormat="1" ht="18.75" hidden="1" customHeight="1" x14ac:dyDescent="0.3">
      <c r="A436" s="352" t="s">
        <v>161</v>
      </c>
      <c r="B436" s="272" t="s">
        <v>1704</v>
      </c>
      <c r="C436" s="542" t="s">
        <v>1711</v>
      </c>
      <c r="D436" s="535" t="s">
        <v>1712</v>
      </c>
      <c r="E436" s="272"/>
      <c r="F436" s="272" t="s">
        <v>1707</v>
      </c>
      <c r="G436" s="272" t="s">
        <v>3</v>
      </c>
      <c r="H436" s="536"/>
      <c r="I436" s="536"/>
      <c r="J436" s="536"/>
      <c r="K436" s="536"/>
      <c r="L436" s="272"/>
      <c r="M436" s="280">
        <v>47.2</v>
      </c>
      <c r="N436" s="275">
        <f t="shared" si="30"/>
        <v>23.6</v>
      </c>
      <c r="O436" s="275">
        <f t="shared" si="31"/>
        <v>15.733333333333334</v>
      </c>
      <c r="P436" s="276">
        <f t="shared" si="32"/>
        <v>56.64</v>
      </c>
      <c r="Q436" s="287">
        <v>42371</v>
      </c>
      <c r="R436" s="288" t="s">
        <v>1648</v>
      </c>
      <c r="S436" s="559">
        <v>9</v>
      </c>
      <c r="T436" s="351"/>
      <c r="U436" s="289"/>
      <c r="V436" s="279">
        <v>42473</v>
      </c>
      <c r="W436" s="280" t="s">
        <v>457</v>
      </c>
      <c r="X436" s="280">
        <v>2</v>
      </c>
      <c r="Y436" s="281"/>
      <c r="Z436" s="282"/>
      <c r="AA436" s="526">
        <f>S436-X436</f>
        <v>7</v>
      </c>
      <c r="AB436" s="316"/>
      <c r="AC436" s="544"/>
      <c r="AD436" s="293" t="s">
        <v>459</v>
      </c>
      <c r="AE436" s="547"/>
      <c r="AF436" s="547"/>
      <c r="AG436" s="547"/>
      <c r="AH436" s="547"/>
      <c r="AI436" s="547"/>
      <c r="AJ436" s="547"/>
      <c r="AK436" s="547"/>
      <c r="AL436" s="547"/>
      <c r="AM436" s="547"/>
      <c r="AN436" s="547"/>
      <c r="AO436" s="547"/>
      <c r="AP436" s="547"/>
      <c r="AQ436" s="547"/>
      <c r="AR436" s="547"/>
      <c r="AS436" s="547"/>
      <c r="AT436" s="547"/>
      <c r="AU436" s="547"/>
      <c r="AV436" s="547"/>
      <c r="AW436" s="547"/>
    </row>
    <row r="437" spans="1:49" s="551" customFormat="1" ht="18.75" hidden="1" customHeight="1" x14ac:dyDescent="0.3">
      <c r="A437" s="352" t="s">
        <v>161</v>
      </c>
      <c r="B437" s="272" t="s">
        <v>1708</v>
      </c>
      <c r="C437" s="542" t="s">
        <v>1709</v>
      </c>
      <c r="D437" s="536" t="s">
        <v>1710</v>
      </c>
      <c r="E437" s="272" t="s">
        <v>2115</v>
      </c>
      <c r="F437" s="272" t="s">
        <v>1620</v>
      </c>
      <c r="G437" s="272" t="s">
        <v>3</v>
      </c>
      <c r="H437" s="536"/>
      <c r="I437" s="536"/>
      <c r="J437" s="536"/>
      <c r="K437" s="536"/>
      <c r="L437" s="272"/>
      <c r="M437" s="280">
        <v>34.71</v>
      </c>
      <c r="N437" s="275">
        <f t="shared" si="30"/>
        <v>17.355</v>
      </c>
      <c r="O437" s="275">
        <f t="shared" si="31"/>
        <v>11.57</v>
      </c>
      <c r="P437" s="276">
        <f t="shared" si="32"/>
        <v>41.652000000000001</v>
      </c>
      <c r="Q437" s="287">
        <v>42371</v>
      </c>
      <c r="R437" s="288" t="s">
        <v>1648</v>
      </c>
      <c r="S437" s="559">
        <v>3</v>
      </c>
      <c r="T437" s="351"/>
      <c r="U437" s="289"/>
      <c r="V437" s="279">
        <v>42431</v>
      </c>
      <c r="W437" s="280" t="s">
        <v>457</v>
      </c>
      <c r="X437" s="280">
        <v>2</v>
      </c>
      <c r="Y437" s="281"/>
      <c r="Z437" s="282"/>
      <c r="AA437" s="802">
        <f>S437-X437-X438</f>
        <v>0</v>
      </c>
      <c r="AB437" s="316"/>
      <c r="AC437" s="544"/>
      <c r="AD437" s="293" t="s">
        <v>459</v>
      </c>
      <c r="AE437" s="547"/>
      <c r="AF437" s="547"/>
      <c r="AG437" s="547"/>
      <c r="AH437" s="547"/>
      <c r="AI437" s="547"/>
      <c r="AJ437" s="547"/>
      <c r="AK437" s="547"/>
      <c r="AL437" s="547"/>
      <c r="AM437" s="547"/>
      <c r="AN437" s="547"/>
      <c r="AO437" s="547"/>
      <c r="AP437" s="547"/>
      <c r="AQ437" s="547"/>
      <c r="AR437" s="547"/>
      <c r="AS437" s="547"/>
      <c r="AT437" s="547"/>
      <c r="AU437" s="547"/>
      <c r="AV437" s="547"/>
      <c r="AW437" s="547"/>
    </row>
    <row r="438" spans="1:49" s="551" customFormat="1" ht="18.75" hidden="1" customHeight="1" x14ac:dyDescent="0.3">
      <c r="A438" s="352" t="s">
        <v>161</v>
      </c>
      <c r="B438" s="272" t="s">
        <v>1708</v>
      </c>
      <c r="C438" s="542" t="s">
        <v>1709</v>
      </c>
      <c r="D438" s="536" t="s">
        <v>1710</v>
      </c>
      <c r="E438" s="272"/>
      <c r="F438" s="272" t="s">
        <v>1620</v>
      </c>
      <c r="G438" s="272" t="s">
        <v>3</v>
      </c>
      <c r="H438" s="536"/>
      <c r="I438" s="536"/>
      <c r="J438" s="536"/>
      <c r="K438" s="536"/>
      <c r="L438" s="272"/>
      <c r="M438" s="280">
        <v>34.71</v>
      </c>
      <c r="N438" s="275">
        <f t="shared" si="30"/>
        <v>17.355</v>
      </c>
      <c r="O438" s="275">
        <f t="shared" si="31"/>
        <v>11.57</v>
      </c>
      <c r="P438" s="276">
        <f t="shared" si="32"/>
        <v>41.652000000000001</v>
      </c>
      <c r="Q438" s="287"/>
      <c r="R438" s="288"/>
      <c r="S438" s="559"/>
      <c r="T438" s="351"/>
      <c r="U438" s="289"/>
      <c r="V438" s="279">
        <v>42443</v>
      </c>
      <c r="W438" s="280" t="s">
        <v>457</v>
      </c>
      <c r="X438" s="280">
        <v>1</v>
      </c>
      <c r="Y438" s="281"/>
      <c r="Z438" s="282"/>
      <c r="AA438" s="804"/>
      <c r="AB438" s="316"/>
      <c r="AC438" s="544"/>
      <c r="AD438" s="293" t="s">
        <v>578</v>
      </c>
      <c r="AE438" s="547"/>
      <c r="AF438" s="547"/>
      <c r="AG438" s="547"/>
      <c r="AH438" s="547"/>
      <c r="AI438" s="547"/>
      <c r="AJ438" s="547"/>
      <c r="AK438" s="547"/>
      <c r="AL438" s="547"/>
      <c r="AM438" s="547"/>
      <c r="AN438" s="547"/>
      <c r="AO438" s="547"/>
      <c r="AP438" s="547"/>
      <c r="AQ438" s="547"/>
      <c r="AR438" s="547"/>
      <c r="AS438" s="547"/>
      <c r="AT438" s="547"/>
      <c r="AU438" s="547"/>
      <c r="AV438" s="547"/>
      <c r="AW438" s="547"/>
    </row>
    <row r="439" spans="1:49" s="551" customFormat="1" ht="18.75" hidden="1" customHeight="1" x14ac:dyDescent="0.3">
      <c r="A439" s="352" t="s">
        <v>843</v>
      </c>
      <c r="B439" s="272" t="s">
        <v>1708</v>
      </c>
      <c r="C439" s="542" t="s">
        <v>1722</v>
      </c>
      <c r="D439" s="535" t="s">
        <v>1723</v>
      </c>
      <c r="E439" s="272"/>
      <c r="F439" s="272" t="s">
        <v>1620</v>
      </c>
      <c r="G439" s="272" t="s">
        <v>3</v>
      </c>
      <c r="H439" s="536"/>
      <c r="I439" s="536"/>
      <c r="J439" s="536"/>
      <c r="K439" s="536"/>
      <c r="L439" s="272"/>
      <c r="M439" s="280">
        <v>34.71</v>
      </c>
      <c r="N439" s="275">
        <f t="shared" si="30"/>
        <v>17.355</v>
      </c>
      <c r="O439" s="275">
        <f t="shared" si="31"/>
        <v>11.57</v>
      </c>
      <c r="P439" s="276">
        <f t="shared" si="32"/>
        <v>41.652000000000001</v>
      </c>
      <c r="Q439" s="287">
        <v>42371</v>
      </c>
      <c r="R439" s="288" t="s">
        <v>1648</v>
      </c>
      <c r="S439" s="559">
        <v>2</v>
      </c>
      <c r="T439" s="351"/>
      <c r="U439" s="289"/>
      <c r="V439" s="279">
        <v>42397</v>
      </c>
      <c r="W439" s="280" t="s">
        <v>457</v>
      </c>
      <c r="X439" s="280">
        <v>1</v>
      </c>
      <c r="Y439" s="281"/>
      <c r="Z439" s="282"/>
      <c r="AA439" s="526">
        <f>S439-X439</f>
        <v>1</v>
      </c>
      <c r="AB439" s="316"/>
      <c r="AC439" s="544"/>
      <c r="AD439" s="293" t="s">
        <v>1665</v>
      </c>
      <c r="AE439" s="547"/>
      <c r="AF439" s="547"/>
      <c r="AG439" s="547"/>
      <c r="AH439" s="547"/>
      <c r="AI439" s="547"/>
      <c r="AJ439" s="547"/>
      <c r="AK439" s="547"/>
      <c r="AL439" s="547"/>
      <c r="AM439" s="547"/>
      <c r="AN439" s="547"/>
      <c r="AO439" s="547"/>
      <c r="AP439" s="547"/>
      <c r="AQ439" s="547"/>
      <c r="AR439" s="547"/>
      <c r="AS439" s="547"/>
      <c r="AT439" s="547"/>
      <c r="AU439" s="547"/>
      <c r="AV439" s="547"/>
      <c r="AW439" s="547"/>
    </row>
    <row r="440" spans="1:49" s="551" customFormat="1" ht="18.75" hidden="1" customHeight="1" x14ac:dyDescent="0.3">
      <c r="A440" s="352" t="s">
        <v>67</v>
      </c>
      <c r="B440" s="272" t="s">
        <v>1241</v>
      </c>
      <c r="C440" s="542" t="s">
        <v>1273</v>
      </c>
      <c r="D440" s="543" t="s">
        <v>1274</v>
      </c>
      <c r="E440" s="272"/>
      <c r="F440" s="272" t="s">
        <v>343</v>
      </c>
      <c r="G440" s="272" t="s">
        <v>3</v>
      </c>
      <c r="H440" s="536"/>
      <c r="I440" s="536"/>
      <c r="J440" s="536"/>
      <c r="K440" s="536"/>
      <c r="L440" s="272"/>
      <c r="M440" s="280">
        <v>45.29</v>
      </c>
      <c r="N440" s="275">
        <f t="shared" si="30"/>
        <v>22.645</v>
      </c>
      <c r="O440" s="275">
        <f t="shared" si="31"/>
        <v>15.096666666666666</v>
      </c>
      <c r="P440" s="276">
        <f t="shared" si="32"/>
        <v>54.347999999999999</v>
      </c>
      <c r="Q440" s="287">
        <v>42371</v>
      </c>
      <c r="R440" s="288" t="s">
        <v>1648</v>
      </c>
      <c r="S440" s="559">
        <v>1</v>
      </c>
      <c r="T440" s="351"/>
      <c r="U440" s="289"/>
      <c r="V440" s="279">
        <v>42424</v>
      </c>
      <c r="W440" s="280" t="s">
        <v>457</v>
      </c>
      <c r="X440" s="280">
        <v>1</v>
      </c>
      <c r="Y440" s="281"/>
      <c r="Z440" s="282"/>
      <c r="AA440" s="306">
        <f>S440-X440</f>
        <v>0</v>
      </c>
      <c r="AB440" s="316"/>
      <c r="AC440" s="544"/>
      <c r="AD440" s="293" t="s">
        <v>2109</v>
      </c>
      <c r="AE440" s="547"/>
      <c r="AF440" s="547"/>
      <c r="AG440" s="547"/>
      <c r="AH440" s="547"/>
      <c r="AI440" s="547"/>
      <c r="AJ440" s="547"/>
      <c r="AK440" s="547"/>
      <c r="AL440" s="547"/>
      <c r="AM440" s="547"/>
      <c r="AN440" s="547"/>
      <c r="AO440" s="547"/>
      <c r="AP440" s="547"/>
      <c r="AQ440" s="547"/>
      <c r="AR440" s="547"/>
      <c r="AS440" s="547"/>
      <c r="AT440" s="547"/>
      <c r="AU440" s="547"/>
      <c r="AV440" s="547"/>
      <c r="AW440" s="547"/>
    </row>
    <row r="441" spans="1:49" s="551" customFormat="1" ht="18.75" hidden="1" customHeight="1" x14ac:dyDescent="0.3">
      <c r="A441" s="352" t="s">
        <v>81</v>
      </c>
      <c r="B441" s="272" t="s">
        <v>37</v>
      </c>
      <c r="C441" s="542" t="s">
        <v>2048</v>
      </c>
      <c r="D441" s="543" t="s">
        <v>2049</v>
      </c>
      <c r="E441" s="272"/>
      <c r="F441" s="272" t="s">
        <v>343</v>
      </c>
      <c r="G441" s="272" t="s">
        <v>3</v>
      </c>
      <c r="H441" s="536"/>
      <c r="I441" s="536"/>
      <c r="J441" s="536"/>
      <c r="K441" s="536"/>
      <c r="L441" s="272"/>
      <c r="M441" s="280">
        <v>38.799999999999997</v>
      </c>
      <c r="N441" s="275">
        <f t="shared" si="30"/>
        <v>19.399999999999999</v>
      </c>
      <c r="O441" s="275">
        <f t="shared" si="31"/>
        <v>12.933333333333332</v>
      </c>
      <c r="P441" s="276">
        <f t="shared" si="32"/>
        <v>46.559999999999995</v>
      </c>
      <c r="Q441" s="287">
        <v>42371</v>
      </c>
      <c r="R441" s="288" t="s">
        <v>1648</v>
      </c>
      <c r="S441" s="559">
        <v>1</v>
      </c>
      <c r="T441" s="351"/>
      <c r="U441" s="289"/>
      <c r="V441" s="279">
        <v>42444</v>
      </c>
      <c r="W441" s="280" t="s">
        <v>457</v>
      </c>
      <c r="X441" s="280">
        <v>1</v>
      </c>
      <c r="Y441" s="281"/>
      <c r="Z441" s="282"/>
      <c r="AA441" s="306">
        <f>S441-X441</f>
        <v>0</v>
      </c>
      <c r="AB441" s="316"/>
      <c r="AC441" s="544"/>
      <c r="AD441" s="293" t="s">
        <v>459</v>
      </c>
      <c r="AE441" s="547"/>
      <c r="AF441" s="547"/>
      <c r="AG441" s="547"/>
      <c r="AH441" s="547"/>
      <c r="AI441" s="547"/>
      <c r="AJ441" s="547"/>
      <c r="AK441" s="547"/>
      <c r="AL441" s="547"/>
      <c r="AM441" s="547"/>
      <c r="AN441" s="547"/>
      <c r="AO441" s="547"/>
      <c r="AP441" s="547"/>
      <c r="AQ441" s="547"/>
      <c r="AR441" s="547"/>
      <c r="AS441" s="547"/>
      <c r="AT441" s="547"/>
      <c r="AU441" s="547"/>
      <c r="AV441" s="547"/>
      <c r="AW441" s="547"/>
    </row>
    <row r="442" spans="1:49" s="551" customFormat="1" ht="18.75" hidden="1" customHeight="1" x14ac:dyDescent="0.3">
      <c r="A442" s="352" t="s">
        <v>81</v>
      </c>
      <c r="B442" s="272" t="s">
        <v>37</v>
      </c>
      <c r="C442" s="542" t="s">
        <v>2099</v>
      </c>
      <c r="D442" s="543" t="s">
        <v>2050</v>
      </c>
      <c r="E442" s="272"/>
      <c r="F442" s="272" t="s">
        <v>1620</v>
      </c>
      <c r="G442" s="272" t="s">
        <v>3</v>
      </c>
      <c r="H442" s="536"/>
      <c r="I442" s="536"/>
      <c r="J442" s="536"/>
      <c r="K442" s="536"/>
      <c r="L442" s="272"/>
      <c r="M442" s="280">
        <v>38.25</v>
      </c>
      <c r="N442" s="275">
        <f t="shared" si="30"/>
        <v>19.125</v>
      </c>
      <c r="O442" s="275">
        <f t="shared" si="31"/>
        <v>12.75</v>
      </c>
      <c r="P442" s="276">
        <f t="shared" si="32"/>
        <v>45.9</v>
      </c>
      <c r="Q442" s="287">
        <v>42371</v>
      </c>
      <c r="R442" s="288" t="s">
        <v>1648</v>
      </c>
      <c r="S442" s="559">
        <v>1</v>
      </c>
      <c r="T442" s="351"/>
      <c r="U442" s="289"/>
      <c r="V442" s="279">
        <v>42444</v>
      </c>
      <c r="W442" s="280" t="s">
        <v>457</v>
      </c>
      <c r="X442" s="280">
        <v>1</v>
      </c>
      <c r="Y442" s="281"/>
      <c r="Z442" s="282"/>
      <c r="AA442" s="306">
        <f>S442-X442</f>
        <v>0</v>
      </c>
      <c r="AB442" s="316"/>
      <c r="AC442" s="544"/>
      <c r="AD442" s="293" t="s">
        <v>459</v>
      </c>
      <c r="AE442" s="547"/>
      <c r="AF442" s="547"/>
      <c r="AG442" s="547"/>
      <c r="AH442" s="547"/>
      <c r="AI442" s="547"/>
      <c r="AJ442" s="547"/>
      <c r="AK442" s="547"/>
      <c r="AL442" s="547"/>
      <c r="AM442" s="547"/>
      <c r="AN442" s="547"/>
      <c r="AO442" s="547"/>
      <c r="AP442" s="547"/>
      <c r="AQ442" s="547"/>
      <c r="AR442" s="547"/>
      <c r="AS442" s="547"/>
      <c r="AT442" s="547"/>
      <c r="AU442" s="547"/>
      <c r="AV442" s="547"/>
      <c r="AW442" s="547"/>
    </row>
    <row r="443" spans="1:49" s="551" customFormat="1" ht="18.75" hidden="1" customHeight="1" x14ac:dyDescent="0.3">
      <c r="A443" s="352" t="s">
        <v>67</v>
      </c>
      <c r="B443" s="272" t="s">
        <v>1030</v>
      </c>
      <c r="C443" s="542" t="s">
        <v>2051</v>
      </c>
      <c r="D443" s="543" t="s">
        <v>2052</v>
      </c>
      <c r="E443" s="272"/>
      <c r="F443" s="272" t="s">
        <v>2053</v>
      </c>
      <c r="G443" s="272" t="s">
        <v>3</v>
      </c>
      <c r="H443" s="536"/>
      <c r="I443" s="536"/>
      <c r="J443" s="536"/>
      <c r="K443" s="536"/>
      <c r="L443" s="272"/>
      <c r="M443" s="280">
        <v>37.33</v>
      </c>
      <c r="N443" s="275">
        <f t="shared" si="30"/>
        <v>18.664999999999999</v>
      </c>
      <c r="O443" s="275">
        <f t="shared" si="31"/>
        <v>12.443333333333333</v>
      </c>
      <c r="P443" s="276">
        <f t="shared" si="32"/>
        <v>44.795999999999999</v>
      </c>
      <c r="Q443" s="287">
        <v>42371</v>
      </c>
      <c r="R443" s="288" t="s">
        <v>1648</v>
      </c>
      <c r="S443" s="559">
        <v>8</v>
      </c>
      <c r="T443" s="351"/>
      <c r="U443" s="289"/>
      <c r="V443" s="279"/>
      <c r="W443" s="280"/>
      <c r="X443" s="280"/>
      <c r="Y443" s="281"/>
      <c r="Z443" s="282"/>
      <c r="AA443" s="526">
        <f>S443</f>
        <v>8</v>
      </c>
      <c r="AB443" s="316"/>
      <c r="AC443" s="544"/>
      <c r="AD443" s="293"/>
      <c r="AE443" s="547"/>
      <c r="AF443" s="547"/>
      <c r="AG443" s="547"/>
      <c r="AH443" s="547"/>
      <c r="AI443" s="547"/>
      <c r="AJ443" s="547"/>
      <c r="AK443" s="547"/>
      <c r="AL443" s="547"/>
      <c r="AM443" s="547"/>
      <c r="AN443" s="547"/>
      <c r="AO443" s="547"/>
      <c r="AP443" s="547"/>
      <c r="AQ443" s="547"/>
      <c r="AR443" s="547"/>
      <c r="AS443" s="547"/>
      <c r="AT443" s="547"/>
      <c r="AU443" s="547"/>
      <c r="AV443" s="547"/>
      <c r="AW443" s="547"/>
    </row>
    <row r="444" spans="1:49" s="551" customFormat="1" ht="18.75" hidden="1" customHeight="1" x14ac:dyDescent="0.3">
      <c r="A444" s="352" t="s">
        <v>142</v>
      </c>
      <c r="B444" s="272" t="s">
        <v>37</v>
      </c>
      <c r="C444" s="542" t="s">
        <v>2054</v>
      </c>
      <c r="D444" s="543" t="s">
        <v>2055</v>
      </c>
      <c r="E444" s="272"/>
      <c r="F444" s="272" t="s">
        <v>338</v>
      </c>
      <c r="G444" s="272" t="s">
        <v>3</v>
      </c>
      <c r="H444" s="536"/>
      <c r="I444" s="536"/>
      <c r="J444" s="536"/>
      <c r="K444" s="536"/>
      <c r="L444" s="272"/>
      <c r="M444" s="280">
        <v>79.47</v>
      </c>
      <c r="N444" s="275">
        <f t="shared" si="30"/>
        <v>39.734999999999999</v>
      </c>
      <c r="O444" s="275">
        <f t="shared" si="31"/>
        <v>26.49</v>
      </c>
      <c r="P444" s="276">
        <f t="shared" si="32"/>
        <v>95.364000000000004</v>
      </c>
      <c r="Q444" s="287">
        <v>42371</v>
      </c>
      <c r="R444" s="288" t="s">
        <v>1648</v>
      </c>
      <c r="S444" s="559">
        <v>1</v>
      </c>
      <c r="T444" s="351"/>
      <c r="U444" s="289"/>
      <c r="V444" s="279"/>
      <c r="W444" s="280"/>
      <c r="X444" s="280"/>
      <c r="Y444" s="281"/>
      <c r="Z444" s="282"/>
      <c r="AA444" s="526">
        <f>S444</f>
        <v>1</v>
      </c>
      <c r="AB444" s="316"/>
      <c r="AC444" s="544"/>
      <c r="AD444" s="293"/>
      <c r="AE444" s="547"/>
      <c r="AF444" s="547"/>
      <c r="AG444" s="547"/>
      <c r="AH444" s="547"/>
      <c r="AI444" s="547"/>
      <c r="AJ444" s="547"/>
      <c r="AK444" s="547"/>
      <c r="AL444" s="547"/>
      <c r="AM444" s="547"/>
      <c r="AN444" s="547"/>
      <c r="AO444" s="547"/>
      <c r="AP444" s="547"/>
      <c r="AQ444" s="547"/>
      <c r="AR444" s="547"/>
      <c r="AS444" s="547"/>
      <c r="AT444" s="547"/>
      <c r="AU444" s="547"/>
      <c r="AV444" s="547"/>
      <c r="AW444" s="547"/>
    </row>
    <row r="445" spans="1:49" s="551" customFormat="1" ht="18.75" hidden="1" customHeight="1" x14ac:dyDescent="0.3">
      <c r="A445" s="352" t="s">
        <v>138</v>
      </c>
      <c r="B445" s="272" t="s">
        <v>43</v>
      </c>
      <c r="C445" s="542" t="s">
        <v>433</v>
      </c>
      <c r="D445" s="543" t="s">
        <v>432</v>
      </c>
      <c r="E445" s="272"/>
      <c r="F445" s="272" t="s">
        <v>2056</v>
      </c>
      <c r="G445" s="272" t="s">
        <v>3</v>
      </c>
      <c r="H445" s="536"/>
      <c r="I445" s="536"/>
      <c r="J445" s="536"/>
      <c r="K445" s="536"/>
      <c r="L445" s="272"/>
      <c r="M445" s="280">
        <v>14.07</v>
      </c>
      <c r="N445" s="275">
        <f t="shared" si="30"/>
        <v>7.0350000000000001</v>
      </c>
      <c r="O445" s="275">
        <f t="shared" si="31"/>
        <v>4.6900000000000004</v>
      </c>
      <c r="P445" s="276">
        <f t="shared" si="32"/>
        <v>16.884</v>
      </c>
      <c r="Q445" s="287">
        <v>42371</v>
      </c>
      <c r="R445" s="288" t="s">
        <v>1648</v>
      </c>
      <c r="S445" s="559">
        <v>1</v>
      </c>
      <c r="T445" s="351"/>
      <c r="U445" s="289"/>
      <c r="V445" s="279"/>
      <c r="W445" s="280"/>
      <c r="X445" s="280"/>
      <c r="Y445" s="281"/>
      <c r="Z445" s="282"/>
      <c r="AA445" s="526">
        <f>S445</f>
        <v>1</v>
      </c>
      <c r="AB445" s="316"/>
      <c r="AC445" s="544"/>
      <c r="AD445" s="293"/>
      <c r="AE445" s="547"/>
      <c r="AF445" s="547"/>
      <c r="AG445" s="547"/>
      <c r="AH445" s="547"/>
      <c r="AI445" s="547"/>
      <c r="AJ445" s="547"/>
      <c r="AK445" s="547"/>
      <c r="AL445" s="547"/>
      <c r="AM445" s="547"/>
      <c r="AN445" s="547"/>
      <c r="AO445" s="547"/>
      <c r="AP445" s="547"/>
      <c r="AQ445" s="547"/>
      <c r="AR445" s="547"/>
      <c r="AS445" s="547"/>
      <c r="AT445" s="547"/>
      <c r="AU445" s="547"/>
      <c r="AV445" s="547"/>
      <c r="AW445" s="547"/>
    </row>
    <row r="446" spans="1:49" s="551" customFormat="1" ht="18.75" hidden="1" customHeight="1" x14ac:dyDescent="0.3">
      <c r="A446" s="352" t="s">
        <v>832</v>
      </c>
      <c r="B446" s="272" t="s">
        <v>1653</v>
      </c>
      <c r="C446" s="542" t="s">
        <v>2100</v>
      </c>
      <c r="D446" s="357" t="s">
        <v>2057</v>
      </c>
      <c r="E446" s="272"/>
      <c r="F446" s="272"/>
      <c r="G446" s="272" t="s">
        <v>3</v>
      </c>
      <c r="H446" s="536"/>
      <c r="I446" s="536"/>
      <c r="J446" s="536"/>
      <c r="K446" s="536"/>
      <c r="L446" s="272"/>
      <c r="M446" s="347">
        <v>17</v>
      </c>
      <c r="N446" s="275">
        <f t="shared" si="30"/>
        <v>8.5</v>
      </c>
      <c r="O446" s="275">
        <f t="shared" si="31"/>
        <v>5.666666666666667</v>
      </c>
      <c r="P446" s="276">
        <f t="shared" si="32"/>
        <v>20.399999999999999</v>
      </c>
      <c r="Q446" s="287">
        <v>42371</v>
      </c>
      <c r="R446" s="288" t="s">
        <v>1648</v>
      </c>
      <c r="S446" s="559">
        <v>3</v>
      </c>
      <c r="T446" s="351"/>
      <c r="U446" s="289"/>
      <c r="V446" s="279"/>
      <c r="W446" s="280"/>
      <c r="X446" s="280"/>
      <c r="Y446" s="281"/>
      <c r="Z446" s="282"/>
      <c r="AA446" s="526">
        <f>S446</f>
        <v>3</v>
      </c>
      <c r="AB446" s="316"/>
      <c r="AC446" s="544"/>
      <c r="AD446" s="293" t="s">
        <v>459</v>
      </c>
      <c r="AE446" s="547"/>
      <c r="AF446" s="547"/>
      <c r="AG446" s="547"/>
      <c r="AH446" s="547"/>
      <c r="AI446" s="547"/>
      <c r="AJ446" s="547"/>
      <c r="AK446" s="547"/>
      <c r="AL446" s="547"/>
      <c r="AM446" s="547"/>
      <c r="AN446" s="547"/>
      <c r="AO446" s="547"/>
      <c r="AP446" s="547"/>
      <c r="AQ446" s="547"/>
      <c r="AR446" s="547"/>
      <c r="AS446" s="547"/>
      <c r="AT446" s="547"/>
      <c r="AU446" s="547"/>
      <c r="AV446" s="547"/>
      <c r="AW446" s="547"/>
    </row>
    <row r="447" spans="1:49" s="551" customFormat="1" ht="18.75" hidden="1" customHeight="1" x14ac:dyDescent="0.3">
      <c r="A447" s="352" t="s">
        <v>832</v>
      </c>
      <c r="B447" s="272" t="s">
        <v>1653</v>
      </c>
      <c r="C447" s="542" t="s">
        <v>2101</v>
      </c>
      <c r="D447" s="357" t="s">
        <v>2057</v>
      </c>
      <c r="E447" s="272"/>
      <c r="F447" s="272"/>
      <c r="G447" s="272" t="s">
        <v>3</v>
      </c>
      <c r="H447" s="536"/>
      <c r="I447" s="536"/>
      <c r="J447" s="536"/>
      <c r="K447" s="536"/>
      <c r="L447" s="272"/>
      <c r="M447" s="347">
        <v>17</v>
      </c>
      <c r="N447" s="275">
        <f t="shared" si="30"/>
        <v>8.5</v>
      </c>
      <c r="O447" s="275">
        <f t="shared" si="31"/>
        <v>5.666666666666667</v>
      </c>
      <c r="P447" s="276">
        <f t="shared" si="32"/>
        <v>20.399999999999999</v>
      </c>
      <c r="Q447" s="287">
        <v>42371</v>
      </c>
      <c r="R447" s="288" t="s">
        <v>1648</v>
      </c>
      <c r="S447" s="559">
        <v>1</v>
      </c>
      <c r="T447" s="351"/>
      <c r="U447" s="289"/>
      <c r="V447" s="279">
        <v>42473</v>
      </c>
      <c r="W447" s="280" t="s">
        <v>457</v>
      </c>
      <c r="X447" s="280">
        <v>1</v>
      </c>
      <c r="Y447" s="281"/>
      <c r="Z447" s="282"/>
      <c r="AA447" s="306">
        <f>S447-X447</f>
        <v>0</v>
      </c>
      <c r="AB447" s="316"/>
      <c r="AC447" s="544"/>
      <c r="AD447" s="293" t="s">
        <v>459</v>
      </c>
      <c r="AE447" s="547"/>
      <c r="AF447" s="547"/>
      <c r="AG447" s="547"/>
      <c r="AH447" s="547"/>
      <c r="AI447" s="547"/>
      <c r="AJ447" s="547"/>
      <c r="AK447" s="547"/>
      <c r="AL447" s="547"/>
      <c r="AM447" s="547"/>
      <c r="AN447" s="547"/>
      <c r="AO447" s="547"/>
      <c r="AP447" s="547"/>
      <c r="AQ447" s="547"/>
      <c r="AR447" s="547"/>
      <c r="AS447" s="547"/>
      <c r="AT447" s="547"/>
      <c r="AU447" s="547"/>
      <c r="AV447" s="547"/>
      <c r="AW447" s="547"/>
    </row>
    <row r="448" spans="1:49" s="538" customFormat="1" ht="18.75" hidden="1" customHeight="1" x14ac:dyDescent="0.3">
      <c r="A448" s="353" t="s">
        <v>2078</v>
      </c>
      <c r="B448" s="271" t="s">
        <v>2068</v>
      </c>
      <c r="C448" s="535" t="s">
        <v>2069</v>
      </c>
      <c r="D448" s="358" t="s">
        <v>2072</v>
      </c>
      <c r="E448" s="272" t="s">
        <v>2076</v>
      </c>
      <c r="F448" s="272" t="s">
        <v>2075</v>
      </c>
      <c r="G448" s="272" t="s">
        <v>3</v>
      </c>
      <c r="H448" s="536"/>
      <c r="I448" s="536"/>
      <c r="J448" s="536"/>
      <c r="K448" s="536"/>
      <c r="L448" s="272"/>
      <c r="M448" s="347">
        <v>36.590000000000003</v>
      </c>
      <c r="N448" s="275">
        <f t="shared" si="30"/>
        <v>18.295000000000002</v>
      </c>
      <c r="O448" s="275">
        <f t="shared" si="31"/>
        <v>12.196666666666667</v>
      </c>
      <c r="P448" s="276">
        <f t="shared" si="32"/>
        <v>43.908000000000001</v>
      </c>
      <c r="Q448" s="277">
        <v>42508</v>
      </c>
      <c r="R448" s="271" t="s">
        <v>1648</v>
      </c>
      <c r="S448" s="561">
        <v>6</v>
      </c>
      <c r="T448" s="317"/>
      <c r="U448" s="278"/>
      <c r="V448" s="279">
        <v>42424</v>
      </c>
      <c r="W448" s="280" t="s">
        <v>457</v>
      </c>
      <c r="X448" s="280">
        <v>1</v>
      </c>
      <c r="Y448" s="281"/>
      <c r="Z448" s="282"/>
      <c r="AA448" s="805">
        <f>S448-X448-X449</f>
        <v>4</v>
      </c>
      <c r="AB448" s="317"/>
      <c r="AC448" s="537"/>
      <c r="AD448" s="284" t="s">
        <v>459</v>
      </c>
    </row>
    <row r="449" spans="1:49" s="551" customFormat="1" ht="18.75" hidden="1" customHeight="1" x14ac:dyDescent="0.3">
      <c r="A449" s="352" t="s">
        <v>2078</v>
      </c>
      <c r="B449" s="272" t="s">
        <v>2068</v>
      </c>
      <c r="C449" s="542" t="s">
        <v>2069</v>
      </c>
      <c r="D449" s="357" t="s">
        <v>2072</v>
      </c>
      <c r="E449" s="272" t="s">
        <v>2076</v>
      </c>
      <c r="F449" s="272" t="s">
        <v>2075</v>
      </c>
      <c r="G449" s="272" t="s">
        <v>3</v>
      </c>
      <c r="H449" s="536"/>
      <c r="I449" s="536"/>
      <c r="J449" s="536"/>
      <c r="K449" s="536"/>
      <c r="L449" s="272"/>
      <c r="M449" s="347">
        <v>36.6</v>
      </c>
      <c r="N449" s="275">
        <f t="shared" si="30"/>
        <v>18.3</v>
      </c>
      <c r="O449" s="275">
        <f t="shared" si="31"/>
        <v>12.200000000000001</v>
      </c>
      <c r="P449" s="276">
        <f t="shared" si="32"/>
        <v>43.92</v>
      </c>
      <c r="Q449" s="287"/>
      <c r="R449" s="288"/>
      <c r="S449" s="559"/>
      <c r="T449" s="351"/>
      <c r="U449" s="289"/>
      <c r="V449" s="279">
        <v>42425</v>
      </c>
      <c r="W449" s="280" t="s">
        <v>457</v>
      </c>
      <c r="X449" s="280">
        <v>1</v>
      </c>
      <c r="Y449" s="281"/>
      <c r="Z449" s="282"/>
      <c r="AA449" s="784"/>
      <c r="AB449" s="316"/>
      <c r="AC449" s="544"/>
      <c r="AD449" s="293" t="s">
        <v>459</v>
      </c>
      <c r="AE449" s="547"/>
      <c r="AF449" s="547"/>
      <c r="AG449" s="547"/>
      <c r="AH449" s="547"/>
      <c r="AI449" s="547"/>
      <c r="AJ449" s="547"/>
      <c r="AK449" s="547"/>
      <c r="AL449" s="547"/>
      <c r="AM449" s="547"/>
      <c r="AN449" s="547"/>
      <c r="AO449" s="547"/>
      <c r="AP449" s="547"/>
      <c r="AQ449" s="547"/>
      <c r="AR449" s="547"/>
      <c r="AS449" s="547"/>
      <c r="AT449" s="547"/>
      <c r="AU449" s="547"/>
      <c r="AV449" s="547"/>
      <c r="AW449" s="547"/>
    </row>
    <row r="450" spans="1:49" s="538" customFormat="1" ht="18.75" hidden="1" customHeight="1" x14ac:dyDescent="0.3">
      <c r="A450" s="353" t="s">
        <v>2078</v>
      </c>
      <c r="B450" s="271" t="s">
        <v>2068</v>
      </c>
      <c r="C450" s="535" t="s">
        <v>2070</v>
      </c>
      <c r="D450" s="358" t="s">
        <v>2073</v>
      </c>
      <c r="E450" s="272" t="s">
        <v>2076</v>
      </c>
      <c r="F450" s="272" t="s">
        <v>2075</v>
      </c>
      <c r="G450" s="272" t="s">
        <v>3</v>
      </c>
      <c r="H450" s="536"/>
      <c r="I450" s="536"/>
      <c r="J450" s="536"/>
      <c r="K450" s="536"/>
      <c r="L450" s="272"/>
      <c r="M450" s="347">
        <v>36.590000000000003</v>
      </c>
      <c r="N450" s="275">
        <f t="shared" si="30"/>
        <v>18.295000000000002</v>
      </c>
      <c r="O450" s="275">
        <f t="shared" si="31"/>
        <v>12.196666666666667</v>
      </c>
      <c r="P450" s="276">
        <f t="shared" si="32"/>
        <v>43.908000000000001</v>
      </c>
      <c r="Q450" s="277">
        <v>42508</v>
      </c>
      <c r="R450" s="271" t="s">
        <v>1648</v>
      </c>
      <c r="S450" s="561">
        <v>9</v>
      </c>
      <c r="T450" s="317"/>
      <c r="U450" s="278"/>
      <c r="V450" s="279">
        <v>42425</v>
      </c>
      <c r="W450" s="280" t="s">
        <v>457</v>
      </c>
      <c r="X450" s="280">
        <v>1</v>
      </c>
      <c r="Y450" s="281"/>
      <c r="Z450" s="282"/>
      <c r="AA450" s="566">
        <f>S450-X450</f>
        <v>8</v>
      </c>
      <c r="AB450" s="317"/>
      <c r="AC450" s="537"/>
      <c r="AD450" s="284" t="s">
        <v>459</v>
      </c>
    </row>
    <row r="451" spans="1:49" s="538" customFormat="1" ht="18.75" hidden="1" customHeight="1" x14ac:dyDescent="0.3">
      <c r="A451" s="353" t="s">
        <v>2078</v>
      </c>
      <c r="B451" s="271" t="s">
        <v>2068</v>
      </c>
      <c r="C451" s="535" t="s">
        <v>2071</v>
      </c>
      <c r="D451" s="358" t="s">
        <v>2074</v>
      </c>
      <c r="E451" s="272" t="s">
        <v>2076</v>
      </c>
      <c r="F451" s="272" t="s">
        <v>2075</v>
      </c>
      <c r="G451" s="272" t="s">
        <v>3</v>
      </c>
      <c r="H451" s="536"/>
      <c r="I451" s="536"/>
      <c r="J451" s="536"/>
      <c r="K451" s="536"/>
      <c r="L451" s="272"/>
      <c r="M451" s="347">
        <v>36.590000000000003</v>
      </c>
      <c r="N451" s="275">
        <f t="shared" si="30"/>
        <v>18.295000000000002</v>
      </c>
      <c r="O451" s="275">
        <f t="shared" si="31"/>
        <v>12.196666666666667</v>
      </c>
      <c r="P451" s="276">
        <f t="shared" si="32"/>
        <v>43.908000000000001</v>
      </c>
      <c r="Q451" s="277">
        <v>42508</v>
      </c>
      <c r="R451" s="271" t="s">
        <v>1648</v>
      </c>
      <c r="S451" s="561">
        <v>8</v>
      </c>
      <c r="T451" s="317"/>
      <c r="U451" s="278"/>
      <c r="V451" s="279"/>
      <c r="W451" s="280"/>
      <c r="X451" s="280"/>
      <c r="Y451" s="281"/>
      <c r="Z451" s="282"/>
      <c r="AA451" s="566">
        <f>S451</f>
        <v>8</v>
      </c>
      <c r="AB451" s="317"/>
      <c r="AC451" s="537"/>
      <c r="AD451" s="284"/>
    </row>
    <row r="452" spans="1:49" s="551" customFormat="1" ht="18.75" hidden="1" customHeight="1" x14ac:dyDescent="0.3">
      <c r="A452" s="352"/>
      <c r="B452" s="272" t="s">
        <v>37</v>
      </c>
      <c r="C452" s="542" t="s">
        <v>2116</v>
      </c>
      <c r="D452" s="357" t="s">
        <v>2117</v>
      </c>
      <c r="E452" s="272"/>
      <c r="F452" s="272" t="s">
        <v>1620</v>
      </c>
      <c r="G452" s="272" t="s">
        <v>3</v>
      </c>
      <c r="H452" s="536"/>
      <c r="I452" s="536"/>
      <c r="J452" s="536"/>
      <c r="K452" s="536"/>
      <c r="L452" s="272"/>
      <c r="M452" s="347">
        <v>36.590000000000003</v>
      </c>
      <c r="N452" s="275">
        <f t="shared" si="30"/>
        <v>18.295000000000002</v>
      </c>
      <c r="O452" s="275">
        <f t="shared" si="31"/>
        <v>12.196666666666667</v>
      </c>
      <c r="P452" s="276">
        <f t="shared" si="32"/>
        <v>43.908000000000001</v>
      </c>
      <c r="Q452" s="287">
        <v>42371</v>
      </c>
      <c r="R452" s="288" t="s">
        <v>1648</v>
      </c>
      <c r="S452" s="559">
        <v>1</v>
      </c>
      <c r="T452" s="351"/>
      <c r="U452" s="289"/>
      <c r="V452" s="279">
        <v>42444</v>
      </c>
      <c r="W452" s="280" t="s">
        <v>457</v>
      </c>
      <c r="X452" s="280">
        <v>1</v>
      </c>
      <c r="Y452" s="281"/>
      <c r="Z452" s="282"/>
      <c r="AA452" s="306">
        <f>S452-X452</f>
        <v>0</v>
      </c>
      <c r="AB452" s="316"/>
      <c r="AC452" s="544"/>
      <c r="AD452" s="293" t="s">
        <v>459</v>
      </c>
      <c r="AE452" s="547"/>
      <c r="AF452" s="547"/>
      <c r="AG452" s="547"/>
      <c r="AH452" s="547"/>
      <c r="AI452" s="547"/>
      <c r="AJ452" s="547"/>
      <c r="AK452" s="547"/>
      <c r="AL452" s="547"/>
      <c r="AM452" s="547"/>
      <c r="AN452" s="547"/>
      <c r="AO452" s="547"/>
      <c r="AP452" s="547"/>
      <c r="AQ452" s="547"/>
      <c r="AR452" s="547"/>
      <c r="AS452" s="547"/>
      <c r="AT452" s="547"/>
      <c r="AU452" s="547"/>
      <c r="AV452" s="547"/>
      <c r="AW452" s="547"/>
    </row>
    <row r="453" spans="1:49" s="551" customFormat="1" ht="18.75" hidden="1" customHeight="1" thickBot="1" x14ac:dyDescent="0.35">
      <c r="A453" s="352" t="s">
        <v>2124</v>
      </c>
      <c r="B453" s="524" t="s">
        <v>46</v>
      </c>
      <c r="C453" s="567" t="s">
        <v>48</v>
      </c>
      <c r="D453" s="568" t="s">
        <v>216</v>
      </c>
      <c r="E453" s="524"/>
      <c r="F453" s="272" t="s">
        <v>1540</v>
      </c>
      <c r="G453" s="272" t="s">
        <v>3</v>
      </c>
      <c r="H453" s="536"/>
      <c r="I453" s="536"/>
      <c r="J453" s="536"/>
      <c r="K453" s="536"/>
      <c r="L453" s="272"/>
      <c r="M453" s="347">
        <v>46.83</v>
      </c>
      <c r="N453" s="275">
        <f t="shared" si="30"/>
        <v>23.414999999999999</v>
      </c>
      <c r="O453" s="275">
        <f t="shared" si="31"/>
        <v>15.61</v>
      </c>
      <c r="P453" s="276">
        <f t="shared" si="32"/>
        <v>56.195999999999998</v>
      </c>
      <c r="Q453" s="287">
        <v>42371</v>
      </c>
      <c r="R453" s="288" t="s">
        <v>1648</v>
      </c>
      <c r="S453" s="559">
        <v>9</v>
      </c>
      <c r="T453" s="351"/>
      <c r="U453" s="289"/>
      <c r="V453" s="279">
        <v>42473</v>
      </c>
      <c r="W453" s="280" t="s">
        <v>457</v>
      </c>
      <c r="X453" s="280">
        <v>2</v>
      </c>
      <c r="Y453" s="281"/>
      <c r="Z453" s="282"/>
      <c r="AA453" s="526">
        <f>S453-X453</f>
        <v>7</v>
      </c>
      <c r="AB453" s="316"/>
      <c r="AC453" s="544"/>
      <c r="AD453" s="293" t="s">
        <v>459</v>
      </c>
      <c r="AE453" s="547"/>
      <c r="AF453" s="547"/>
      <c r="AG453" s="547"/>
      <c r="AH453" s="547"/>
      <c r="AI453" s="547"/>
      <c r="AJ453" s="547"/>
      <c r="AK453" s="547"/>
      <c r="AL453" s="547"/>
      <c r="AM453" s="547"/>
      <c r="AN453" s="547"/>
      <c r="AO453" s="547"/>
      <c r="AP453" s="547"/>
      <c r="AQ453" s="547"/>
      <c r="AR453" s="547"/>
      <c r="AS453" s="547"/>
      <c r="AT453" s="547"/>
      <c r="AU453" s="547"/>
      <c r="AV453" s="547"/>
      <c r="AW453" s="547"/>
    </row>
    <row r="454" spans="1:49" s="538" customFormat="1" ht="18.75" hidden="1" customHeight="1" x14ac:dyDescent="0.3">
      <c r="A454" s="334" t="s">
        <v>843</v>
      </c>
      <c r="B454" s="561" t="s">
        <v>2142</v>
      </c>
      <c r="C454" s="360" t="s">
        <v>2125</v>
      </c>
      <c r="D454" s="360" t="s">
        <v>2126</v>
      </c>
      <c r="E454" s="359"/>
      <c r="F454" s="272" t="s">
        <v>1380</v>
      </c>
      <c r="G454" s="272" t="s">
        <v>3</v>
      </c>
      <c r="H454" s="536"/>
      <c r="I454" s="536"/>
      <c r="J454" s="536"/>
      <c r="K454" s="536"/>
      <c r="L454" s="272"/>
      <c r="M454" s="347">
        <v>35.15</v>
      </c>
      <c r="N454" s="275">
        <f t="shared" si="30"/>
        <v>17.574999999999999</v>
      </c>
      <c r="O454" s="275">
        <f t="shared" si="31"/>
        <v>11.716666666666667</v>
      </c>
      <c r="P454" s="276">
        <f t="shared" si="32"/>
        <v>42.18</v>
      </c>
      <c r="Q454" s="277">
        <v>42508</v>
      </c>
      <c r="R454" s="271" t="s">
        <v>1648</v>
      </c>
      <c r="S454" s="569">
        <v>1</v>
      </c>
      <c r="T454" s="317"/>
      <c r="U454" s="278"/>
      <c r="V454" s="279"/>
      <c r="W454" s="280"/>
      <c r="X454" s="280"/>
      <c r="Y454" s="281"/>
      <c r="Z454" s="282"/>
      <c r="AA454" s="566">
        <f t="shared" ref="AA454:AA472" si="35">S454-X454</f>
        <v>1</v>
      </c>
      <c r="AB454" s="317"/>
      <c r="AC454" s="537"/>
      <c r="AD454" s="284"/>
    </row>
    <row r="455" spans="1:49" s="538" customFormat="1" ht="18.75" hidden="1" customHeight="1" x14ac:dyDescent="0.3">
      <c r="A455" s="334" t="s">
        <v>844</v>
      </c>
      <c r="B455" s="561" t="s">
        <v>2142</v>
      </c>
      <c r="C455" s="360" t="s">
        <v>2127</v>
      </c>
      <c r="D455" s="360" t="s">
        <v>2128</v>
      </c>
      <c r="E455" s="359"/>
      <c r="F455" s="272" t="s">
        <v>1380</v>
      </c>
      <c r="G455" s="272" t="s">
        <v>3</v>
      </c>
      <c r="H455" s="536"/>
      <c r="I455" s="536"/>
      <c r="J455" s="536"/>
      <c r="K455" s="536"/>
      <c r="L455" s="272"/>
      <c r="M455" s="347">
        <v>35.15</v>
      </c>
      <c r="N455" s="275">
        <f t="shared" si="30"/>
        <v>17.574999999999999</v>
      </c>
      <c r="O455" s="275">
        <f t="shared" si="31"/>
        <v>11.716666666666667</v>
      </c>
      <c r="P455" s="276">
        <f t="shared" si="32"/>
        <v>42.18</v>
      </c>
      <c r="Q455" s="277">
        <v>42508</v>
      </c>
      <c r="R455" s="271" t="s">
        <v>1648</v>
      </c>
      <c r="S455" s="561">
        <v>1</v>
      </c>
      <c r="T455" s="317"/>
      <c r="U455" s="278"/>
      <c r="V455" s="279"/>
      <c r="W455" s="280"/>
      <c r="X455" s="280"/>
      <c r="Y455" s="281"/>
      <c r="Z455" s="282"/>
      <c r="AA455" s="566">
        <f t="shared" si="35"/>
        <v>1</v>
      </c>
      <c r="AB455" s="317"/>
      <c r="AC455" s="537"/>
      <c r="AD455" s="284"/>
    </row>
    <row r="456" spans="1:49" s="551" customFormat="1" ht="18.75" hidden="1" customHeight="1" x14ac:dyDescent="0.3">
      <c r="A456" s="307" t="s">
        <v>161</v>
      </c>
      <c r="B456" s="557" t="s">
        <v>1634</v>
      </c>
      <c r="C456" s="558" t="s">
        <v>1635</v>
      </c>
      <c r="D456" s="359" t="s">
        <v>2129</v>
      </c>
      <c r="E456" s="554" t="s">
        <v>2141</v>
      </c>
      <c r="F456" s="272" t="s">
        <v>2144</v>
      </c>
      <c r="G456" s="272" t="s">
        <v>3</v>
      </c>
      <c r="H456" s="536"/>
      <c r="I456" s="536"/>
      <c r="J456" s="536"/>
      <c r="K456" s="536"/>
      <c r="L456" s="272"/>
      <c r="M456" s="347">
        <v>12.1</v>
      </c>
      <c r="N456" s="275">
        <f t="shared" si="30"/>
        <v>6.05</v>
      </c>
      <c r="O456" s="275">
        <f t="shared" si="31"/>
        <v>4.0333333333333332</v>
      </c>
      <c r="P456" s="276">
        <f t="shared" si="32"/>
        <v>14.52</v>
      </c>
      <c r="Q456" s="287">
        <v>42475</v>
      </c>
      <c r="R456" s="288" t="s">
        <v>2077</v>
      </c>
      <c r="S456" s="559">
        <v>34</v>
      </c>
      <c r="T456" s="351"/>
      <c r="U456" s="289"/>
      <c r="V456" s="279"/>
      <c r="W456" s="280"/>
      <c r="X456" s="280"/>
      <c r="Y456" s="281"/>
      <c r="Z456" s="282"/>
      <c r="AA456" s="783">
        <v>33</v>
      </c>
      <c r="AB456" s="316"/>
      <c r="AC456" s="544"/>
      <c r="AD456" s="293"/>
      <c r="AE456" s="547"/>
      <c r="AF456" s="547"/>
      <c r="AG456" s="547"/>
      <c r="AH456" s="547"/>
      <c r="AI456" s="547"/>
      <c r="AJ456" s="547"/>
      <c r="AK456" s="547"/>
      <c r="AL456" s="547"/>
      <c r="AM456" s="547"/>
      <c r="AN456" s="547"/>
      <c r="AO456" s="547"/>
      <c r="AP456" s="547"/>
      <c r="AQ456" s="547"/>
      <c r="AR456" s="547"/>
      <c r="AS456" s="547"/>
      <c r="AT456" s="547"/>
      <c r="AU456" s="547"/>
      <c r="AV456" s="547"/>
      <c r="AW456" s="547"/>
    </row>
    <row r="457" spans="1:49" s="538" customFormat="1" ht="18.75" hidden="1" customHeight="1" x14ac:dyDescent="0.3">
      <c r="A457" s="334"/>
      <c r="B457" s="561" t="s">
        <v>1634</v>
      </c>
      <c r="C457" s="558" t="s">
        <v>1635</v>
      </c>
      <c r="D457" s="360" t="s">
        <v>2129</v>
      </c>
      <c r="E457" s="561" t="s">
        <v>2141</v>
      </c>
      <c r="F457" s="271" t="s">
        <v>2144</v>
      </c>
      <c r="G457" s="271" t="s">
        <v>3</v>
      </c>
      <c r="H457" s="535"/>
      <c r="I457" s="535"/>
      <c r="J457" s="535"/>
      <c r="K457" s="535"/>
      <c r="L457" s="271"/>
      <c r="M457" s="347">
        <v>12.1</v>
      </c>
      <c r="N457" s="318">
        <f t="shared" si="30"/>
        <v>6.05</v>
      </c>
      <c r="O457" s="318">
        <f t="shared" si="31"/>
        <v>4.0333333333333332</v>
      </c>
      <c r="P457" s="319">
        <f t="shared" si="32"/>
        <v>14.52</v>
      </c>
      <c r="Q457" s="277"/>
      <c r="R457" s="271"/>
      <c r="S457" s="561"/>
      <c r="T457" s="317"/>
      <c r="U457" s="278"/>
      <c r="V457" s="277">
        <v>42496</v>
      </c>
      <c r="W457" s="271" t="s">
        <v>2253</v>
      </c>
      <c r="X457" s="271">
        <v>1</v>
      </c>
      <c r="Y457" s="320"/>
      <c r="Z457" s="278"/>
      <c r="AA457" s="801"/>
      <c r="AB457" s="317"/>
      <c r="AC457" s="537"/>
      <c r="AD457" s="284"/>
    </row>
    <row r="458" spans="1:49" s="551" customFormat="1" ht="18.75" hidden="1" customHeight="1" x14ac:dyDescent="0.3">
      <c r="A458" s="307" t="s">
        <v>161</v>
      </c>
      <c r="B458" s="557" t="s">
        <v>1634</v>
      </c>
      <c r="C458" s="558" t="s">
        <v>1639</v>
      </c>
      <c r="D458" s="359" t="s">
        <v>2130</v>
      </c>
      <c r="E458" s="554" t="s">
        <v>2141</v>
      </c>
      <c r="F458" s="272" t="s">
        <v>2144</v>
      </c>
      <c r="G458" s="272" t="s">
        <v>3</v>
      </c>
      <c r="H458" s="536"/>
      <c r="I458" s="536"/>
      <c r="J458" s="536"/>
      <c r="K458" s="536"/>
      <c r="L458" s="272"/>
      <c r="M458" s="347">
        <v>12.1</v>
      </c>
      <c r="N458" s="275">
        <f t="shared" si="30"/>
        <v>6.05</v>
      </c>
      <c r="O458" s="275">
        <f t="shared" si="31"/>
        <v>4.0333333333333332</v>
      </c>
      <c r="P458" s="276">
        <f t="shared" si="32"/>
        <v>14.52</v>
      </c>
      <c r="Q458" s="287">
        <v>42475</v>
      </c>
      <c r="R458" s="288" t="s">
        <v>2077</v>
      </c>
      <c r="S458" s="559">
        <v>32</v>
      </c>
      <c r="T458" s="351"/>
      <c r="U458" s="289"/>
      <c r="V458" s="279"/>
      <c r="W458" s="280"/>
      <c r="X458" s="280"/>
      <c r="Y458" s="281"/>
      <c r="Z458" s="282"/>
      <c r="AA458" s="783">
        <v>30</v>
      </c>
      <c r="AB458" s="316"/>
      <c r="AC458" s="544"/>
      <c r="AD458" s="293"/>
      <c r="AE458" s="547"/>
      <c r="AF458" s="547"/>
      <c r="AG458" s="547"/>
      <c r="AH458" s="547"/>
      <c r="AI458" s="547"/>
      <c r="AJ458" s="547"/>
      <c r="AK458" s="547"/>
      <c r="AL458" s="547"/>
      <c r="AM458" s="547"/>
      <c r="AN458" s="547"/>
      <c r="AO458" s="547"/>
      <c r="AP458" s="547"/>
      <c r="AQ458" s="547"/>
      <c r="AR458" s="547"/>
      <c r="AS458" s="547"/>
      <c r="AT458" s="547"/>
      <c r="AU458" s="547"/>
      <c r="AV458" s="547"/>
      <c r="AW458" s="547"/>
    </row>
    <row r="459" spans="1:49" s="538" customFormat="1" ht="18.75" hidden="1" customHeight="1" x14ac:dyDescent="0.3">
      <c r="A459" s="334"/>
      <c r="B459" s="561" t="s">
        <v>1634</v>
      </c>
      <c r="C459" s="558" t="s">
        <v>1639</v>
      </c>
      <c r="D459" s="360" t="s">
        <v>2130</v>
      </c>
      <c r="E459" s="561" t="s">
        <v>2141</v>
      </c>
      <c r="F459" s="271" t="s">
        <v>2144</v>
      </c>
      <c r="G459" s="271" t="s">
        <v>3</v>
      </c>
      <c r="H459" s="535"/>
      <c r="I459" s="535"/>
      <c r="J459" s="535"/>
      <c r="K459" s="535"/>
      <c r="L459" s="271"/>
      <c r="M459" s="347">
        <v>12.1</v>
      </c>
      <c r="N459" s="318">
        <f t="shared" si="30"/>
        <v>6.05</v>
      </c>
      <c r="O459" s="318">
        <f t="shared" si="31"/>
        <v>4.0333333333333332</v>
      </c>
      <c r="P459" s="319">
        <f t="shared" si="32"/>
        <v>14.52</v>
      </c>
      <c r="Q459" s="277"/>
      <c r="R459" s="271"/>
      <c r="S459" s="561"/>
      <c r="T459" s="317"/>
      <c r="U459" s="278"/>
      <c r="V459" s="277">
        <v>42496</v>
      </c>
      <c r="W459" s="271" t="s">
        <v>2253</v>
      </c>
      <c r="X459" s="271">
        <v>2</v>
      </c>
      <c r="Y459" s="320"/>
      <c r="Z459" s="278"/>
      <c r="AA459" s="801"/>
      <c r="AB459" s="317"/>
      <c r="AC459" s="537"/>
      <c r="AD459" s="284"/>
    </row>
    <row r="460" spans="1:49" s="551" customFormat="1" ht="18.75" hidden="1" customHeight="1" x14ac:dyDescent="0.3">
      <c r="A460" s="307" t="s">
        <v>161</v>
      </c>
      <c r="B460" s="557" t="s">
        <v>1634</v>
      </c>
      <c r="C460" s="558" t="s">
        <v>1637</v>
      </c>
      <c r="D460" s="359" t="s">
        <v>2131</v>
      </c>
      <c r="E460" s="554" t="s">
        <v>2141</v>
      </c>
      <c r="F460" s="272" t="s">
        <v>2144</v>
      </c>
      <c r="G460" s="272" t="s">
        <v>3</v>
      </c>
      <c r="H460" s="536"/>
      <c r="I460" s="536"/>
      <c r="J460" s="536"/>
      <c r="K460" s="536"/>
      <c r="L460" s="272"/>
      <c r="M460" s="347">
        <v>12.1</v>
      </c>
      <c r="N460" s="275">
        <f t="shared" si="30"/>
        <v>6.05</v>
      </c>
      <c r="O460" s="275">
        <f t="shared" si="31"/>
        <v>4.0333333333333332</v>
      </c>
      <c r="P460" s="276">
        <f t="shared" si="32"/>
        <v>14.52</v>
      </c>
      <c r="Q460" s="287">
        <v>42475</v>
      </c>
      <c r="R460" s="288" t="s">
        <v>2077</v>
      </c>
      <c r="S460" s="559">
        <v>18</v>
      </c>
      <c r="T460" s="351"/>
      <c r="U460" s="289"/>
      <c r="V460" s="279"/>
      <c r="W460" s="280"/>
      <c r="X460" s="280"/>
      <c r="Y460" s="281"/>
      <c r="Z460" s="282"/>
      <c r="AA460" s="783">
        <v>17</v>
      </c>
      <c r="AB460" s="316"/>
      <c r="AC460" s="544"/>
      <c r="AD460" s="293"/>
      <c r="AE460" s="547"/>
      <c r="AF460" s="547"/>
      <c r="AG460" s="547"/>
      <c r="AH460" s="547"/>
      <c r="AI460" s="547"/>
      <c r="AJ460" s="547"/>
      <c r="AK460" s="547"/>
      <c r="AL460" s="547"/>
      <c r="AM460" s="547"/>
      <c r="AN460" s="547"/>
      <c r="AO460" s="547"/>
      <c r="AP460" s="547"/>
      <c r="AQ460" s="547"/>
      <c r="AR460" s="547"/>
      <c r="AS460" s="547"/>
      <c r="AT460" s="547"/>
      <c r="AU460" s="547"/>
      <c r="AV460" s="547"/>
      <c r="AW460" s="547"/>
    </row>
    <row r="461" spans="1:49" s="538" customFormat="1" ht="18.75" hidden="1" customHeight="1" x14ac:dyDescent="0.3">
      <c r="A461" s="334"/>
      <c r="B461" s="561" t="s">
        <v>1634</v>
      </c>
      <c r="C461" s="558" t="s">
        <v>1637</v>
      </c>
      <c r="D461" s="360" t="s">
        <v>2131</v>
      </c>
      <c r="E461" s="561" t="s">
        <v>2141</v>
      </c>
      <c r="F461" s="271" t="s">
        <v>2144</v>
      </c>
      <c r="G461" s="271" t="s">
        <v>3</v>
      </c>
      <c r="H461" s="535"/>
      <c r="I461" s="535"/>
      <c r="J461" s="535"/>
      <c r="K461" s="535"/>
      <c r="L461" s="271"/>
      <c r="M461" s="347">
        <v>12.1</v>
      </c>
      <c r="N461" s="318">
        <f t="shared" si="30"/>
        <v>6.05</v>
      </c>
      <c r="O461" s="318">
        <f t="shared" si="31"/>
        <v>4.0333333333333332</v>
      </c>
      <c r="P461" s="319">
        <f t="shared" si="32"/>
        <v>14.52</v>
      </c>
      <c r="Q461" s="277"/>
      <c r="R461" s="271"/>
      <c r="S461" s="561"/>
      <c r="T461" s="317"/>
      <c r="U461" s="278"/>
      <c r="V461" s="277">
        <v>42496</v>
      </c>
      <c r="W461" s="271" t="s">
        <v>2253</v>
      </c>
      <c r="X461" s="271">
        <v>1</v>
      </c>
      <c r="Y461" s="320"/>
      <c r="Z461" s="278"/>
      <c r="AA461" s="801"/>
      <c r="AB461" s="317"/>
      <c r="AC461" s="537"/>
      <c r="AD461" s="284"/>
    </row>
    <row r="462" spans="1:49" s="551" customFormat="1" ht="18.75" hidden="1" customHeight="1" x14ac:dyDescent="0.3">
      <c r="A462" s="307" t="s">
        <v>161</v>
      </c>
      <c r="B462" s="557" t="s">
        <v>1634</v>
      </c>
      <c r="C462" s="558" t="s">
        <v>1632</v>
      </c>
      <c r="D462" s="359" t="s">
        <v>2132</v>
      </c>
      <c r="E462" s="554" t="s">
        <v>2141</v>
      </c>
      <c r="F462" s="272" t="s">
        <v>2144</v>
      </c>
      <c r="G462" s="272" t="s">
        <v>3</v>
      </c>
      <c r="H462" s="536"/>
      <c r="I462" s="536"/>
      <c r="J462" s="536"/>
      <c r="K462" s="536"/>
      <c r="L462" s="272"/>
      <c r="M462" s="347">
        <v>12.1</v>
      </c>
      <c r="N462" s="275">
        <f t="shared" si="30"/>
        <v>6.05</v>
      </c>
      <c r="O462" s="275">
        <f t="shared" si="31"/>
        <v>4.0333333333333332</v>
      </c>
      <c r="P462" s="276">
        <f t="shared" si="32"/>
        <v>14.52</v>
      </c>
      <c r="Q462" s="287">
        <v>42475</v>
      </c>
      <c r="R462" s="288" t="s">
        <v>2077</v>
      </c>
      <c r="S462" s="559">
        <v>7</v>
      </c>
      <c r="T462" s="351"/>
      <c r="U462" s="289"/>
      <c r="V462" s="279"/>
      <c r="W462" s="280"/>
      <c r="X462" s="280"/>
      <c r="Y462" s="281"/>
      <c r="Z462" s="282"/>
      <c r="AA462" s="783">
        <v>6</v>
      </c>
      <c r="AB462" s="316"/>
      <c r="AC462" s="544"/>
      <c r="AD462" s="293"/>
      <c r="AE462" s="547"/>
      <c r="AF462" s="547"/>
      <c r="AG462" s="547"/>
      <c r="AH462" s="547"/>
      <c r="AI462" s="547"/>
      <c r="AJ462" s="547"/>
      <c r="AK462" s="547"/>
      <c r="AL462" s="547"/>
      <c r="AM462" s="547"/>
      <c r="AN462" s="547"/>
      <c r="AO462" s="547"/>
      <c r="AP462" s="547"/>
      <c r="AQ462" s="547"/>
      <c r="AR462" s="547"/>
      <c r="AS462" s="547"/>
      <c r="AT462" s="547"/>
      <c r="AU462" s="547"/>
      <c r="AV462" s="547"/>
      <c r="AW462" s="547"/>
    </row>
    <row r="463" spans="1:49" s="538" customFormat="1" ht="18.75" hidden="1" customHeight="1" x14ac:dyDescent="0.3">
      <c r="A463" s="334"/>
      <c r="B463" s="561" t="s">
        <v>1634</v>
      </c>
      <c r="C463" s="558" t="s">
        <v>1632</v>
      </c>
      <c r="D463" s="360" t="s">
        <v>2132</v>
      </c>
      <c r="E463" s="561" t="s">
        <v>2141</v>
      </c>
      <c r="F463" s="271" t="s">
        <v>2144</v>
      </c>
      <c r="G463" s="271" t="s">
        <v>3</v>
      </c>
      <c r="H463" s="535"/>
      <c r="I463" s="535"/>
      <c r="J463" s="535"/>
      <c r="K463" s="535"/>
      <c r="L463" s="271"/>
      <c r="M463" s="347">
        <v>12.1</v>
      </c>
      <c r="N463" s="318">
        <f t="shared" si="30"/>
        <v>6.05</v>
      </c>
      <c r="O463" s="318">
        <f t="shared" si="31"/>
        <v>4.0333333333333332</v>
      </c>
      <c r="P463" s="319">
        <f t="shared" si="32"/>
        <v>14.52</v>
      </c>
      <c r="Q463" s="277"/>
      <c r="R463" s="271"/>
      <c r="S463" s="561"/>
      <c r="T463" s="317"/>
      <c r="U463" s="278"/>
      <c r="V463" s="277">
        <v>42496</v>
      </c>
      <c r="W463" s="271" t="s">
        <v>2253</v>
      </c>
      <c r="X463" s="271">
        <v>1</v>
      </c>
      <c r="Y463" s="320"/>
      <c r="Z463" s="278"/>
      <c r="AA463" s="801"/>
      <c r="AB463" s="317"/>
      <c r="AC463" s="537"/>
      <c r="AD463" s="284"/>
    </row>
    <row r="464" spans="1:49" s="551" customFormat="1" ht="18.75" hidden="1" customHeight="1" x14ac:dyDescent="0.3">
      <c r="A464" s="307" t="s">
        <v>161</v>
      </c>
      <c r="B464" s="557" t="s">
        <v>1634</v>
      </c>
      <c r="C464" s="558" t="s">
        <v>1641</v>
      </c>
      <c r="D464" s="359" t="s">
        <v>2133</v>
      </c>
      <c r="E464" s="554" t="s">
        <v>2141</v>
      </c>
      <c r="F464" s="272" t="s">
        <v>2144</v>
      </c>
      <c r="G464" s="272" t="s">
        <v>3</v>
      </c>
      <c r="H464" s="536"/>
      <c r="I464" s="536"/>
      <c r="J464" s="536"/>
      <c r="K464" s="536"/>
      <c r="L464" s="272"/>
      <c r="M464" s="347">
        <v>12.1</v>
      </c>
      <c r="N464" s="275">
        <f t="shared" si="30"/>
        <v>6.05</v>
      </c>
      <c r="O464" s="275">
        <f t="shared" si="31"/>
        <v>4.0333333333333332</v>
      </c>
      <c r="P464" s="276">
        <f t="shared" si="32"/>
        <v>14.52</v>
      </c>
      <c r="Q464" s="287">
        <v>42475</v>
      </c>
      <c r="R464" s="288" t="s">
        <v>2077</v>
      </c>
      <c r="S464" s="559">
        <v>13</v>
      </c>
      <c r="T464" s="351"/>
      <c r="U464" s="289"/>
      <c r="V464" s="279"/>
      <c r="W464" s="280"/>
      <c r="X464" s="280"/>
      <c r="Y464" s="281"/>
      <c r="Z464" s="282"/>
      <c r="AA464" s="783">
        <v>12</v>
      </c>
      <c r="AB464" s="316"/>
      <c r="AC464" s="544"/>
      <c r="AD464" s="293"/>
      <c r="AE464" s="547"/>
      <c r="AF464" s="547"/>
      <c r="AG464" s="547"/>
      <c r="AH464" s="547"/>
      <c r="AI464" s="547"/>
      <c r="AJ464" s="547"/>
      <c r="AK464" s="547"/>
      <c r="AL464" s="547"/>
      <c r="AM464" s="547"/>
      <c r="AN464" s="547"/>
      <c r="AO464" s="547"/>
      <c r="AP464" s="547"/>
      <c r="AQ464" s="547"/>
      <c r="AR464" s="547"/>
      <c r="AS464" s="547"/>
      <c r="AT464" s="547"/>
      <c r="AU464" s="547"/>
      <c r="AV464" s="547"/>
      <c r="AW464" s="547"/>
    </row>
    <row r="465" spans="1:49" s="538" customFormat="1" ht="18.75" hidden="1" customHeight="1" x14ac:dyDescent="0.3">
      <c r="A465" s="334"/>
      <c r="B465" s="561" t="s">
        <v>1634</v>
      </c>
      <c r="C465" s="558" t="s">
        <v>1641</v>
      </c>
      <c r="D465" s="360" t="s">
        <v>2133</v>
      </c>
      <c r="E465" s="561" t="s">
        <v>2141</v>
      </c>
      <c r="F465" s="271" t="s">
        <v>2144</v>
      </c>
      <c r="G465" s="271" t="s">
        <v>3</v>
      </c>
      <c r="H465" s="535"/>
      <c r="I465" s="535"/>
      <c r="J465" s="535"/>
      <c r="K465" s="535"/>
      <c r="L465" s="271"/>
      <c r="M465" s="347">
        <v>12.1</v>
      </c>
      <c r="N465" s="318">
        <f t="shared" si="30"/>
        <v>6.05</v>
      </c>
      <c r="O465" s="318">
        <f t="shared" si="31"/>
        <v>4.0333333333333332</v>
      </c>
      <c r="P465" s="319">
        <f t="shared" si="32"/>
        <v>14.52</v>
      </c>
      <c r="Q465" s="277"/>
      <c r="R465" s="271"/>
      <c r="S465" s="561"/>
      <c r="T465" s="317"/>
      <c r="U465" s="278"/>
      <c r="V465" s="277">
        <v>42496</v>
      </c>
      <c r="W465" s="271" t="s">
        <v>2253</v>
      </c>
      <c r="X465" s="271">
        <v>1</v>
      </c>
      <c r="Y465" s="320"/>
      <c r="Z465" s="278"/>
      <c r="AA465" s="801"/>
      <c r="AB465" s="317"/>
      <c r="AC465" s="537"/>
      <c r="AD465" s="284"/>
    </row>
    <row r="466" spans="1:49" s="538" customFormat="1" ht="18.75" hidden="1" customHeight="1" x14ac:dyDescent="0.3">
      <c r="A466" s="334" t="s">
        <v>2223</v>
      </c>
      <c r="B466" s="561" t="s">
        <v>2143</v>
      </c>
      <c r="C466" s="360" t="s">
        <v>2134</v>
      </c>
      <c r="D466" s="360" t="s">
        <v>2135</v>
      </c>
      <c r="E466" s="355"/>
      <c r="F466" s="272" t="s">
        <v>1346</v>
      </c>
      <c r="G466" s="272" t="s">
        <v>3</v>
      </c>
      <c r="H466" s="536"/>
      <c r="I466" s="536"/>
      <c r="J466" s="536"/>
      <c r="K466" s="536"/>
      <c r="L466" s="272"/>
      <c r="M466" s="347">
        <v>35.15</v>
      </c>
      <c r="N466" s="275">
        <f t="shared" si="30"/>
        <v>17.574999999999999</v>
      </c>
      <c r="O466" s="275">
        <f t="shared" si="31"/>
        <v>11.716666666666667</v>
      </c>
      <c r="P466" s="276">
        <f t="shared" si="32"/>
        <v>42.18</v>
      </c>
      <c r="Q466" s="277">
        <v>42508</v>
      </c>
      <c r="R466" s="271" t="s">
        <v>2077</v>
      </c>
      <c r="S466" s="561">
        <f>10+10+10</f>
        <v>30</v>
      </c>
      <c r="T466" s="317"/>
      <c r="U466" s="278"/>
      <c r="V466" s="279"/>
      <c r="W466" s="280"/>
      <c r="X466" s="280"/>
      <c r="Y466" s="281"/>
      <c r="Z466" s="282"/>
      <c r="AA466" s="566">
        <f t="shared" si="35"/>
        <v>30</v>
      </c>
      <c r="AB466" s="317"/>
      <c r="AC466" s="537"/>
      <c r="AD466" s="284"/>
    </row>
    <row r="467" spans="1:49" s="551" customFormat="1" ht="18.75" hidden="1" customHeight="1" x14ac:dyDescent="0.3">
      <c r="A467" s="307" t="s">
        <v>2223</v>
      </c>
      <c r="B467" s="557" t="s">
        <v>2143</v>
      </c>
      <c r="C467" s="558" t="s">
        <v>2134</v>
      </c>
      <c r="D467" s="359" t="s">
        <v>2135</v>
      </c>
      <c r="E467" s="554" t="s">
        <v>2141</v>
      </c>
      <c r="F467" s="272" t="s">
        <v>1346</v>
      </c>
      <c r="G467" s="272" t="s">
        <v>3</v>
      </c>
      <c r="H467" s="536"/>
      <c r="I467" s="536"/>
      <c r="J467" s="536"/>
      <c r="K467" s="536"/>
      <c r="L467" s="272"/>
      <c r="M467" s="347">
        <v>35.15</v>
      </c>
      <c r="N467" s="275">
        <f t="shared" si="30"/>
        <v>17.574999999999999</v>
      </c>
      <c r="O467" s="275">
        <f t="shared" si="31"/>
        <v>11.716666666666667</v>
      </c>
      <c r="P467" s="276">
        <f t="shared" si="32"/>
        <v>42.18</v>
      </c>
      <c r="Q467" s="287">
        <v>42475</v>
      </c>
      <c r="R467" s="288" t="s">
        <v>2077</v>
      </c>
      <c r="S467" s="559">
        <v>2</v>
      </c>
      <c r="T467" s="351"/>
      <c r="U467" s="289"/>
      <c r="V467" s="279"/>
      <c r="W467" s="280"/>
      <c r="X467" s="280"/>
      <c r="Y467" s="281"/>
      <c r="Z467" s="282"/>
      <c r="AA467" s="526">
        <f t="shared" si="35"/>
        <v>2</v>
      </c>
      <c r="AB467" s="316"/>
      <c r="AC467" s="544"/>
      <c r="AD467" s="293"/>
      <c r="AE467" s="547"/>
      <c r="AF467" s="547"/>
      <c r="AG467" s="547"/>
      <c r="AH467" s="547"/>
      <c r="AI467" s="547"/>
      <c r="AJ467" s="547"/>
      <c r="AK467" s="547"/>
      <c r="AL467" s="547"/>
      <c r="AM467" s="547"/>
      <c r="AN467" s="547"/>
      <c r="AO467" s="547"/>
      <c r="AP467" s="547"/>
      <c r="AQ467" s="547"/>
      <c r="AR467" s="547"/>
      <c r="AS467" s="547"/>
      <c r="AT467" s="547"/>
      <c r="AU467" s="547"/>
      <c r="AV467" s="547"/>
      <c r="AW467" s="547"/>
    </row>
    <row r="468" spans="1:49" s="538" customFormat="1" ht="18.75" hidden="1" customHeight="1" x14ac:dyDescent="0.3">
      <c r="A468" s="334" t="s">
        <v>2223</v>
      </c>
      <c r="B468" s="561" t="s">
        <v>2143</v>
      </c>
      <c r="C468" s="360" t="s">
        <v>2136</v>
      </c>
      <c r="D468" s="360" t="s">
        <v>2137</v>
      </c>
      <c r="E468" s="355"/>
      <c r="F468" s="272" t="s">
        <v>1346</v>
      </c>
      <c r="G468" s="272" t="s">
        <v>3</v>
      </c>
      <c r="H468" s="536"/>
      <c r="I468" s="536"/>
      <c r="J468" s="536"/>
      <c r="K468" s="536"/>
      <c r="L468" s="272"/>
      <c r="M468" s="347">
        <v>35.15</v>
      </c>
      <c r="N468" s="275">
        <f t="shared" si="30"/>
        <v>17.574999999999999</v>
      </c>
      <c r="O468" s="275">
        <f t="shared" si="31"/>
        <v>11.716666666666667</v>
      </c>
      <c r="P468" s="276">
        <f t="shared" si="32"/>
        <v>42.18</v>
      </c>
      <c r="Q468" s="277">
        <v>42508</v>
      </c>
      <c r="R468" s="271" t="s">
        <v>2077</v>
      </c>
      <c r="S468" s="561">
        <f>10+6+8</f>
        <v>24</v>
      </c>
      <c r="T468" s="317"/>
      <c r="U468" s="278"/>
      <c r="V468" s="279"/>
      <c r="W468" s="280"/>
      <c r="X468" s="280"/>
      <c r="Y468" s="281"/>
      <c r="Z468" s="282"/>
      <c r="AA468" s="566">
        <f t="shared" si="35"/>
        <v>24</v>
      </c>
      <c r="AB468" s="317"/>
      <c r="AC468" s="537"/>
      <c r="AD468" s="284"/>
    </row>
    <row r="469" spans="1:49" s="538" customFormat="1" ht="18.75" hidden="1" customHeight="1" x14ac:dyDescent="0.3">
      <c r="A469" s="307" t="s">
        <v>2223</v>
      </c>
      <c r="B469" s="557" t="s">
        <v>2143</v>
      </c>
      <c r="C469" s="558" t="s">
        <v>2136</v>
      </c>
      <c r="D469" s="359" t="s">
        <v>2137</v>
      </c>
      <c r="E469" s="554" t="s">
        <v>2141</v>
      </c>
      <c r="F469" s="272" t="s">
        <v>1346</v>
      </c>
      <c r="G469" s="272" t="s">
        <v>3</v>
      </c>
      <c r="H469" s="536"/>
      <c r="I469" s="536"/>
      <c r="J469" s="536"/>
      <c r="K469" s="536"/>
      <c r="L469" s="272"/>
      <c r="M469" s="347">
        <v>35.15</v>
      </c>
      <c r="N469" s="275">
        <f t="shared" si="30"/>
        <v>17.574999999999999</v>
      </c>
      <c r="O469" s="275">
        <f t="shared" si="31"/>
        <v>11.716666666666667</v>
      </c>
      <c r="P469" s="276">
        <f t="shared" si="32"/>
        <v>42.18</v>
      </c>
      <c r="Q469" s="287">
        <v>42475</v>
      </c>
      <c r="R469" s="288" t="s">
        <v>2077</v>
      </c>
      <c r="S469" s="559">
        <v>9</v>
      </c>
      <c r="T469" s="351"/>
      <c r="U469" s="289"/>
      <c r="V469" s="279"/>
      <c r="W469" s="280"/>
      <c r="X469" s="280"/>
      <c r="Y469" s="281"/>
      <c r="Z469" s="282"/>
      <c r="AA469" s="526">
        <f t="shared" si="35"/>
        <v>9</v>
      </c>
      <c r="AB469" s="316"/>
      <c r="AC469" s="544"/>
      <c r="AD469" s="293"/>
    </row>
    <row r="470" spans="1:49" s="538" customFormat="1" ht="18.75" hidden="1" customHeight="1" x14ac:dyDescent="0.3">
      <c r="A470" s="334" t="s">
        <v>844</v>
      </c>
      <c r="B470" s="561" t="s">
        <v>2143</v>
      </c>
      <c r="C470" s="360" t="s">
        <v>2138</v>
      </c>
      <c r="D470" s="360" t="s">
        <v>2139</v>
      </c>
      <c r="E470" s="355"/>
      <c r="F470" s="272" t="s">
        <v>1346</v>
      </c>
      <c r="G470" s="272" t="s">
        <v>3</v>
      </c>
      <c r="H470" s="536"/>
      <c r="I470" s="536"/>
      <c r="J470" s="536"/>
      <c r="K470" s="536"/>
      <c r="L470" s="272"/>
      <c r="M470" s="347">
        <v>35.15</v>
      </c>
      <c r="N470" s="275">
        <f t="shared" si="30"/>
        <v>17.574999999999999</v>
      </c>
      <c r="O470" s="275">
        <f t="shared" si="31"/>
        <v>11.716666666666667</v>
      </c>
      <c r="P470" s="276">
        <f t="shared" si="32"/>
        <v>42.18</v>
      </c>
      <c r="Q470" s="277">
        <v>42508</v>
      </c>
      <c r="R470" s="271" t="s">
        <v>1648</v>
      </c>
      <c r="S470" s="561">
        <f>19+9</f>
        <v>28</v>
      </c>
      <c r="T470" s="317"/>
      <c r="U470" s="278"/>
      <c r="V470" s="279"/>
      <c r="W470" s="280"/>
      <c r="X470" s="280"/>
      <c r="Y470" s="281"/>
      <c r="Z470" s="282"/>
      <c r="AA470" s="566">
        <f t="shared" si="35"/>
        <v>28</v>
      </c>
      <c r="AB470" s="317"/>
      <c r="AC470" s="537"/>
      <c r="AD470" s="284"/>
    </row>
    <row r="471" spans="1:49" s="551" customFormat="1" ht="18.75" hidden="1" customHeight="1" x14ac:dyDescent="0.3">
      <c r="A471" s="307" t="s">
        <v>2223</v>
      </c>
      <c r="B471" s="557" t="s">
        <v>1634</v>
      </c>
      <c r="C471" s="558" t="s">
        <v>1641</v>
      </c>
      <c r="D471" s="359" t="s">
        <v>2133</v>
      </c>
      <c r="E471" s="554" t="s">
        <v>2225</v>
      </c>
      <c r="F471" s="272" t="s">
        <v>365</v>
      </c>
      <c r="G471" s="272" t="s">
        <v>3</v>
      </c>
      <c r="H471" s="536"/>
      <c r="I471" s="536"/>
      <c r="J471" s="536"/>
      <c r="K471" s="536"/>
      <c r="L471" s="272"/>
      <c r="M471" s="347">
        <v>12.1</v>
      </c>
      <c r="N471" s="275">
        <f t="shared" si="30"/>
        <v>6.05</v>
      </c>
      <c r="O471" s="275">
        <f t="shared" si="31"/>
        <v>4.0333333333333332</v>
      </c>
      <c r="P471" s="276">
        <f t="shared" si="32"/>
        <v>14.52</v>
      </c>
      <c r="Q471" s="287">
        <v>42475</v>
      </c>
      <c r="R471" s="288" t="s">
        <v>2077</v>
      </c>
      <c r="S471" s="559">
        <v>11</v>
      </c>
      <c r="T471" s="351"/>
      <c r="U471" s="289"/>
      <c r="V471" s="279"/>
      <c r="W471" s="280"/>
      <c r="X471" s="280"/>
      <c r="Y471" s="281"/>
      <c r="Z471" s="282"/>
      <c r="AA471" s="526">
        <f t="shared" si="35"/>
        <v>11</v>
      </c>
      <c r="AB471" s="316"/>
      <c r="AC471" s="544"/>
      <c r="AD471" s="293"/>
      <c r="AE471" s="547"/>
      <c r="AF471" s="547"/>
      <c r="AG471" s="547"/>
      <c r="AH471" s="547"/>
      <c r="AI471" s="547"/>
      <c r="AJ471" s="547"/>
      <c r="AK471" s="547"/>
      <c r="AL471" s="547"/>
      <c r="AM471" s="547"/>
      <c r="AN471" s="547"/>
      <c r="AO471" s="547"/>
      <c r="AP471" s="547"/>
      <c r="AQ471" s="547"/>
      <c r="AR471" s="547"/>
      <c r="AS471" s="547"/>
      <c r="AT471" s="547"/>
      <c r="AU471" s="547"/>
      <c r="AV471" s="547"/>
      <c r="AW471" s="547"/>
    </row>
    <row r="472" spans="1:49" s="551" customFormat="1" ht="18.75" hidden="1" customHeight="1" thickBot="1" x14ac:dyDescent="0.35">
      <c r="A472" s="361" t="s">
        <v>1575</v>
      </c>
      <c r="B472" s="557" t="s">
        <v>1233</v>
      </c>
      <c r="C472" s="558" t="s">
        <v>581</v>
      </c>
      <c r="D472" s="562" t="s">
        <v>2140</v>
      </c>
      <c r="E472" s="562"/>
      <c r="F472" s="272" t="s">
        <v>344</v>
      </c>
      <c r="G472" s="272" t="s">
        <v>3</v>
      </c>
      <c r="H472" s="536"/>
      <c r="I472" s="536"/>
      <c r="J472" s="536"/>
      <c r="K472" s="536"/>
      <c r="L472" s="272"/>
      <c r="M472" s="347">
        <v>37.9</v>
      </c>
      <c r="N472" s="275">
        <f t="shared" si="30"/>
        <v>18.95</v>
      </c>
      <c r="O472" s="275">
        <f t="shared" si="31"/>
        <v>12.633333333333333</v>
      </c>
      <c r="P472" s="276">
        <f t="shared" si="32"/>
        <v>45.48</v>
      </c>
      <c r="Q472" s="287">
        <v>42475</v>
      </c>
      <c r="R472" s="288" t="s">
        <v>2077</v>
      </c>
      <c r="S472" s="570">
        <v>1</v>
      </c>
      <c r="T472" s="351"/>
      <c r="U472" s="289"/>
      <c r="V472" s="279"/>
      <c r="W472" s="280"/>
      <c r="X472" s="280"/>
      <c r="Y472" s="281"/>
      <c r="Z472" s="282"/>
      <c r="AA472" s="526">
        <f t="shared" si="35"/>
        <v>1</v>
      </c>
      <c r="AB472" s="316"/>
      <c r="AC472" s="544"/>
      <c r="AD472" s="293"/>
      <c r="AE472" s="547"/>
      <c r="AF472" s="547"/>
      <c r="AG472" s="547"/>
      <c r="AH472" s="547"/>
      <c r="AI472" s="547"/>
      <c r="AJ472" s="547"/>
      <c r="AK472" s="547"/>
      <c r="AL472" s="547"/>
      <c r="AM472" s="547"/>
      <c r="AN472" s="547"/>
      <c r="AO472" s="547"/>
      <c r="AP472" s="547"/>
      <c r="AQ472" s="547"/>
      <c r="AR472" s="547"/>
      <c r="AS472" s="547"/>
      <c r="AT472" s="547"/>
      <c r="AU472" s="547"/>
      <c r="AV472" s="547"/>
      <c r="AW472" s="547"/>
    </row>
    <row r="473" spans="1:49" s="538" customFormat="1" ht="18.75" hidden="1" customHeight="1" x14ac:dyDescent="0.3">
      <c r="A473" s="334" t="s">
        <v>2223</v>
      </c>
      <c r="B473" s="571" t="s">
        <v>37</v>
      </c>
      <c r="C473" s="360" t="s">
        <v>2183</v>
      </c>
      <c r="D473" s="572" t="s">
        <v>2184</v>
      </c>
      <c r="E473" s="573"/>
      <c r="F473" s="272" t="s">
        <v>2216</v>
      </c>
      <c r="G473" s="272" t="s">
        <v>3</v>
      </c>
      <c r="H473" s="536"/>
      <c r="I473" s="536"/>
      <c r="J473" s="536"/>
      <c r="K473" s="536"/>
      <c r="L473" s="272"/>
      <c r="M473" s="347">
        <v>36.590000000000003</v>
      </c>
      <c r="N473" s="275">
        <f t="shared" si="30"/>
        <v>18.295000000000002</v>
      </c>
      <c r="O473" s="275">
        <f t="shared" si="31"/>
        <v>12.196666666666667</v>
      </c>
      <c r="P473" s="276">
        <f t="shared" si="32"/>
        <v>43.908000000000001</v>
      </c>
      <c r="Q473" s="277">
        <v>42508</v>
      </c>
      <c r="R473" s="271" t="s">
        <v>1648</v>
      </c>
      <c r="S473" s="561">
        <v>1</v>
      </c>
      <c r="T473" s="317"/>
      <c r="U473" s="278"/>
      <c r="V473" s="279"/>
      <c r="W473" s="280"/>
      <c r="X473" s="280"/>
      <c r="Y473" s="281"/>
      <c r="Z473" s="282"/>
      <c r="AA473" s="292">
        <v>1</v>
      </c>
      <c r="AB473" s="317"/>
      <c r="AC473" s="537"/>
      <c r="AD473" s="284"/>
    </row>
    <row r="474" spans="1:49" s="551" customFormat="1" ht="18.75" hidden="1" customHeight="1" x14ac:dyDescent="0.3">
      <c r="A474" s="307" t="s">
        <v>2078</v>
      </c>
      <c r="B474" s="574" t="s">
        <v>2211</v>
      </c>
      <c r="C474" s="523" t="s">
        <v>2185</v>
      </c>
      <c r="D474" s="575" t="s">
        <v>2186</v>
      </c>
      <c r="E474" s="576"/>
      <c r="F474" s="272" t="s">
        <v>344</v>
      </c>
      <c r="G474" s="272" t="s">
        <v>3</v>
      </c>
      <c r="H474" s="536"/>
      <c r="I474" s="536"/>
      <c r="J474" s="536"/>
      <c r="K474" s="536"/>
      <c r="L474" s="272"/>
      <c r="M474" s="347">
        <v>31.37</v>
      </c>
      <c r="N474" s="275">
        <f t="shared" si="30"/>
        <v>15.685</v>
      </c>
      <c r="O474" s="275">
        <f t="shared" si="31"/>
        <v>10.456666666666667</v>
      </c>
      <c r="P474" s="276">
        <f t="shared" si="32"/>
        <v>37.644000000000005</v>
      </c>
      <c r="Q474" s="287">
        <v>42478</v>
      </c>
      <c r="R474" s="288" t="s">
        <v>2077</v>
      </c>
      <c r="S474" s="577">
        <v>27</v>
      </c>
      <c r="T474" s="351"/>
      <c r="U474" s="289"/>
      <c r="V474" s="279"/>
      <c r="W474" s="280"/>
      <c r="X474" s="280"/>
      <c r="Y474" s="281"/>
      <c r="Z474" s="282"/>
      <c r="AA474" s="526">
        <v>27</v>
      </c>
      <c r="AB474" s="316"/>
      <c r="AC474" s="544"/>
      <c r="AD474" s="293"/>
      <c r="AE474" s="547"/>
      <c r="AF474" s="547"/>
      <c r="AG474" s="547"/>
      <c r="AH474" s="547"/>
      <c r="AI474" s="547"/>
      <c r="AJ474" s="547"/>
      <c r="AK474" s="547"/>
      <c r="AL474" s="547"/>
      <c r="AM474" s="547"/>
      <c r="AN474" s="547"/>
      <c r="AO474" s="547"/>
      <c r="AP474" s="547"/>
      <c r="AQ474" s="547"/>
      <c r="AR474" s="547"/>
      <c r="AS474" s="547"/>
      <c r="AT474" s="547"/>
      <c r="AU474" s="547"/>
      <c r="AV474" s="547"/>
      <c r="AW474" s="547"/>
    </row>
    <row r="475" spans="1:49" s="551" customFormat="1" ht="18.75" hidden="1" customHeight="1" x14ac:dyDescent="0.3">
      <c r="A475" s="307" t="s">
        <v>2078</v>
      </c>
      <c r="B475" s="574" t="s">
        <v>2211</v>
      </c>
      <c r="C475" s="523" t="s">
        <v>2187</v>
      </c>
      <c r="D475" s="575" t="s">
        <v>2188</v>
      </c>
      <c r="E475" s="576"/>
      <c r="F475" s="272" t="s">
        <v>344</v>
      </c>
      <c r="G475" s="272" t="s">
        <v>3</v>
      </c>
      <c r="H475" s="536"/>
      <c r="I475" s="536"/>
      <c r="J475" s="536"/>
      <c r="K475" s="536"/>
      <c r="L475" s="272"/>
      <c r="M475" s="347">
        <v>31.37</v>
      </c>
      <c r="N475" s="275">
        <f t="shared" si="30"/>
        <v>15.685</v>
      </c>
      <c r="O475" s="275">
        <f t="shared" si="31"/>
        <v>10.456666666666667</v>
      </c>
      <c r="P475" s="276">
        <f t="shared" si="32"/>
        <v>37.644000000000005</v>
      </c>
      <c r="Q475" s="287">
        <v>42478</v>
      </c>
      <c r="R475" s="288" t="s">
        <v>2077</v>
      </c>
      <c r="S475" s="577">
        <v>5</v>
      </c>
      <c r="T475" s="351"/>
      <c r="U475" s="289"/>
      <c r="V475" s="279"/>
      <c r="W475" s="280"/>
      <c r="X475" s="280"/>
      <c r="Y475" s="281"/>
      <c r="Z475" s="282"/>
      <c r="AA475" s="783">
        <v>4</v>
      </c>
      <c r="AB475" s="316"/>
      <c r="AC475" s="544"/>
      <c r="AD475" s="293"/>
      <c r="AE475" s="547"/>
      <c r="AF475" s="547"/>
      <c r="AG475" s="547"/>
      <c r="AH475" s="547"/>
      <c r="AI475" s="547"/>
      <c r="AJ475" s="547"/>
      <c r="AK475" s="547"/>
      <c r="AL475" s="547"/>
      <c r="AM475" s="547"/>
      <c r="AN475" s="547"/>
      <c r="AO475" s="547"/>
      <c r="AP475" s="547"/>
      <c r="AQ475" s="547"/>
      <c r="AR475" s="547"/>
      <c r="AS475" s="547"/>
      <c r="AT475" s="547"/>
      <c r="AU475" s="547"/>
      <c r="AV475" s="547"/>
      <c r="AW475" s="547"/>
    </row>
    <row r="476" spans="1:49" s="551" customFormat="1" ht="18.75" hidden="1" customHeight="1" x14ac:dyDescent="0.3">
      <c r="A476" s="307"/>
      <c r="B476" s="574" t="s">
        <v>2211</v>
      </c>
      <c r="C476" s="523" t="s">
        <v>2187</v>
      </c>
      <c r="D476" s="575" t="s">
        <v>2188</v>
      </c>
      <c r="E476" s="576"/>
      <c r="F476" s="272" t="s">
        <v>344</v>
      </c>
      <c r="G476" s="272" t="s">
        <v>3</v>
      </c>
      <c r="H476" s="536"/>
      <c r="I476" s="536"/>
      <c r="J476" s="536"/>
      <c r="K476" s="536"/>
      <c r="L476" s="272"/>
      <c r="M476" s="347">
        <v>31.37</v>
      </c>
      <c r="N476" s="275">
        <f t="shared" si="30"/>
        <v>15.685</v>
      </c>
      <c r="O476" s="275">
        <f t="shared" si="31"/>
        <v>10.456666666666667</v>
      </c>
      <c r="P476" s="276">
        <f t="shared" si="32"/>
        <v>37.644000000000005</v>
      </c>
      <c r="Q476" s="287"/>
      <c r="R476" s="288"/>
      <c r="S476" s="577"/>
      <c r="T476" s="351"/>
      <c r="U476" s="289"/>
      <c r="V476" s="279">
        <v>42485</v>
      </c>
      <c r="W476" s="280" t="s">
        <v>457</v>
      </c>
      <c r="X476" s="280">
        <v>1</v>
      </c>
      <c r="Y476" s="281"/>
      <c r="Z476" s="282"/>
      <c r="AA476" s="784"/>
      <c r="AB476" s="316"/>
      <c r="AC476" s="544"/>
      <c r="AD476" s="293" t="s">
        <v>2244</v>
      </c>
      <c r="AE476" s="547"/>
      <c r="AF476" s="547"/>
      <c r="AG476" s="547"/>
      <c r="AH476" s="547"/>
      <c r="AI476" s="547"/>
      <c r="AJ476" s="547"/>
      <c r="AK476" s="547"/>
      <c r="AL476" s="547"/>
      <c r="AM476" s="547"/>
      <c r="AN476" s="547"/>
      <c r="AO476" s="547"/>
      <c r="AP476" s="547"/>
      <c r="AQ476" s="547"/>
      <c r="AR476" s="547"/>
      <c r="AS476" s="547"/>
      <c r="AT476" s="547"/>
      <c r="AU476" s="547"/>
      <c r="AV476" s="547"/>
      <c r="AW476" s="547"/>
    </row>
    <row r="477" spans="1:49" s="538" customFormat="1" ht="18.75" hidden="1" customHeight="1" x14ac:dyDescent="0.3">
      <c r="A477" s="307"/>
      <c r="B477" s="578" t="s">
        <v>2143</v>
      </c>
      <c r="C477" s="558" t="s">
        <v>2189</v>
      </c>
      <c r="D477" s="359" t="s">
        <v>2190</v>
      </c>
      <c r="E477" s="573" t="s">
        <v>2214</v>
      </c>
      <c r="F477" s="272" t="s">
        <v>1346</v>
      </c>
      <c r="G477" s="272" t="s">
        <v>3</v>
      </c>
      <c r="H477" s="536"/>
      <c r="I477" s="536"/>
      <c r="J477" s="536"/>
      <c r="K477" s="536"/>
      <c r="L477" s="272"/>
      <c r="M477" s="347">
        <v>36.590000000000003</v>
      </c>
      <c r="N477" s="275">
        <f t="shared" si="30"/>
        <v>18.295000000000002</v>
      </c>
      <c r="O477" s="275">
        <f t="shared" si="31"/>
        <v>12.196666666666667</v>
      </c>
      <c r="P477" s="276">
        <f t="shared" si="32"/>
        <v>43.908000000000001</v>
      </c>
      <c r="Q477" s="287">
        <v>42478</v>
      </c>
      <c r="R477" s="288" t="s">
        <v>2077</v>
      </c>
      <c r="S477" s="559">
        <v>2</v>
      </c>
      <c r="T477" s="351"/>
      <c r="U477" s="289"/>
      <c r="V477" s="279"/>
      <c r="W477" s="280"/>
      <c r="X477" s="280"/>
      <c r="Y477" s="281"/>
      <c r="Z477" s="282"/>
      <c r="AA477" s="305">
        <v>2</v>
      </c>
      <c r="AB477" s="316"/>
      <c r="AC477" s="544"/>
      <c r="AD477" s="293"/>
    </row>
    <row r="478" spans="1:49" s="551" customFormat="1" ht="18.75" hidden="1" customHeight="1" x14ac:dyDescent="0.3">
      <c r="A478" s="307" t="s">
        <v>2241</v>
      </c>
      <c r="B478" s="341" t="s">
        <v>2143</v>
      </c>
      <c r="C478" s="558" t="s">
        <v>2191</v>
      </c>
      <c r="D478" s="359" t="s">
        <v>2192</v>
      </c>
      <c r="E478" s="573" t="s">
        <v>2215</v>
      </c>
      <c r="F478" s="272" t="s">
        <v>2217</v>
      </c>
      <c r="G478" s="272" t="s">
        <v>3</v>
      </c>
      <c r="H478" s="536"/>
      <c r="I478" s="536"/>
      <c r="J478" s="536"/>
      <c r="K478" s="536"/>
      <c r="L478" s="272"/>
      <c r="M478" s="347">
        <v>49.32</v>
      </c>
      <c r="N478" s="275">
        <f t="shared" si="30"/>
        <v>24.66</v>
      </c>
      <c r="O478" s="275">
        <f t="shared" si="31"/>
        <v>16.440000000000001</v>
      </c>
      <c r="P478" s="276">
        <f t="shared" si="32"/>
        <v>59.183999999999997</v>
      </c>
      <c r="Q478" s="287">
        <v>42478</v>
      </c>
      <c r="R478" s="288" t="s">
        <v>2077</v>
      </c>
      <c r="S478" s="559">
        <v>33</v>
      </c>
      <c r="T478" s="351"/>
      <c r="U478" s="289"/>
      <c r="V478" s="279"/>
      <c r="W478" s="280"/>
      <c r="X478" s="280"/>
      <c r="Y478" s="281"/>
      <c r="Z478" s="282"/>
      <c r="AA478" s="783">
        <v>32</v>
      </c>
      <c r="AB478" s="316"/>
      <c r="AC478" s="544"/>
      <c r="AD478" s="293"/>
      <c r="AE478" s="547"/>
      <c r="AF478" s="547"/>
      <c r="AG478" s="547"/>
      <c r="AH478" s="547"/>
      <c r="AI478" s="547"/>
      <c r="AJ478" s="547"/>
      <c r="AK478" s="547"/>
      <c r="AL478" s="547"/>
      <c r="AM478" s="547"/>
      <c r="AN478" s="547"/>
      <c r="AO478" s="547"/>
      <c r="AP478" s="547"/>
      <c r="AQ478" s="547"/>
      <c r="AR478" s="547"/>
      <c r="AS478" s="547"/>
      <c r="AT478" s="547"/>
      <c r="AU478" s="547"/>
      <c r="AV478" s="547"/>
      <c r="AW478" s="547"/>
    </row>
    <row r="479" spans="1:49" s="551" customFormat="1" ht="18.75" hidden="1" customHeight="1" x14ac:dyDescent="0.3">
      <c r="A479" s="307"/>
      <c r="B479" s="341" t="s">
        <v>2143</v>
      </c>
      <c r="C479" s="558" t="s">
        <v>2191</v>
      </c>
      <c r="D479" s="359" t="s">
        <v>2192</v>
      </c>
      <c r="E479" s="573" t="s">
        <v>2215</v>
      </c>
      <c r="F479" s="272" t="s">
        <v>2217</v>
      </c>
      <c r="G479" s="272" t="s">
        <v>3</v>
      </c>
      <c r="H479" s="536"/>
      <c r="I479" s="536"/>
      <c r="J479" s="536"/>
      <c r="K479" s="536"/>
      <c r="L479" s="272"/>
      <c r="M479" s="347">
        <v>49.32</v>
      </c>
      <c r="N479" s="275">
        <f t="shared" si="30"/>
        <v>24.66</v>
      </c>
      <c r="O479" s="275">
        <f t="shared" si="31"/>
        <v>16.440000000000001</v>
      </c>
      <c r="P479" s="276">
        <f t="shared" si="32"/>
        <v>59.183999999999997</v>
      </c>
      <c r="Q479" s="287"/>
      <c r="R479" s="288"/>
      <c r="S479" s="559"/>
      <c r="T479" s="351"/>
      <c r="U479" s="289"/>
      <c r="V479" s="279">
        <v>42485</v>
      </c>
      <c r="W479" s="280" t="s">
        <v>2236</v>
      </c>
      <c r="X479" s="280">
        <v>1</v>
      </c>
      <c r="Y479" s="281"/>
      <c r="Z479" s="282"/>
      <c r="AA479" s="784"/>
      <c r="AB479" s="316"/>
      <c r="AC479" s="544"/>
      <c r="AD479" s="293" t="s">
        <v>2244</v>
      </c>
      <c r="AE479" s="547"/>
      <c r="AF479" s="547"/>
      <c r="AG479" s="547"/>
      <c r="AH479" s="547"/>
      <c r="AI479" s="547"/>
      <c r="AJ479" s="547"/>
      <c r="AK479" s="547"/>
      <c r="AL479" s="547"/>
      <c r="AM479" s="547"/>
      <c r="AN479" s="547"/>
      <c r="AO479" s="547"/>
      <c r="AP479" s="547"/>
      <c r="AQ479" s="547"/>
      <c r="AR479" s="547"/>
      <c r="AS479" s="547"/>
      <c r="AT479" s="547"/>
      <c r="AU479" s="547"/>
      <c r="AV479" s="547"/>
      <c r="AW479" s="547"/>
    </row>
    <row r="480" spans="1:49" s="551" customFormat="1" ht="18.75" hidden="1" customHeight="1" x14ac:dyDescent="0.3">
      <c r="A480" s="307" t="s">
        <v>2241</v>
      </c>
      <c r="B480" s="341" t="s">
        <v>2143</v>
      </c>
      <c r="C480" s="558" t="s">
        <v>2193</v>
      </c>
      <c r="D480" s="359" t="s">
        <v>2194</v>
      </c>
      <c r="E480" s="573" t="s">
        <v>2215</v>
      </c>
      <c r="F480" s="272" t="s">
        <v>2217</v>
      </c>
      <c r="G480" s="272" t="s">
        <v>3</v>
      </c>
      <c r="H480" s="536"/>
      <c r="I480" s="536"/>
      <c r="J480" s="536"/>
      <c r="K480" s="536"/>
      <c r="L480" s="272"/>
      <c r="M480" s="347">
        <v>49.32</v>
      </c>
      <c r="N480" s="275">
        <f t="shared" si="30"/>
        <v>24.66</v>
      </c>
      <c r="O480" s="275">
        <f t="shared" si="31"/>
        <v>16.440000000000001</v>
      </c>
      <c r="P480" s="276">
        <f t="shared" si="32"/>
        <v>59.183999999999997</v>
      </c>
      <c r="Q480" s="287">
        <v>42478</v>
      </c>
      <c r="R480" s="288" t="s">
        <v>2077</v>
      </c>
      <c r="S480" s="559">
        <v>11</v>
      </c>
      <c r="T480" s="351"/>
      <c r="U480" s="289"/>
      <c r="V480" s="279"/>
      <c r="W480" s="280"/>
      <c r="X480" s="280"/>
      <c r="Y480" s="281"/>
      <c r="Z480" s="282"/>
      <c r="AA480" s="305">
        <v>11</v>
      </c>
      <c r="AB480" s="316"/>
      <c r="AC480" s="544"/>
      <c r="AD480" s="293"/>
      <c r="AE480" s="547"/>
      <c r="AF480" s="547"/>
      <c r="AG480" s="547"/>
      <c r="AH480" s="547"/>
      <c r="AI480" s="547"/>
      <c r="AJ480" s="547"/>
      <c r="AK480" s="547"/>
      <c r="AL480" s="547"/>
      <c r="AM480" s="547"/>
      <c r="AN480" s="547"/>
      <c r="AO480" s="547"/>
      <c r="AP480" s="547"/>
      <c r="AQ480" s="547"/>
      <c r="AR480" s="547"/>
      <c r="AS480" s="547"/>
      <c r="AT480" s="547"/>
      <c r="AU480" s="547"/>
      <c r="AV480" s="547"/>
      <c r="AW480" s="547"/>
    </row>
    <row r="481" spans="1:49" s="538" customFormat="1" ht="18.75" hidden="1" customHeight="1" x14ac:dyDescent="0.3">
      <c r="A481" s="307" t="s">
        <v>181</v>
      </c>
      <c r="B481" s="341" t="s">
        <v>2143</v>
      </c>
      <c r="C481" s="558" t="s">
        <v>2195</v>
      </c>
      <c r="D481" s="359" t="s">
        <v>2196</v>
      </c>
      <c r="E481" s="573" t="s">
        <v>2215</v>
      </c>
      <c r="F481" s="272" t="s">
        <v>2217</v>
      </c>
      <c r="G481" s="272" t="s">
        <v>3</v>
      </c>
      <c r="H481" s="536"/>
      <c r="I481" s="536"/>
      <c r="J481" s="536"/>
      <c r="K481" s="536"/>
      <c r="L481" s="272"/>
      <c r="M481" s="347">
        <v>49.32</v>
      </c>
      <c r="N481" s="275">
        <f t="shared" si="30"/>
        <v>24.66</v>
      </c>
      <c r="O481" s="275">
        <f t="shared" si="31"/>
        <v>16.440000000000001</v>
      </c>
      <c r="P481" s="276">
        <f t="shared" si="32"/>
        <v>59.183999999999997</v>
      </c>
      <c r="Q481" s="287">
        <v>42478</v>
      </c>
      <c r="R481" s="288" t="s">
        <v>2077</v>
      </c>
      <c r="S481" s="559">
        <v>30</v>
      </c>
      <c r="T481" s="351"/>
      <c r="U481" s="289"/>
      <c r="V481" s="279">
        <v>42481</v>
      </c>
      <c r="W481" s="280" t="s">
        <v>2236</v>
      </c>
      <c r="X481" s="280">
        <v>3</v>
      </c>
      <c r="Y481" s="281"/>
      <c r="Z481" s="282"/>
      <c r="AA481" s="305">
        <v>27</v>
      </c>
      <c r="AB481" s="316"/>
      <c r="AC481" s="544"/>
      <c r="AD481" s="293"/>
    </row>
    <row r="482" spans="1:49" s="551" customFormat="1" ht="18.75" hidden="1" customHeight="1" x14ac:dyDescent="0.3">
      <c r="A482" s="307" t="s">
        <v>2124</v>
      </c>
      <c r="B482" s="341" t="s">
        <v>2143</v>
      </c>
      <c r="C482" s="558" t="s">
        <v>2197</v>
      </c>
      <c r="D482" s="359" t="s">
        <v>2198</v>
      </c>
      <c r="E482" s="573" t="s">
        <v>2215</v>
      </c>
      <c r="F482" s="272" t="s">
        <v>2217</v>
      </c>
      <c r="G482" s="272" t="s">
        <v>3</v>
      </c>
      <c r="H482" s="536"/>
      <c r="I482" s="536"/>
      <c r="J482" s="536"/>
      <c r="K482" s="536"/>
      <c r="L482" s="272"/>
      <c r="M482" s="347">
        <v>49.32</v>
      </c>
      <c r="N482" s="275">
        <f t="shared" si="30"/>
        <v>24.66</v>
      </c>
      <c r="O482" s="275">
        <f t="shared" si="31"/>
        <v>16.440000000000001</v>
      </c>
      <c r="P482" s="276">
        <f t="shared" si="32"/>
        <v>59.183999999999997</v>
      </c>
      <c r="Q482" s="287">
        <v>42478</v>
      </c>
      <c r="R482" s="288" t="s">
        <v>2077</v>
      </c>
      <c r="S482" s="559">
        <v>33</v>
      </c>
      <c r="T482" s="351"/>
      <c r="U482" s="289"/>
      <c r="V482" s="279"/>
      <c r="W482" s="280"/>
      <c r="X482" s="280"/>
      <c r="Y482" s="281"/>
      <c r="Z482" s="282"/>
      <c r="AA482" s="305">
        <v>33</v>
      </c>
      <c r="AB482" s="316"/>
      <c r="AC482" s="544"/>
      <c r="AD482" s="293"/>
      <c r="AE482" s="547"/>
      <c r="AF482" s="547"/>
      <c r="AG482" s="547"/>
      <c r="AH482" s="547"/>
      <c r="AI482" s="547"/>
      <c r="AJ482" s="547"/>
      <c r="AK482" s="547"/>
      <c r="AL482" s="547"/>
      <c r="AM482" s="547"/>
      <c r="AN482" s="547"/>
      <c r="AO482" s="547"/>
      <c r="AP482" s="547"/>
      <c r="AQ482" s="547"/>
      <c r="AR482" s="547"/>
      <c r="AS482" s="547"/>
      <c r="AT482" s="547"/>
      <c r="AU482" s="547"/>
      <c r="AV482" s="547"/>
      <c r="AW482" s="547"/>
    </row>
    <row r="483" spans="1:49" s="551" customFormat="1" ht="18.75" hidden="1" customHeight="1" x14ac:dyDescent="0.3">
      <c r="A483" s="307" t="s">
        <v>89</v>
      </c>
      <c r="B483" s="578" t="s">
        <v>2159</v>
      </c>
      <c r="C483" s="558" t="s">
        <v>2199</v>
      </c>
      <c r="D483" s="359" t="s">
        <v>2152</v>
      </c>
      <c r="E483" s="573"/>
      <c r="F483" s="272" t="s">
        <v>1585</v>
      </c>
      <c r="G483" s="272" t="s">
        <v>3</v>
      </c>
      <c r="H483" s="536"/>
      <c r="I483" s="536"/>
      <c r="J483" s="536"/>
      <c r="K483" s="536"/>
      <c r="L483" s="272"/>
      <c r="M483" s="347">
        <v>37.69</v>
      </c>
      <c r="N483" s="543" t="s">
        <v>2341</v>
      </c>
      <c r="O483" s="275">
        <f t="shared" si="31"/>
        <v>12.563333333333333</v>
      </c>
      <c r="P483" s="276">
        <f t="shared" si="32"/>
        <v>45.227999999999994</v>
      </c>
      <c r="Q483" s="287">
        <v>42478</v>
      </c>
      <c r="R483" s="288" t="s">
        <v>2077</v>
      </c>
      <c r="S483" s="559">
        <v>2</v>
      </c>
      <c r="T483" s="351"/>
      <c r="U483" s="289"/>
      <c r="V483" s="279"/>
      <c r="W483" s="280"/>
      <c r="X483" s="280"/>
      <c r="Y483" s="281"/>
      <c r="Z483" s="282"/>
      <c r="AA483" s="305">
        <v>2</v>
      </c>
      <c r="AB483" s="316"/>
      <c r="AC483" s="544"/>
      <c r="AD483" s="293"/>
      <c r="AE483" s="547"/>
      <c r="AF483" s="547"/>
      <c r="AG483" s="547"/>
      <c r="AH483" s="547"/>
      <c r="AI483" s="547"/>
      <c r="AJ483" s="547"/>
      <c r="AK483" s="547"/>
      <c r="AL483" s="547"/>
      <c r="AM483" s="547"/>
      <c r="AN483" s="547"/>
      <c r="AO483" s="547"/>
      <c r="AP483" s="547"/>
      <c r="AQ483" s="547"/>
      <c r="AR483" s="547"/>
      <c r="AS483" s="547"/>
      <c r="AT483" s="547"/>
      <c r="AU483" s="547"/>
      <c r="AV483" s="547"/>
      <c r="AW483" s="547"/>
    </row>
    <row r="484" spans="1:49" s="551" customFormat="1" ht="18.75" hidden="1" customHeight="1" x14ac:dyDescent="0.3">
      <c r="A484" s="307" t="s">
        <v>2238</v>
      </c>
      <c r="B484" s="574" t="s">
        <v>2159</v>
      </c>
      <c r="C484" s="523" t="s">
        <v>2200</v>
      </c>
      <c r="D484" s="575" t="s">
        <v>2201</v>
      </c>
      <c r="E484" s="579" t="s">
        <v>51</v>
      </c>
      <c r="F484" s="272" t="s">
        <v>585</v>
      </c>
      <c r="G484" s="272" t="s">
        <v>3</v>
      </c>
      <c r="H484" s="536"/>
      <c r="I484" s="536"/>
      <c r="J484" s="536"/>
      <c r="K484" s="536"/>
      <c r="L484" s="272"/>
      <c r="M484" s="347">
        <v>43.2</v>
      </c>
      <c r="N484" s="275">
        <f t="shared" si="30"/>
        <v>21.6</v>
      </c>
      <c r="O484" s="275">
        <f t="shared" si="31"/>
        <v>14.4</v>
      </c>
      <c r="P484" s="276">
        <f t="shared" si="32"/>
        <v>51.84</v>
      </c>
      <c r="Q484" s="287">
        <v>42478</v>
      </c>
      <c r="R484" s="288" t="s">
        <v>2077</v>
      </c>
      <c r="S484" s="577">
        <v>33</v>
      </c>
      <c r="T484" s="351"/>
      <c r="U484" s="289"/>
      <c r="V484" s="279"/>
      <c r="W484" s="280"/>
      <c r="X484" s="280"/>
      <c r="Y484" s="281"/>
      <c r="Z484" s="282"/>
      <c r="AA484" s="526">
        <v>33</v>
      </c>
      <c r="AB484" s="316"/>
      <c r="AC484" s="544"/>
      <c r="AD484" s="293"/>
      <c r="AE484" s="547"/>
      <c r="AF484" s="547"/>
      <c r="AG484" s="547"/>
      <c r="AH484" s="547"/>
      <c r="AI484" s="547"/>
      <c r="AJ484" s="547"/>
      <c r="AK484" s="547"/>
      <c r="AL484" s="547"/>
      <c r="AM484" s="547"/>
      <c r="AN484" s="547"/>
      <c r="AO484" s="547"/>
      <c r="AP484" s="547"/>
      <c r="AQ484" s="547"/>
      <c r="AR484" s="547"/>
      <c r="AS484" s="547"/>
      <c r="AT484" s="547"/>
      <c r="AU484" s="547"/>
      <c r="AV484" s="547"/>
      <c r="AW484" s="547"/>
    </row>
    <row r="485" spans="1:49" s="538" customFormat="1" ht="18.75" hidden="1" customHeight="1" x14ac:dyDescent="0.3">
      <c r="A485" s="307" t="s">
        <v>1576</v>
      </c>
      <c r="B485" s="574" t="s">
        <v>2159</v>
      </c>
      <c r="C485" s="523" t="s">
        <v>2240</v>
      </c>
      <c r="D485" s="575"/>
      <c r="E485" s="579"/>
      <c r="F485" s="272"/>
      <c r="G485" s="272" t="s">
        <v>3</v>
      </c>
      <c r="H485" s="536"/>
      <c r="I485" s="536"/>
      <c r="J485" s="536"/>
      <c r="K485" s="536"/>
      <c r="L485" s="272"/>
      <c r="M485" s="347"/>
      <c r="N485" s="275"/>
      <c r="O485" s="275"/>
      <c r="P485" s="276"/>
      <c r="Q485" s="287">
        <v>42485</v>
      </c>
      <c r="R485" s="288" t="s">
        <v>2077</v>
      </c>
      <c r="S485" s="577"/>
      <c r="T485" s="351">
        <v>2</v>
      </c>
      <c r="U485" s="289"/>
      <c r="V485" s="279"/>
      <c r="W485" s="280"/>
      <c r="X485" s="280"/>
      <c r="Y485" s="281"/>
      <c r="Z485" s="282"/>
      <c r="AA485" s="526">
        <v>2</v>
      </c>
      <c r="AB485" s="316"/>
      <c r="AC485" s="544"/>
      <c r="AD485" s="293"/>
    </row>
    <row r="486" spans="1:49" s="538" customFormat="1" ht="18.75" hidden="1" customHeight="1" x14ac:dyDescent="0.3">
      <c r="A486" s="307" t="s">
        <v>14</v>
      </c>
      <c r="B486" s="574" t="s">
        <v>2143</v>
      </c>
      <c r="C486" s="523" t="s">
        <v>2242</v>
      </c>
      <c r="D486" s="543"/>
      <c r="E486" s="579"/>
      <c r="F486" s="272"/>
      <c r="G486" s="272" t="s">
        <v>3</v>
      </c>
      <c r="H486" s="536"/>
      <c r="I486" s="536"/>
      <c r="J486" s="536"/>
      <c r="K486" s="536"/>
      <c r="L486" s="272"/>
      <c r="M486" s="347"/>
      <c r="N486" s="275"/>
      <c r="O486" s="275"/>
      <c r="P486" s="276"/>
      <c r="Q486" s="287">
        <v>42485</v>
      </c>
      <c r="R486" s="288" t="s">
        <v>2077</v>
      </c>
      <c r="S486" s="577">
        <v>3</v>
      </c>
      <c r="T486" s="351"/>
      <c r="U486" s="289"/>
      <c r="V486" s="279"/>
      <c r="W486" s="280"/>
      <c r="X486" s="280"/>
      <c r="Y486" s="281"/>
      <c r="Z486" s="282"/>
      <c r="AA486" s="526">
        <v>3</v>
      </c>
      <c r="AB486" s="316"/>
      <c r="AC486" s="544"/>
      <c r="AD486" s="293"/>
    </row>
    <row r="487" spans="1:49" s="551" customFormat="1" ht="18.75" hidden="1" customHeight="1" x14ac:dyDescent="0.3">
      <c r="A487" s="307" t="s">
        <v>2223</v>
      </c>
      <c r="B487" s="574" t="s">
        <v>1206</v>
      </c>
      <c r="C487" s="523" t="s">
        <v>2202</v>
      </c>
      <c r="D487" s="575" t="s">
        <v>2203</v>
      </c>
      <c r="E487" s="579"/>
      <c r="F487" s="272" t="s">
        <v>339</v>
      </c>
      <c r="G487" s="272" t="s">
        <v>3</v>
      </c>
      <c r="H487" s="536"/>
      <c r="I487" s="536"/>
      <c r="J487" s="536"/>
      <c r="K487" s="536"/>
      <c r="L487" s="272"/>
      <c r="M487" s="347">
        <v>40.82</v>
      </c>
      <c r="N487" s="275">
        <f t="shared" si="30"/>
        <v>20.41</v>
      </c>
      <c r="O487" s="275">
        <f t="shared" si="31"/>
        <v>13.606666666666667</v>
      </c>
      <c r="P487" s="276">
        <f t="shared" si="32"/>
        <v>48.984000000000002</v>
      </c>
      <c r="Q487" s="287">
        <v>42478</v>
      </c>
      <c r="R487" s="288" t="s">
        <v>2077</v>
      </c>
      <c r="S487" s="577">
        <v>1</v>
      </c>
      <c r="T487" s="351"/>
      <c r="U487" s="289"/>
      <c r="V487" s="279"/>
      <c r="W487" s="280"/>
      <c r="X487" s="280"/>
      <c r="Y487" s="281"/>
      <c r="Z487" s="282"/>
      <c r="AA487" s="526">
        <v>1</v>
      </c>
      <c r="AB487" s="316"/>
      <c r="AC487" s="544"/>
      <c r="AD487" s="293"/>
      <c r="AE487" s="547"/>
      <c r="AF487" s="547"/>
      <c r="AG487" s="547"/>
      <c r="AH487" s="547"/>
      <c r="AI487" s="547"/>
      <c r="AJ487" s="547"/>
      <c r="AK487" s="547"/>
      <c r="AL487" s="547"/>
      <c r="AM487" s="547"/>
      <c r="AN487" s="547"/>
      <c r="AO487" s="547"/>
      <c r="AP487" s="547"/>
      <c r="AQ487" s="547"/>
      <c r="AR487" s="547"/>
      <c r="AS487" s="547"/>
      <c r="AT487" s="547"/>
      <c r="AU487" s="547"/>
      <c r="AV487" s="547"/>
      <c r="AW487" s="547"/>
    </row>
    <row r="488" spans="1:49" s="551" customFormat="1" ht="18.75" hidden="1" customHeight="1" x14ac:dyDescent="0.3">
      <c r="A488" s="307"/>
      <c r="B488" s="578" t="s">
        <v>1206</v>
      </c>
      <c r="C488" s="558" t="s">
        <v>1211</v>
      </c>
      <c r="D488" s="359" t="s">
        <v>1212</v>
      </c>
      <c r="E488" s="573"/>
      <c r="F488" s="272" t="s">
        <v>339</v>
      </c>
      <c r="G488" s="272" t="s">
        <v>3</v>
      </c>
      <c r="H488" s="536"/>
      <c r="I488" s="536"/>
      <c r="J488" s="536"/>
      <c r="K488" s="536"/>
      <c r="L488" s="272"/>
      <c r="M488" s="347">
        <v>40.82</v>
      </c>
      <c r="N488" s="275">
        <f t="shared" si="30"/>
        <v>20.41</v>
      </c>
      <c r="O488" s="275">
        <f t="shared" si="31"/>
        <v>13.606666666666667</v>
      </c>
      <c r="P488" s="276">
        <f t="shared" si="32"/>
        <v>48.984000000000002</v>
      </c>
      <c r="Q488" s="287">
        <v>42478</v>
      </c>
      <c r="R488" s="288" t="s">
        <v>2077</v>
      </c>
      <c r="S488" s="559">
        <v>1</v>
      </c>
      <c r="T488" s="351"/>
      <c r="U488" s="289"/>
      <c r="V488" s="279"/>
      <c r="W488" s="280"/>
      <c r="X488" s="280"/>
      <c r="Y488" s="281"/>
      <c r="Z488" s="282"/>
      <c r="AA488" s="305">
        <v>1</v>
      </c>
      <c r="AB488" s="316"/>
      <c r="AC488" s="544"/>
      <c r="AD488" s="293"/>
      <c r="AE488" s="547"/>
      <c r="AF488" s="547"/>
      <c r="AG488" s="547"/>
      <c r="AH488" s="547"/>
      <c r="AI488" s="547"/>
      <c r="AJ488" s="547"/>
      <c r="AK488" s="547"/>
      <c r="AL488" s="547"/>
      <c r="AM488" s="547"/>
      <c r="AN488" s="547"/>
      <c r="AO488" s="547"/>
      <c r="AP488" s="547"/>
      <c r="AQ488" s="547"/>
      <c r="AR488" s="547"/>
      <c r="AS488" s="547"/>
      <c r="AT488" s="547"/>
      <c r="AU488" s="547"/>
      <c r="AV488" s="547"/>
      <c r="AW488" s="547"/>
    </row>
    <row r="489" spans="1:49" s="551" customFormat="1" ht="18.75" hidden="1" customHeight="1" x14ac:dyDescent="0.3">
      <c r="A489" s="307" t="s">
        <v>89</v>
      </c>
      <c r="B489" s="578" t="s">
        <v>1206</v>
      </c>
      <c r="C489" s="558" t="s">
        <v>1207</v>
      </c>
      <c r="D489" s="359" t="s">
        <v>1208</v>
      </c>
      <c r="E489" s="573" t="s">
        <v>2215</v>
      </c>
      <c r="F489" s="272" t="s">
        <v>585</v>
      </c>
      <c r="G489" s="272" t="s">
        <v>3</v>
      </c>
      <c r="H489" s="536"/>
      <c r="I489" s="536"/>
      <c r="J489" s="536"/>
      <c r="K489" s="536"/>
      <c r="L489" s="272"/>
      <c r="M489" s="347">
        <v>43.2</v>
      </c>
      <c r="N489" s="275">
        <f t="shared" si="30"/>
        <v>21.6</v>
      </c>
      <c r="O489" s="275">
        <f t="shared" si="31"/>
        <v>14.4</v>
      </c>
      <c r="P489" s="276">
        <f t="shared" si="32"/>
        <v>51.84</v>
      </c>
      <c r="Q489" s="287">
        <v>42478</v>
      </c>
      <c r="R489" s="288" t="s">
        <v>2077</v>
      </c>
      <c r="S489" s="559">
        <v>1</v>
      </c>
      <c r="T489" s="351"/>
      <c r="U489" s="289"/>
      <c r="V489" s="279"/>
      <c r="W489" s="280"/>
      <c r="X489" s="280"/>
      <c r="Y489" s="281"/>
      <c r="Z489" s="282"/>
      <c r="AA489" s="305">
        <v>1</v>
      </c>
      <c r="AB489" s="316"/>
      <c r="AC489" s="544"/>
      <c r="AD489" s="293"/>
      <c r="AE489" s="547"/>
      <c r="AF489" s="547"/>
      <c r="AG489" s="547"/>
      <c r="AH489" s="547"/>
      <c r="AI489" s="547"/>
      <c r="AJ489" s="547"/>
      <c r="AK489" s="547"/>
      <c r="AL489" s="547"/>
      <c r="AM489" s="547"/>
      <c r="AN489" s="547"/>
      <c r="AO489" s="547"/>
      <c r="AP489" s="547"/>
      <c r="AQ489" s="547"/>
      <c r="AR489" s="547"/>
      <c r="AS489" s="547"/>
      <c r="AT489" s="547"/>
      <c r="AU489" s="547"/>
      <c r="AV489" s="547"/>
      <c r="AW489" s="547"/>
    </row>
    <row r="490" spans="1:49" s="551" customFormat="1" ht="18.75" hidden="1" customHeight="1" x14ac:dyDescent="0.3">
      <c r="A490" s="307" t="s">
        <v>89</v>
      </c>
      <c r="B490" s="574" t="s">
        <v>2212</v>
      </c>
      <c r="C490" s="523" t="s">
        <v>2204</v>
      </c>
      <c r="D490" s="575" t="s">
        <v>2205</v>
      </c>
      <c r="E490" s="576"/>
      <c r="F490" s="272"/>
      <c r="G490" s="272" t="s">
        <v>3</v>
      </c>
      <c r="H490" s="536"/>
      <c r="I490" s="536"/>
      <c r="J490" s="536"/>
      <c r="K490" s="536"/>
      <c r="L490" s="272"/>
      <c r="M490" s="347">
        <v>40.56</v>
      </c>
      <c r="N490" s="275">
        <f t="shared" si="30"/>
        <v>20.28</v>
      </c>
      <c r="O490" s="275">
        <f t="shared" si="31"/>
        <v>13.520000000000001</v>
      </c>
      <c r="P490" s="276">
        <f t="shared" si="32"/>
        <v>48.672000000000004</v>
      </c>
      <c r="Q490" s="287">
        <v>42478</v>
      </c>
      <c r="R490" s="288" t="s">
        <v>2077</v>
      </c>
      <c r="S490" s="577">
        <v>1</v>
      </c>
      <c r="T490" s="351"/>
      <c r="U490" s="289"/>
      <c r="V490" s="279"/>
      <c r="W490" s="280"/>
      <c r="X490" s="280"/>
      <c r="Y490" s="281"/>
      <c r="Z490" s="282"/>
      <c r="AA490" s="526">
        <v>1</v>
      </c>
      <c r="AB490" s="316"/>
      <c r="AC490" s="544"/>
      <c r="AD490" s="293"/>
      <c r="AE490" s="547"/>
      <c r="AF490" s="547"/>
      <c r="AG490" s="547"/>
      <c r="AH490" s="547"/>
      <c r="AI490" s="547"/>
      <c r="AJ490" s="547"/>
      <c r="AK490" s="547"/>
      <c r="AL490" s="547"/>
      <c r="AM490" s="547"/>
      <c r="AN490" s="547"/>
      <c r="AO490" s="547"/>
      <c r="AP490" s="547"/>
      <c r="AQ490" s="547"/>
      <c r="AR490" s="547"/>
      <c r="AS490" s="547"/>
      <c r="AT490" s="547"/>
      <c r="AU490" s="547"/>
      <c r="AV490" s="547"/>
      <c r="AW490" s="547"/>
    </row>
    <row r="491" spans="1:49" s="551" customFormat="1" ht="18.75" hidden="1" customHeight="1" x14ac:dyDescent="0.3">
      <c r="A491" s="307" t="s">
        <v>89</v>
      </c>
      <c r="B491" s="578" t="s">
        <v>969</v>
      </c>
      <c r="C491" s="558" t="s">
        <v>1225</v>
      </c>
      <c r="D491" s="359" t="s">
        <v>2206</v>
      </c>
      <c r="E491" s="580"/>
      <c r="F491" s="272" t="s">
        <v>1346</v>
      </c>
      <c r="G491" s="272" t="s">
        <v>3</v>
      </c>
      <c r="H491" s="536"/>
      <c r="I491" s="536"/>
      <c r="J491" s="536"/>
      <c r="K491" s="536"/>
      <c r="L491" s="272"/>
      <c r="M491" s="347">
        <v>21</v>
      </c>
      <c r="N491" s="275">
        <f t="shared" si="30"/>
        <v>10.5</v>
      </c>
      <c r="O491" s="275">
        <f t="shared" si="31"/>
        <v>7</v>
      </c>
      <c r="P491" s="276">
        <f t="shared" si="32"/>
        <v>25.2</v>
      </c>
      <c r="Q491" s="287">
        <v>42478</v>
      </c>
      <c r="R491" s="288" t="s">
        <v>2077</v>
      </c>
      <c r="S491" s="559">
        <v>1</v>
      </c>
      <c r="T491" s="351"/>
      <c r="U491" s="289"/>
      <c r="V491" s="279"/>
      <c r="W491" s="280"/>
      <c r="X491" s="280"/>
      <c r="Y491" s="281"/>
      <c r="Z491" s="282"/>
      <c r="AA491" s="305">
        <v>1</v>
      </c>
      <c r="AB491" s="316"/>
      <c r="AC491" s="544"/>
      <c r="AD491" s="293"/>
      <c r="AE491" s="547"/>
      <c r="AF491" s="547"/>
      <c r="AG491" s="547"/>
      <c r="AH491" s="547"/>
      <c r="AI491" s="547"/>
      <c r="AJ491" s="547"/>
      <c r="AK491" s="547"/>
      <c r="AL491" s="547"/>
      <c r="AM491" s="547"/>
      <c r="AN491" s="547"/>
      <c r="AO491" s="547"/>
      <c r="AP491" s="547"/>
      <c r="AQ491" s="547"/>
      <c r="AR491" s="547"/>
      <c r="AS491" s="547"/>
      <c r="AT491" s="547"/>
      <c r="AU491" s="547"/>
      <c r="AV491" s="547"/>
      <c r="AW491" s="547"/>
    </row>
    <row r="492" spans="1:49" s="551" customFormat="1" ht="18.75" hidden="1" customHeight="1" x14ac:dyDescent="0.3">
      <c r="A492" s="307" t="s">
        <v>89</v>
      </c>
      <c r="B492" s="578" t="s">
        <v>969</v>
      </c>
      <c r="C492" s="558" t="s">
        <v>987</v>
      </c>
      <c r="D492" s="359" t="s">
        <v>2207</v>
      </c>
      <c r="E492" s="573"/>
      <c r="F492" s="272" t="s">
        <v>1346</v>
      </c>
      <c r="G492" s="272" t="s">
        <v>3</v>
      </c>
      <c r="H492" s="536"/>
      <c r="I492" s="536"/>
      <c r="J492" s="536"/>
      <c r="K492" s="536"/>
      <c r="L492" s="272"/>
      <c r="M492" s="347">
        <v>23.44</v>
      </c>
      <c r="N492" s="275">
        <f t="shared" si="30"/>
        <v>11.72</v>
      </c>
      <c r="O492" s="275">
        <f t="shared" si="31"/>
        <v>7.8133333333333335</v>
      </c>
      <c r="P492" s="276">
        <f t="shared" si="32"/>
        <v>28.128</v>
      </c>
      <c r="Q492" s="287">
        <v>42478</v>
      </c>
      <c r="R492" s="288" t="s">
        <v>2077</v>
      </c>
      <c r="S492" s="559">
        <v>1</v>
      </c>
      <c r="T492" s="351"/>
      <c r="U492" s="289"/>
      <c r="V492" s="279"/>
      <c r="W492" s="280"/>
      <c r="X492" s="280"/>
      <c r="Y492" s="281"/>
      <c r="Z492" s="282"/>
      <c r="AA492" s="305">
        <v>1</v>
      </c>
      <c r="AB492" s="316"/>
      <c r="AC492" s="544"/>
      <c r="AD492" s="293"/>
      <c r="AE492" s="547"/>
      <c r="AF492" s="547"/>
      <c r="AG492" s="547"/>
      <c r="AH492" s="547"/>
      <c r="AI492" s="547"/>
      <c r="AJ492" s="547"/>
      <c r="AK492" s="547"/>
      <c r="AL492" s="547"/>
      <c r="AM492" s="547"/>
      <c r="AN492" s="547"/>
      <c r="AO492" s="547"/>
      <c r="AP492" s="547"/>
      <c r="AQ492" s="547"/>
      <c r="AR492" s="547"/>
      <c r="AS492" s="547"/>
      <c r="AT492" s="547"/>
      <c r="AU492" s="547"/>
      <c r="AV492" s="547"/>
      <c r="AW492" s="547"/>
    </row>
    <row r="493" spans="1:49" s="551" customFormat="1" ht="18.75" hidden="1" customHeight="1" x14ac:dyDescent="0.3">
      <c r="A493" s="307" t="s">
        <v>89</v>
      </c>
      <c r="B493" s="578" t="s">
        <v>969</v>
      </c>
      <c r="C493" s="558" t="s">
        <v>992</v>
      </c>
      <c r="D493" s="359" t="s">
        <v>2208</v>
      </c>
      <c r="E493" s="580"/>
      <c r="F493" s="272" t="s">
        <v>1585</v>
      </c>
      <c r="G493" s="272" t="s">
        <v>3</v>
      </c>
      <c r="H493" s="536"/>
      <c r="I493" s="536"/>
      <c r="J493" s="536"/>
      <c r="K493" s="536"/>
      <c r="L493" s="272"/>
      <c r="M493" s="347">
        <v>37.69</v>
      </c>
      <c r="N493" s="275">
        <f t="shared" si="30"/>
        <v>18.844999999999999</v>
      </c>
      <c r="O493" s="275">
        <f t="shared" si="31"/>
        <v>12.563333333333333</v>
      </c>
      <c r="P493" s="276">
        <f t="shared" si="32"/>
        <v>45.227999999999994</v>
      </c>
      <c r="Q493" s="287">
        <v>42478</v>
      </c>
      <c r="R493" s="288" t="s">
        <v>2077</v>
      </c>
      <c r="S493" s="559">
        <v>1</v>
      </c>
      <c r="T493" s="351"/>
      <c r="U493" s="289"/>
      <c r="V493" s="279"/>
      <c r="W493" s="280"/>
      <c r="X493" s="280"/>
      <c r="Y493" s="281"/>
      <c r="Z493" s="282"/>
      <c r="AA493" s="305">
        <v>1</v>
      </c>
      <c r="AB493" s="316"/>
      <c r="AC493" s="544"/>
      <c r="AD493" s="293"/>
      <c r="AE493" s="547"/>
      <c r="AF493" s="547"/>
      <c r="AG493" s="547"/>
      <c r="AH493" s="547"/>
      <c r="AI493" s="547"/>
      <c r="AJ493" s="547"/>
      <c r="AK493" s="547"/>
      <c r="AL493" s="547"/>
      <c r="AM493" s="547"/>
      <c r="AN493" s="547"/>
      <c r="AO493" s="547"/>
      <c r="AP493" s="547"/>
      <c r="AQ493" s="547"/>
      <c r="AR493" s="547"/>
      <c r="AS493" s="547"/>
      <c r="AT493" s="547"/>
      <c r="AU493" s="547"/>
      <c r="AV493" s="547"/>
      <c r="AW493" s="547"/>
    </row>
    <row r="494" spans="1:49" s="551" customFormat="1" ht="18.75" hidden="1" customHeight="1" thickBot="1" x14ac:dyDescent="0.35">
      <c r="A494" s="307" t="s">
        <v>86</v>
      </c>
      <c r="B494" s="578" t="s">
        <v>2213</v>
      </c>
      <c r="C494" s="558" t="s">
        <v>2209</v>
      </c>
      <c r="D494" s="359" t="s">
        <v>2210</v>
      </c>
      <c r="E494" s="573"/>
      <c r="F494" s="272" t="s">
        <v>1540</v>
      </c>
      <c r="G494" s="272" t="s">
        <v>3</v>
      </c>
      <c r="H494" s="536"/>
      <c r="I494" s="536"/>
      <c r="J494" s="536"/>
      <c r="K494" s="536"/>
      <c r="L494" s="272"/>
      <c r="M494" s="347">
        <v>60.59</v>
      </c>
      <c r="N494" s="275">
        <f t="shared" si="30"/>
        <v>30.295000000000002</v>
      </c>
      <c r="O494" s="275">
        <f t="shared" si="31"/>
        <v>20.196666666666669</v>
      </c>
      <c r="P494" s="276">
        <f t="shared" si="32"/>
        <v>72.707999999999998</v>
      </c>
      <c r="Q494" s="287">
        <v>42478</v>
      </c>
      <c r="R494" s="288" t="s">
        <v>2077</v>
      </c>
      <c r="S494" s="559">
        <v>1</v>
      </c>
      <c r="T494" s="351"/>
      <c r="U494" s="289"/>
      <c r="V494" s="279"/>
      <c r="W494" s="280"/>
      <c r="X494" s="280"/>
      <c r="Y494" s="281"/>
      <c r="Z494" s="282"/>
      <c r="AA494" s="305">
        <v>1</v>
      </c>
      <c r="AB494" s="316"/>
      <c r="AC494" s="544"/>
      <c r="AD494" s="293"/>
      <c r="AE494" s="547"/>
      <c r="AF494" s="547"/>
      <c r="AG494" s="547"/>
      <c r="AH494" s="547"/>
      <c r="AI494" s="547"/>
      <c r="AJ494" s="547"/>
      <c r="AK494" s="547"/>
      <c r="AL494" s="547"/>
      <c r="AM494" s="547"/>
      <c r="AN494" s="547"/>
      <c r="AO494" s="547"/>
      <c r="AP494" s="547"/>
      <c r="AQ494" s="547"/>
      <c r="AR494" s="547"/>
      <c r="AS494" s="547"/>
      <c r="AT494" s="547"/>
      <c r="AU494" s="547"/>
      <c r="AV494" s="547"/>
      <c r="AW494" s="547"/>
    </row>
    <row r="495" spans="1:49" s="551" customFormat="1" ht="18.75" hidden="1" customHeight="1" x14ac:dyDescent="0.3">
      <c r="A495" s="363" t="s">
        <v>843</v>
      </c>
      <c r="B495" s="581" t="s">
        <v>2142</v>
      </c>
      <c r="C495" s="582" t="s">
        <v>2230</v>
      </c>
      <c r="D495" s="583" t="s">
        <v>2226</v>
      </c>
      <c r="E495" s="584"/>
      <c r="F495" s="272" t="s">
        <v>2228</v>
      </c>
      <c r="G495" s="272" t="s">
        <v>3</v>
      </c>
      <c r="H495" s="536"/>
      <c r="I495" s="536"/>
      <c r="J495" s="536"/>
      <c r="K495" s="536"/>
      <c r="L495" s="272"/>
      <c r="M495" s="347">
        <v>11.72</v>
      </c>
      <c r="N495" s="275">
        <f t="shared" si="30"/>
        <v>5.86</v>
      </c>
      <c r="O495" s="275">
        <f t="shared" si="31"/>
        <v>3.9066666666666667</v>
      </c>
      <c r="P495" s="276">
        <f t="shared" si="32"/>
        <v>14.064</v>
      </c>
      <c r="Q495" s="287">
        <v>42479</v>
      </c>
      <c r="R495" s="288" t="s">
        <v>2077</v>
      </c>
      <c r="S495" s="559">
        <v>1</v>
      </c>
      <c r="T495" s="351"/>
      <c r="U495" s="289"/>
      <c r="V495" s="279"/>
      <c r="W495" s="280"/>
      <c r="X495" s="280"/>
      <c r="Y495" s="281"/>
      <c r="Z495" s="282"/>
      <c r="AA495" s="526">
        <f>S495</f>
        <v>1</v>
      </c>
      <c r="AB495" s="316"/>
      <c r="AC495" s="544"/>
      <c r="AD495" s="293"/>
      <c r="AE495" s="547"/>
      <c r="AF495" s="547"/>
      <c r="AG495" s="547"/>
      <c r="AH495" s="547"/>
      <c r="AI495" s="547"/>
      <c r="AJ495" s="547"/>
      <c r="AK495" s="547"/>
      <c r="AL495" s="547"/>
      <c r="AM495" s="547"/>
      <c r="AN495" s="547"/>
      <c r="AO495" s="547"/>
      <c r="AP495" s="547"/>
      <c r="AQ495" s="547"/>
      <c r="AR495" s="547"/>
      <c r="AS495" s="547"/>
      <c r="AT495" s="547"/>
      <c r="AU495" s="547"/>
      <c r="AV495" s="547"/>
      <c r="AW495" s="547"/>
    </row>
    <row r="496" spans="1:49" s="551" customFormat="1" ht="18.75" hidden="1" customHeight="1" x14ac:dyDescent="0.3">
      <c r="A496" s="363" t="s">
        <v>843</v>
      </c>
      <c r="B496" s="585" t="s">
        <v>2142</v>
      </c>
      <c r="C496" s="586" t="s">
        <v>2231</v>
      </c>
      <c r="D496" s="587" t="s">
        <v>2227</v>
      </c>
      <c r="E496" s="584" t="s">
        <v>2229</v>
      </c>
      <c r="F496" s="272" t="s">
        <v>2228</v>
      </c>
      <c r="G496" s="272" t="s">
        <v>3</v>
      </c>
      <c r="H496" s="536"/>
      <c r="I496" s="536"/>
      <c r="J496" s="536"/>
      <c r="K496" s="536"/>
      <c r="L496" s="272"/>
      <c r="M496" s="347">
        <v>11.72</v>
      </c>
      <c r="N496" s="275">
        <f t="shared" si="30"/>
        <v>5.86</v>
      </c>
      <c r="O496" s="275">
        <f t="shared" si="31"/>
        <v>3.9066666666666667</v>
      </c>
      <c r="P496" s="276">
        <f t="shared" si="32"/>
        <v>14.064</v>
      </c>
      <c r="Q496" s="287">
        <v>42479</v>
      </c>
      <c r="R496" s="288" t="s">
        <v>2077</v>
      </c>
      <c r="S496" s="559">
        <v>1</v>
      </c>
      <c r="T496" s="351"/>
      <c r="U496" s="289"/>
      <c r="V496" s="279"/>
      <c r="W496" s="280"/>
      <c r="X496" s="280"/>
      <c r="Y496" s="281"/>
      <c r="Z496" s="282"/>
      <c r="AA496" s="526">
        <f>S496</f>
        <v>1</v>
      </c>
      <c r="AB496" s="316"/>
      <c r="AC496" s="544"/>
      <c r="AD496" s="293"/>
      <c r="AE496" s="547"/>
      <c r="AF496" s="547"/>
      <c r="AG496" s="547"/>
      <c r="AH496" s="547"/>
      <c r="AI496" s="547"/>
      <c r="AJ496" s="547"/>
      <c r="AK496" s="547"/>
      <c r="AL496" s="547"/>
      <c r="AM496" s="547"/>
      <c r="AN496" s="547"/>
      <c r="AO496" s="547"/>
      <c r="AP496" s="547"/>
      <c r="AQ496" s="547"/>
      <c r="AR496" s="547"/>
      <c r="AS496" s="547"/>
      <c r="AT496" s="547"/>
      <c r="AU496" s="547"/>
      <c r="AV496" s="547"/>
      <c r="AW496" s="547"/>
    </row>
    <row r="497" spans="1:49" s="551" customFormat="1" ht="18.75" hidden="1" customHeight="1" x14ac:dyDescent="0.3">
      <c r="A497" s="364" t="s">
        <v>2087</v>
      </c>
      <c r="B497" s="365" t="s">
        <v>79</v>
      </c>
      <c r="C497" s="588" t="s">
        <v>325</v>
      </c>
      <c r="D497" s="588" t="s">
        <v>279</v>
      </c>
      <c r="E497" s="365" t="s">
        <v>1862</v>
      </c>
      <c r="F497" s="365" t="s">
        <v>2086</v>
      </c>
      <c r="G497" s="365" t="s">
        <v>3</v>
      </c>
      <c r="H497" s="588"/>
      <c r="I497" s="588"/>
      <c r="J497" s="588"/>
      <c r="K497" s="588"/>
      <c r="L497" s="365"/>
      <c r="M497" s="274">
        <v>49.61</v>
      </c>
      <c r="N497" s="366">
        <f t="shared" si="30"/>
        <v>24.805</v>
      </c>
      <c r="O497" s="366">
        <f t="shared" si="31"/>
        <v>16.536666666666665</v>
      </c>
      <c r="P497" s="366">
        <f t="shared" si="32"/>
        <v>59.531999999999996</v>
      </c>
      <c r="Q497" s="367">
        <v>42513</v>
      </c>
      <c r="R497" s="365" t="s">
        <v>1648</v>
      </c>
      <c r="S497" s="365"/>
      <c r="T497" s="365">
        <v>10</v>
      </c>
      <c r="U497" s="365"/>
      <c r="V497" s="367"/>
      <c r="W497" s="365"/>
      <c r="X497" s="365"/>
      <c r="Y497" s="365"/>
      <c r="Z497" s="365"/>
      <c r="AA497" s="532"/>
      <c r="AB497" s="532">
        <f t="shared" ref="AB497:AB560" si="36">T497</f>
        <v>10</v>
      </c>
      <c r="AC497" s="588"/>
      <c r="AD497" s="365"/>
      <c r="AE497" s="547"/>
      <c r="AF497" s="547"/>
      <c r="AG497" s="547"/>
      <c r="AH497" s="547"/>
      <c r="AI497" s="547"/>
      <c r="AJ497" s="547"/>
      <c r="AK497" s="547"/>
      <c r="AL497" s="547"/>
      <c r="AM497" s="547"/>
      <c r="AN497" s="547"/>
      <c r="AO497" s="547"/>
      <c r="AP497" s="547"/>
      <c r="AQ497" s="547"/>
      <c r="AR497" s="547"/>
      <c r="AS497" s="547"/>
      <c r="AT497" s="547"/>
      <c r="AU497" s="547"/>
      <c r="AV497" s="547"/>
      <c r="AW497" s="547"/>
    </row>
    <row r="498" spans="1:49" s="541" customFormat="1" ht="18.75" hidden="1" customHeight="1" x14ac:dyDescent="0.3">
      <c r="A498" s="806" t="s">
        <v>2089</v>
      </c>
      <c r="B498" s="365" t="s">
        <v>79</v>
      </c>
      <c r="C498" s="588" t="s">
        <v>321</v>
      </c>
      <c r="D498" s="588" t="s">
        <v>280</v>
      </c>
      <c r="E498" s="365" t="s">
        <v>2088</v>
      </c>
      <c r="F498" s="365" t="s">
        <v>335</v>
      </c>
      <c r="G498" s="365" t="s">
        <v>3</v>
      </c>
      <c r="H498" s="588"/>
      <c r="I498" s="588"/>
      <c r="J498" s="588"/>
      <c r="K498" s="588"/>
      <c r="L498" s="365"/>
      <c r="M498" s="274">
        <v>55.25</v>
      </c>
      <c r="N498" s="366">
        <f t="shared" ref="N498:N561" si="37">+M498/2</f>
        <v>27.625</v>
      </c>
      <c r="O498" s="366">
        <f t="shared" ref="O498:O561" si="38">+M498/3</f>
        <v>18.416666666666668</v>
      </c>
      <c r="P498" s="366">
        <f t="shared" si="32"/>
        <v>66.3</v>
      </c>
      <c r="Q498" s="367">
        <v>42513</v>
      </c>
      <c r="R498" s="365" t="s">
        <v>1648</v>
      </c>
      <c r="S498" s="365"/>
      <c r="T498" s="365">
        <v>4</v>
      </c>
      <c r="U498" s="365"/>
      <c r="V498" s="367"/>
      <c r="W498" s="365"/>
      <c r="X498" s="365"/>
      <c r="Y498" s="365"/>
      <c r="Z498" s="365"/>
      <c r="AA498" s="365"/>
      <c r="AB498" s="533">
        <f t="shared" si="36"/>
        <v>4</v>
      </c>
      <c r="AC498" s="588"/>
      <c r="AD498" s="365"/>
    </row>
    <row r="499" spans="1:49" s="541" customFormat="1" ht="18.75" hidden="1" customHeight="1" x14ac:dyDescent="0.3">
      <c r="A499" s="806"/>
      <c r="B499" s="365" t="s">
        <v>79</v>
      </c>
      <c r="C499" s="588" t="s">
        <v>2102</v>
      </c>
      <c r="D499" s="588" t="s">
        <v>2103</v>
      </c>
      <c r="E499" s="365" t="s">
        <v>2088</v>
      </c>
      <c r="F499" s="365" t="s">
        <v>2104</v>
      </c>
      <c r="G499" s="365" t="s">
        <v>3</v>
      </c>
      <c r="H499" s="588"/>
      <c r="I499" s="588"/>
      <c r="J499" s="588"/>
      <c r="K499" s="588"/>
      <c r="L499" s="365"/>
      <c r="M499" s="274">
        <v>39</v>
      </c>
      <c r="N499" s="366">
        <f t="shared" si="37"/>
        <v>19.5</v>
      </c>
      <c r="O499" s="366">
        <f t="shared" si="38"/>
        <v>13</v>
      </c>
      <c r="P499" s="366">
        <f t="shared" si="32"/>
        <v>46.8</v>
      </c>
      <c r="Q499" s="367">
        <v>42513</v>
      </c>
      <c r="R499" s="365" t="s">
        <v>1648</v>
      </c>
      <c r="S499" s="365"/>
      <c r="T499" s="365">
        <v>3</v>
      </c>
      <c r="U499" s="365"/>
      <c r="V499" s="367"/>
      <c r="W499" s="365"/>
      <c r="X499" s="365"/>
      <c r="Y499" s="365"/>
      <c r="Z499" s="365"/>
      <c r="AA499" s="365"/>
      <c r="AB499" s="533">
        <f t="shared" si="36"/>
        <v>3</v>
      </c>
      <c r="AC499" s="588"/>
      <c r="AD499" s="365"/>
    </row>
    <row r="500" spans="1:49" s="551" customFormat="1" ht="18.75" hidden="1" customHeight="1" x14ac:dyDescent="0.3">
      <c r="A500" s="806" t="s">
        <v>2090</v>
      </c>
      <c r="B500" s="365" t="s">
        <v>79</v>
      </c>
      <c r="C500" s="588" t="s">
        <v>325</v>
      </c>
      <c r="D500" s="588" t="s">
        <v>279</v>
      </c>
      <c r="E500" s="365" t="s">
        <v>2091</v>
      </c>
      <c r="F500" s="365" t="s">
        <v>2086</v>
      </c>
      <c r="G500" s="365" t="s">
        <v>3</v>
      </c>
      <c r="H500" s="588"/>
      <c r="I500" s="588"/>
      <c r="J500" s="588"/>
      <c r="K500" s="588"/>
      <c r="L500" s="365"/>
      <c r="M500" s="274">
        <v>49.61</v>
      </c>
      <c r="N500" s="366">
        <f t="shared" si="37"/>
        <v>24.805</v>
      </c>
      <c r="O500" s="366">
        <f t="shared" si="38"/>
        <v>16.536666666666665</v>
      </c>
      <c r="P500" s="366">
        <f t="shared" ref="P500:P563" si="39">+M500+(M500*20%)</f>
        <v>59.531999999999996</v>
      </c>
      <c r="Q500" s="367">
        <v>42513</v>
      </c>
      <c r="R500" s="365" t="s">
        <v>1648</v>
      </c>
      <c r="S500" s="365"/>
      <c r="T500" s="365">
        <v>5</v>
      </c>
      <c r="U500" s="365"/>
      <c r="V500" s="367"/>
      <c r="W500" s="365"/>
      <c r="X500" s="365"/>
      <c r="Y500" s="365"/>
      <c r="Z500" s="365"/>
      <c r="AA500" s="532"/>
      <c r="AB500" s="532">
        <f t="shared" si="36"/>
        <v>5</v>
      </c>
      <c r="AC500" s="588"/>
      <c r="AD500" s="365"/>
      <c r="AE500" s="547"/>
      <c r="AF500" s="547"/>
      <c r="AG500" s="547"/>
      <c r="AH500" s="547"/>
      <c r="AI500" s="547"/>
      <c r="AJ500" s="547"/>
      <c r="AK500" s="547"/>
      <c r="AL500" s="547"/>
      <c r="AM500" s="547"/>
      <c r="AN500" s="547"/>
      <c r="AO500" s="547"/>
      <c r="AP500" s="547"/>
      <c r="AQ500" s="547"/>
      <c r="AR500" s="547"/>
      <c r="AS500" s="547"/>
      <c r="AT500" s="547"/>
      <c r="AU500" s="547"/>
      <c r="AV500" s="547"/>
      <c r="AW500" s="547"/>
    </row>
    <row r="501" spans="1:49" s="541" customFormat="1" ht="18.75" hidden="1" customHeight="1" x14ac:dyDescent="0.3">
      <c r="A501" s="806"/>
      <c r="B501" s="365" t="s">
        <v>79</v>
      </c>
      <c r="C501" s="588" t="s">
        <v>322</v>
      </c>
      <c r="D501" s="588" t="s">
        <v>278</v>
      </c>
      <c r="E501" s="365" t="s">
        <v>2092</v>
      </c>
      <c r="F501" s="365" t="s">
        <v>336</v>
      </c>
      <c r="G501" s="365" t="s">
        <v>3</v>
      </c>
      <c r="H501" s="588"/>
      <c r="I501" s="589"/>
      <c r="J501" s="588"/>
      <c r="K501" s="588"/>
      <c r="L501" s="365"/>
      <c r="M501" s="274">
        <v>49.61</v>
      </c>
      <c r="N501" s="366">
        <f t="shared" si="37"/>
        <v>24.805</v>
      </c>
      <c r="O501" s="366">
        <f t="shared" si="38"/>
        <v>16.536666666666665</v>
      </c>
      <c r="P501" s="366">
        <f t="shared" si="39"/>
        <v>59.531999999999996</v>
      </c>
      <c r="Q501" s="367">
        <v>42513</v>
      </c>
      <c r="R501" s="365" t="s">
        <v>1648</v>
      </c>
      <c r="S501" s="365" t="s">
        <v>2319</v>
      </c>
      <c r="T501" s="365">
        <v>3</v>
      </c>
      <c r="U501" s="365"/>
      <c r="V501" s="365"/>
      <c r="W501" s="365"/>
      <c r="X501" s="365"/>
      <c r="Y501" s="365"/>
      <c r="Z501" s="365"/>
      <c r="AA501" s="365"/>
      <c r="AB501" s="365">
        <f t="shared" si="36"/>
        <v>3</v>
      </c>
      <c r="AC501" s="588"/>
      <c r="AD501" s="365"/>
    </row>
    <row r="502" spans="1:49" s="547" customFormat="1" ht="18.75" hidden="1" customHeight="1" x14ac:dyDescent="0.3">
      <c r="A502" s="807" t="s">
        <v>2084</v>
      </c>
      <c r="B502" s="365" t="s">
        <v>586</v>
      </c>
      <c r="C502" s="588" t="s">
        <v>32</v>
      </c>
      <c r="D502" s="588" t="s">
        <v>220</v>
      </c>
      <c r="E502" s="365" t="s">
        <v>1731</v>
      </c>
      <c r="F502" s="365" t="s">
        <v>346</v>
      </c>
      <c r="G502" s="365" t="s">
        <v>3</v>
      </c>
      <c r="H502" s="588"/>
      <c r="I502" s="588"/>
      <c r="J502" s="588"/>
      <c r="K502" s="588"/>
      <c r="L502" s="365"/>
      <c r="M502" s="274">
        <v>47.7</v>
      </c>
      <c r="N502" s="366">
        <f t="shared" si="37"/>
        <v>23.85</v>
      </c>
      <c r="O502" s="366">
        <f t="shared" si="38"/>
        <v>15.9</v>
      </c>
      <c r="P502" s="366">
        <f t="shared" si="39"/>
        <v>57.24</v>
      </c>
      <c r="Q502" s="367">
        <v>42371</v>
      </c>
      <c r="R502" s="365" t="s">
        <v>1648</v>
      </c>
      <c r="S502" s="365"/>
      <c r="T502" s="365">
        <v>8</v>
      </c>
      <c r="U502" s="365"/>
      <c r="V502" s="367"/>
      <c r="W502" s="365"/>
      <c r="X502" s="365"/>
      <c r="Y502" s="365"/>
      <c r="Z502" s="365"/>
      <c r="AA502" s="365"/>
      <c r="AB502" s="533">
        <f t="shared" si="36"/>
        <v>8</v>
      </c>
      <c r="AC502" s="588"/>
      <c r="AD502" s="365"/>
    </row>
    <row r="503" spans="1:49" s="547" customFormat="1" ht="18.75" hidden="1" customHeight="1" x14ac:dyDescent="0.3">
      <c r="A503" s="807"/>
      <c r="B503" s="365" t="s">
        <v>586</v>
      </c>
      <c r="C503" s="588" t="s">
        <v>32</v>
      </c>
      <c r="D503" s="588" t="s">
        <v>220</v>
      </c>
      <c r="E503" s="365" t="s">
        <v>1733</v>
      </c>
      <c r="F503" s="365" t="s">
        <v>346</v>
      </c>
      <c r="G503" s="365" t="s">
        <v>3</v>
      </c>
      <c r="H503" s="588"/>
      <c r="I503" s="588"/>
      <c r="J503" s="588"/>
      <c r="K503" s="588"/>
      <c r="L503" s="365"/>
      <c r="M503" s="274">
        <v>47.7</v>
      </c>
      <c r="N503" s="366">
        <f t="shared" si="37"/>
        <v>23.85</v>
      </c>
      <c r="O503" s="366">
        <f t="shared" si="38"/>
        <v>15.9</v>
      </c>
      <c r="P503" s="366">
        <f t="shared" si="39"/>
        <v>57.24</v>
      </c>
      <c r="Q503" s="367">
        <v>42371</v>
      </c>
      <c r="R503" s="365" t="s">
        <v>1648</v>
      </c>
      <c r="S503" s="365"/>
      <c r="T503" s="365">
        <v>3</v>
      </c>
      <c r="U503" s="365"/>
      <c r="V503" s="367"/>
      <c r="W503" s="365"/>
      <c r="X503" s="365"/>
      <c r="Y503" s="365"/>
      <c r="Z503" s="365"/>
      <c r="AA503" s="365"/>
      <c r="AB503" s="533">
        <f t="shared" si="36"/>
        <v>3</v>
      </c>
      <c r="AC503" s="588"/>
      <c r="AD503" s="365"/>
    </row>
    <row r="504" spans="1:49" s="547" customFormat="1" ht="18.75" hidden="1" customHeight="1" x14ac:dyDescent="0.3">
      <c r="A504" s="807"/>
      <c r="B504" s="365" t="s">
        <v>586</v>
      </c>
      <c r="C504" s="588" t="s">
        <v>32</v>
      </c>
      <c r="D504" s="588" t="s">
        <v>220</v>
      </c>
      <c r="E504" s="365" t="s">
        <v>621</v>
      </c>
      <c r="F504" s="365" t="s">
        <v>346</v>
      </c>
      <c r="G504" s="365" t="s">
        <v>3</v>
      </c>
      <c r="H504" s="588"/>
      <c r="I504" s="588"/>
      <c r="J504" s="588"/>
      <c r="K504" s="588"/>
      <c r="L504" s="365"/>
      <c r="M504" s="274">
        <v>47.7</v>
      </c>
      <c r="N504" s="366">
        <f t="shared" si="37"/>
        <v>23.85</v>
      </c>
      <c r="O504" s="366">
        <f t="shared" si="38"/>
        <v>15.9</v>
      </c>
      <c r="P504" s="366">
        <f t="shared" si="39"/>
        <v>57.24</v>
      </c>
      <c r="Q504" s="367">
        <v>42371</v>
      </c>
      <c r="R504" s="365" t="s">
        <v>1648</v>
      </c>
      <c r="S504" s="365"/>
      <c r="T504" s="365">
        <v>1</v>
      </c>
      <c r="U504" s="365"/>
      <c r="V504" s="367"/>
      <c r="W504" s="365"/>
      <c r="X504" s="365"/>
      <c r="Y504" s="365"/>
      <c r="Z504" s="365"/>
      <c r="AA504" s="365"/>
      <c r="AB504" s="533">
        <f t="shared" si="36"/>
        <v>1</v>
      </c>
      <c r="AC504" s="588"/>
      <c r="AD504" s="365"/>
    </row>
    <row r="505" spans="1:49" s="541" customFormat="1" ht="18.75" hidden="1" customHeight="1" x14ac:dyDescent="0.3">
      <c r="A505" s="807"/>
      <c r="B505" s="365" t="s">
        <v>586</v>
      </c>
      <c r="C505" s="588" t="s">
        <v>22</v>
      </c>
      <c r="D505" s="588" t="s">
        <v>264</v>
      </c>
      <c r="E505" s="365" t="s">
        <v>155</v>
      </c>
      <c r="F505" s="365" t="s">
        <v>346</v>
      </c>
      <c r="G505" s="365" t="s">
        <v>3</v>
      </c>
      <c r="H505" s="588"/>
      <c r="I505" s="588"/>
      <c r="J505" s="588"/>
      <c r="K505" s="588"/>
      <c r="L505" s="365"/>
      <c r="M505" s="274">
        <v>49.4</v>
      </c>
      <c r="N505" s="366">
        <f t="shared" si="37"/>
        <v>24.7</v>
      </c>
      <c r="O505" s="366">
        <f t="shared" si="38"/>
        <v>16.466666666666665</v>
      </c>
      <c r="P505" s="366">
        <f t="shared" si="39"/>
        <v>59.28</v>
      </c>
      <c r="Q505" s="367">
        <v>42371</v>
      </c>
      <c r="R505" s="365" t="s">
        <v>1648</v>
      </c>
      <c r="S505" s="365"/>
      <c r="T505" s="365">
        <v>1</v>
      </c>
      <c r="U505" s="365"/>
      <c r="V505" s="367"/>
      <c r="W505" s="365"/>
      <c r="X505" s="365"/>
      <c r="Y505" s="365"/>
      <c r="Z505" s="365"/>
      <c r="AA505" s="365"/>
      <c r="AB505" s="533">
        <f t="shared" si="36"/>
        <v>1</v>
      </c>
      <c r="AC505" s="588"/>
      <c r="AD505" s="365"/>
    </row>
    <row r="506" spans="1:49" s="547" customFormat="1" ht="18.75" hidden="1" customHeight="1" x14ac:dyDescent="0.3">
      <c r="A506" s="807"/>
      <c r="B506" s="365" t="s">
        <v>103</v>
      </c>
      <c r="C506" s="588" t="s">
        <v>32</v>
      </c>
      <c r="D506" s="588" t="s">
        <v>220</v>
      </c>
      <c r="E506" s="365" t="s">
        <v>155</v>
      </c>
      <c r="F506" s="365" t="s">
        <v>346</v>
      </c>
      <c r="G506" s="365" t="s">
        <v>3</v>
      </c>
      <c r="H506" s="588"/>
      <c r="I506" s="588"/>
      <c r="J506" s="588"/>
      <c r="K506" s="588"/>
      <c r="L506" s="365"/>
      <c r="M506" s="274">
        <v>47.7</v>
      </c>
      <c r="N506" s="366">
        <f t="shared" si="37"/>
        <v>23.85</v>
      </c>
      <c r="O506" s="366">
        <f t="shared" si="38"/>
        <v>15.9</v>
      </c>
      <c r="P506" s="366">
        <f t="shared" si="39"/>
        <v>57.24</v>
      </c>
      <c r="Q506" s="367">
        <v>42371</v>
      </c>
      <c r="R506" s="365" t="s">
        <v>1648</v>
      </c>
      <c r="S506" s="365"/>
      <c r="T506" s="365">
        <v>1</v>
      </c>
      <c r="U506" s="365"/>
      <c r="V506" s="367"/>
      <c r="W506" s="365"/>
      <c r="X506" s="365"/>
      <c r="Y506" s="365"/>
      <c r="Z506" s="365"/>
      <c r="AA506" s="365"/>
      <c r="AB506" s="533">
        <f t="shared" si="36"/>
        <v>1</v>
      </c>
      <c r="AC506" s="588"/>
      <c r="AD506" s="365"/>
    </row>
    <row r="507" spans="1:49" s="547" customFormat="1" ht="18.75" hidden="1" customHeight="1" x14ac:dyDescent="0.3">
      <c r="A507" s="807"/>
      <c r="B507" s="365" t="s">
        <v>103</v>
      </c>
      <c r="C507" s="588" t="s">
        <v>32</v>
      </c>
      <c r="D507" s="588" t="s">
        <v>220</v>
      </c>
      <c r="E507" s="365" t="s">
        <v>1732</v>
      </c>
      <c r="F507" s="365" t="s">
        <v>346</v>
      </c>
      <c r="G507" s="365" t="s">
        <v>3</v>
      </c>
      <c r="H507" s="588"/>
      <c r="I507" s="588"/>
      <c r="J507" s="588"/>
      <c r="K507" s="588"/>
      <c r="L507" s="365"/>
      <c r="M507" s="274">
        <v>47.7</v>
      </c>
      <c r="N507" s="366">
        <f t="shared" si="37"/>
        <v>23.85</v>
      </c>
      <c r="O507" s="366">
        <f t="shared" si="38"/>
        <v>15.9</v>
      </c>
      <c r="P507" s="366">
        <f t="shared" si="39"/>
        <v>57.24</v>
      </c>
      <c r="Q507" s="367">
        <v>42371</v>
      </c>
      <c r="R507" s="365" t="s">
        <v>1648</v>
      </c>
      <c r="S507" s="365"/>
      <c r="T507" s="365">
        <v>1</v>
      </c>
      <c r="U507" s="365"/>
      <c r="V507" s="367"/>
      <c r="W507" s="365"/>
      <c r="X507" s="365"/>
      <c r="Y507" s="365"/>
      <c r="Z507" s="365"/>
      <c r="AA507" s="365"/>
      <c r="AB507" s="533">
        <f t="shared" si="36"/>
        <v>1</v>
      </c>
      <c r="AC507" s="588"/>
      <c r="AD507" s="365"/>
    </row>
    <row r="508" spans="1:49" s="547" customFormat="1" ht="18.75" hidden="1" customHeight="1" x14ac:dyDescent="0.3">
      <c r="A508" s="807"/>
      <c r="B508" s="365" t="s">
        <v>502</v>
      </c>
      <c r="C508" s="588" t="s">
        <v>32</v>
      </c>
      <c r="D508" s="588" t="s">
        <v>1398</v>
      </c>
      <c r="E508" s="365" t="s">
        <v>1734</v>
      </c>
      <c r="F508" s="365" t="s">
        <v>346</v>
      </c>
      <c r="G508" s="365" t="s">
        <v>3</v>
      </c>
      <c r="H508" s="588"/>
      <c r="I508" s="588"/>
      <c r="J508" s="588"/>
      <c r="K508" s="588"/>
      <c r="L508" s="365"/>
      <c r="M508" s="274">
        <v>47.7</v>
      </c>
      <c r="N508" s="366">
        <f t="shared" si="37"/>
        <v>23.85</v>
      </c>
      <c r="O508" s="366">
        <f t="shared" si="38"/>
        <v>15.9</v>
      </c>
      <c r="P508" s="366">
        <f t="shared" si="39"/>
        <v>57.24</v>
      </c>
      <c r="Q508" s="367">
        <v>42371</v>
      </c>
      <c r="R508" s="365" t="s">
        <v>1648</v>
      </c>
      <c r="S508" s="365"/>
      <c r="T508" s="365">
        <v>1</v>
      </c>
      <c r="U508" s="365"/>
      <c r="V508" s="367"/>
      <c r="W508" s="365"/>
      <c r="X508" s="365"/>
      <c r="Y508" s="365"/>
      <c r="Z508" s="365"/>
      <c r="AA508" s="365"/>
      <c r="AB508" s="533">
        <f t="shared" si="36"/>
        <v>1</v>
      </c>
      <c r="AC508" s="588"/>
      <c r="AD508" s="365"/>
    </row>
    <row r="509" spans="1:49" s="541" customFormat="1" ht="18.75" hidden="1" customHeight="1" x14ac:dyDescent="0.3">
      <c r="A509" s="807"/>
      <c r="B509" s="365" t="s">
        <v>1369</v>
      </c>
      <c r="C509" s="590" t="s">
        <v>1120</v>
      </c>
      <c r="D509" s="590" t="s">
        <v>1121</v>
      </c>
      <c r="E509" s="365" t="s">
        <v>911</v>
      </c>
      <c r="F509" s="365" t="s">
        <v>875</v>
      </c>
      <c r="G509" s="365" t="s">
        <v>3</v>
      </c>
      <c r="H509" s="588"/>
      <c r="I509" s="588"/>
      <c r="J509" s="588"/>
      <c r="K509" s="588"/>
      <c r="L509" s="588"/>
      <c r="M509" s="280">
        <v>57.8</v>
      </c>
      <c r="N509" s="368">
        <f t="shared" si="37"/>
        <v>28.9</v>
      </c>
      <c r="O509" s="368">
        <f t="shared" si="38"/>
        <v>19.266666666666666</v>
      </c>
      <c r="P509" s="368">
        <f t="shared" si="39"/>
        <v>69.36</v>
      </c>
      <c r="Q509" s="367">
        <v>42371</v>
      </c>
      <c r="R509" s="365" t="s">
        <v>1648</v>
      </c>
      <c r="S509" s="365"/>
      <c r="T509" s="365">
        <v>2</v>
      </c>
      <c r="U509" s="365"/>
      <c r="V509" s="367"/>
      <c r="W509" s="365"/>
      <c r="X509" s="365"/>
      <c r="Y509" s="365"/>
      <c r="Z509" s="365"/>
      <c r="AA509" s="533"/>
      <c r="AB509" s="365">
        <f t="shared" si="36"/>
        <v>2</v>
      </c>
      <c r="AC509" s="588"/>
      <c r="AD509" s="365"/>
    </row>
    <row r="510" spans="1:49" s="541" customFormat="1" ht="18.75" hidden="1" customHeight="1" x14ac:dyDescent="0.3">
      <c r="A510" s="807"/>
      <c r="B510" s="365" t="s">
        <v>1369</v>
      </c>
      <c r="C510" s="588" t="s">
        <v>1503</v>
      </c>
      <c r="D510" s="588" t="s">
        <v>1531</v>
      </c>
      <c r="E510" s="365" t="s">
        <v>1532</v>
      </c>
      <c r="F510" s="365" t="s">
        <v>1160</v>
      </c>
      <c r="G510" s="365" t="s">
        <v>3</v>
      </c>
      <c r="H510" s="588"/>
      <c r="I510" s="588"/>
      <c r="J510" s="588"/>
      <c r="K510" s="588"/>
      <c r="L510" s="588"/>
      <c r="M510" s="280">
        <v>46.67</v>
      </c>
      <c r="N510" s="368">
        <f t="shared" si="37"/>
        <v>23.335000000000001</v>
      </c>
      <c r="O510" s="368">
        <f t="shared" si="38"/>
        <v>15.556666666666667</v>
      </c>
      <c r="P510" s="368">
        <f t="shared" si="39"/>
        <v>56.004000000000005</v>
      </c>
      <c r="Q510" s="367">
        <v>42371</v>
      </c>
      <c r="R510" s="365" t="s">
        <v>1648</v>
      </c>
      <c r="S510" s="365"/>
      <c r="T510" s="365">
        <v>1</v>
      </c>
      <c r="U510" s="365"/>
      <c r="V510" s="367"/>
      <c r="W510" s="365"/>
      <c r="X510" s="365"/>
      <c r="Y510" s="365"/>
      <c r="Z510" s="365"/>
      <c r="AA510" s="533"/>
      <c r="AB510" s="365">
        <f t="shared" si="36"/>
        <v>1</v>
      </c>
      <c r="AC510" s="588"/>
      <c r="AD510" s="365"/>
    </row>
    <row r="511" spans="1:49" s="541" customFormat="1" ht="18.75" hidden="1" customHeight="1" x14ac:dyDescent="0.3">
      <c r="A511" s="807"/>
      <c r="B511" s="365" t="s">
        <v>1369</v>
      </c>
      <c r="C511" s="588" t="s">
        <v>1503</v>
      </c>
      <c r="D511" s="588" t="s">
        <v>1531</v>
      </c>
      <c r="E511" s="365" t="s">
        <v>1133</v>
      </c>
      <c r="F511" s="365" t="s">
        <v>1160</v>
      </c>
      <c r="G511" s="365" t="s">
        <v>3</v>
      </c>
      <c r="H511" s="588"/>
      <c r="I511" s="588"/>
      <c r="J511" s="588"/>
      <c r="K511" s="588"/>
      <c r="L511" s="588"/>
      <c r="M511" s="280">
        <v>46.67</v>
      </c>
      <c r="N511" s="368">
        <f t="shared" si="37"/>
        <v>23.335000000000001</v>
      </c>
      <c r="O511" s="368">
        <f t="shared" si="38"/>
        <v>15.556666666666667</v>
      </c>
      <c r="P511" s="368">
        <f t="shared" si="39"/>
        <v>56.004000000000005</v>
      </c>
      <c r="Q511" s="367">
        <v>42371</v>
      </c>
      <c r="R511" s="365" t="s">
        <v>1648</v>
      </c>
      <c r="S511" s="365"/>
      <c r="T511" s="365">
        <v>1</v>
      </c>
      <c r="U511" s="365"/>
      <c r="V511" s="367"/>
      <c r="W511" s="365"/>
      <c r="X511" s="365"/>
      <c r="Y511" s="365"/>
      <c r="Z511" s="365"/>
      <c r="AA511" s="533"/>
      <c r="AB511" s="365">
        <f t="shared" si="36"/>
        <v>1</v>
      </c>
      <c r="AC511" s="588"/>
      <c r="AD511" s="365"/>
    </row>
    <row r="512" spans="1:49" s="541" customFormat="1" ht="18.75" hidden="1" customHeight="1" x14ac:dyDescent="0.3">
      <c r="A512" s="807"/>
      <c r="B512" s="365" t="s">
        <v>34</v>
      </c>
      <c r="C512" s="588" t="s">
        <v>874</v>
      </c>
      <c r="D512" s="588" t="s">
        <v>264</v>
      </c>
      <c r="E512" s="365" t="s">
        <v>1981</v>
      </c>
      <c r="F512" s="365" t="s">
        <v>342</v>
      </c>
      <c r="G512" s="365" t="s">
        <v>3</v>
      </c>
      <c r="H512" s="588"/>
      <c r="I512" s="588"/>
      <c r="J512" s="588"/>
      <c r="K512" s="588"/>
      <c r="L512" s="588"/>
      <c r="M512" s="280">
        <v>60.22</v>
      </c>
      <c r="N512" s="368">
        <f t="shared" si="37"/>
        <v>30.11</v>
      </c>
      <c r="O512" s="368">
        <f t="shared" si="38"/>
        <v>20.073333333333334</v>
      </c>
      <c r="P512" s="368">
        <f t="shared" si="39"/>
        <v>72.263999999999996</v>
      </c>
      <c r="Q512" s="367">
        <v>42371</v>
      </c>
      <c r="R512" s="365" t="s">
        <v>1648</v>
      </c>
      <c r="S512" s="365"/>
      <c r="T512" s="365">
        <v>3</v>
      </c>
      <c r="U512" s="365"/>
      <c r="V512" s="367"/>
      <c r="W512" s="365"/>
      <c r="X512" s="365"/>
      <c r="Y512" s="365"/>
      <c r="Z512" s="365"/>
      <c r="AA512" s="533"/>
      <c r="AB512" s="365">
        <f t="shared" si="36"/>
        <v>3</v>
      </c>
      <c r="AC512" s="588"/>
      <c r="AD512" s="365"/>
    </row>
    <row r="513" spans="1:30" s="541" customFormat="1" ht="18.75" hidden="1" customHeight="1" x14ac:dyDescent="0.3">
      <c r="A513" s="807" t="s">
        <v>2083</v>
      </c>
      <c r="B513" s="365" t="s">
        <v>150</v>
      </c>
      <c r="C513" s="588" t="s">
        <v>204</v>
      </c>
      <c r="D513" s="588" t="s">
        <v>274</v>
      </c>
      <c r="E513" s="365" t="s">
        <v>1765</v>
      </c>
      <c r="F513" s="365" t="s">
        <v>346</v>
      </c>
      <c r="G513" s="365" t="s">
        <v>3</v>
      </c>
      <c r="H513" s="588"/>
      <c r="I513" s="588"/>
      <c r="J513" s="588"/>
      <c r="K513" s="588"/>
      <c r="L513" s="365"/>
      <c r="M513" s="274">
        <v>47.7</v>
      </c>
      <c r="N513" s="366">
        <f t="shared" si="37"/>
        <v>23.85</v>
      </c>
      <c r="O513" s="366">
        <f t="shared" si="38"/>
        <v>15.9</v>
      </c>
      <c r="P513" s="366">
        <f t="shared" si="39"/>
        <v>57.24</v>
      </c>
      <c r="Q513" s="367">
        <v>42371</v>
      </c>
      <c r="R513" s="365" t="s">
        <v>1648</v>
      </c>
      <c r="S513" s="365"/>
      <c r="T513" s="365">
        <v>1</v>
      </c>
      <c r="U513" s="365"/>
      <c r="V513" s="365"/>
      <c r="W513" s="365"/>
      <c r="X513" s="365"/>
      <c r="Y513" s="365"/>
      <c r="Z513" s="365"/>
      <c r="AA513" s="365"/>
      <c r="AB513" s="365">
        <f t="shared" si="36"/>
        <v>1</v>
      </c>
      <c r="AC513" s="588"/>
      <c r="AD513" s="365"/>
    </row>
    <row r="514" spans="1:30" s="541" customFormat="1" ht="18.75" hidden="1" customHeight="1" x14ac:dyDescent="0.3">
      <c r="A514" s="807"/>
      <c r="B514" s="365" t="s">
        <v>586</v>
      </c>
      <c r="C514" s="588" t="s">
        <v>204</v>
      </c>
      <c r="D514" s="588" t="s">
        <v>274</v>
      </c>
      <c r="E514" s="365" t="s">
        <v>1767</v>
      </c>
      <c r="F514" s="365" t="s">
        <v>346</v>
      </c>
      <c r="G514" s="365" t="s">
        <v>3</v>
      </c>
      <c r="H514" s="588"/>
      <c r="I514" s="588"/>
      <c r="J514" s="588"/>
      <c r="K514" s="588"/>
      <c r="L514" s="365"/>
      <c r="M514" s="274">
        <v>47.7</v>
      </c>
      <c r="N514" s="366">
        <f t="shared" si="37"/>
        <v>23.85</v>
      </c>
      <c r="O514" s="366">
        <f t="shared" si="38"/>
        <v>15.9</v>
      </c>
      <c r="P514" s="366">
        <f t="shared" si="39"/>
        <v>57.24</v>
      </c>
      <c r="Q514" s="367">
        <v>42371</v>
      </c>
      <c r="R514" s="365" t="s">
        <v>1648</v>
      </c>
      <c r="S514" s="365"/>
      <c r="T514" s="365">
        <v>4</v>
      </c>
      <c r="U514" s="365"/>
      <c r="V514" s="367"/>
      <c r="W514" s="365"/>
      <c r="X514" s="365"/>
      <c r="Y514" s="365"/>
      <c r="Z514" s="365"/>
      <c r="AA514" s="365"/>
      <c r="AB514" s="365">
        <f t="shared" si="36"/>
        <v>4</v>
      </c>
      <c r="AC514" s="588"/>
      <c r="AD514" s="365"/>
    </row>
    <row r="515" spans="1:30" s="541" customFormat="1" ht="18.75" hidden="1" customHeight="1" x14ac:dyDescent="0.3">
      <c r="A515" s="807"/>
      <c r="B515" s="365" t="s">
        <v>586</v>
      </c>
      <c r="C515" s="588" t="s">
        <v>204</v>
      </c>
      <c r="D515" s="588" t="s">
        <v>274</v>
      </c>
      <c r="E515" s="365" t="s">
        <v>1766</v>
      </c>
      <c r="F515" s="365" t="s">
        <v>346</v>
      </c>
      <c r="G515" s="365" t="s">
        <v>3</v>
      </c>
      <c r="H515" s="588"/>
      <c r="I515" s="588"/>
      <c r="J515" s="588"/>
      <c r="K515" s="588"/>
      <c r="L515" s="365"/>
      <c r="M515" s="274">
        <v>47.7</v>
      </c>
      <c r="N515" s="366">
        <f t="shared" si="37"/>
        <v>23.85</v>
      </c>
      <c r="O515" s="366">
        <f t="shared" si="38"/>
        <v>15.9</v>
      </c>
      <c r="P515" s="366">
        <f t="shared" si="39"/>
        <v>57.24</v>
      </c>
      <c r="Q515" s="367">
        <v>42371</v>
      </c>
      <c r="R515" s="365" t="s">
        <v>1648</v>
      </c>
      <c r="S515" s="365"/>
      <c r="T515" s="365">
        <v>5</v>
      </c>
      <c r="U515" s="365"/>
      <c r="V515" s="367"/>
      <c r="W515" s="365"/>
      <c r="X515" s="365"/>
      <c r="Y515" s="365"/>
      <c r="Z515" s="365"/>
      <c r="AA515" s="365"/>
      <c r="AB515" s="365">
        <f t="shared" si="36"/>
        <v>5</v>
      </c>
      <c r="AC515" s="588"/>
      <c r="AD515" s="365"/>
    </row>
    <row r="516" spans="1:30" s="541" customFormat="1" ht="18.75" hidden="1" customHeight="1" x14ac:dyDescent="0.3">
      <c r="A516" s="807"/>
      <c r="B516" s="365" t="s">
        <v>586</v>
      </c>
      <c r="C516" s="588" t="s">
        <v>332</v>
      </c>
      <c r="D516" s="588" t="s">
        <v>272</v>
      </c>
      <c r="E516" s="365" t="s">
        <v>622</v>
      </c>
      <c r="F516" s="365" t="s">
        <v>850</v>
      </c>
      <c r="G516" s="365" t="s">
        <v>3</v>
      </c>
      <c r="H516" s="588"/>
      <c r="I516" s="588"/>
      <c r="J516" s="588"/>
      <c r="K516" s="588"/>
      <c r="L516" s="365"/>
      <c r="M516" s="274">
        <v>47.7</v>
      </c>
      <c r="N516" s="366">
        <f t="shared" si="37"/>
        <v>23.85</v>
      </c>
      <c r="O516" s="366">
        <f t="shared" si="38"/>
        <v>15.9</v>
      </c>
      <c r="P516" s="366">
        <f t="shared" si="39"/>
        <v>57.24</v>
      </c>
      <c r="Q516" s="367">
        <v>42371</v>
      </c>
      <c r="R516" s="365" t="s">
        <v>1648</v>
      </c>
      <c r="S516" s="365"/>
      <c r="T516" s="365">
        <v>2</v>
      </c>
      <c r="U516" s="365"/>
      <c r="V516" s="365"/>
      <c r="W516" s="365"/>
      <c r="X516" s="365"/>
      <c r="Y516" s="365"/>
      <c r="Z516" s="365"/>
      <c r="AA516" s="365"/>
      <c r="AB516" s="365">
        <f t="shared" si="36"/>
        <v>2</v>
      </c>
      <c r="AC516" s="588"/>
      <c r="AD516" s="365"/>
    </row>
    <row r="517" spans="1:30" s="541" customFormat="1" ht="18.75" hidden="1" customHeight="1" x14ac:dyDescent="0.3">
      <c r="A517" s="807"/>
      <c r="B517" s="365" t="s">
        <v>849</v>
      </c>
      <c r="C517" s="588" t="s">
        <v>332</v>
      </c>
      <c r="D517" s="588" t="s">
        <v>272</v>
      </c>
      <c r="E517" s="365" t="s">
        <v>622</v>
      </c>
      <c r="F517" s="365" t="s">
        <v>850</v>
      </c>
      <c r="G517" s="365" t="s">
        <v>3</v>
      </c>
      <c r="H517" s="588"/>
      <c r="I517" s="588"/>
      <c r="J517" s="588"/>
      <c r="K517" s="588"/>
      <c r="L517" s="365"/>
      <c r="M517" s="274">
        <v>47.7</v>
      </c>
      <c r="N517" s="366">
        <f t="shared" si="37"/>
        <v>23.85</v>
      </c>
      <c r="O517" s="366">
        <f t="shared" si="38"/>
        <v>15.9</v>
      </c>
      <c r="P517" s="366">
        <f t="shared" si="39"/>
        <v>57.24</v>
      </c>
      <c r="Q517" s="367">
        <v>42371</v>
      </c>
      <c r="R517" s="365" t="s">
        <v>1648</v>
      </c>
      <c r="S517" s="365"/>
      <c r="T517" s="365">
        <v>3</v>
      </c>
      <c r="U517" s="365"/>
      <c r="V517" s="365"/>
      <c r="W517" s="365"/>
      <c r="X517" s="365"/>
      <c r="Y517" s="365"/>
      <c r="Z517" s="365"/>
      <c r="AA517" s="365"/>
      <c r="AB517" s="365">
        <f t="shared" si="36"/>
        <v>3</v>
      </c>
      <c r="AC517" s="588"/>
      <c r="AD517" s="365"/>
    </row>
    <row r="518" spans="1:30" s="541" customFormat="1" ht="18.75" hidden="1" customHeight="1" x14ac:dyDescent="0.3">
      <c r="A518" s="807"/>
      <c r="B518" s="365" t="s">
        <v>26</v>
      </c>
      <c r="C518" s="588" t="s">
        <v>332</v>
      </c>
      <c r="D518" s="588" t="s">
        <v>272</v>
      </c>
      <c r="E518" s="365" t="s">
        <v>622</v>
      </c>
      <c r="F518" s="365" t="s">
        <v>346</v>
      </c>
      <c r="G518" s="365" t="s">
        <v>3</v>
      </c>
      <c r="H518" s="588"/>
      <c r="I518" s="588"/>
      <c r="J518" s="588"/>
      <c r="K518" s="588"/>
      <c r="L518" s="365"/>
      <c r="M518" s="274">
        <v>47.7</v>
      </c>
      <c r="N518" s="366">
        <f t="shared" si="37"/>
        <v>23.85</v>
      </c>
      <c r="O518" s="366">
        <f t="shared" si="38"/>
        <v>15.9</v>
      </c>
      <c r="P518" s="366">
        <f t="shared" si="39"/>
        <v>57.24</v>
      </c>
      <c r="Q518" s="367">
        <v>42371</v>
      </c>
      <c r="R518" s="365" t="s">
        <v>1648</v>
      </c>
      <c r="S518" s="365"/>
      <c r="T518" s="365">
        <v>6</v>
      </c>
      <c r="U518" s="365"/>
      <c r="V518" s="367"/>
      <c r="W518" s="365"/>
      <c r="X518" s="365"/>
      <c r="Y518" s="365"/>
      <c r="Z518" s="365"/>
      <c r="AA518" s="365"/>
      <c r="AB518" s="365">
        <f t="shared" si="36"/>
        <v>6</v>
      </c>
      <c r="AC518" s="588"/>
      <c r="AD518" s="365"/>
    </row>
    <row r="519" spans="1:30" s="541" customFormat="1" ht="18.75" hidden="1" customHeight="1" x14ac:dyDescent="0.3">
      <c r="A519" s="806" t="s">
        <v>2081</v>
      </c>
      <c r="B519" s="365" t="s">
        <v>586</v>
      </c>
      <c r="C519" s="588" t="s">
        <v>201</v>
      </c>
      <c r="D519" s="588" t="s">
        <v>268</v>
      </c>
      <c r="E519" s="365" t="s">
        <v>1768</v>
      </c>
      <c r="F519" s="365" t="s">
        <v>346</v>
      </c>
      <c r="G519" s="365" t="s">
        <v>3</v>
      </c>
      <c r="H519" s="588"/>
      <c r="I519" s="588"/>
      <c r="J519" s="588"/>
      <c r="K519" s="588"/>
      <c r="L519" s="365"/>
      <c r="M519" s="274">
        <v>49.4</v>
      </c>
      <c r="N519" s="366">
        <f t="shared" si="37"/>
        <v>24.7</v>
      </c>
      <c r="O519" s="366">
        <f t="shared" si="38"/>
        <v>16.466666666666665</v>
      </c>
      <c r="P519" s="366">
        <f t="shared" si="39"/>
        <v>59.28</v>
      </c>
      <c r="Q519" s="367">
        <v>42371</v>
      </c>
      <c r="R519" s="365" t="s">
        <v>1648</v>
      </c>
      <c r="S519" s="365"/>
      <c r="T519" s="365">
        <v>2</v>
      </c>
      <c r="U519" s="365"/>
      <c r="V519" s="365"/>
      <c r="W519" s="365"/>
      <c r="X519" s="365"/>
      <c r="Y519" s="365"/>
      <c r="Z519" s="365"/>
      <c r="AA519" s="365"/>
      <c r="AB519" s="533">
        <f t="shared" si="36"/>
        <v>2</v>
      </c>
      <c r="AC519" s="588"/>
      <c r="AD519" s="365"/>
    </row>
    <row r="520" spans="1:30" s="541" customFormat="1" ht="18.75" hidden="1" customHeight="1" x14ac:dyDescent="0.3">
      <c r="A520" s="806"/>
      <c r="B520" s="365" t="s">
        <v>586</v>
      </c>
      <c r="C520" s="588" t="s">
        <v>201</v>
      </c>
      <c r="D520" s="588" t="s">
        <v>268</v>
      </c>
      <c r="E520" s="365" t="s">
        <v>1769</v>
      </c>
      <c r="F520" s="365"/>
      <c r="G520" s="365" t="s">
        <v>3</v>
      </c>
      <c r="H520" s="588"/>
      <c r="I520" s="588"/>
      <c r="J520" s="588"/>
      <c r="K520" s="588"/>
      <c r="L520" s="365"/>
      <c r="M520" s="274">
        <v>49.4</v>
      </c>
      <c r="N520" s="366">
        <f t="shared" si="37"/>
        <v>24.7</v>
      </c>
      <c r="O520" s="366">
        <f t="shared" si="38"/>
        <v>16.466666666666665</v>
      </c>
      <c r="P520" s="366">
        <f t="shared" si="39"/>
        <v>59.28</v>
      </c>
      <c r="Q520" s="367">
        <v>42371</v>
      </c>
      <c r="R520" s="365" t="s">
        <v>1648</v>
      </c>
      <c r="S520" s="365"/>
      <c r="T520" s="365">
        <v>1</v>
      </c>
      <c r="U520" s="365"/>
      <c r="V520" s="365"/>
      <c r="W520" s="365"/>
      <c r="X520" s="365"/>
      <c r="Y520" s="365"/>
      <c r="Z520" s="365"/>
      <c r="AA520" s="365"/>
      <c r="AB520" s="533">
        <f t="shared" si="36"/>
        <v>1</v>
      </c>
      <c r="AC520" s="588"/>
      <c r="AD520" s="365"/>
    </row>
    <row r="521" spans="1:30" s="541" customFormat="1" ht="18.75" hidden="1" customHeight="1" x14ac:dyDescent="0.3">
      <c r="A521" s="806"/>
      <c r="B521" s="365" t="s">
        <v>586</v>
      </c>
      <c r="C521" s="588" t="s">
        <v>201</v>
      </c>
      <c r="D521" s="588" t="s">
        <v>268</v>
      </c>
      <c r="E521" s="365" t="s">
        <v>900</v>
      </c>
      <c r="F521" s="365" t="s">
        <v>346</v>
      </c>
      <c r="G521" s="365" t="s">
        <v>3</v>
      </c>
      <c r="H521" s="588"/>
      <c r="I521" s="588"/>
      <c r="J521" s="588"/>
      <c r="K521" s="588"/>
      <c r="L521" s="365"/>
      <c r="M521" s="274">
        <v>49.4</v>
      </c>
      <c r="N521" s="366">
        <f t="shared" si="37"/>
        <v>24.7</v>
      </c>
      <c r="O521" s="366">
        <f t="shared" si="38"/>
        <v>16.466666666666665</v>
      </c>
      <c r="P521" s="366">
        <f t="shared" si="39"/>
        <v>59.28</v>
      </c>
      <c r="Q521" s="367">
        <v>42371</v>
      </c>
      <c r="R521" s="365" t="s">
        <v>1648</v>
      </c>
      <c r="S521" s="365"/>
      <c r="T521" s="365">
        <v>2</v>
      </c>
      <c r="U521" s="365"/>
      <c r="V521" s="365"/>
      <c r="W521" s="365"/>
      <c r="X521" s="365"/>
      <c r="Y521" s="365"/>
      <c r="Z521" s="365"/>
      <c r="AA521" s="365"/>
      <c r="AB521" s="533">
        <f t="shared" si="36"/>
        <v>2</v>
      </c>
      <c r="AC521" s="588"/>
      <c r="AD521" s="365"/>
    </row>
    <row r="522" spans="1:30" s="541" customFormat="1" hidden="1" x14ac:dyDescent="0.3">
      <c r="A522" s="806"/>
      <c r="B522" s="365" t="s">
        <v>103</v>
      </c>
      <c r="C522" s="588" t="s">
        <v>201</v>
      </c>
      <c r="D522" s="588" t="s">
        <v>268</v>
      </c>
      <c r="E522" s="365" t="s">
        <v>1770</v>
      </c>
      <c r="F522" s="365" t="s">
        <v>899</v>
      </c>
      <c r="G522" s="365" t="s">
        <v>3</v>
      </c>
      <c r="H522" s="588"/>
      <c r="I522" s="588"/>
      <c r="J522" s="588"/>
      <c r="K522" s="588"/>
      <c r="L522" s="365"/>
      <c r="M522" s="274">
        <v>49.4</v>
      </c>
      <c r="N522" s="366">
        <f t="shared" si="37"/>
        <v>24.7</v>
      </c>
      <c r="O522" s="366">
        <f t="shared" si="38"/>
        <v>16.466666666666665</v>
      </c>
      <c r="P522" s="366">
        <f t="shared" si="39"/>
        <v>59.28</v>
      </c>
      <c r="Q522" s="367">
        <v>42371</v>
      </c>
      <c r="R522" s="365" t="s">
        <v>1648</v>
      </c>
      <c r="S522" s="365"/>
      <c r="T522" s="365">
        <v>2</v>
      </c>
      <c r="U522" s="365"/>
      <c r="V522" s="365"/>
      <c r="W522" s="365"/>
      <c r="X522" s="365"/>
      <c r="Y522" s="365"/>
      <c r="Z522" s="365"/>
      <c r="AA522" s="365"/>
      <c r="AB522" s="533">
        <f t="shared" si="36"/>
        <v>2</v>
      </c>
      <c r="AC522" s="588"/>
      <c r="AD522" s="365"/>
    </row>
    <row r="523" spans="1:30" s="541" customFormat="1" hidden="1" x14ac:dyDescent="0.3">
      <c r="A523" s="806"/>
      <c r="B523" s="365" t="s">
        <v>103</v>
      </c>
      <c r="C523" s="588" t="s">
        <v>201</v>
      </c>
      <c r="D523" s="588" t="s">
        <v>268</v>
      </c>
      <c r="E523" s="365" t="s">
        <v>1771</v>
      </c>
      <c r="F523" s="365" t="s">
        <v>346</v>
      </c>
      <c r="G523" s="365" t="s">
        <v>3</v>
      </c>
      <c r="H523" s="588"/>
      <c r="I523" s="588"/>
      <c r="J523" s="588"/>
      <c r="K523" s="588"/>
      <c r="L523" s="365"/>
      <c r="M523" s="274">
        <v>49.4</v>
      </c>
      <c r="N523" s="366">
        <f t="shared" si="37"/>
        <v>24.7</v>
      </c>
      <c r="O523" s="366">
        <f t="shared" si="38"/>
        <v>16.466666666666665</v>
      </c>
      <c r="P523" s="366">
        <f t="shared" si="39"/>
        <v>59.28</v>
      </c>
      <c r="Q523" s="367">
        <v>42371</v>
      </c>
      <c r="R523" s="365" t="s">
        <v>1648</v>
      </c>
      <c r="S523" s="365"/>
      <c r="T523" s="365">
        <v>7</v>
      </c>
      <c r="U523" s="365"/>
      <c r="V523" s="365"/>
      <c r="W523" s="365"/>
      <c r="X523" s="365"/>
      <c r="Y523" s="365"/>
      <c r="Z523" s="365"/>
      <c r="AA523" s="365"/>
      <c r="AB523" s="533">
        <f t="shared" si="36"/>
        <v>7</v>
      </c>
      <c r="AC523" s="588"/>
      <c r="AD523" s="365"/>
    </row>
    <row r="524" spans="1:30" s="541" customFormat="1" ht="18.75" hidden="1" customHeight="1" x14ac:dyDescent="0.3">
      <c r="A524" s="806"/>
      <c r="B524" s="365" t="s">
        <v>103</v>
      </c>
      <c r="C524" s="588" t="s">
        <v>205</v>
      </c>
      <c r="D524" s="588" t="s">
        <v>275</v>
      </c>
      <c r="E524" s="365" t="s">
        <v>1773</v>
      </c>
      <c r="F524" s="365" t="s">
        <v>346</v>
      </c>
      <c r="G524" s="365" t="s">
        <v>3</v>
      </c>
      <c r="H524" s="588"/>
      <c r="I524" s="588"/>
      <c r="J524" s="588"/>
      <c r="K524" s="588"/>
      <c r="L524" s="365"/>
      <c r="M524" s="274">
        <v>47.7</v>
      </c>
      <c r="N524" s="366">
        <f t="shared" si="37"/>
        <v>23.85</v>
      </c>
      <c r="O524" s="366">
        <f t="shared" si="38"/>
        <v>15.9</v>
      </c>
      <c r="P524" s="366">
        <f t="shared" si="39"/>
        <v>57.24</v>
      </c>
      <c r="Q524" s="367">
        <v>42371</v>
      </c>
      <c r="R524" s="365" t="s">
        <v>1648</v>
      </c>
      <c r="S524" s="365"/>
      <c r="T524" s="365">
        <v>2</v>
      </c>
      <c r="U524" s="365"/>
      <c r="V524" s="365"/>
      <c r="W524" s="365"/>
      <c r="X524" s="365"/>
      <c r="Y524" s="365"/>
      <c r="Z524" s="365"/>
      <c r="AA524" s="365"/>
      <c r="AB524" s="533">
        <f t="shared" si="36"/>
        <v>2</v>
      </c>
      <c r="AC524" s="588"/>
      <c r="AD524" s="365"/>
    </row>
    <row r="525" spans="1:30" s="541" customFormat="1" ht="18.75" hidden="1" customHeight="1" x14ac:dyDescent="0.3">
      <c r="A525" s="806"/>
      <c r="B525" s="365" t="s">
        <v>103</v>
      </c>
      <c r="C525" s="588" t="s">
        <v>205</v>
      </c>
      <c r="D525" s="588" t="s">
        <v>275</v>
      </c>
      <c r="E525" s="365" t="s">
        <v>1774</v>
      </c>
      <c r="F525" s="365" t="s">
        <v>346</v>
      </c>
      <c r="G525" s="365" t="s">
        <v>3</v>
      </c>
      <c r="H525" s="588"/>
      <c r="I525" s="588"/>
      <c r="J525" s="588"/>
      <c r="K525" s="588"/>
      <c r="L525" s="365"/>
      <c r="M525" s="274">
        <v>47.7</v>
      </c>
      <c r="N525" s="366">
        <f t="shared" si="37"/>
        <v>23.85</v>
      </c>
      <c r="O525" s="366">
        <f t="shared" si="38"/>
        <v>15.9</v>
      </c>
      <c r="P525" s="366">
        <f t="shared" si="39"/>
        <v>57.24</v>
      </c>
      <c r="Q525" s="367">
        <v>42371</v>
      </c>
      <c r="R525" s="365" t="s">
        <v>1648</v>
      </c>
      <c r="S525" s="365"/>
      <c r="T525" s="365">
        <v>1</v>
      </c>
      <c r="U525" s="365"/>
      <c r="V525" s="365"/>
      <c r="W525" s="365"/>
      <c r="X525" s="365"/>
      <c r="Y525" s="365"/>
      <c r="Z525" s="365"/>
      <c r="AA525" s="365"/>
      <c r="AB525" s="533">
        <f t="shared" si="36"/>
        <v>1</v>
      </c>
      <c r="AC525" s="588"/>
      <c r="AD525" s="365"/>
    </row>
    <row r="526" spans="1:30" s="541" customFormat="1" ht="18.75" hidden="1" customHeight="1" x14ac:dyDescent="0.3">
      <c r="A526" s="806"/>
      <c r="B526" s="365" t="s">
        <v>103</v>
      </c>
      <c r="C526" s="588" t="s">
        <v>22</v>
      </c>
      <c r="D526" s="588" t="s">
        <v>264</v>
      </c>
      <c r="E526" s="365" t="s">
        <v>1772</v>
      </c>
      <c r="F526" s="365" t="s">
        <v>346</v>
      </c>
      <c r="G526" s="365" t="s">
        <v>3</v>
      </c>
      <c r="H526" s="588"/>
      <c r="I526" s="588"/>
      <c r="J526" s="588"/>
      <c r="K526" s="588"/>
      <c r="L526" s="365"/>
      <c r="M526" s="274">
        <v>49.4</v>
      </c>
      <c r="N526" s="366">
        <f t="shared" si="37"/>
        <v>24.7</v>
      </c>
      <c r="O526" s="366">
        <f t="shared" si="38"/>
        <v>16.466666666666665</v>
      </c>
      <c r="P526" s="366">
        <f t="shared" si="39"/>
        <v>59.28</v>
      </c>
      <c r="Q526" s="367">
        <v>42371</v>
      </c>
      <c r="R526" s="365" t="s">
        <v>1648</v>
      </c>
      <c r="S526" s="365"/>
      <c r="T526" s="365">
        <v>8</v>
      </c>
      <c r="U526" s="365"/>
      <c r="V526" s="367"/>
      <c r="W526" s="365"/>
      <c r="X526" s="365"/>
      <c r="Y526" s="365"/>
      <c r="Z526" s="365"/>
      <c r="AA526" s="365"/>
      <c r="AB526" s="533">
        <f t="shared" si="36"/>
        <v>8</v>
      </c>
      <c r="AC526" s="588"/>
      <c r="AD526" s="365"/>
    </row>
    <row r="527" spans="1:30" s="541" customFormat="1" ht="18.75" hidden="1" customHeight="1" x14ac:dyDescent="0.3">
      <c r="A527" s="807" t="s">
        <v>2080</v>
      </c>
      <c r="B527" s="591" t="s">
        <v>1369</v>
      </c>
      <c r="C527" s="590" t="s">
        <v>1505</v>
      </c>
      <c r="D527" s="590" t="s">
        <v>1643</v>
      </c>
      <c r="E527" s="533" t="s">
        <v>911</v>
      </c>
      <c r="F527" s="365" t="s">
        <v>1646</v>
      </c>
      <c r="G527" s="365" t="s">
        <v>3</v>
      </c>
      <c r="H527" s="588"/>
      <c r="I527" s="588"/>
      <c r="J527" s="588"/>
      <c r="K527" s="588"/>
      <c r="L527" s="588"/>
      <c r="M527" s="280">
        <v>63.4</v>
      </c>
      <c r="N527" s="368">
        <f t="shared" si="37"/>
        <v>31.7</v>
      </c>
      <c r="O527" s="368">
        <f t="shared" si="38"/>
        <v>21.133333333333333</v>
      </c>
      <c r="P527" s="368">
        <f t="shared" si="39"/>
        <v>76.08</v>
      </c>
      <c r="Q527" s="367">
        <v>42380</v>
      </c>
      <c r="R527" s="365" t="s">
        <v>1648</v>
      </c>
      <c r="S527" s="365"/>
      <c r="T527" s="533">
        <v>2</v>
      </c>
      <c r="U527" s="365"/>
      <c r="V527" s="367"/>
      <c r="W527" s="365"/>
      <c r="X527" s="365"/>
      <c r="Y527" s="365"/>
      <c r="Z527" s="365"/>
      <c r="AA527" s="533"/>
      <c r="AB527" s="533">
        <f t="shared" si="36"/>
        <v>2</v>
      </c>
      <c r="AC527" s="588"/>
      <c r="AD527" s="365"/>
    </row>
    <row r="528" spans="1:30" s="541" customFormat="1" ht="18.75" hidden="1" customHeight="1" x14ac:dyDescent="0.3">
      <c r="A528" s="807"/>
      <c r="B528" s="591" t="s">
        <v>1369</v>
      </c>
      <c r="C528" s="590" t="s">
        <v>1505</v>
      </c>
      <c r="D528" s="590" t="s">
        <v>1643</v>
      </c>
      <c r="E528" s="533" t="s">
        <v>1644</v>
      </c>
      <c r="F528" s="365" t="s">
        <v>1646</v>
      </c>
      <c r="G528" s="365" t="s">
        <v>3</v>
      </c>
      <c r="H528" s="588"/>
      <c r="I528" s="588"/>
      <c r="J528" s="588"/>
      <c r="K528" s="588"/>
      <c r="L528" s="588"/>
      <c r="M528" s="280">
        <v>63.4</v>
      </c>
      <c r="N528" s="368">
        <f t="shared" si="37"/>
        <v>31.7</v>
      </c>
      <c r="O528" s="368">
        <f t="shared" si="38"/>
        <v>21.133333333333333</v>
      </c>
      <c r="P528" s="368">
        <f t="shared" si="39"/>
        <v>76.08</v>
      </c>
      <c r="Q528" s="367">
        <v>42380</v>
      </c>
      <c r="R528" s="365" t="s">
        <v>1648</v>
      </c>
      <c r="S528" s="365"/>
      <c r="T528" s="533">
        <v>4</v>
      </c>
      <c r="U528" s="365"/>
      <c r="V528" s="367"/>
      <c r="W528" s="365"/>
      <c r="X528" s="365"/>
      <c r="Y528" s="365"/>
      <c r="Z528" s="365"/>
      <c r="AA528" s="533"/>
      <c r="AB528" s="533">
        <f t="shared" si="36"/>
        <v>4</v>
      </c>
      <c r="AC528" s="588"/>
      <c r="AD528" s="365"/>
    </row>
    <row r="529" spans="1:48" s="541" customFormat="1" ht="18.75" hidden="1" customHeight="1" x14ac:dyDescent="0.3">
      <c r="A529" s="807"/>
      <c r="B529" s="591" t="s">
        <v>1369</v>
      </c>
      <c r="C529" s="590" t="s">
        <v>1505</v>
      </c>
      <c r="D529" s="590" t="s">
        <v>1643</v>
      </c>
      <c r="E529" s="533" t="s">
        <v>1645</v>
      </c>
      <c r="F529" s="365" t="s">
        <v>1646</v>
      </c>
      <c r="G529" s="365" t="s">
        <v>3</v>
      </c>
      <c r="H529" s="588"/>
      <c r="I529" s="588"/>
      <c r="J529" s="588"/>
      <c r="K529" s="588"/>
      <c r="L529" s="588"/>
      <c r="M529" s="280">
        <v>63.4</v>
      </c>
      <c r="N529" s="368">
        <f t="shared" si="37"/>
        <v>31.7</v>
      </c>
      <c r="O529" s="368">
        <f t="shared" si="38"/>
        <v>21.133333333333333</v>
      </c>
      <c r="P529" s="368">
        <f t="shared" si="39"/>
        <v>76.08</v>
      </c>
      <c r="Q529" s="367">
        <v>42380</v>
      </c>
      <c r="R529" s="365" t="s">
        <v>1648</v>
      </c>
      <c r="S529" s="365"/>
      <c r="T529" s="533">
        <v>10</v>
      </c>
      <c r="U529" s="365"/>
      <c r="V529" s="367"/>
      <c r="W529" s="365"/>
      <c r="X529" s="365"/>
      <c r="Y529" s="365"/>
      <c r="Z529" s="365"/>
      <c r="AA529" s="533"/>
      <c r="AB529" s="533">
        <f t="shared" si="36"/>
        <v>10</v>
      </c>
      <c r="AC529" s="588"/>
      <c r="AD529" s="365"/>
    </row>
    <row r="530" spans="1:48" s="541" customFormat="1" ht="18.75" hidden="1" customHeight="1" x14ac:dyDescent="0.3">
      <c r="A530" s="807"/>
      <c r="B530" s="365" t="s">
        <v>34</v>
      </c>
      <c r="C530" s="588" t="s">
        <v>35</v>
      </c>
      <c r="D530" s="588" t="s">
        <v>222</v>
      </c>
      <c r="E530" s="365" t="s">
        <v>1775</v>
      </c>
      <c r="F530" s="365" t="s">
        <v>346</v>
      </c>
      <c r="G530" s="365" t="s">
        <v>3</v>
      </c>
      <c r="H530" s="588"/>
      <c r="I530" s="588"/>
      <c r="J530" s="588"/>
      <c r="K530" s="588"/>
      <c r="L530" s="365"/>
      <c r="M530" s="274">
        <v>47.7</v>
      </c>
      <c r="N530" s="366">
        <f t="shared" si="37"/>
        <v>23.85</v>
      </c>
      <c r="O530" s="366">
        <f t="shared" si="38"/>
        <v>15.9</v>
      </c>
      <c r="P530" s="366">
        <f t="shared" si="39"/>
        <v>57.24</v>
      </c>
      <c r="Q530" s="367">
        <v>42371</v>
      </c>
      <c r="R530" s="365" t="s">
        <v>1648</v>
      </c>
      <c r="S530" s="365"/>
      <c r="T530" s="365">
        <v>2</v>
      </c>
      <c r="U530" s="365"/>
      <c r="V530" s="365"/>
      <c r="W530" s="365"/>
      <c r="X530" s="365"/>
      <c r="Y530" s="365"/>
      <c r="Z530" s="365"/>
      <c r="AA530" s="365"/>
      <c r="AB530" s="533">
        <f t="shared" si="36"/>
        <v>2</v>
      </c>
      <c r="AC530" s="588"/>
      <c r="AD530" s="365"/>
    </row>
    <row r="531" spans="1:48" s="541" customFormat="1" ht="18.75" hidden="1" customHeight="1" x14ac:dyDescent="0.3">
      <c r="A531" s="807"/>
      <c r="B531" s="365" t="s">
        <v>586</v>
      </c>
      <c r="C531" s="588" t="s">
        <v>21</v>
      </c>
      <c r="D531" s="588" t="s">
        <v>262</v>
      </c>
      <c r="E531" s="365" t="s">
        <v>1775</v>
      </c>
      <c r="F531" s="365" t="s">
        <v>346</v>
      </c>
      <c r="G531" s="365" t="s">
        <v>3</v>
      </c>
      <c r="H531" s="588"/>
      <c r="I531" s="588"/>
      <c r="J531" s="588"/>
      <c r="K531" s="588"/>
      <c r="L531" s="365"/>
      <c r="M531" s="274">
        <v>49.4</v>
      </c>
      <c r="N531" s="366">
        <f t="shared" si="37"/>
        <v>24.7</v>
      </c>
      <c r="O531" s="366">
        <f t="shared" si="38"/>
        <v>16.466666666666665</v>
      </c>
      <c r="P531" s="366">
        <f t="shared" si="39"/>
        <v>59.28</v>
      </c>
      <c r="Q531" s="367">
        <v>42371</v>
      </c>
      <c r="R531" s="365" t="s">
        <v>1648</v>
      </c>
      <c r="S531" s="365"/>
      <c r="T531" s="365">
        <v>3</v>
      </c>
      <c r="U531" s="365"/>
      <c r="V531" s="367"/>
      <c r="W531" s="365"/>
      <c r="X531" s="365"/>
      <c r="Y531" s="365"/>
      <c r="Z531" s="365"/>
      <c r="AA531" s="365"/>
      <c r="AB531" s="533">
        <f t="shared" si="36"/>
        <v>3</v>
      </c>
      <c r="AC531" s="588"/>
      <c r="AD531" s="365"/>
    </row>
    <row r="532" spans="1:48" s="541" customFormat="1" ht="18.75" hidden="1" customHeight="1" x14ac:dyDescent="0.3">
      <c r="A532" s="807"/>
      <c r="B532" s="365" t="s">
        <v>103</v>
      </c>
      <c r="C532" s="588" t="s">
        <v>472</v>
      </c>
      <c r="D532" s="588" t="s">
        <v>225</v>
      </c>
      <c r="E532" s="365" t="s">
        <v>1776</v>
      </c>
      <c r="F532" s="365" t="s">
        <v>342</v>
      </c>
      <c r="G532" s="365" t="s">
        <v>3</v>
      </c>
      <c r="H532" s="588"/>
      <c r="I532" s="588"/>
      <c r="J532" s="588"/>
      <c r="K532" s="588"/>
      <c r="L532" s="365"/>
      <c r="M532" s="274">
        <v>47.7</v>
      </c>
      <c r="N532" s="366">
        <f t="shared" si="37"/>
        <v>23.85</v>
      </c>
      <c r="O532" s="366">
        <f t="shared" si="38"/>
        <v>15.9</v>
      </c>
      <c r="P532" s="366">
        <f t="shared" si="39"/>
        <v>57.24</v>
      </c>
      <c r="Q532" s="367">
        <v>42371</v>
      </c>
      <c r="R532" s="365" t="s">
        <v>1648</v>
      </c>
      <c r="S532" s="365"/>
      <c r="T532" s="365">
        <v>1</v>
      </c>
      <c r="U532" s="365"/>
      <c r="V532" s="365"/>
      <c r="W532" s="365"/>
      <c r="X532" s="365"/>
      <c r="Y532" s="365"/>
      <c r="Z532" s="365"/>
      <c r="AA532" s="365"/>
      <c r="AB532" s="365">
        <f t="shared" si="36"/>
        <v>1</v>
      </c>
      <c r="AC532" s="588"/>
      <c r="AD532" s="365"/>
    </row>
    <row r="533" spans="1:48" s="541" customFormat="1" ht="18.75" hidden="1" customHeight="1" x14ac:dyDescent="0.3">
      <c r="A533" s="807"/>
      <c r="B533" s="365" t="s">
        <v>18</v>
      </c>
      <c r="C533" s="588" t="s">
        <v>472</v>
      </c>
      <c r="D533" s="588" t="s">
        <v>225</v>
      </c>
      <c r="E533" s="365" t="s">
        <v>1777</v>
      </c>
      <c r="F533" s="365" t="s">
        <v>342</v>
      </c>
      <c r="G533" s="365" t="s">
        <v>3</v>
      </c>
      <c r="H533" s="588"/>
      <c r="I533" s="588"/>
      <c r="J533" s="588"/>
      <c r="K533" s="588"/>
      <c r="L533" s="365"/>
      <c r="M533" s="274">
        <v>47.7</v>
      </c>
      <c r="N533" s="366">
        <f t="shared" si="37"/>
        <v>23.85</v>
      </c>
      <c r="O533" s="366">
        <f t="shared" si="38"/>
        <v>15.9</v>
      </c>
      <c r="P533" s="366">
        <f t="shared" si="39"/>
        <v>57.24</v>
      </c>
      <c r="Q533" s="367">
        <v>42371</v>
      </c>
      <c r="R533" s="365" t="s">
        <v>1648</v>
      </c>
      <c r="S533" s="365"/>
      <c r="T533" s="365">
        <v>1</v>
      </c>
      <c r="U533" s="365"/>
      <c r="V533" s="365"/>
      <c r="W533" s="365"/>
      <c r="X533" s="365"/>
      <c r="Y533" s="365"/>
      <c r="Z533" s="365"/>
      <c r="AA533" s="365"/>
      <c r="AB533" s="365">
        <f t="shared" si="36"/>
        <v>1</v>
      </c>
      <c r="AC533" s="588"/>
      <c r="AD533" s="365"/>
    </row>
    <row r="534" spans="1:48" s="541" customFormat="1" ht="18.75" hidden="1" customHeight="1" x14ac:dyDescent="0.3">
      <c r="A534" s="807"/>
      <c r="B534" s="365" t="s">
        <v>34</v>
      </c>
      <c r="C534" s="588" t="s">
        <v>21</v>
      </c>
      <c r="D534" s="588" t="s">
        <v>262</v>
      </c>
      <c r="E534" s="365" t="s">
        <v>1775</v>
      </c>
      <c r="F534" s="365" t="s">
        <v>346</v>
      </c>
      <c r="G534" s="365" t="s">
        <v>3</v>
      </c>
      <c r="H534" s="588"/>
      <c r="I534" s="588"/>
      <c r="J534" s="588"/>
      <c r="K534" s="588"/>
      <c r="L534" s="365"/>
      <c r="M534" s="274">
        <v>49.4</v>
      </c>
      <c r="N534" s="366">
        <f t="shared" si="37"/>
        <v>24.7</v>
      </c>
      <c r="O534" s="366">
        <f t="shared" si="38"/>
        <v>16.466666666666665</v>
      </c>
      <c r="P534" s="366">
        <f t="shared" si="39"/>
        <v>59.28</v>
      </c>
      <c r="Q534" s="367">
        <v>42371</v>
      </c>
      <c r="R534" s="365" t="s">
        <v>1648</v>
      </c>
      <c r="S534" s="365"/>
      <c r="T534" s="365">
        <v>3</v>
      </c>
      <c r="U534" s="365"/>
      <c r="V534" s="367"/>
      <c r="W534" s="365"/>
      <c r="X534" s="365"/>
      <c r="Y534" s="365"/>
      <c r="Z534" s="365"/>
      <c r="AA534" s="365"/>
      <c r="AB534" s="533">
        <f t="shared" si="36"/>
        <v>3</v>
      </c>
      <c r="AC534" s="588"/>
      <c r="AD534" s="365"/>
    </row>
    <row r="535" spans="1:48" s="541" customFormat="1" ht="18.75" hidden="1" customHeight="1" x14ac:dyDescent="0.3">
      <c r="A535" s="807"/>
      <c r="B535" s="365" t="s">
        <v>849</v>
      </c>
      <c r="C535" s="588" t="s">
        <v>35</v>
      </c>
      <c r="D535" s="588" t="s">
        <v>222</v>
      </c>
      <c r="E535" s="365" t="s">
        <v>1778</v>
      </c>
      <c r="F535" s="365" t="s">
        <v>346</v>
      </c>
      <c r="G535" s="365" t="s">
        <v>3</v>
      </c>
      <c r="H535" s="588"/>
      <c r="I535" s="588"/>
      <c r="J535" s="588"/>
      <c r="K535" s="588"/>
      <c r="L535" s="365"/>
      <c r="M535" s="274">
        <v>47.7</v>
      </c>
      <c r="N535" s="366">
        <f t="shared" si="37"/>
        <v>23.85</v>
      </c>
      <c r="O535" s="366">
        <f t="shared" si="38"/>
        <v>15.9</v>
      </c>
      <c r="P535" s="366">
        <f t="shared" si="39"/>
        <v>57.24</v>
      </c>
      <c r="Q535" s="367">
        <v>42371</v>
      </c>
      <c r="R535" s="365" t="s">
        <v>1648</v>
      </c>
      <c r="S535" s="365"/>
      <c r="T535" s="365">
        <v>1</v>
      </c>
      <c r="U535" s="365"/>
      <c r="V535" s="365"/>
      <c r="W535" s="365"/>
      <c r="X535" s="365"/>
      <c r="Y535" s="365"/>
      <c r="Z535" s="365"/>
      <c r="AA535" s="365"/>
      <c r="AB535" s="533">
        <f t="shared" si="36"/>
        <v>1</v>
      </c>
      <c r="AC535" s="588"/>
      <c r="AD535" s="365"/>
    </row>
    <row r="536" spans="1:48" s="541" customFormat="1" ht="18.75" hidden="1" customHeight="1" x14ac:dyDescent="0.3">
      <c r="A536" s="807" t="s">
        <v>2085</v>
      </c>
      <c r="B536" s="365" t="s">
        <v>59</v>
      </c>
      <c r="C536" s="369" t="s">
        <v>15</v>
      </c>
      <c r="D536" s="588" t="s">
        <v>223</v>
      </c>
      <c r="E536" s="365" t="s">
        <v>871</v>
      </c>
      <c r="F536" s="365" t="s">
        <v>339</v>
      </c>
      <c r="G536" s="365" t="s">
        <v>3</v>
      </c>
      <c r="H536" s="588"/>
      <c r="I536" s="588"/>
      <c r="J536" s="588"/>
      <c r="K536" s="588"/>
      <c r="L536" s="365"/>
      <c r="M536" s="274">
        <v>64.510000000000005</v>
      </c>
      <c r="N536" s="366">
        <f t="shared" si="37"/>
        <v>32.255000000000003</v>
      </c>
      <c r="O536" s="366">
        <f t="shared" si="38"/>
        <v>21.503333333333334</v>
      </c>
      <c r="P536" s="366">
        <f t="shared" si="39"/>
        <v>77.412000000000006</v>
      </c>
      <c r="Q536" s="367">
        <v>42371</v>
      </c>
      <c r="R536" s="365" t="s">
        <v>1648</v>
      </c>
      <c r="S536" s="365"/>
      <c r="T536" s="365">
        <v>9</v>
      </c>
      <c r="U536" s="365"/>
      <c r="V536" s="367"/>
      <c r="W536" s="365"/>
      <c r="X536" s="365"/>
      <c r="Y536" s="365"/>
      <c r="Z536" s="365"/>
      <c r="AA536" s="365"/>
      <c r="AB536" s="533">
        <f t="shared" si="36"/>
        <v>9</v>
      </c>
      <c r="AC536" s="588"/>
      <c r="AD536" s="365"/>
    </row>
    <row r="537" spans="1:48" s="541" customFormat="1" ht="18.75" hidden="1" customHeight="1" x14ac:dyDescent="0.3">
      <c r="A537" s="807"/>
      <c r="B537" s="365" t="s">
        <v>784</v>
      </c>
      <c r="C537" s="588" t="s">
        <v>782</v>
      </c>
      <c r="D537" s="588" t="s">
        <v>783</v>
      </c>
      <c r="E537" s="365" t="s">
        <v>911</v>
      </c>
      <c r="F537" s="365" t="s">
        <v>785</v>
      </c>
      <c r="G537" s="365" t="s">
        <v>3</v>
      </c>
      <c r="H537" s="588"/>
      <c r="I537" s="588"/>
      <c r="J537" s="588"/>
      <c r="K537" s="588"/>
      <c r="L537" s="588"/>
      <c r="M537" s="280">
        <v>14.41</v>
      </c>
      <c r="N537" s="368">
        <f t="shared" si="37"/>
        <v>7.2050000000000001</v>
      </c>
      <c r="O537" s="368">
        <f t="shared" si="38"/>
        <v>4.8033333333333337</v>
      </c>
      <c r="P537" s="368">
        <f t="shared" si="39"/>
        <v>17.292000000000002</v>
      </c>
      <c r="Q537" s="367">
        <v>42371</v>
      </c>
      <c r="R537" s="365" t="s">
        <v>1648</v>
      </c>
      <c r="S537" s="365"/>
      <c r="T537" s="365">
        <v>20</v>
      </c>
      <c r="U537" s="365"/>
      <c r="V537" s="367"/>
      <c r="W537" s="365"/>
      <c r="X537" s="365"/>
      <c r="Y537" s="365"/>
      <c r="Z537" s="365"/>
      <c r="AA537" s="533"/>
      <c r="AB537" s="365">
        <f t="shared" si="36"/>
        <v>20</v>
      </c>
      <c r="AC537" s="588"/>
      <c r="AD537" s="365"/>
    </row>
    <row r="538" spans="1:48" s="541" customFormat="1" ht="18.75" hidden="1" customHeight="1" x14ac:dyDescent="0.3">
      <c r="A538" s="807" t="s">
        <v>2082</v>
      </c>
      <c r="B538" s="365" t="s">
        <v>103</v>
      </c>
      <c r="C538" s="588" t="s">
        <v>201</v>
      </c>
      <c r="D538" s="588" t="s">
        <v>268</v>
      </c>
      <c r="E538" s="365" t="s">
        <v>1685</v>
      </c>
      <c r="F538" s="365" t="s">
        <v>346</v>
      </c>
      <c r="G538" s="365" t="s">
        <v>3</v>
      </c>
      <c r="H538" s="588"/>
      <c r="I538" s="588"/>
      <c r="J538" s="588"/>
      <c r="K538" s="588"/>
      <c r="L538" s="365"/>
      <c r="M538" s="274">
        <v>49.4</v>
      </c>
      <c r="N538" s="366">
        <f t="shared" si="37"/>
        <v>24.7</v>
      </c>
      <c r="O538" s="366">
        <f t="shared" si="38"/>
        <v>16.466666666666665</v>
      </c>
      <c r="P538" s="366">
        <f t="shared" si="39"/>
        <v>59.28</v>
      </c>
      <c r="Q538" s="367">
        <v>42371</v>
      </c>
      <c r="R538" s="365" t="s">
        <v>1648</v>
      </c>
      <c r="S538" s="365"/>
      <c r="T538" s="365">
        <v>9</v>
      </c>
      <c r="U538" s="365"/>
      <c r="V538" s="365"/>
      <c r="W538" s="365"/>
      <c r="X538" s="365"/>
      <c r="Y538" s="365"/>
      <c r="Z538" s="365"/>
      <c r="AA538" s="365"/>
      <c r="AB538" s="533">
        <f t="shared" si="36"/>
        <v>9</v>
      </c>
      <c r="AC538" s="588"/>
      <c r="AD538" s="365"/>
    </row>
    <row r="539" spans="1:48" s="541" customFormat="1" ht="18.75" hidden="1" customHeight="1" x14ac:dyDescent="0.3">
      <c r="A539" s="807"/>
      <c r="B539" s="365" t="s">
        <v>103</v>
      </c>
      <c r="C539" s="588" t="s">
        <v>24</v>
      </c>
      <c r="D539" s="588" t="s">
        <v>263</v>
      </c>
      <c r="E539" s="365" t="s">
        <v>1685</v>
      </c>
      <c r="F539" s="365" t="s">
        <v>346</v>
      </c>
      <c r="G539" s="365" t="s">
        <v>3</v>
      </c>
      <c r="H539" s="588"/>
      <c r="I539" s="588"/>
      <c r="J539" s="588"/>
      <c r="K539" s="588"/>
      <c r="L539" s="365"/>
      <c r="M539" s="274">
        <v>49.9</v>
      </c>
      <c r="N539" s="366">
        <f t="shared" si="37"/>
        <v>24.95</v>
      </c>
      <c r="O539" s="366">
        <f t="shared" si="38"/>
        <v>16.633333333333333</v>
      </c>
      <c r="P539" s="366">
        <f t="shared" si="39"/>
        <v>59.879999999999995</v>
      </c>
      <c r="Q539" s="367">
        <v>42371</v>
      </c>
      <c r="R539" s="365" t="s">
        <v>1648</v>
      </c>
      <c r="S539" s="365"/>
      <c r="T539" s="365">
        <v>7</v>
      </c>
      <c r="U539" s="365"/>
      <c r="V539" s="365"/>
      <c r="W539" s="365"/>
      <c r="X539" s="365"/>
      <c r="Y539" s="365"/>
      <c r="Z539" s="365"/>
      <c r="AA539" s="365"/>
      <c r="AB539" s="533">
        <f t="shared" si="36"/>
        <v>7</v>
      </c>
      <c r="AC539" s="588"/>
      <c r="AD539" s="365"/>
    </row>
    <row r="540" spans="1:48" s="541" customFormat="1" ht="18.75" hidden="1" customHeight="1" x14ac:dyDescent="0.3">
      <c r="A540" s="807"/>
      <c r="B540" s="365" t="s">
        <v>103</v>
      </c>
      <c r="C540" s="588" t="s">
        <v>25</v>
      </c>
      <c r="D540" s="588" t="s">
        <v>273</v>
      </c>
      <c r="E540" s="365" t="s">
        <v>1750</v>
      </c>
      <c r="F540" s="365" t="s">
        <v>346</v>
      </c>
      <c r="G540" s="365" t="s">
        <v>3</v>
      </c>
      <c r="H540" s="588"/>
      <c r="I540" s="588"/>
      <c r="J540" s="588"/>
      <c r="K540" s="588"/>
      <c r="L540" s="365"/>
      <c r="M540" s="274">
        <v>47.7</v>
      </c>
      <c r="N540" s="366">
        <f t="shared" si="37"/>
        <v>23.85</v>
      </c>
      <c r="O540" s="366">
        <f t="shared" si="38"/>
        <v>15.9</v>
      </c>
      <c r="P540" s="366">
        <f t="shared" si="39"/>
        <v>57.24</v>
      </c>
      <c r="Q540" s="367">
        <v>42371</v>
      </c>
      <c r="R540" s="365" t="s">
        <v>1648</v>
      </c>
      <c r="S540" s="365"/>
      <c r="T540" s="365">
        <v>3</v>
      </c>
      <c r="U540" s="365"/>
      <c r="V540" s="365"/>
      <c r="W540" s="365"/>
      <c r="X540" s="365"/>
      <c r="Y540" s="365"/>
      <c r="Z540" s="365"/>
      <c r="AA540" s="365"/>
      <c r="AB540" s="533">
        <f t="shared" si="36"/>
        <v>3</v>
      </c>
      <c r="AC540" s="588"/>
      <c r="AD540" s="365"/>
    </row>
    <row r="541" spans="1:48" s="541" customFormat="1" ht="18.75" hidden="1" customHeight="1" x14ac:dyDescent="0.3">
      <c r="A541" s="807"/>
      <c r="B541" s="370" t="s">
        <v>103</v>
      </c>
      <c r="C541" s="588" t="s">
        <v>25</v>
      </c>
      <c r="D541" s="588" t="s">
        <v>273</v>
      </c>
      <c r="E541" s="365" t="s">
        <v>1782</v>
      </c>
      <c r="F541" s="365" t="s">
        <v>346</v>
      </c>
      <c r="G541" s="365" t="s">
        <v>3</v>
      </c>
      <c r="H541" s="588"/>
      <c r="I541" s="588"/>
      <c r="J541" s="588"/>
      <c r="K541" s="588"/>
      <c r="L541" s="365"/>
      <c r="M541" s="274">
        <v>47.7</v>
      </c>
      <c r="N541" s="366">
        <f t="shared" si="37"/>
        <v>23.85</v>
      </c>
      <c r="O541" s="366">
        <f t="shared" si="38"/>
        <v>15.9</v>
      </c>
      <c r="P541" s="366">
        <f t="shared" si="39"/>
        <v>57.24</v>
      </c>
      <c r="Q541" s="367">
        <v>42371</v>
      </c>
      <c r="R541" s="365" t="s">
        <v>1648</v>
      </c>
      <c r="S541" s="365"/>
      <c r="T541" s="365">
        <v>1</v>
      </c>
      <c r="U541" s="365"/>
      <c r="V541" s="367"/>
      <c r="W541" s="365"/>
      <c r="X541" s="365"/>
      <c r="Y541" s="365"/>
      <c r="Z541" s="365"/>
      <c r="AA541" s="365"/>
      <c r="AB541" s="533">
        <f t="shared" si="36"/>
        <v>1</v>
      </c>
      <c r="AC541" s="588"/>
      <c r="AD541" s="365"/>
    </row>
    <row r="542" spans="1:48" s="538" customFormat="1" ht="18.75" hidden="1" customHeight="1" x14ac:dyDescent="0.3">
      <c r="A542" s="807"/>
      <c r="B542" s="365" t="s">
        <v>103</v>
      </c>
      <c r="C542" s="588" t="s">
        <v>205</v>
      </c>
      <c r="D542" s="588" t="s">
        <v>275</v>
      </c>
      <c r="E542" s="365" t="s">
        <v>1780</v>
      </c>
      <c r="F542" s="365" t="s">
        <v>346</v>
      </c>
      <c r="G542" s="365" t="s">
        <v>3</v>
      </c>
      <c r="H542" s="588"/>
      <c r="I542" s="588"/>
      <c r="J542" s="588"/>
      <c r="K542" s="588"/>
      <c r="L542" s="365"/>
      <c r="M542" s="274">
        <v>47.7</v>
      </c>
      <c r="N542" s="366">
        <f t="shared" si="37"/>
        <v>23.85</v>
      </c>
      <c r="O542" s="366">
        <f t="shared" si="38"/>
        <v>15.9</v>
      </c>
      <c r="P542" s="366">
        <f t="shared" si="39"/>
        <v>57.24</v>
      </c>
      <c r="Q542" s="367">
        <v>42371</v>
      </c>
      <c r="R542" s="365" t="s">
        <v>1648</v>
      </c>
      <c r="S542" s="365"/>
      <c r="T542" s="365">
        <v>1</v>
      </c>
      <c r="U542" s="365"/>
      <c r="V542" s="365"/>
      <c r="W542" s="365"/>
      <c r="X542" s="365"/>
      <c r="Y542" s="365"/>
      <c r="Z542" s="365"/>
      <c r="AA542" s="365"/>
      <c r="AB542" s="533">
        <f t="shared" si="36"/>
        <v>1</v>
      </c>
      <c r="AC542" s="588"/>
      <c r="AD542" s="365"/>
      <c r="AV542" s="538">
        <v>0</v>
      </c>
    </row>
    <row r="543" spans="1:48" s="541" customFormat="1" ht="18.75" hidden="1" customHeight="1" x14ac:dyDescent="0.3">
      <c r="A543" s="807"/>
      <c r="B543" s="365" t="s">
        <v>1101</v>
      </c>
      <c r="C543" s="588" t="s">
        <v>22</v>
      </c>
      <c r="D543" s="588" t="s">
        <v>264</v>
      </c>
      <c r="E543" s="365" t="s">
        <v>1781</v>
      </c>
      <c r="F543" s="365" t="s">
        <v>346</v>
      </c>
      <c r="G543" s="365" t="s">
        <v>3</v>
      </c>
      <c r="H543" s="588"/>
      <c r="I543" s="588"/>
      <c r="J543" s="588"/>
      <c r="K543" s="588"/>
      <c r="L543" s="365"/>
      <c r="M543" s="274">
        <v>49.4</v>
      </c>
      <c r="N543" s="366">
        <f t="shared" si="37"/>
        <v>24.7</v>
      </c>
      <c r="O543" s="366">
        <f t="shared" si="38"/>
        <v>16.466666666666665</v>
      </c>
      <c r="P543" s="366">
        <f t="shared" si="39"/>
        <v>59.28</v>
      </c>
      <c r="Q543" s="367">
        <v>42371</v>
      </c>
      <c r="R543" s="365" t="s">
        <v>1648</v>
      </c>
      <c r="S543" s="365"/>
      <c r="T543" s="365">
        <v>1</v>
      </c>
      <c r="U543" s="365"/>
      <c r="V543" s="367"/>
      <c r="W543" s="365"/>
      <c r="X543" s="365"/>
      <c r="Y543" s="365"/>
      <c r="Z543" s="365"/>
      <c r="AA543" s="365"/>
      <c r="AB543" s="533">
        <f t="shared" si="36"/>
        <v>1</v>
      </c>
      <c r="AC543" s="588"/>
      <c r="AD543" s="365"/>
    </row>
    <row r="544" spans="1:48" s="541" customFormat="1" ht="18.75" hidden="1" customHeight="1" x14ac:dyDescent="0.3">
      <c r="A544" s="807"/>
      <c r="B544" s="365" t="s">
        <v>150</v>
      </c>
      <c r="C544" s="588" t="s">
        <v>205</v>
      </c>
      <c r="D544" s="588" t="s">
        <v>275</v>
      </c>
      <c r="E544" s="365" t="s">
        <v>1779</v>
      </c>
      <c r="F544" s="365" t="s">
        <v>346</v>
      </c>
      <c r="G544" s="365" t="s">
        <v>3</v>
      </c>
      <c r="H544" s="588"/>
      <c r="I544" s="588"/>
      <c r="J544" s="588"/>
      <c r="K544" s="588"/>
      <c r="L544" s="365"/>
      <c r="M544" s="274">
        <v>47.7</v>
      </c>
      <c r="N544" s="366">
        <f t="shared" si="37"/>
        <v>23.85</v>
      </c>
      <c r="O544" s="366">
        <f t="shared" si="38"/>
        <v>15.9</v>
      </c>
      <c r="P544" s="366">
        <f t="shared" si="39"/>
        <v>57.24</v>
      </c>
      <c r="Q544" s="367">
        <v>42371</v>
      </c>
      <c r="R544" s="365" t="s">
        <v>1648</v>
      </c>
      <c r="S544" s="365"/>
      <c r="T544" s="365">
        <v>1</v>
      </c>
      <c r="U544" s="365"/>
      <c r="V544" s="367"/>
      <c r="W544" s="365"/>
      <c r="X544" s="365"/>
      <c r="Y544" s="365"/>
      <c r="Z544" s="365"/>
      <c r="AA544" s="365"/>
      <c r="AB544" s="365">
        <f t="shared" si="36"/>
        <v>1</v>
      </c>
      <c r="AC544" s="588"/>
      <c r="AD544" s="365"/>
    </row>
    <row r="545" spans="1:49" s="541" customFormat="1" ht="18.75" hidden="1" customHeight="1" x14ac:dyDescent="0.3">
      <c r="A545" s="806" t="s">
        <v>1053</v>
      </c>
      <c r="B545" s="364" t="s">
        <v>492</v>
      </c>
      <c r="C545" s="369" t="s">
        <v>327</v>
      </c>
      <c r="D545" s="369" t="s">
        <v>527</v>
      </c>
      <c r="E545" s="364" t="s">
        <v>622</v>
      </c>
      <c r="F545" s="364" t="s">
        <v>528</v>
      </c>
      <c r="G545" s="364" t="s">
        <v>3</v>
      </c>
      <c r="H545" s="369"/>
      <c r="I545" s="369"/>
      <c r="J545" s="369"/>
      <c r="K545" s="369"/>
      <c r="L545" s="364"/>
      <c r="M545" s="371">
        <v>70.430000000000007</v>
      </c>
      <c r="N545" s="372">
        <f t="shared" si="37"/>
        <v>35.215000000000003</v>
      </c>
      <c r="O545" s="372">
        <f t="shared" si="38"/>
        <v>23.47666666666667</v>
      </c>
      <c r="P545" s="372">
        <f t="shared" si="39"/>
        <v>84.516000000000005</v>
      </c>
      <c r="Q545" s="373">
        <v>42371</v>
      </c>
      <c r="R545" s="364" t="s">
        <v>1648</v>
      </c>
      <c r="S545" s="364"/>
      <c r="T545" s="364">
        <v>2</v>
      </c>
      <c r="U545" s="364"/>
      <c r="V545" s="364"/>
      <c r="W545" s="364"/>
      <c r="X545" s="364"/>
      <c r="Y545" s="364"/>
      <c r="Z545" s="364"/>
      <c r="AA545" s="364"/>
      <c r="AB545" s="364">
        <f t="shared" si="36"/>
        <v>2</v>
      </c>
      <c r="AC545" s="369"/>
      <c r="AD545" s="364"/>
    </row>
    <row r="546" spans="1:49" s="541" customFormat="1" ht="18.75" hidden="1" customHeight="1" x14ac:dyDescent="0.3">
      <c r="A546" s="806"/>
      <c r="B546" s="374" t="s">
        <v>76</v>
      </c>
      <c r="C546" s="369" t="s">
        <v>375</v>
      </c>
      <c r="D546" s="369" t="s">
        <v>2060</v>
      </c>
      <c r="E546" s="364"/>
      <c r="F546" s="364" t="s">
        <v>2061</v>
      </c>
      <c r="G546" s="364" t="s">
        <v>3</v>
      </c>
      <c r="H546" s="369"/>
      <c r="I546" s="369"/>
      <c r="J546" s="369"/>
      <c r="K546" s="369"/>
      <c r="L546" s="364"/>
      <c r="M546" s="371">
        <v>60.93</v>
      </c>
      <c r="N546" s="372">
        <f t="shared" si="37"/>
        <v>30.465</v>
      </c>
      <c r="O546" s="372">
        <f t="shared" si="38"/>
        <v>20.309999999999999</v>
      </c>
      <c r="P546" s="372">
        <f t="shared" si="39"/>
        <v>73.116</v>
      </c>
      <c r="Q546" s="373">
        <v>42371</v>
      </c>
      <c r="R546" s="364" t="s">
        <v>1648</v>
      </c>
      <c r="S546" s="364"/>
      <c r="T546" s="364">
        <v>2</v>
      </c>
      <c r="U546" s="364"/>
      <c r="V546" s="364"/>
      <c r="W546" s="364"/>
      <c r="X546" s="364"/>
      <c r="Y546" s="364"/>
      <c r="Z546" s="364"/>
      <c r="AA546" s="364"/>
      <c r="AB546" s="364">
        <f t="shared" si="36"/>
        <v>2</v>
      </c>
      <c r="AC546" s="369"/>
      <c r="AD546" s="364"/>
    </row>
    <row r="547" spans="1:49" s="551" customFormat="1" ht="18.75" hidden="1" customHeight="1" x14ac:dyDescent="0.3">
      <c r="A547" s="806"/>
      <c r="B547" s="364" t="s">
        <v>1582</v>
      </c>
      <c r="C547" s="369" t="s">
        <v>1261</v>
      </c>
      <c r="D547" s="369" t="s">
        <v>1262</v>
      </c>
      <c r="E547" s="364"/>
      <c r="F547" s="364"/>
      <c r="G547" s="364" t="s">
        <v>3</v>
      </c>
      <c r="H547" s="369"/>
      <c r="I547" s="369"/>
      <c r="J547" s="369"/>
      <c r="K547" s="369"/>
      <c r="L547" s="369"/>
      <c r="M547" s="375">
        <v>40.03</v>
      </c>
      <c r="N547" s="376">
        <f t="shared" si="37"/>
        <v>20.015000000000001</v>
      </c>
      <c r="O547" s="376">
        <f t="shared" si="38"/>
        <v>13.343333333333334</v>
      </c>
      <c r="P547" s="376">
        <f t="shared" si="39"/>
        <v>48.036000000000001</v>
      </c>
      <c r="Q547" s="373">
        <v>42371</v>
      </c>
      <c r="R547" s="364" t="s">
        <v>1648</v>
      </c>
      <c r="S547" s="364"/>
      <c r="T547" s="364">
        <v>18</v>
      </c>
      <c r="U547" s="364"/>
      <c r="V547" s="373"/>
      <c r="W547" s="364"/>
      <c r="X547" s="364"/>
      <c r="Y547" s="364"/>
      <c r="Z547" s="364"/>
      <c r="AA547" s="532"/>
      <c r="AB547" s="364">
        <f t="shared" si="36"/>
        <v>18</v>
      </c>
      <c r="AC547" s="369"/>
      <c r="AD547" s="364"/>
      <c r="AE547" s="547"/>
      <c r="AF547" s="547"/>
      <c r="AG547" s="547"/>
      <c r="AH547" s="547"/>
      <c r="AI547" s="547"/>
      <c r="AJ547" s="547"/>
      <c r="AK547" s="547"/>
      <c r="AL547" s="547"/>
      <c r="AM547" s="547"/>
      <c r="AN547" s="547"/>
      <c r="AO547" s="547"/>
      <c r="AP547" s="547"/>
      <c r="AQ547" s="547"/>
      <c r="AR547" s="547"/>
      <c r="AS547" s="547"/>
      <c r="AT547" s="547"/>
      <c r="AU547" s="547"/>
      <c r="AV547" s="547"/>
      <c r="AW547" s="547"/>
    </row>
    <row r="548" spans="1:49" s="541" customFormat="1" ht="18.75" hidden="1" customHeight="1" x14ac:dyDescent="0.3">
      <c r="A548" s="807" t="s">
        <v>1054</v>
      </c>
      <c r="B548" s="365" t="s">
        <v>706</v>
      </c>
      <c r="C548" s="377" t="s">
        <v>707</v>
      </c>
      <c r="D548" s="588" t="s">
        <v>708</v>
      </c>
      <c r="E548" s="365" t="s">
        <v>746</v>
      </c>
      <c r="F548" s="365" t="s">
        <v>709</v>
      </c>
      <c r="G548" s="365" t="s">
        <v>3</v>
      </c>
      <c r="H548" s="588"/>
      <c r="I548" s="588"/>
      <c r="J548" s="588"/>
      <c r="K548" s="588"/>
      <c r="L548" s="365"/>
      <c r="M548" s="274">
        <v>33.08</v>
      </c>
      <c r="N548" s="366">
        <f t="shared" si="37"/>
        <v>16.54</v>
      </c>
      <c r="O548" s="366">
        <f t="shared" si="38"/>
        <v>11.026666666666666</v>
      </c>
      <c r="P548" s="366">
        <f t="shared" si="39"/>
        <v>39.695999999999998</v>
      </c>
      <c r="Q548" s="367">
        <v>42371</v>
      </c>
      <c r="R548" s="365" t="s">
        <v>1648</v>
      </c>
      <c r="S548" s="365"/>
      <c r="T548" s="365">
        <v>2</v>
      </c>
      <c r="U548" s="365"/>
      <c r="V548" s="365"/>
      <c r="W548" s="365"/>
      <c r="X548" s="365"/>
      <c r="Y548" s="365"/>
      <c r="Z548" s="365"/>
      <c r="AA548" s="365"/>
      <c r="AB548" s="365">
        <f t="shared" si="36"/>
        <v>2</v>
      </c>
      <c r="AC548" s="588"/>
      <c r="AD548" s="365"/>
    </row>
    <row r="549" spans="1:49" s="541" customFormat="1" ht="18.75" hidden="1" customHeight="1" x14ac:dyDescent="0.3">
      <c r="A549" s="807"/>
      <c r="B549" s="365" t="s">
        <v>46</v>
      </c>
      <c r="C549" s="588" t="s">
        <v>48</v>
      </c>
      <c r="D549" s="588" t="s">
        <v>216</v>
      </c>
      <c r="E549" s="365" t="s">
        <v>1735</v>
      </c>
      <c r="F549" s="365" t="s">
        <v>340</v>
      </c>
      <c r="G549" s="365" t="s">
        <v>3</v>
      </c>
      <c r="H549" s="588"/>
      <c r="I549" s="588"/>
      <c r="J549" s="588"/>
      <c r="K549" s="588"/>
      <c r="L549" s="365"/>
      <c r="M549" s="274">
        <v>46.83</v>
      </c>
      <c r="N549" s="366">
        <f t="shared" si="37"/>
        <v>23.414999999999999</v>
      </c>
      <c r="O549" s="366">
        <f t="shared" si="38"/>
        <v>15.61</v>
      </c>
      <c r="P549" s="366">
        <f t="shared" si="39"/>
        <v>56.195999999999998</v>
      </c>
      <c r="Q549" s="367">
        <v>42371</v>
      </c>
      <c r="R549" s="365" t="s">
        <v>1648</v>
      </c>
      <c r="S549" s="365"/>
      <c r="T549" s="365">
        <v>10</v>
      </c>
      <c r="U549" s="365"/>
      <c r="V549" s="365"/>
      <c r="W549" s="365"/>
      <c r="X549" s="365"/>
      <c r="Y549" s="365"/>
      <c r="Z549" s="365"/>
      <c r="AA549" s="365"/>
      <c r="AB549" s="365">
        <f t="shared" si="36"/>
        <v>10</v>
      </c>
      <c r="AC549" s="588"/>
      <c r="AD549" s="365"/>
    </row>
    <row r="550" spans="1:49" s="541" customFormat="1" ht="18.75" hidden="1" customHeight="1" x14ac:dyDescent="0.3">
      <c r="A550" s="807"/>
      <c r="B550" s="365" t="s">
        <v>1385</v>
      </c>
      <c r="C550" s="588" t="s">
        <v>1386</v>
      </c>
      <c r="D550" s="588" t="s">
        <v>1387</v>
      </c>
      <c r="E550" s="365" t="s">
        <v>1197</v>
      </c>
      <c r="F550" s="365" t="s">
        <v>1070</v>
      </c>
      <c r="G550" s="365" t="s">
        <v>3</v>
      </c>
      <c r="H550" s="588"/>
      <c r="I550" s="588"/>
      <c r="J550" s="588"/>
      <c r="K550" s="588"/>
      <c r="L550" s="365"/>
      <c r="M550" s="274">
        <v>39.450000000000003</v>
      </c>
      <c r="N550" s="366">
        <f t="shared" si="37"/>
        <v>19.725000000000001</v>
      </c>
      <c r="O550" s="366">
        <f t="shared" si="38"/>
        <v>13.15</v>
      </c>
      <c r="P550" s="366">
        <f t="shared" si="39"/>
        <v>47.34</v>
      </c>
      <c r="Q550" s="367">
        <v>42371</v>
      </c>
      <c r="R550" s="365" t="s">
        <v>1648</v>
      </c>
      <c r="S550" s="365"/>
      <c r="T550" s="365">
        <v>3</v>
      </c>
      <c r="U550" s="365"/>
      <c r="V550" s="365"/>
      <c r="W550" s="365"/>
      <c r="X550" s="365"/>
      <c r="Y550" s="365"/>
      <c r="Z550" s="365"/>
      <c r="AA550" s="365"/>
      <c r="AB550" s="365">
        <f t="shared" si="36"/>
        <v>3</v>
      </c>
      <c r="AC550" s="588"/>
      <c r="AD550" s="365"/>
    </row>
    <row r="551" spans="1:49" s="541" customFormat="1" ht="18.75" hidden="1" customHeight="1" x14ac:dyDescent="0.3">
      <c r="A551" s="807"/>
      <c r="B551" s="365" t="s">
        <v>784</v>
      </c>
      <c r="C551" s="588" t="s">
        <v>748</v>
      </c>
      <c r="D551" s="588" t="s">
        <v>779</v>
      </c>
      <c r="E551" s="365" t="s">
        <v>1783</v>
      </c>
      <c r="F551" s="365" t="s">
        <v>1784</v>
      </c>
      <c r="G551" s="365" t="s">
        <v>3</v>
      </c>
      <c r="H551" s="588"/>
      <c r="I551" s="588"/>
      <c r="J551" s="588"/>
      <c r="K551" s="588"/>
      <c r="L551" s="365"/>
      <c r="M551" s="274">
        <v>14.41</v>
      </c>
      <c r="N551" s="366">
        <f t="shared" si="37"/>
        <v>7.2050000000000001</v>
      </c>
      <c r="O551" s="366">
        <f t="shared" si="38"/>
        <v>4.8033333333333337</v>
      </c>
      <c r="P551" s="366">
        <f t="shared" si="39"/>
        <v>17.292000000000002</v>
      </c>
      <c r="Q551" s="367">
        <v>42371</v>
      </c>
      <c r="R551" s="365" t="s">
        <v>1648</v>
      </c>
      <c r="S551" s="365"/>
      <c r="T551" s="365">
        <v>1</v>
      </c>
      <c r="U551" s="365"/>
      <c r="V551" s="367"/>
      <c r="W551" s="365"/>
      <c r="X551" s="365"/>
      <c r="Y551" s="365"/>
      <c r="Z551" s="365"/>
      <c r="AA551" s="533"/>
      <c r="AB551" s="365">
        <f t="shared" si="36"/>
        <v>1</v>
      </c>
      <c r="AC551" s="588"/>
      <c r="AD551" s="365"/>
    </row>
    <row r="552" spans="1:49" s="541" customFormat="1" ht="18.75" hidden="1" customHeight="1" x14ac:dyDescent="0.3">
      <c r="A552" s="807"/>
      <c r="B552" s="365" t="s">
        <v>784</v>
      </c>
      <c r="C552" s="588" t="s">
        <v>748</v>
      </c>
      <c r="D552" s="588" t="s">
        <v>779</v>
      </c>
      <c r="E552" s="365" t="s">
        <v>1052</v>
      </c>
      <c r="F552" s="365" t="s">
        <v>1784</v>
      </c>
      <c r="G552" s="365" t="s">
        <v>3</v>
      </c>
      <c r="H552" s="588"/>
      <c r="I552" s="588"/>
      <c r="J552" s="588"/>
      <c r="K552" s="588"/>
      <c r="L552" s="365"/>
      <c r="M552" s="274">
        <v>14.41</v>
      </c>
      <c r="N552" s="366">
        <f t="shared" si="37"/>
        <v>7.2050000000000001</v>
      </c>
      <c r="O552" s="366">
        <f t="shared" si="38"/>
        <v>4.8033333333333337</v>
      </c>
      <c r="P552" s="366">
        <f t="shared" si="39"/>
        <v>17.292000000000002</v>
      </c>
      <c r="Q552" s="367">
        <v>42371</v>
      </c>
      <c r="R552" s="365" t="s">
        <v>1648</v>
      </c>
      <c r="S552" s="365"/>
      <c r="T552" s="365">
        <v>1</v>
      </c>
      <c r="U552" s="365"/>
      <c r="V552" s="367"/>
      <c r="W552" s="365"/>
      <c r="X552" s="365"/>
      <c r="Y552" s="365"/>
      <c r="Z552" s="365"/>
      <c r="AA552" s="533"/>
      <c r="AB552" s="365">
        <f t="shared" si="36"/>
        <v>1</v>
      </c>
      <c r="AC552" s="588"/>
      <c r="AD552" s="365"/>
    </row>
    <row r="553" spans="1:49" s="541" customFormat="1" ht="18.75" hidden="1" customHeight="1" x14ac:dyDescent="0.3">
      <c r="A553" s="807"/>
      <c r="B553" s="365" t="s">
        <v>784</v>
      </c>
      <c r="C553" s="588" t="s">
        <v>748</v>
      </c>
      <c r="D553" s="588" t="s">
        <v>779</v>
      </c>
      <c r="E553" s="365" t="s">
        <v>947</v>
      </c>
      <c r="F553" s="365" t="s">
        <v>1784</v>
      </c>
      <c r="G553" s="365" t="s">
        <v>3</v>
      </c>
      <c r="H553" s="588"/>
      <c r="I553" s="588"/>
      <c r="J553" s="588"/>
      <c r="K553" s="588"/>
      <c r="L553" s="365"/>
      <c r="M553" s="274">
        <v>14.41</v>
      </c>
      <c r="N553" s="366">
        <f t="shared" si="37"/>
        <v>7.2050000000000001</v>
      </c>
      <c r="O553" s="366">
        <f t="shared" si="38"/>
        <v>4.8033333333333337</v>
      </c>
      <c r="P553" s="366">
        <f t="shared" si="39"/>
        <v>17.292000000000002</v>
      </c>
      <c r="Q553" s="367">
        <v>42371</v>
      </c>
      <c r="R553" s="365" t="s">
        <v>1648</v>
      </c>
      <c r="S553" s="365"/>
      <c r="T553" s="365">
        <v>1</v>
      </c>
      <c r="U553" s="365"/>
      <c r="V553" s="367"/>
      <c r="W553" s="365"/>
      <c r="X553" s="365"/>
      <c r="Y553" s="365"/>
      <c r="Z553" s="365"/>
      <c r="AA553" s="533"/>
      <c r="AB553" s="365">
        <f t="shared" si="36"/>
        <v>1</v>
      </c>
      <c r="AC553" s="588"/>
      <c r="AD553" s="365"/>
    </row>
    <row r="554" spans="1:49" s="541" customFormat="1" ht="18.75" hidden="1" customHeight="1" x14ac:dyDescent="0.3">
      <c r="A554" s="807"/>
      <c r="B554" s="365" t="s">
        <v>784</v>
      </c>
      <c r="C554" s="588" t="s">
        <v>748</v>
      </c>
      <c r="D554" s="588" t="s">
        <v>779</v>
      </c>
      <c r="E554" s="365" t="s">
        <v>1022</v>
      </c>
      <c r="F554" s="365" t="s">
        <v>1784</v>
      </c>
      <c r="G554" s="365" t="s">
        <v>3</v>
      </c>
      <c r="H554" s="588"/>
      <c r="I554" s="588"/>
      <c r="J554" s="588"/>
      <c r="K554" s="588"/>
      <c r="L554" s="365"/>
      <c r="M554" s="274">
        <v>14.41</v>
      </c>
      <c r="N554" s="366">
        <f t="shared" si="37"/>
        <v>7.2050000000000001</v>
      </c>
      <c r="O554" s="366">
        <f t="shared" si="38"/>
        <v>4.8033333333333337</v>
      </c>
      <c r="P554" s="366">
        <f t="shared" si="39"/>
        <v>17.292000000000002</v>
      </c>
      <c r="Q554" s="367">
        <v>42371</v>
      </c>
      <c r="R554" s="365" t="s">
        <v>1648</v>
      </c>
      <c r="S554" s="365"/>
      <c r="T554" s="365">
        <v>1</v>
      </c>
      <c r="U554" s="365"/>
      <c r="V554" s="367"/>
      <c r="W554" s="365"/>
      <c r="X554" s="365"/>
      <c r="Y554" s="365"/>
      <c r="Z554" s="365"/>
      <c r="AA554" s="533"/>
      <c r="AB554" s="365">
        <f t="shared" si="36"/>
        <v>1</v>
      </c>
      <c r="AC554" s="588"/>
      <c r="AD554" s="365"/>
    </row>
    <row r="555" spans="1:49" s="541" customFormat="1" ht="18.75" hidden="1" customHeight="1" x14ac:dyDescent="0.3">
      <c r="A555" s="807"/>
      <c r="B555" s="365" t="s">
        <v>1406</v>
      </c>
      <c r="C555" s="588" t="s">
        <v>157</v>
      </c>
      <c r="D555" s="588" t="s">
        <v>1539</v>
      </c>
      <c r="E555" s="365" t="s">
        <v>196</v>
      </c>
      <c r="F555" s="365" t="s">
        <v>1540</v>
      </c>
      <c r="G555" s="365" t="s">
        <v>3</v>
      </c>
      <c r="H555" s="588"/>
      <c r="I555" s="588"/>
      <c r="J555" s="588"/>
      <c r="K555" s="588"/>
      <c r="L555" s="588"/>
      <c r="M555" s="280">
        <v>58.19</v>
      </c>
      <c r="N555" s="368">
        <f t="shared" si="37"/>
        <v>29.094999999999999</v>
      </c>
      <c r="O555" s="368">
        <f t="shared" si="38"/>
        <v>19.396666666666665</v>
      </c>
      <c r="P555" s="368">
        <f t="shared" si="39"/>
        <v>69.828000000000003</v>
      </c>
      <c r="Q555" s="367">
        <v>42371</v>
      </c>
      <c r="R555" s="365" t="s">
        <v>1648</v>
      </c>
      <c r="S555" s="365"/>
      <c r="T555" s="365">
        <v>3</v>
      </c>
      <c r="U555" s="365"/>
      <c r="V555" s="367"/>
      <c r="W555" s="365"/>
      <c r="X555" s="365"/>
      <c r="Y555" s="365"/>
      <c r="Z555" s="365"/>
      <c r="AA555" s="533"/>
      <c r="AB555" s="365">
        <f t="shared" si="36"/>
        <v>3</v>
      </c>
      <c r="AC555" s="588"/>
      <c r="AD555" s="365"/>
    </row>
    <row r="556" spans="1:49" s="541" customFormat="1" ht="18.75" hidden="1" customHeight="1" x14ac:dyDescent="0.3">
      <c r="A556" s="807"/>
      <c r="B556" s="365" t="s">
        <v>158</v>
      </c>
      <c r="C556" s="588" t="s">
        <v>157</v>
      </c>
      <c r="D556" s="588" t="s">
        <v>1539</v>
      </c>
      <c r="E556" s="365" t="s">
        <v>690</v>
      </c>
      <c r="F556" s="365" t="s">
        <v>1540</v>
      </c>
      <c r="G556" s="365" t="s">
        <v>3</v>
      </c>
      <c r="H556" s="588"/>
      <c r="I556" s="588"/>
      <c r="J556" s="588"/>
      <c r="K556" s="588"/>
      <c r="L556" s="588"/>
      <c r="M556" s="280">
        <v>58.19</v>
      </c>
      <c r="N556" s="368">
        <f t="shared" si="37"/>
        <v>29.094999999999999</v>
      </c>
      <c r="O556" s="368">
        <f t="shared" si="38"/>
        <v>19.396666666666665</v>
      </c>
      <c r="P556" s="368">
        <f t="shared" si="39"/>
        <v>69.828000000000003</v>
      </c>
      <c r="Q556" s="367">
        <v>42371</v>
      </c>
      <c r="R556" s="365" t="s">
        <v>1648</v>
      </c>
      <c r="S556" s="365"/>
      <c r="T556" s="365">
        <v>9</v>
      </c>
      <c r="U556" s="365"/>
      <c r="V556" s="367"/>
      <c r="W556" s="365"/>
      <c r="X556" s="365"/>
      <c r="Y556" s="365"/>
      <c r="Z556" s="365"/>
      <c r="AA556" s="533"/>
      <c r="AB556" s="365">
        <f t="shared" si="36"/>
        <v>9</v>
      </c>
      <c r="AC556" s="588"/>
      <c r="AD556" s="365"/>
    </row>
    <row r="557" spans="1:49" s="541" customFormat="1" ht="18.75" hidden="1" customHeight="1" x14ac:dyDescent="0.3">
      <c r="A557" s="807"/>
      <c r="B557" s="365" t="s">
        <v>1168</v>
      </c>
      <c r="C557" s="588" t="s">
        <v>1077</v>
      </c>
      <c r="D557" s="588" t="s">
        <v>1541</v>
      </c>
      <c r="E557" s="365" t="s">
        <v>911</v>
      </c>
      <c r="F557" s="365" t="s">
        <v>1346</v>
      </c>
      <c r="G557" s="365" t="s">
        <v>3</v>
      </c>
      <c r="H557" s="588"/>
      <c r="I557" s="588"/>
      <c r="J557" s="588"/>
      <c r="K557" s="588"/>
      <c r="L557" s="588"/>
      <c r="M557" s="280">
        <v>31.89</v>
      </c>
      <c r="N557" s="368">
        <f t="shared" si="37"/>
        <v>15.945</v>
      </c>
      <c r="O557" s="368">
        <f t="shared" si="38"/>
        <v>10.63</v>
      </c>
      <c r="P557" s="368">
        <f t="shared" si="39"/>
        <v>38.268000000000001</v>
      </c>
      <c r="Q557" s="367">
        <v>42371</v>
      </c>
      <c r="R557" s="365" t="s">
        <v>1648</v>
      </c>
      <c r="S557" s="365"/>
      <c r="T557" s="365">
        <v>1</v>
      </c>
      <c r="U557" s="365"/>
      <c r="V557" s="367"/>
      <c r="W557" s="365"/>
      <c r="X557" s="365"/>
      <c r="Y557" s="365"/>
      <c r="Z557" s="365"/>
      <c r="AA557" s="533"/>
      <c r="AB557" s="365">
        <f t="shared" si="36"/>
        <v>1</v>
      </c>
      <c r="AC557" s="588"/>
      <c r="AD557" s="365"/>
    </row>
    <row r="558" spans="1:49" s="541" customFormat="1" ht="18.75" hidden="1" customHeight="1" x14ac:dyDescent="0.3">
      <c r="A558" s="807"/>
      <c r="B558" s="365" t="s">
        <v>1168</v>
      </c>
      <c r="C558" s="588" t="s">
        <v>1075</v>
      </c>
      <c r="D558" s="588" t="s">
        <v>1542</v>
      </c>
      <c r="E558" s="365" t="s">
        <v>196</v>
      </c>
      <c r="F558" s="365" t="s">
        <v>1346</v>
      </c>
      <c r="G558" s="365" t="s">
        <v>3</v>
      </c>
      <c r="H558" s="588"/>
      <c r="I558" s="588"/>
      <c r="J558" s="588"/>
      <c r="K558" s="588"/>
      <c r="L558" s="588"/>
      <c r="M558" s="280">
        <v>31.89</v>
      </c>
      <c r="N558" s="368">
        <f t="shared" si="37"/>
        <v>15.945</v>
      </c>
      <c r="O558" s="368">
        <f t="shared" si="38"/>
        <v>10.63</v>
      </c>
      <c r="P558" s="368">
        <f t="shared" si="39"/>
        <v>38.268000000000001</v>
      </c>
      <c r="Q558" s="367">
        <v>42371</v>
      </c>
      <c r="R558" s="365" t="s">
        <v>1648</v>
      </c>
      <c r="S558" s="365"/>
      <c r="T558" s="365">
        <v>1</v>
      </c>
      <c r="U558" s="365"/>
      <c r="V558" s="367"/>
      <c r="W558" s="365"/>
      <c r="X558" s="365"/>
      <c r="Y558" s="365"/>
      <c r="Z558" s="365"/>
      <c r="AA558" s="533"/>
      <c r="AB558" s="365">
        <f t="shared" si="36"/>
        <v>1</v>
      </c>
      <c r="AC558" s="588"/>
      <c r="AD558" s="365"/>
    </row>
    <row r="559" spans="1:49" s="541" customFormat="1" ht="18.75" hidden="1" customHeight="1" x14ac:dyDescent="0.3">
      <c r="A559" s="807"/>
      <c r="B559" s="365" t="s">
        <v>1168</v>
      </c>
      <c r="C559" s="588" t="s">
        <v>1075</v>
      </c>
      <c r="D559" s="588" t="s">
        <v>1542</v>
      </c>
      <c r="E559" s="365"/>
      <c r="F559" s="365" t="s">
        <v>1346</v>
      </c>
      <c r="G559" s="365" t="s">
        <v>3</v>
      </c>
      <c r="H559" s="588"/>
      <c r="I559" s="588"/>
      <c r="J559" s="588"/>
      <c r="K559" s="588"/>
      <c r="L559" s="588"/>
      <c r="M559" s="280">
        <v>31.89</v>
      </c>
      <c r="N559" s="368">
        <f t="shared" si="37"/>
        <v>15.945</v>
      </c>
      <c r="O559" s="368">
        <f t="shared" si="38"/>
        <v>10.63</v>
      </c>
      <c r="P559" s="368">
        <f t="shared" si="39"/>
        <v>38.268000000000001</v>
      </c>
      <c r="Q559" s="367">
        <v>42371</v>
      </c>
      <c r="R559" s="365" t="s">
        <v>1648</v>
      </c>
      <c r="S559" s="365"/>
      <c r="T559" s="365">
        <v>1</v>
      </c>
      <c r="U559" s="365"/>
      <c r="V559" s="367"/>
      <c r="W559" s="365"/>
      <c r="X559" s="365"/>
      <c r="Y559" s="365"/>
      <c r="Z559" s="365"/>
      <c r="AA559" s="533"/>
      <c r="AB559" s="365">
        <f t="shared" si="36"/>
        <v>1</v>
      </c>
      <c r="AC559" s="588"/>
      <c r="AD559" s="365"/>
    </row>
    <row r="560" spans="1:49" s="541" customFormat="1" ht="18.75" hidden="1" customHeight="1" x14ac:dyDescent="0.3">
      <c r="A560" s="807"/>
      <c r="B560" s="591" t="s">
        <v>1590</v>
      </c>
      <c r="C560" s="590" t="s">
        <v>1526</v>
      </c>
      <c r="D560" s="590" t="s">
        <v>1604</v>
      </c>
      <c r="E560" s="533" t="s">
        <v>1052</v>
      </c>
      <c r="F560" s="365"/>
      <c r="G560" s="365" t="s">
        <v>3</v>
      </c>
      <c r="H560" s="588"/>
      <c r="I560" s="588"/>
      <c r="J560" s="588"/>
      <c r="K560" s="588"/>
      <c r="L560" s="588"/>
      <c r="M560" s="347">
        <v>78</v>
      </c>
      <c r="N560" s="368">
        <f t="shared" si="37"/>
        <v>39</v>
      </c>
      <c r="O560" s="368">
        <f t="shared" si="38"/>
        <v>26</v>
      </c>
      <c r="P560" s="368">
        <f t="shared" si="39"/>
        <v>93.6</v>
      </c>
      <c r="Q560" s="367">
        <v>42371</v>
      </c>
      <c r="R560" s="365" t="s">
        <v>1648</v>
      </c>
      <c r="S560" s="365"/>
      <c r="T560" s="533">
        <v>1</v>
      </c>
      <c r="U560" s="365"/>
      <c r="V560" s="367"/>
      <c r="W560" s="365"/>
      <c r="X560" s="365"/>
      <c r="Y560" s="365"/>
      <c r="Z560" s="365"/>
      <c r="AA560" s="533"/>
      <c r="AB560" s="533">
        <f t="shared" si="36"/>
        <v>1</v>
      </c>
      <c r="AC560" s="588"/>
      <c r="AD560" s="365"/>
    </row>
    <row r="561" spans="1:155" s="541" customFormat="1" ht="18.75" hidden="1" customHeight="1" x14ac:dyDescent="0.3">
      <c r="A561" s="807"/>
      <c r="B561" s="591" t="s">
        <v>1590</v>
      </c>
      <c r="C561" s="590" t="s">
        <v>1526</v>
      </c>
      <c r="D561" s="590" t="s">
        <v>1604</v>
      </c>
      <c r="E561" s="533"/>
      <c r="F561" s="365"/>
      <c r="G561" s="365" t="s">
        <v>3</v>
      </c>
      <c r="H561" s="588"/>
      <c r="I561" s="588"/>
      <c r="J561" s="588"/>
      <c r="K561" s="588"/>
      <c r="L561" s="588"/>
      <c r="M561" s="347">
        <v>78</v>
      </c>
      <c r="N561" s="368">
        <f t="shared" si="37"/>
        <v>39</v>
      </c>
      <c r="O561" s="368">
        <f t="shared" si="38"/>
        <v>26</v>
      </c>
      <c r="P561" s="368">
        <f t="shared" si="39"/>
        <v>93.6</v>
      </c>
      <c r="Q561" s="367">
        <v>42371</v>
      </c>
      <c r="R561" s="365" t="s">
        <v>1648</v>
      </c>
      <c r="S561" s="365"/>
      <c r="T561" s="533">
        <v>1</v>
      </c>
      <c r="U561" s="365"/>
      <c r="V561" s="367"/>
      <c r="W561" s="365"/>
      <c r="X561" s="365"/>
      <c r="Y561" s="365"/>
      <c r="Z561" s="365"/>
      <c r="AA561" s="533"/>
      <c r="AB561" s="533">
        <f>T561</f>
        <v>1</v>
      </c>
      <c r="AC561" s="588"/>
      <c r="AD561" s="365"/>
      <c r="AV561" s="541" t="s">
        <v>1787</v>
      </c>
      <c r="BP561" s="541" t="s">
        <v>1786</v>
      </c>
      <c r="EY561" s="541" t="s">
        <v>1785</v>
      </c>
    </row>
    <row r="562" spans="1:155" s="541" customFormat="1" ht="18.75" hidden="1" customHeight="1" x14ac:dyDescent="0.3">
      <c r="A562" s="807"/>
      <c r="B562" s="591" t="s">
        <v>1612</v>
      </c>
      <c r="C562" s="590" t="s">
        <v>1610</v>
      </c>
      <c r="D562" s="590" t="s">
        <v>1611</v>
      </c>
      <c r="E562" s="533" t="s">
        <v>1614</v>
      </c>
      <c r="F562" s="365"/>
      <c r="G562" s="365" t="s">
        <v>3</v>
      </c>
      <c r="H562" s="588"/>
      <c r="I562" s="588"/>
      <c r="J562" s="588"/>
      <c r="K562" s="588"/>
      <c r="L562" s="588"/>
      <c r="M562" s="280">
        <v>40.28</v>
      </c>
      <c r="N562" s="368">
        <f t="shared" ref="N562:N625" si="40">+M562/2</f>
        <v>20.14</v>
      </c>
      <c r="O562" s="368">
        <f t="shared" ref="O562:O625" si="41">+M562/3</f>
        <v>13.426666666666668</v>
      </c>
      <c r="P562" s="368">
        <f t="shared" si="39"/>
        <v>48.335999999999999</v>
      </c>
      <c r="Q562" s="367">
        <v>42371</v>
      </c>
      <c r="R562" s="365" t="s">
        <v>1648</v>
      </c>
      <c r="S562" s="365"/>
      <c r="T562" s="533">
        <v>1</v>
      </c>
      <c r="U562" s="365"/>
      <c r="V562" s="367"/>
      <c r="W562" s="365"/>
      <c r="X562" s="365"/>
      <c r="Y562" s="365"/>
      <c r="Z562" s="365"/>
      <c r="AA562" s="533"/>
      <c r="AB562" s="533">
        <f>T562</f>
        <v>1</v>
      </c>
      <c r="AC562" s="588"/>
      <c r="AD562" s="365"/>
    </row>
    <row r="563" spans="1:155" s="551" customFormat="1" ht="18.75" hidden="1" customHeight="1" x14ac:dyDescent="0.3">
      <c r="A563" s="806" t="s">
        <v>1055</v>
      </c>
      <c r="B563" s="365" t="s">
        <v>37</v>
      </c>
      <c r="C563" s="592" t="s">
        <v>1026</v>
      </c>
      <c r="D563" s="588" t="s">
        <v>1027</v>
      </c>
      <c r="E563" s="365" t="s">
        <v>1028</v>
      </c>
      <c r="F563" s="365"/>
      <c r="G563" s="365" t="s">
        <v>3</v>
      </c>
      <c r="H563" s="588"/>
      <c r="I563" s="588"/>
      <c r="J563" s="588"/>
      <c r="K563" s="588"/>
      <c r="L563" s="365"/>
      <c r="M563" s="274">
        <v>33.76</v>
      </c>
      <c r="N563" s="366">
        <f t="shared" si="40"/>
        <v>16.88</v>
      </c>
      <c r="O563" s="366">
        <f t="shared" si="41"/>
        <v>11.253333333333332</v>
      </c>
      <c r="P563" s="366">
        <f t="shared" si="39"/>
        <v>40.512</v>
      </c>
      <c r="Q563" s="367">
        <v>42371</v>
      </c>
      <c r="R563" s="365" t="s">
        <v>1648</v>
      </c>
      <c r="S563" s="365"/>
      <c r="T563" s="365">
        <v>1</v>
      </c>
      <c r="U563" s="365"/>
      <c r="V563" s="367"/>
      <c r="W563" s="365"/>
      <c r="X563" s="365"/>
      <c r="Y563" s="365"/>
      <c r="Z563" s="365"/>
      <c r="AA563" s="532"/>
      <c r="AB563" s="365">
        <f>T563-Y563</f>
        <v>1</v>
      </c>
      <c r="AC563" s="588"/>
      <c r="AD563" s="365"/>
      <c r="AE563" s="547"/>
      <c r="AF563" s="547"/>
      <c r="AG563" s="547"/>
      <c r="AH563" s="547"/>
      <c r="AI563" s="547"/>
      <c r="AJ563" s="547"/>
      <c r="AK563" s="547"/>
      <c r="AL563" s="547"/>
      <c r="AM563" s="547"/>
      <c r="AN563" s="547"/>
      <c r="AO563" s="547"/>
      <c r="AP563" s="547"/>
      <c r="AQ563" s="547"/>
      <c r="AR563" s="547"/>
      <c r="AS563" s="547"/>
      <c r="AT563" s="547"/>
      <c r="AU563" s="547"/>
      <c r="AV563" s="547"/>
      <c r="AW563" s="547"/>
    </row>
    <row r="564" spans="1:155" s="541" customFormat="1" ht="18.75" hidden="1" customHeight="1" x14ac:dyDescent="0.3">
      <c r="A564" s="806"/>
      <c r="B564" s="365" t="s">
        <v>646</v>
      </c>
      <c r="C564" s="588" t="s">
        <v>679</v>
      </c>
      <c r="D564" s="588" t="s">
        <v>681</v>
      </c>
      <c r="E564" s="364" t="s">
        <v>1788</v>
      </c>
      <c r="F564" s="365" t="s">
        <v>552</v>
      </c>
      <c r="G564" s="365" t="s">
        <v>3</v>
      </c>
      <c r="H564" s="588"/>
      <c r="I564" s="588"/>
      <c r="J564" s="588"/>
      <c r="K564" s="588"/>
      <c r="L564" s="365"/>
      <c r="M564" s="274">
        <v>29</v>
      </c>
      <c r="N564" s="366">
        <f t="shared" si="40"/>
        <v>14.5</v>
      </c>
      <c r="O564" s="366">
        <f t="shared" si="41"/>
        <v>9.6666666666666661</v>
      </c>
      <c r="P564" s="366">
        <f t="shared" ref="P564:P627" si="42">+M564+(M564*20%)</f>
        <v>34.799999999999997</v>
      </c>
      <c r="Q564" s="367">
        <v>42371</v>
      </c>
      <c r="R564" s="365" t="s">
        <v>1648</v>
      </c>
      <c r="S564" s="365"/>
      <c r="T564" s="365">
        <v>1</v>
      </c>
      <c r="U564" s="365"/>
      <c r="V564" s="367"/>
      <c r="W564" s="365"/>
      <c r="X564" s="365"/>
      <c r="Y564" s="365"/>
      <c r="Z564" s="365"/>
      <c r="AA564" s="533"/>
      <c r="AB564" s="365">
        <f t="shared" ref="AB564:AB569" si="43">T564</f>
        <v>1</v>
      </c>
      <c r="AC564" s="588"/>
      <c r="AD564" s="365"/>
    </row>
    <row r="565" spans="1:155" s="541" customFormat="1" ht="18.75" hidden="1" customHeight="1" x14ac:dyDescent="0.3">
      <c r="A565" s="806"/>
      <c r="B565" s="365" t="s">
        <v>79</v>
      </c>
      <c r="C565" s="588" t="s">
        <v>321</v>
      </c>
      <c r="D565" s="588" t="s">
        <v>280</v>
      </c>
      <c r="E565" s="365" t="s">
        <v>1789</v>
      </c>
      <c r="F565" s="365" t="s">
        <v>335</v>
      </c>
      <c r="G565" s="365" t="s">
        <v>3</v>
      </c>
      <c r="H565" s="588"/>
      <c r="I565" s="588"/>
      <c r="J565" s="588"/>
      <c r="K565" s="588"/>
      <c r="L565" s="365"/>
      <c r="M565" s="274">
        <v>55.25</v>
      </c>
      <c r="N565" s="366">
        <f t="shared" si="40"/>
        <v>27.625</v>
      </c>
      <c r="O565" s="366">
        <f t="shared" si="41"/>
        <v>18.416666666666668</v>
      </c>
      <c r="P565" s="366">
        <f t="shared" si="42"/>
        <v>66.3</v>
      </c>
      <c r="Q565" s="367">
        <v>42371</v>
      </c>
      <c r="R565" s="365" t="s">
        <v>1648</v>
      </c>
      <c r="S565" s="365"/>
      <c r="T565" s="365">
        <v>4</v>
      </c>
      <c r="U565" s="365"/>
      <c r="V565" s="367"/>
      <c r="W565" s="365"/>
      <c r="X565" s="365"/>
      <c r="Y565" s="365"/>
      <c r="Z565" s="365"/>
      <c r="AA565" s="365"/>
      <c r="AB565" s="533">
        <f t="shared" si="43"/>
        <v>4</v>
      </c>
      <c r="AC565" s="588"/>
      <c r="AD565" s="365"/>
    </row>
    <row r="566" spans="1:155" s="541" customFormat="1" ht="18.75" hidden="1" customHeight="1" x14ac:dyDescent="0.3">
      <c r="A566" s="807" t="s">
        <v>1056</v>
      </c>
      <c r="B566" s="365" t="s">
        <v>537</v>
      </c>
      <c r="C566" s="588" t="s">
        <v>154</v>
      </c>
      <c r="D566" s="588" t="s">
        <v>235</v>
      </c>
      <c r="E566" s="365" t="s">
        <v>155</v>
      </c>
      <c r="F566" s="365" t="s">
        <v>338</v>
      </c>
      <c r="G566" s="365" t="s">
        <v>3</v>
      </c>
      <c r="H566" s="588"/>
      <c r="I566" s="588"/>
      <c r="J566" s="588"/>
      <c r="K566" s="588"/>
      <c r="L566" s="365"/>
      <c r="M566" s="274">
        <v>48.52</v>
      </c>
      <c r="N566" s="366">
        <f t="shared" si="40"/>
        <v>24.26</v>
      </c>
      <c r="O566" s="366">
        <f t="shared" si="41"/>
        <v>16.173333333333336</v>
      </c>
      <c r="P566" s="366">
        <f t="shared" si="42"/>
        <v>58.224000000000004</v>
      </c>
      <c r="Q566" s="367">
        <v>42371</v>
      </c>
      <c r="R566" s="365" t="s">
        <v>1648</v>
      </c>
      <c r="S566" s="365"/>
      <c r="T566" s="365">
        <v>3</v>
      </c>
      <c r="U566" s="365"/>
      <c r="V566" s="367"/>
      <c r="W566" s="365"/>
      <c r="X566" s="365"/>
      <c r="Y566" s="365"/>
      <c r="Z566" s="365"/>
      <c r="AA566" s="365"/>
      <c r="AB566" s="533">
        <f t="shared" si="43"/>
        <v>3</v>
      </c>
      <c r="AC566" s="588"/>
      <c r="AD566" s="365"/>
    </row>
    <row r="567" spans="1:155" s="541" customFormat="1" ht="18.75" hidden="1" customHeight="1" x14ac:dyDescent="0.3">
      <c r="A567" s="807"/>
      <c r="B567" s="365" t="s">
        <v>41</v>
      </c>
      <c r="C567" s="588" t="s">
        <v>473</v>
      </c>
      <c r="D567" s="588" t="s">
        <v>250</v>
      </c>
      <c r="E567" s="365" t="s">
        <v>622</v>
      </c>
      <c r="F567" s="365" t="s">
        <v>343</v>
      </c>
      <c r="G567" s="365" t="s">
        <v>3</v>
      </c>
      <c r="H567" s="588"/>
      <c r="I567" s="588"/>
      <c r="J567" s="588"/>
      <c r="K567" s="588"/>
      <c r="L567" s="365"/>
      <c r="M567" s="274">
        <v>37.22</v>
      </c>
      <c r="N567" s="366">
        <f t="shared" si="40"/>
        <v>18.61</v>
      </c>
      <c r="O567" s="366">
        <f t="shared" si="41"/>
        <v>12.406666666666666</v>
      </c>
      <c r="P567" s="366">
        <f t="shared" si="42"/>
        <v>44.664000000000001</v>
      </c>
      <c r="Q567" s="367">
        <v>42371</v>
      </c>
      <c r="R567" s="365" t="s">
        <v>1648</v>
      </c>
      <c r="S567" s="365"/>
      <c r="T567" s="365">
        <v>9</v>
      </c>
      <c r="U567" s="365"/>
      <c r="V567" s="365"/>
      <c r="W567" s="365"/>
      <c r="X567" s="365"/>
      <c r="Y567" s="365"/>
      <c r="Z567" s="365"/>
      <c r="AA567" s="365"/>
      <c r="AB567" s="365">
        <f t="shared" si="43"/>
        <v>9</v>
      </c>
      <c r="AC567" s="588"/>
      <c r="AD567" s="365"/>
    </row>
    <row r="568" spans="1:155" s="541" customFormat="1" ht="18.75" hidden="1" customHeight="1" x14ac:dyDescent="0.3">
      <c r="A568" s="807"/>
      <c r="B568" s="365" t="s">
        <v>80</v>
      </c>
      <c r="C568" s="588" t="s">
        <v>323</v>
      </c>
      <c r="D568" s="588" t="s">
        <v>446</v>
      </c>
      <c r="E568" s="365" t="s">
        <v>1790</v>
      </c>
      <c r="F568" s="365" t="s">
        <v>335</v>
      </c>
      <c r="G568" s="365" t="s">
        <v>3</v>
      </c>
      <c r="H568" s="588"/>
      <c r="I568" s="588"/>
      <c r="J568" s="588"/>
      <c r="K568" s="588"/>
      <c r="L568" s="365"/>
      <c r="M568" s="274">
        <v>60.93</v>
      </c>
      <c r="N568" s="366">
        <f t="shared" si="40"/>
        <v>30.465</v>
      </c>
      <c r="O568" s="366">
        <f t="shared" si="41"/>
        <v>20.309999999999999</v>
      </c>
      <c r="P568" s="366">
        <f t="shared" si="42"/>
        <v>73.116</v>
      </c>
      <c r="Q568" s="367">
        <v>42371</v>
      </c>
      <c r="R568" s="365" t="s">
        <v>1648</v>
      </c>
      <c r="S568" s="365"/>
      <c r="T568" s="365">
        <v>1</v>
      </c>
      <c r="U568" s="365"/>
      <c r="V568" s="365"/>
      <c r="W568" s="365"/>
      <c r="X568" s="365"/>
      <c r="Y568" s="365"/>
      <c r="Z568" s="365"/>
      <c r="AA568" s="365"/>
      <c r="AB568" s="365">
        <f t="shared" si="43"/>
        <v>1</v>
      </c>
      <c r="AC568" s="588"/>
      <c r="AD568" s="365"/>
    </row>
    <row r="569" spans="1:155" s="541" customFormat="1" ht="18.75" hidden="1" customHeight="1" x14ac:dyDescent="0.3">
      <c r="A569" s="807"/>
      <c r="B569" s="365" t="s">
        <v>2298</v>
      </c>
      <c r="C569" s="588" t="s">
        <v>680</v>
      </c>
      <c r="D569" s="588" t="s">
        <v>682</v>
      </c>
      <c r="E569" s="364" t="s">
        <v>805</v>
      </c>
      <c r="F569" s="365" t="s">
        <v>552</v>
      </c>
      <c r="G569" s="365" t="s">
        <v>3</v>
      </c>
      <c r="H569" s="588"/>
      <c r="I569" s="588"/>
      <c r="J569" s="588"/>
      <c r="K569" s="588"/>
      <c r="L569" s="365"/>
      <c r="M569" s="274">
        <v>29</v>
      </c>
      <c r="N569" s="366">
        <f t="shared" si="40"/>
        <v>14.5</v>
      </c>
      <c r="O569" s="366">
        <f t="shared" si="41"/>
        <v>9.6666666666666661</v>
      </c>
      <c r="P569" s="366">
        <f t="shared" si="42"/>
        <v>34.799999999999997</v>
      </c>
      <c r="Q569" s="367">
        <v>42371</v>
      </c>
      <c r="R569" s="365" t="s">
        <v>1648</v>
      </c>
      <c r="S569" s="365"/>
      <c r="T569" s="365">
        <v>3</v>
      </c>
      <c r="U569" s="365"/>
      <c r="V569" s="367"/>
      <c r="W569" s="365"/>
      <c r="X569" s="365"/>
      <c r="Y569" s="365"/>
      <c r="Z569" s="365"/>
      <c r="AA569" s="533"/>
      <c r="AB569" s="365">
        <f t="shared" si="43"/>
        <v>3</v>
      </c>
      <c r="AC569" s="588"/>
      <c r="AD569" s="365"/>
    </row>
    <row r="570" spans="1:155" s="541" customFormat="1" ht="18.75" hidden="1" customHeight="1" x14ac:dyDescent="0.3">
      <c r="A570" s="807"/>
      <c r="B570" s="365" t="s">
        <v>822</v>
      </c>
      <c r="C570" s="588" t="s">
        <v>617</v>
      </c>
      <c r="D570" s="588" t="s">
        <v>823</v>
      </c>
      <c r="E570" s="365" t="s">
        <v>1916</v>
      </c>
      <c r="F570" s="365" t="s">
        <v>344</v>
      </c>
      <c r="G570" s="365" t="s">
        <v>3</v>
      </c>
      <c r="H570" s="588"/>
      <c r="I570" s="588"/>
      <c r="J570" s="588"/>
      <c r="K570" s="588"/>
      <c r="L570" s="588"/>
      <c r="M570" s="280">
        <v>35.22</v>
      </c>
      <c r="N570" s="368">
        <f t="shared" si="40"/>
        <v>17.61</v>
      </c>
      <c r="O570" s="368">
        <f t="shared" si="41"/>
        <v>11.74</v>
      </c>
      <c r="P570" s="368">
        <f t="shared" si="42"/>
        <v>42.263999999999996</v>
      </c>
      <c r="Q570" s="367">
        <v>42371</v>
      </c>
      <c r="R570" s="365" t="s">
        <v>1648</v>
      </c>
      <c r="S570" s="365"/>
      <c r="T570" s="365">
        <v>4</v>
      </c>
      <c r="U570" s="365"/>
      <c r="V570" s="367"/>
      <c r="W570" s="365"/>
      <c r="X570" s="365"/>
      <c r="Y570" s="365"/>
      <c r="Z570" s="365"/>
      <c r="AA570" s="533"/>
      <c r="AB570" s="365">
        <f>T570-Y570</f>
        <v>4</v>
      </c>
      <c r="AC570" s="588"/>
      <c r="AD570" s="365"/>
    </row>
    <row r="571" spans="1:155" s="541" customFormat="1" ht="18.75" hidden="1" customHeight="1" x14ac:dyDescent="0.3">
      <c r="A571" s="807"/>
      <c r="B571" s="365" t="s">
        <v>2036</v>
      </c>
      <c r="C571" s="588" t="s">
        <v>1442</v>
      </c>
      <c r="D571" s="588" t="s">
        <v>1522</v>
      </c>
      <c r="E571" s="365" t="s">
        <v>2250</v>
      </c>
      <c r="F571" s="365" t="s">
        <v>1474</v>
      </c>
      <c r="G571" s="365" t="s">
        <v>3</v>
      </c>
      <c r="H571" s="588"/>
      <c r="I571" s="588"/>
      <c r="J571" s="588"/>
      <c r="K571" s="588"/>
      <c r="L571" s="588"/>
      <c r="M571" s="280">
        <v>52.12</v>
      </c>
      <c r="N571" s="368">
        <f t="shared" si="40"/>
        <v>26.06</v>
      </c>
      <c r="O571" s="368">
        <f t="shared" si="41"/>
        <v>17.373333333333331</v>
      </c>
      <c r="P571" s="368">
        <f t="shared" si="42"/>
        <v>62.543999999999997</v>
      </c>
      <c r="Q571" s="367">
        <v>42371</v>
      </c>
      <c r="R571" s="365" t="s">
        <v>1648</v>
      </c>
      <c r="S571" s="365"/>
      <c r="T571" s="365">
        <v>7</v>
      </c>
      <c r="U571" s="365"/>
      <c r="V571" s="367"/>
      <c r="W571" s="365"/>
      <c r="X571" s="365"/>
      <c r="Y571" s="365"/>
      <c r="Z571" s="365"/>
      <c r="AA571" s="533"/>
      <c r="AB571" s="365">
        <v>7</v>
      </c>
      <c r="AC571" s="588"/>
      <c r="AD571" s="365"/>
    </row>
    <row r="572" spans="1:155" s="541" customFormat="1" ht="18.75" hidden="1" customHeight="1" x14ac:dyDescent="0.3">
      <c r="A572" s="807"/>
      <c r="B572" s="365" t="s">
        <v>1587</v>
      </c>
      <c r="C572" s="588" t="s">
        <v>1526</v>
      </c>
      <c r="D572" s="588" t="s">
        <v>1527</v>
      </c>
      <c r="E572" s="365" t="s">
        <v>911</v>
      </c>
      <c r="F572" s="365" t="s">
        <v>1346</v>
      </c>
      <c r="G572" s="365" t="s">
        <v>3</v>
      </c>
      <c r="H572" s="588"/>
      <c r="I572" s="588"/>
      <c r="J572" s="588"/>
      <c r="K572" s="588"/>
      <c r="L572" s="588"/>
      <c r="M572" s="347">
        <v>78</v>
      </c>
      <c r="N572" s="368">
        <f t="shared" si="40"/>
        <v>39</v>
      </c>
      <c r="O572" s="368">
        <f t="shared" si="41"/>
        <v>26</v>
      </c>
      <c r="P572" s="368">
        <f t="shared" si="42"/>
        <v>93.6</v>
      </c>
      <c r="Q572" s="367">
        <v>42371</v>
      </c>
      <c r="R572" s="365" t="s">
        <v>1648</v>
      </c>
      <c r="S572" s="365"/>
      <c r="T572" s="365">
        <v>1</v>
      </c>
      <c r="U572" s="365"/>
      <c r="V572" s="367"/>
      <c r="W572" s="365"/>
      <c r="X572" s="365"/>
      <c r="Y572" s="365"/>
      <c r="Z572" s="365"/>
      <c r="AA572" s="533"/>
      <c r="AB572" s="365">
        <f t="shared" ref="AB572:AB583" si="44">T572</f>
        <v>1</v>
      </c>
      <c r="AC572" s="588"/>
      <c r="AD572" s="365"/>
    </row>
    <row r="573" spans="1:155" s="541" customFormat="1" ht="18.75" hidden="1" customHeight="1" x14ac:dyDescent="0.3">
      <c r="A573" s="807"/>
      <c r="B573" s="365" t="s">
        <v>1587</v>
      </c>
      <c r="C573" s="588" t="s">
        <v>1526</v>
      </c>
      <c r="D573" s="588" t="s">
        <v>1527</v>
      </c>
      <c r="E573" s="365" t="s">
        <v>1791</v>
      </c>
      <c r="F573" s="365" t="s">
        <v>1346</v>
      </c>
      <c r="G573" s="365" t="s">
        <v>3</v>
      </c>
      <c r="H573" s="588"/>
      <c r="I573" s="588"/>
      <c r="J573" s="588"/>
      <c r="K573" s="588"/>
      <c r="L573" s="588"/>
      <c r="M573" s="347">
        <v>78</v>
      </c>
      <c r="N573" s="368">
        <f t="shared" si="40"/>
        <v>39</v>
      </c>
      <c r="O573" s="368">
        <f t="shared" si="41"/>
        <v>26</v>
      </c>
      <c r="P573" s="368">
        <f t="shared" si="42"/>
        <v>93.6</v>
      </c>
      <c r="Q573" s="367">
        <v>42371</v>
      </c>
      <c r="R573" s="365" t="s">
        <v>1648</v>
      </c>
      <c r="S573" s="365"/>
      <c r="T573" s="365">
        <v>1</v>
      </c>
      <c r="U573" s="365"/>
      <c r="V573" s="367"/>
      <c r="W573" s="365"/>
      <c r="X573" s="365"/>
      <c r="Y573" s="365"/>
      <c r="Z573" s="365"/>
      <c r="AA573" s="533"/>
      <c r="AB573" s="365">
        <f t="shared" si="44"/>
        <v>1</v>
      </c>
      <c r="AC573" s="588"/>
      <c r="AD573" s="365"/>
    </row>
    <row r="574" spans="1:155" s="541" customFormat="1" ht="18.75" hidden="1" customHeight="1" x14ac:dyDescent="0.3">
      <c r="A574" s="807" t="s">
        <v>1057</v>
      </c>
      <c r="B574" s="365" t="s">
        <v>99</v>
      </c>
      <c r="C574" s="588" t="s">
        <v>159</v>
      </c>
      <c r="D574" s="588" t="s">
        <v>256</v>
      </c>
      <c r="E574" s="365" t="s">
        <v>151</v>
      </c>
      <c r="F574" s="365" t="s">
        <v>340</v>
      </c>
      <c r="G574" s="365" t="s">
        <v>3</v>
      </c>
      <c r="H574" s="588"/>
      <c r="I574" s="588"/>
      <c r="J574" s="588"/>
      <c r="K574" s="588"/>
      <c r="L574" s="365"/>
      <c r="M574" s="274">
        <v>46.83</v>
      </c>
      <c r="N574" s="366">
        <f t="shared" si="40"/>
        <v>23.414999999999999</v>
      </c>
      <c r="O574" s="366">
        <f t="shared" si="41"/>
        <v>15.61</v>
      </c>
      <c r="P574" s="366">
        <f t="shared" si="42"/>
        <v>56.195999999999998</v>
      </c>
      <c r="Q574" s="367">
        <v>42371</v>
      </c>
      <c r="R574" s="365" t="s">
        <v>1648</v>
      </c>
      <c r="S574" s="365"/>
      <c r="T574" s="365">
        <v>1</v>
      </c>
      <c r="U574" s="365"/>
      <c r="V574" s="365"/>
      <c r="W574" s="365"/>
      <c r="X574" s="365"/>
      <c r="Y574" s="365"/>
      <c r="Z574" s="365"/>
      <c r="AA574" s="365"/>
      <c r="AB574" s="365">
        <f t="shared" si="44"/>
        <v>1</v>
      </c>
      <c r="AC574" s="588"/>
      <c r="AD574" s="365"/>
    </row>
    <row r="575" spans="1:155" s="541" customFormat="1" ht="18.75" hidden="1" customHeight="1" x14ac:dyDescent="0.3">
      <c r="A575" s="807"/>
      <c r="B575" s="365" t="s">
        <v>158</v>
      </c>
      <c r="C575" s="588" t="s">
        <v>160</v>
      </c>
      <c r="D575" s="588" t="s">
        <v>257</v>
      </c>
      <c r="E575" s="365" t="s">
        <v>1757</v>
      </c>
      <c r="F575" s="365" t="s">
        <v>340</v>
      </c>
      <c r="G575" s="365" t="s">
        <v>3</v>
      </c>
      <c r="H575" s="588"/>
      <c r="I575" s="588"/>
      <c r="J575" s="588"/>
      <c r="K575" s="588"/>
      <c r="L575" s="365"/>
      <c r="M575" s="274">
        <v>46.83</v>
      </c>
      <c r="N575" s="366">
        <f t="shared" si="40"/>
        <v>23.414999999999999</v>
      </c>
      <c r="O575" s="366">
        <f t="shared" si="41"/>
        <v>15.61</v>
      </c>
      <c r="P575" s="366">
        <f t="shared" si="42"/>
        <v>56.195999999999998</v>
      </c>
      <c r="Q575" s="367">
        <v>42371</v>
      </c>
      <c r="R575" s="365" t="s">
        <v>1648</v>
      </c>
      <c r="S575" s="365"/>
      <c r="T575" s="365">
        <v>5</v>
      </c>
      <c r="U575" s="365"/>
      <c r="V575" s="365"/>
      <c r="W575" s="365"/>
      <c r="X575" s="365"/>
      <c r="Y575" s="365"/>
      <c r="Z575" s="365"/>
      <c r="AA575" s="365"/>
      <c r="AB575" s="365">
        <f t="shared" si="44"/>
        <v>5</v>
      </c>
      <c r="AC575" s="588"/>
      <c r="AD575" s="365"/>
    </row>
    <row r="576" spans="1:155" s="541" customFormat="1" ht="18.75" hidden="1" customHeight="1" x14ac:dyDescent="0.3">
      <c r="A576" s="807"/>
      <c r="B576" s="365" t="s">
        <v>1507</v>
      </c>
      <c r="C576" s="588" t="s">
        <v>1508</v>
      </c>
      <c r="D576" s="588" t="s">
        <v>1509</v>
      </c>
      <c r="E576" s="365" t="s">
        <v>1759</v>
      </c>
      <c r="F576" s="365"/>
      <c r="G576" s="365" t="s">
        <v>3</v>
      </c>
      <c r="H576" s="588"/>
      <c r="I576" s="588"/>
      <c r="J576" s="588"/>
      <c r="K576" s="588"/>
      <c r="L576" s="588"/>
      <c r="M576" s="280">
        <v>92.95</v>
      </c>
      <c r="N576" s="368">
        <f>+M576/2</f>
        <v>46.475000000000001</v>
      </c>
      <c r="O576" s="368">
        <f>+M576/3</f>
        <v>30.983333333333334</v>
      </c>
      <c r="P576" s="368">
        <f>+M576+(M576*20%)</f>
        <v>111.54</v>
      </c>
      <c r="Q576" s="367">
        <v>42371</v>
      </c>
      <c r="R576" s="365" t="s">
        <v>1648</v>
      </c>
      <c r="S576" s="365"/>
      <c r="T576" s="365">
        <v>1</v>
      </c>
      <c r="U576" s="365"/>
      <c r="V576" s="367"/>
      <c r="W576" s="365"/>
      <c r="X576" s="365"/>
      <c r="Y576" s="365"/>
      <c r="Z576" s="365"/>
      <c r="AA576" s="533"/>
      <c r="AB576" s="365">
        <f>T576</f>
        <v>1</v>
      </c>
      <c r="AC576" s="588"/>
      <c r="AD576" s="365"/>
    </row>
    <row r="577" spans="1:30" s="541" customFormat="1" ht="18.75" hidden="1" customHeight="1" x14ac:dyDescent="0.3">
      <c r="A577" s="807"/>
      <c r="B577" s="365" t="s">
        <v>46</v>
      </c>
      <c r="C577" s="588" t="s">
        <v>54</v>
      </c>
      <c r="D577" s="588" t="s">
        <v>213</v>
      </c>
      <c r="E577" s="365" t="s">
        <v>1758</v>
      </c>
      <c r="F577" s="365" t="s">
        <v>340</v>
      </c>
      <c r="G577" s="365" t="s">
        <v>3</v>
      </c>
      <c r="H577" s="588"/>
      <c r="I577" s="588"/>
      <c r="J577" s="588"/>
      <c r="K577" s="588"/>
      <c r="L577" s="365"/>
      <c r="M577" s="274">
        <v>46.83</v>
      </c>
      <c r="N577" s="366">
        <f t="shared" si="40"/>
        <v>23.414999999999999</v>
      </c>
      <c r="O577" s="366">
        <f t="shared" si="41"/>
        <v>15.61</v>
      </c>
      <c r="P577" s="366">
        <f t="shared" si="42"/>
        <v>56.195999999999998</v>
      </c>
      <c r="Q577" s="367">
        <v>42371</v>
      </c>
      <c r="R577" s="365" t="s">
        <v>1648</v>
      </c>
      <c r="S577" s="365"/>
      <c r="T577" s="365">
        <v>1</v>
      </c>
      <c r="U577" s="365"/>
      <c r="V577" s="365"/>
      <c r="W577" s="365"/>
      <c r="X577" s="365"/>
      <c r="Y577" s="365"/>
      <c r="Z577" s="365"/>
      <c r="AA577" s="365"/>
      <c r="AB577" s="365">
        <f t="shared" si="44"/>
        <v>1</v>
      </c>
      <c r="AC577" s="588"/>
      <c r="AD577" s="365"/>
    </row>
    <row r="578" spans="1:30" s="541" customFormat="1" ht="18.75" hidden="1" customHeight="1" x14ac:dyDescent="0.3">
      <c r="A578" s="807"/>
      <c r="B578" s="365" t="s">
        <v>139</v>
      </c>
      <c r="C578" s="588" t="s">
        <v>163</v>
      </c>
      <c r="D578" s="369" t="s">
        <v>259</v>
      </c>
      <c r="E578" s="365" t="s">
        <v>871</v>
      </c>
      <c r="F578" s="365" t="s">
        <v>339</v>
      </c>
      <c r="G578" s="365" t="s">
        <v>3</v>
      </c>
      <c r="H578" s="588"/>
      <c r="I578" s="588"/>
      <c r="J578" s="588"/>
      <c r="K578" s="588"/>
      <c r="L578" s="365"/>
      <c r="M578" s="274">
        <v>42</v>
      </c>
      <c r="N578" s="366">
        <f t="shared" si="40"/>
        <v>21</v>
      </c>
      <c r="O578" s="366">
        <f t="shared" si="41"/>
        <v>14</v>
      </c>
      <c r="P578" s="366">
        <f t="shared" si="42"/>
        <v>50.4</v>
      </c>
      <c r="Q578" s="367">
        <v>42371</v>
      </c>
      <c r="R578" s="365" t="s">
        <v>1648</v>
      </c>
      <c r="S578" s="365"/>
      <c r="T578" s="365">
        <v>4</v>
      </c>
      <c r="U578" s="365"/>
      <c r="V578" s="365"/>
      <c r="W578" s="365"/>
      <c r="X578" s="365"/>
      <c r="Y578" s="365"/>
      <c r="Z578" s="365"/>
      <c r="AA578" s="365"/>
      <c r="AB578" s="365">
        <f t="shared" si="44"/>
        <v>4</v>
      </c>
      <c r="AC578" s="588"/>
      <c r="AD578" s="365"/>
    </row>
    <row r="579" spans="1:30" s="541" customFormat="1" ht="18.75" hidden="1" customHeight="1" x14ac:dyDescent="0.3">
      <c r="A579" s="807"/>
      <c r="B579" s="365" t="s">
        <v>139</v>
      </c>
      <c r="C579" s="588" t="s">
        <v>140</v>
      </c>
      <c r="D579" s="588" t="s">
        <v>252</v>
      </c>
      <c r="E579" s="533" t="s">
        <v>1052</v>
      </c>
      <c r="F579" s="365" t="s">
        <v>1540</v>
      </c>
      <c r="G579" s="365" t="s">
        <v>3</v>
      </c>
      <c r="H579" s="588"/>
      <c r="I579" s="588"/>
      <c r="J579" s="588"/>
      <c r="K579" s="588"/>
      <c r="L579" s="588"/>
      <c r="M579" s="280">
        <v>44.1</v>
      </c>
      <c r="N579" s="368">
        <f>+M579/2</f>
        <v>22.05</v>
      </c>
      <c r="O579" s="368">
        <f>+M579/3</f>
        <v>14.700000000000001</v>
      </c>
      <c r="P579" s="368">
        <f>+M579+(M579*20%)</f>
        <v>52.92</v>
      </c>
      <c r="Q579" s="367">
        <v>42371</v>
      </c>
      <c r="R579" s="365" t="s">
        <v>1648</v>
      </c>
      <c r="S579" s="365"/>
      <c r="T579" s="533">
        <v>1</v>
      </c>
      <c r="U579" s="365"/>
      <c r="V579" s="367"/>
      <c r="W579" s="365"/>
      <c r="X579" s="365"/>
      <c r="Y579" s="365"/>
      <c r="Z579" s="365"/>
      <c r="AA579" s="533"/>
      <c r="AB579" s="533">
        <f>T579</f>
        <v>1</v>
      </c>
      <c r="AC579" s="588"/>
      <c r="AD579" s="365"/>
    </row>
    <row r="580" spans="1:30" s="541" customFormat="1" ht="18.75" hidden="1" customHeight="1" x14ac:dyDescent="0.3">
      <c r="A580" s="807"/>
      <c r="B580" s="365" t="s">
        <v>29</v>
      </c>
      <c r="C580" s="588" t="s">
        <v>38</v>
      </c>
      <c r="D580" s="588" t="s">
        <v>217</v>
      </c>
      <c r="E580" s="365" t="s">
        <v>621</v>
      </c>
      <c r="F580" s="365" t="s">
        <v>341</v>
      </c>
      <c r="G580" s="365" t="s">
        <v>3</v>
      </c>
      <c r="H580" s="588"/>
      <c r="I580" s="588"/>
      <c r="J580" s="588"/>
      <c r="K580" s="588"/>
      <c r="L580" s="365"/>
      <c r="M580" s="274">
        <v>46.32</v>
      </c>
      <c r="N580" s="366">
        <f t="shared" si="40"/>
        <v>23.16</v>
      </c>
      <c r="O580" s="366">
        <f t="shared" si="41"/>
        <v>15.44</v>
      </c>
      <c r="P580" s="366">
        <f t="shared" si="42"/>
        <v>55.584000000000003</v>
      </c>
      <c r="Q580" s="367">
        <v>42371</v>
      </c>
      <c r="R580" s="365" t="s">
        <v>1648</v>
      </c>
      <c r="S580" s="365"/>
      <c r="T580" s="365">
        <v>3</v>
      </c>
      <c r="U580" s="365"/>
      <c r="V580" s="367"/>
      <c r="W580" s="365"/>
      <c r="X580" s="365"/>
      <c r="Y580" s="365"/>
      <c r="Z580" s="365"/>
      <c r="AA580" s="365"/>
      <c r="AB580" s="533">
        <f t="shared" si="44"/>
        <v>3</v>
      </c>
      <c r="AC580" s="588"/>
      <c r="AD580" s="365"/>
    </row>
    <row r="581" spans="1:30" s="541" customFormat="1" ht="18.75" hidden="1" customHeight="1" x14ac:dyDescent="0.3">
      <c r="A581" s="807"/>
      <c r="B581" s="365" t="s">
        <v>2299</v>
      </c>
      <c r="C581" s="588" t="s">
        <v>39</v>
      </c>
      <c r="D581" s="588" t="s">
        <v>218</v>
      </c>
      <c r="E581" s="365" t="s">
        <v>1792</v>
      </c>
      <c r="F581" s="365" t="s">
        <v>341</v>
      </c>
      <c r="G581" s="365" t="s">
        <v>3</v>
      </c>
      <c r="H581" s="588"/>
      <c r="I581" s="588"/>
      <c r="J581" s="588"/>
      <c r="K581" s="588"/>
      <c r="L581" s="365"/>
      <c r="M581" s="274">
        <v>46.32</v>
      </c>
      <c r="N581" s="366">
        <f t="shared" si="40"/>
        <v>23.16</v>
      </c>
      <c r="O581" s="366">
        <f t="shared" si="41"/>
        <v>15.44</v>
      </c>
      <c r="P581" s="366">
        <f t="shared" si="42"/>
        <v>55.584000000000003</v>
      </c>
      <c r="Q581" s="367">
        <v>42371</v>
      </c>
      <c r="R581" s="365" t="s">
        <v>1648</v>
      </c>
      <c r="S581" s="365"/>
      <c r="T581" s="365">
        <v>1</v>
      </c>
      <c r="U581" s="365"/>
      <c r="V581" s="367"/>
      <c r="W581" s="365"/>
      <c r="X581" s="365"/>
      <c r="Y581" s="365"/>
      <c r="Z581" s="365"/>
      <c r="AA581" s="365"/>
      <c r="AB581" s="365">
        <f t="shared" si="44"/>
        <v>1</v>
      </c>
      <c r="AC581" s="588"/>
      <c r="AD581" s="365"/>
    </row>
    <row r="582" spans="1:30" s="541" customFormat="1" ht="18.75" hidden="1" customHeight="1" x14ac:dyDescent="0.3">
      <c r="A582" s="807"/>
      <c r="B582" s="365" t="s">
        <v>82</v>
      </c>
      <c r="C582" s="588" t="s">
        <v>475</v>
      </c>
      <c r="D582" s="588" t="s">
        <v>313</v>
      </c>
      <c r="E582" s="365" t="s">
        <v>188</v>
      </c>
      <c r="F582" s="365" t="s">
        <v>362</v>
      </c>
      <c r="G582" s="365" t="s">
        <v>3</v>
      </c>
      <c r="H582" s="588"/>
      <c r="I582" s="588"/>
      <c r="J582" s="588"/>
      <c r="K582" s="588"/>
      <c r="L582" s="365"/>
      <c r="M582" s="274">
        <v>38.94</v>
      </c>
      <c r="N582" s="366">
        <f t="shared" si="40"/>
        <v>19.47</v>
      </c>
      <c r="O582" s="366">
        <f t="shared" si="41"/>
        <v>12.979999999999999</v>
      </c>
      <c r="P582" s="366">
        <f t="shared" si="42"/>
        <v>46.727999999999994</v>
      </c>
      <c r="Q582" s="367">
        <v>42371</v>
      </c>
      <c r="R582" s="365" t="s">
        <v>1648</v>
      </c>
      <c r="S582" s="365"/>
      <c r="T582" s="365">
        <v>1</v>
      </c>
      <c r="U582" s="365"/>
      <c r="V582" s="365"/>
      <c r="W582" s="365"/>
      <c r="X582" s="365"/>
      <c r="Y582" s="365"/>
      <c r="Z582" s="365"/>
      <c r="AA582" s="365"/>
      <c r="AB582" s="365">
        <f t="shared" si="44"/>
        <v>1</v>
      </c>
      <c r="AC582" s="588"/>
      <c r="AD582" s="365"/>
    </row>
    <row r="583" spans="1:30" s="541" customFormat="1" ht="18.75" hidden="1" customHeight="1" x14ac:dyDescent="0.3">
      <c r="A583" s="807"/>
      <c r="B583" s="591" t="s">
        <v>1582</v>
      </c>
      <c r="C583" s="590" t="s">
        <v>1023</v>
      </c>
      <c r="D583" s="590" t="s">
        <v>1607</v>
      </c>
      <c r="E583" s="533" t="s">
        <v>1793</v>
      </c>
      <c r="F583" s="365" t="s">
        <v>1794</v>
      </c>
      <c r="G583" s="365" t="s">
        <v>3</v>
      </c>
      <c r="H583" s="588"/>
      <c r="I583" s="588"/>
      <c r="J583" s="588"/>
      <c r="K583" s="588"/>
      <c r="L583" s="588"/>
      <c r="M583" s="280">
        <v>37.69</v>
      </c>
      <c r="N583" s="368">
        <f t="shared" si="40"/>
        <v>18.844999999999999</v>
      </c>
      <c r="O583" s="368">
        <f t="shared" si="41"/>
        <v>12.563333333333333</v>
      </c>
      <c r="P583" s="368">
        <f t="shared" si="42"/>
        <v>45.227999999999994</v>
      </c>
      <c r="Q583" s="367">
        <v>42371</v>
      </c>
      <c r="R583" s="365" t="s">
        <v>1648</v>
      </c>
      <c r="S583" s="365"/>
      <c r="T583" s="533">
        <v>1</v>
      </c>
      <c r="U583" s="365"/>
      <c r="V583" s="367"/>
      <c r="W583" s="365"/>
      <c r="X583" s="365"/>
      <c r="Y583" s="365"/>
      <c r="Z583" s="365"/>
      <c r="AA583" s="533"/>
      <c r="AB583" s="533">
        <f t="shared" si="44"/>
        <v>1</v>
      </c>
      <c r="AC583" s="588"/>
      <c r="AD583" s="365"/>
    </row>
    <row r="584" spans="1:30" s="541" customFormat="1" ht="18.75" hidden="1" customHeight="1" x14ac:dyDescent="0.3">
      <c r="A584" s="807" t="s">
        <v>1058</v>
      </c>
      <c r="B584" s="365" t="s">
        <v>586</v>
      </c>
      <c r="C584" s="588" t="s">
        <v>24</v>
      </c>
      <c r="D584" s="588" t="s">
        <v>263</v>
      </c>
      <c r="E584" s="365" t="s">
        <v>1153</v>
      </c>
      <c r="F584" s="365" t="s">
        <v>346</v>
      </c>
      <c r="G584" s="365" t="s">
        <v>3</v>
      </c>
      <c r="H584" s="588"/>
      <c r="I584" s="588"/>
      <c r="J584" s="588"/>
      <c r="K584" s="588"/>
      <c r="L584" s="365"/>
      <c r="M584" s="274">
        <v>49.9</v>
      </c>
      <c r="N584" s="366">
        <f t="shared" si="40"/>
        <v>24.95</v>
      </c>
      <c r="O584" s="366">
        <f t="shared" si="41"/>
        <v>16.633333333333333</v>
      </c>
      <c r="P584" s="366">
        <f t="shared" si="42"/>
        <v>59.879999999999995</v>
      </c>
      <c r="Q584" s="367">
        <v>42371</v>
      </c>
      <c r="R584" s="365" t="s">
        <v>1648</v>
      </c>
      <c r="S584" s="365"/>
      <c r="T584" s="365">
        <v>3</v>
      </c>
      <c r="U584" s="365"/>
      <c r="V584" s="365"/>
      <c r="W584" s="365"/>
      <c r="X584" s="365"/>
      <c r="Y584" s="365"/>
      <c r="Z584" s="365"/>
      <c r="AA584" s="365"/>
      <c r="AB584" s="533">
        <f>T584</f>
        <v>3</v>
      </c>
      <c r="AC584" s="588"/>
      <c r="AD584" s="365"/>
    </row>
    <row r="585" spans="1:30" s="541" customFormat="1" ht="18.75" hidden="1" customHeight="1" x14ac:dyDescent="0.3">
      <c r="A585" s="807"/>
      <c r="B585" s="365" t="s">
        <v>34</v>
      </c>
      <c r="C585" s="588" t="s">
        <v>24</v>
      </c>
      <c r="D585" s="588" t="s">
        <v>263</v>
      </c>
      <c r="E585" s="365" t="s">
        <v>1796</v>
      </c>
      <c r="F585" s="365" t="s">
        <v>346</v>
      </c>
      <c r="G585" s="365" t="s">
        <v>3</v>
      </c>
      <c r="H585" s="588"/>
      <c r="I585" s="588"/>
      <c r="J585" s="588"/>
      <c r="K585" s="588"/>
      <c r="L585" s="365"/>
      <c r="M585" s="274">
        <v>49.9</v>
      </c>
      <c r="N585" s="366">
        <f t="shared" si="40"/>
        <v>24.95</v>
      </c>
      <c r="O585" s="366">
        <f t="shared" si="41"/>
        <v>16.633333333333333</v>
      </c>
      <c r="P585" s="366">
        <f t="shared" si="42"/>
        <v>59.879999999999995</v>
      </c>
      <c r="Q585" s="367">
        <v>42371</v>
      </c>
      <c r="R585" s="365" t="s">
        <v>1648</v>
      </c>
      <c r="S585" s="365"/>
      <c r="T585" s="365">
        <v>9</v>
      </c>
      <c r="U585" s="365"/>
      <c r="V585" s="365"/>
      <c r="W585" s="365"/>
      <c r="X585" s="365"/>
      <c r="Y585" s="365"/>
      <c r="Z585" s="365"/>
      <c r="AA585" s="365"/>
      <c r="AB585" s="533">
        <f>T585</f>
        <v>9</v>
      </c>
      <c r="AC585" s="588"/>
      <c r="AD585" s="365"/>
    </row>
    <row r="586" spans="1:30" s="541" customFormat="1" ht="18.75" hidden="1" customHeight="1" x14ac:dyDescent="0.3">
      <c r="A586" s="807"/>
      <c r="B586" s="365" t="s">
        <v>34</v>
      </c>
      <c r="C586" s="588" t="s">
        <v>24</v>
      </c>
      <c r="D586" s="588" t="s">
        <v>263</v>
      </c>
      <c r="E586" s="365" t="s">
        <v>642</v>
      </c>
      <c r="F586" s="365" t="s">
        <v>346</v>
      </c>
      <c r="G586" s="365" t="s">
        <v>3</v>
      </c>
      <c r="H586" s="588"/>
      <c r="I586" s="588"/>
      <c r="J586" s="588"/>
      <c r="K586" s="588"/>
      <c r="L586" s="365"/>
      <c r="M586" s="274">
        <v>49.9</v>
      </c>
      <c r="N586" s="366">
        <f t="shared" si="40"/>
        <v>24.95</v>
      </c>
      <c r="O586" s="366">
        <f t="shared" si="41"/>
        <v>16.633333333333333</v>
      </c>
      <c r="P586" s="366">
        <f t="shared" si="42"/>
        <v>59.879999999999995</v>
      </c>
      <c r="Q586" s="367">
        <v>42371</v>
      </c>
      <c r="R586" s="365" t="s">
        <v>1648</v>
      </c>
      <c r="S586" s="365"/>
      <c r="T586" s="365">
        <v>3</v>
      </c>
      <c r="U586" s="365"/>
      <c r="V586" s="365"/>
      <c r="W586" s="365"/>
      <c r="X586" s="365"/>
      <c r="Y586" s="365"/>
      <c r="Z586" s="365"/>
      <c r="AA586" s="365"/>
      <c r="AB586" s="533">
        <f>T586</f>
        <v>3</v>
      </c>
      <c r="AC586" s="588"/>
      <c r="AD586" s="365"/>
    </row>
    <row r="587" spans="1:30" s="541" customFormat="1" ht="18.75" hidden="1" customHeight="1" x14ac:dyDescent="0.3">
      <c r="A587" s="807"/>
      <c r="B587" s="365" t="s">
        <v>103</v>
      </c>
      <c r="C587" s="588" t="s">
        <v>24</v>
      </c>
      <c r="D587" s="588" t="s">
        <v>263</v>
      </c>
      <c r="E587" s="365" t="s">
        <v>1751</v>
      </c>
      <c r="F587" s="365" t="s">
        <v>346</v>
      </c>
      <c r="G587" s="365" t="s">
        <v>3</v>
      </c>
      <c r="H587" s="588"/>
      <c r="I587" s="588"/>
      <c r="J587" s="588"/>
      <c r="K587" s="588"/>
      <c r="L587" s="365"/>
      <c r="M587" s="274">
        <v>49.9</v>
      </c>
      <c r="N587" s="366">
        <f t="shared" si="40"/>
        <v>24.95</v>
      </c>
      <c r="O587" s="366">
        <f t="shared" si="41"/>
        <v>16.633333333333333</v>
      </c>
      <c r="P587" s="366">
        <f t="shared" si="42"/>
        <v>59.879999999999995</v>
      </c>
      <c r="Q587" s="367">
        <v>42371</v>
      </c>
      <c r="R587" s="365" t="s">
        <v>1648</v>
      </c>
      <c r="S587" s="365"/>
      <c r="T587" s="365">
        <v>3</v>
      </c>
      <c r="U587" s="365"/>
      <c r="V587" s="367"/>
      <c r="W587" s="365"/>
      <c r="X587" s="365"/>
      <c r="Y587" s="365"/>
      <c r="Z587" s="365"/>
      <c r="AA587" s="365"/>
      <c r="AB587" s="533">
        <f>T587</f>
        <v>3</v>
      </c>
      <c r="AC587" s="588"/>
      <c r="AD587" s="365"/>
    </row>
    <row r="588" spans="1:30" s="541" customFormat="1" ht="18.75" hidden="1" customHeight="1" x14ac:dyDescent="0.3">
      <c r="A588" s="807"/>
      <c r="B588" s="365" t="s">
        <v>103</v>
      </c>
      <c r="C588" s="588" t="s">
        <v>24</v>
      </c>
      <c r="D588" s="588" t="s">
        <v>263</v>
      </c>
      <c r="E588" s="365" t="s">
        <v>1795</v>
      </c>
      <c r="F588" s="365" t="s">
        <v>346</v>
      </c>
      <c r="G588" s="365" t="s">
        <v>3</v>
      </c>
      <c r="H588" s="588"/>
      <c r="I588" s="588"/>
      <c r="J588" s="588"/>
      <c r="K588" s="588"/>
      <c r="L588" s="365"/>
      <c r="M588" s="274">
        <v>49.9</v>
      </c>
      <c r="N588" s="366">
        <f t="shared" si="40"/>
        <v>24.95</v>
      </c>
      <c r="O588" s="366">
        <f t="shared" si="41"/>
        <v>16.633333333333333</v>
      </c>
      <c r="P588" s="366">
        <f t="shared" si="42"/>
        <v>59.879999999999995</v>
      </c>
      <c r="Q588" s="367">
        <v>42371</v>
      </c>
      <c r="R588" s="365" t="s">
        <v>1648</v>
      </c>
      <c r="S588" s="365"/>
      <c r="T588" s="365">
        <v>1</v>
      </c>
      <c r="U588" s="365"/>
      <c r="V588" s="367"/>
      <c r="W588" s="365"/>
      <c r="X588" s="365"/>
      <c r="Y588" s="365"/>
      <c r="Z588" s="365"/>
      <c r="AA588" s="365"/>
      <c r="AB588" s="533">
        <f>T588</f>
        <v>1</v>
      </c>
      <c r="AC588" s="588"/>
      <c r="AD588" s="365"/>
    </row>
    <row r="589" spans="1:30" s="541" customFormat="1" ht="18.75" hidden="1" customHeight="1" x14ac:dyDescent="0.3">
      <c r="A589" s="807" t="s">
        <v>1059</v>
      </c>
      <c r="B589" s="365" t="s">
        <v>1233</v>
      </c>
      <c r="C589" s="590" t="s">
        <v>1125</v>
      </c>
      <c r="D589" s="588" t="s">
        <v>1252</v>
      </c>
      <c r="E589" s="365" t="s">
        <v>1797</v>
      </c>
      <c r="F589" s="365" t="s">
        <v>344</v>
      </c>
      <c r="G589" s="365" t="s">
        <v>3</v>
      </c>
      <c r="H589" s="588"/>
      <c r="I589" s="588"/>
      <c r="J589" s="588"/>
      <c r="K589" s="588"/>
      <c r="L589" s="588"/>
      <c r="M589" s="280">
        <v>46.3</v>
      </c>
      <c r="N589" s="368">
        <f t="shared" si="40"/>
        <v>23.15</v>
      </c>
      <c r="O589" s="368">
        <f t="shared" si="41"/>
        <v>15.433333333333332</v>
      </c>
      <c r="P589" s="368">
        <f t="shared" si="42"/>
        <v>55.559999999999995</v>
      </c>
      <c r="Q589" s="367">
        <v>42371</v>
      </c>
      <c r="R589" s="365" t="s">
        <v>1648</v>
      </c>
      <c r="S589" s="365"/>
      <c r="T589" s="365">
        <v>12</v>
      </c>
      <c r="U589" s="365"/>
      <c r="V589" s="367"/>
      <c r="W589" s="365"/>
      <c r="X589" s="365"/>
      <c r="Y589" s="365"/>
      <c r="Z589" s="365"/>
      <c r="AA589" s="533"/>
      <c r="AB589" s="365">
        <f>T589-Y589</f>
        <v>12</v>
      </c>
      <c r="AC589" s="588"/>
      <c r="AD589" s="365"/>
    </row>
    <row r="590" spans="1:30" s="541" customFormat="1" ht="18.75" hidden="1" customHeight="1" x14ac:dyDescent="0.3">
      <c r="A590" s="807"/>
      <c r="B590" s="365" t="s">
        <v>1233</v>
      </c>
      <c r="C590" s="590" t="s">
        <v>1125</v>
      </c>
      <c r="D590" s="588" t="s">
        <v>1252</v>
      </c>
      <c r="E590" s="365" t="s">
        <v>1798</v>
      </c>
      <c r="F590" s="365" t="s">
        <v>344</v>
      </c>
      <c r="G590" s="365" t="s">
        <v>3</v>
      </c>
      <c r="H590" s="588"/>
      <c r="I590" s="588"/>
      <c r="J590" s="588"/>
      <c r="K590" s="588"/>
      <c r="L590" s="588"/>
      <c r="M590" s="280">
        <v>46.3</v>
      </c>
      <c r="N590" s="368">
        <f t="shared" si="40"/>
        <v>23.15</v>
      </c>
      <c r="O590" s="368">
        <f t="shared" si="41"/>
        <v>15.433333333333332</v>
      </c>
      <c r="P590" s="368">
        <f t="shared" si="42"/>
        <v>55.559999999999995</v>
      </c>
      <c r="Q590" s="367">
        <v>42371</v>
      </c>
      <c r="R590" s="365" t="s">
        <v>1648</v>
      </c>
      <c r="S590" s="365"/>
      <c r="T590" s="365">
        <v>12</v>
      </c>
      <c r="U590" s="365"/>
      <c r="V590" s="367"/>
      <c r="W590" s="365"/>
      <c r="X590" s="365"/>
      <c r="Y590" s="365"/>
      <c r="Z590" s="365"/>
      <c r="AA590" s="533"/>
      <c r="AB590" s="365">
        <f t="shared" ref="AB590:AB599" si="45">T590</f>
        <v>12</v>
      </c>
      <c r="AC590" s="588"/>
      <c r="AD590" s="365"/>
    </row>
    <row r="591" spans="1:30" s="541" customFormat="1" ht="18.75" hidden="1" customHeight="1" x14ac:dyDescent="0.3">
      <c r="A591" s="807"/>
      <c r="B591" s="365" t="s">
        <v>1233</v>
      </c>
      <c r="C591" s="590" t="s">
        <v>1125</v>
      </c>
      <c r="D591" s="588" t="s">
        <v>1252</v>
      </c>
      <c r="E591" s="365" t="s">
        <v>1799</v>
      </c>
      <c r="F591" s="365" t="s">
        <v>344</v>
      </c>
      <c r="G591" s="365" t="s">
        <v>3</v>
      </c>
      <c r="H591" s="588"/>
      <c r="I591" s="588"/>
      <c r="J591" s="588"/>
      <c r="K591" s="588"/>
      <c r="L591" s="588"/>
      <c r="M591" s="280">
        <v>46.3</v>
      </c>
      <c r="N591" s="368">
        <f t="shared" si="40"/>
        <v>23.15</v>
      </c>
      <c r="O591" s="368">
        <f t="shared" si="41"/>
        <v>15.433333333333332</v>
      </c>
      <c r="P591" s="368">
        <f t="shared" si="42"/>
        <v>55.559999999999995</v>
      </c>
      <c r="Q591" s="367">
        <v>42371</v>
      </c>
      <c r="R591" s="365" t="s">
        <v>1648</v>
      </c>
      <c r="S591" s="365"/>
      <c r="T591" s="365">
        <v>14</v>
      </c>
      <c r="U591" s="365"/>
      <c r="V591" s="367"/>
      <c r="W591" s="365"/>
      <c r="X591" s="365"/>
      <c r="Y591" s="365"/>
      <c r="Z591" s="365"/>
      <c r="AA591" s="533"/>
      <c r="AB591" s="365">
        <f t="shared" si="45"/>
        <v>14</v>
      </c>
      <c r="AC591" s="588"/>
      <c r="AD591" s="365"/>
    </row>
    <row r="592" spans="1:30" s="541" customFormat="1" ht="18.75" hidden="1" customHeight="1" x14ac:dyDescent="0.3">
      <c r="A592" s="807" t="s">
        <v>1060</v>
      </c>
      <c r="B592" s="365" t="s">
        <v>1233</v>
      </c>
      <c r="C592" s="590" t="s">
        <v>1125</v>
      </c>
      <c r="D592" s="588" t="s">
        <v>1252</v>
      </c>
      <c r="E592" s="365" t="s">
        <v>1800</v>
      </c>
      <c r="F592" s="365" t="s">
        <v>344</v>
      </c>
      <c r="G592" s="365" t="s">
        <v>3</v>
      </c>
      <c r="H592" s="588"/>
      <c r="I592" s="588"/>
      <c r="J592" s="588"/>
      <c r="K592" s="588"/>
      <c r="L592" s="588"/>
      <c r="M592" s="280">
        <v>46.3</v>
      </c>
      <c r="N592" s="368">
        <f t="shared" si="40"/>
        <v>23.15</v>
      </c>
      <c r="O592" s="368">
        <f t="shared" si="41"/>
        <v>15.433333333333332</v>
      </c>
      <c r="P592" s="368">
        <f t="shared" si="42"/>
        <v>55.559999999999995</v>
      </c>
      <c r="Q592" s="367">
        <v>42371</v>
      </c>
      <c r="R592" s="365" t="s">
        <v>1648</v>
      </c>
      <c r="S592" s="365"/>
      <c r="T592" s="365">
        <v>10</v>
      </c>
      <c r="U592" s="365"/>
      <c r="V592" s="367"/>
      <c r="W592" s="365"/>
      <c r="X592" s="365"/>
      <c r="Y592" s="365"/>
      <c r="Z592" s="365"/>
      <c r="AA592" s="533"/>
      <c r="AB592" s="365">
        <f t="shared" si="45"/>
        <v>10</v>
      </c>
      <c r="AC592" s="588"/>
      <c r="AD592" s="365"/>
    </row>
    <row r="593" spans="1:49" s="541" customFormat="1" ht="18.75" hidden="1" customHeight="1" x14ac:dyDescent="0.3">
      <c r="A593" s="807"/>
      <c r="B593" s="365" t="s">
        <v>1233</v>
      </c>
      <c r="C593" s="590" t="s">
        <v>1125</v>
      </c>
      <c r="D593" s="588" t="s">
        <v>1252</v>
      </c>
      <c r="E593" s="365" t="s">
        <v>1799</v>
      </c>
      <c r="F593" s="365" t="s">
        <v>344</v>
      </c>
      <c r="G593" s="365" t="s">
        <v>3</v>
      </c>
      <c r="H593" s="588"/>
      <c r="I593" s="588"/>
      <c r="J593" s="588"/>
      <c r="K593" s="588"/>
      <c r="L593" s="588"/>
      <c r="M593" s="280">
        <v>46.3</v>
      </c>
      <c r="N593" s="368">
        <f t="shared" si="40"/>
        <v>23.15</v>
      </c>
      <c r="O593" s="368">
        <f t="shared" si="41"/>
        <v>15.433333333333332</v>
      </c>
      <c r="P593" s="368">
        <f t="shared" si="42"/>
        <v>55.559999999999995</v>
      </c>
      <c r="Q593" s="367">
        <v>42371</v>
      </c>
      <c r="R593" s="365" t="s">
        <v>1648</v>
      </c>
      <c r="S593" s="365"/>
      <c r="T593" s="365">
        <v>20</v>
      </c>
      <c r="U593" s="365"/>
      <c r="V593" s="367"/>
      <c r="W593" s="365"/>
      <c r="X593" s="365"/>
      <c r="Y593" s="365"/>
      <c r="Z593" s="365"/>
      <c r="AA593" s="533"/>
      <c r="AB593" s="365">
        <f t="shared" si="45"/>
        <v>20</v>
      </c>
      <c r="AC593" s="588"/>
      <c r="AD593" s="365"/>
    </row>
    <row r="594" spans="1:49" s="541" customFormat="1" ht="18.75" hidden="1" customHeight="1" x14ac:dyDescent="0.3">
      <c r="A594" s="806" t="s">
        <v>1061</v>
      </c>
      <c r="B594" s="365" t="s">
        <v>1233</v>
      </c>
      <c r="C594" s="588" t="s">
        <v>164</v>
      </c>
      <c r="D594" s="588" t="s">
        <v>817</v>
      </c>
      <c r="E594" s="365" t="s">
        <v>1833</v>
      </c>
      <c r="F594" s="365" t="s">
        <v>1833</v>
      </c>
      <c r="G594" s="365" t="s">
        <v>3</v>
      </c>
      <c r="H594" s="588"/>
      <c r="I594" s="588"/>
      <c r="J594" s="588"/>
      <c r="K594" s="588"/>
      <c r="L594" s="588"/>
      <c r="M594" s="280">
        <v>46.3</v>
      </c>
      <c r="N594" s="368">
        <f t="shared" si="40"/>
        <v>23.15</v>
      </c>
      <c r="O594" s="368">
        <f t="shared" si="41"/>
        <v>15.433333333333332</v>
      </c>
      <c r="P594" s="368">
        <f t="shared" si="42"/>
        <v>55.559999999999995</v>
      </c>
      <c r="Q594" s="367">
        <v>42371</v>
      </c>
      <c r="R594" s="365" t="s">
        <v>1648</v>
      </c>
      <c r="S594" s="365"/>
      <c r="T594" s="365">
        <v>1</v>
      </c>
      <c r="U594" s="365"/>
      <c r="V594" s="367"/>
      <c r="W594" s="365"/>
      <c r="X594" s="365"/>
      <c r="Y594" s="365"/>
      <c r="Z594" s="365"/>
      <c r="AA594" s="533"/>
      <c r="AB594" s="365">
        <f t="shared" si="45"/>
        <v>1</v>
      </c>
      <c r="AC594" s="588"/>
      <c r="AD594" s="365"/>
    </row>
    <row r="595" spans="1:49" s="541" customFormat="1" ht="18.75" hidden="1" customHeight="1" x14ac:dyDescent="0.3">
      <c r="A595" s="806"/>
      <c r="B595" s="365" t="s">
        <v>1233</v>
      </c>
      <c r="C595" s="588" t="s">
        <v>164</v>
      </c>
      <c r="D595" s="588" t="s">
        <v>817</v>
      </c>
      <c r="E595" s="365" t="s">
        <v>1834</v>
      </c>
      <c r="F595" s="365"/>
      <c r="G595" s="365" t="s">
        <v>3</v>
      </c>
      <c r="H595" s="588"/>
      <c r="I595" s="588"/>
      <c r="J595" s="588"/>
      <c r="K595" s="588"/>
      <c r="L595" s="588"/>
      <c r="M595" s="280">
        <v>46.3</v>
      </c>
      <c r="N595" s="368">
        <f t="shared" si="40"/>
        <v>23.15</v>
      </c>
      <c r="O595" s="368">
        <f t="shared" si="41"/>
        <v>15.433333333333332</v>
      </c>
      <c r="P595" s="368">
        <f t="shared" si="42"/>
        <v>55.559999999999995</v>
      </c>
      <c r="Q595" s="367">
        <v>42371</v>
      </c>
      <c r="R595" s="365" t="s">
        <v>1648</v>
      </c>
      <c r="S595" s="365"/>
      <c r="T595" s="365">
        <v>1</v>
      </c>
      <c r="U595" s="365"/>
      <c r="V595" s="367"/>
      <c r="W595" s="365"/>
      <c r="X595" s="365"/>
      <c r="Y595" s="365"/>
      <c r="Z595" s="365"/>
      <c r="AA595" s="533"/>
      <c r="AB595" s="365">
        <f t="shared" si="45"/>
        <v>1</v>
      </c>
      <c r="AC595" s="588"/>
      <c r="AD595" s="365"/>
    </row>
    <row r="596" spans="1:49" s="541" customFormat="1" ht="18.75" hidden="1" customHeight="1" x14ac:dyDescent="0.3">
      <c r="A596" s="806"/>
      <c r="B596" s="365" t="s">
        <v>1577</v>
      </c>
      <c r="C596" s="588" t="s">
        <v>1578</v>
      </c>
      <c r="D596" s="588" t="s">
        <v>1579</v>
      </c>
      <c r="E596" s="365" t="s">
        <v>1580</v>
      </c>
      <c r="F596" s="365" t="s">
        <v>1346</v>
      </c>
      <c r="G596" s="365" t="s">
        <v>3</v>
      </c>
      <c r="H596" s="588"/>
      <c r="I596" s="588"/>
      <c r="J596" s="588"/>
      <c r="K596" s="588"/>
      <c r="L596" s="588"/>
      <c r="M596" s="280">
        <v>31.59</v>
      </c>
      <c r="N596" s="368">
        <f t="shared" si="40"/>
        <v>15.795</v>
      </c>
      <c r="O596" s="368">
        <f t="shared" si="41"/>
        <v>10.53</v>
      </c>
      <c r="P596" s="368">
        <f t="shared" si="42"/>
        <v>37.908000000000001</v>
      </c>
      <c r="Q596" s="367">
        <v>42371</v>
      </c>
      <c r="R596" s="365" t="s">
        <v>1648</v>
      </c>
      <c r="S596" s="365"/>
      <c r="T596" s="365">
        <v>2</v>
      </c>
      <c r="U596" s="365"/>
      <c r="V596" s="367"/>
      <c r="W596" s="365"/>
      <c r="X596" s="365"/>
      <c r="Y596" s="365"/>
      <c r="Z596" s="365"/>
      <c r="AA596" s="533"/>
      <c r="AB596" s="365">
        <f t="shared" si="45"/>
        <v>2</v>
      </c>
      <c r="AC596" s="588"/>
      <c r="AD596" s="365"/>
    </row>
    <row r="597" spans="1:49" s="551" customFormat="1" ht="18.75" hidden="1" customHeight="1" x14ac:dyDescent="0.3">
      <c r="A597" s="806"/>
      <c r="B597" s="365" t="s">
        <v>1063</v>
      </c>
      <c r="C597" s="588" t="s">
        <v>1104</v>
      </c>
      <c r="D597" s="588" t="s">
        <v>1106</v>
      </c>
      <c r="E597" s="365" t="s">
        <v>1118</v>
      </c>
      <c r="F597" s="365" t="s">
        <v>1108</v>
      </c>
      <c r="G597" s="365" t="s">
        <v>3</v>
      </c>
      <c r="H597" s="588"/>
      <c r="I597" s="588"/>
      <c r="J597" s="588"/>
      <c r="K597" s="588"/>
      <c r="L597" s="365"/>
      <c r="M597" s="274">
        <v>13.32</v>
      </c>
      <c r="N597" s="366">
        <f t="shared" si="40"/>
        <v>6.66</v>
      </c>
      <c r="O597" s="366">
        <f t="shared" si="41"/>
        <v>4.4400000000000004</v>
      </c>
      <c r="P597" s="366">
        <f t="shared" si="42"/>
        <v>15.984</v>
      </c>
      <c r="Q597" s="367">
        <v>42371</v>
      </c>
      <c r="R597" s="365" t="s">
        <v>1648</v>
      </c>
      <c r="S597" s="365"/>
      <c r="T597" s="365">
        <v>23</v>
      </c>
      <c r="U597" s="365"/>
      <c r="V597" s="367"/>
      <c r="W597" s="365"/>
      <c r="X597" s="365"/>
      <c r="Y597" s="365"/>
      <c r="Z597" s="365"/>
      <c r="AA597" s="532"/>
      <c r="AB597" s="365">
        <f t="shared" si="45"/>
        <v>23</v>
      </c>
      <c r="AC597" s="588"/>
      <c r="AD597" s="365"/>
      <c r="AE597" s="547"/>
      <c r="AF597" s="547"/>
      <c r="AG597" s="547"/>
      <c r="AH597" s="547"/>
      <c r="AI597" s="547"/>
      <c r="AJ597" s="547"/>
      <c r="AK597" s="547"/>
      <c r="AL597" s="547"/>
      <c r="AM597" s="547"/>
      <c r="AN597" s="547"/>
      <c r="AO597" s="547"/>
      <c r="AP597" s="547"/>
      <c r="AQ597" s="547"/>
      <c r="AR597" s="547"/>
      <c r="AS597" s="547"/>
      <c r="AT597" s="547"/>
      <c r="AU597" s="547"/>
      <c r="AV597" s="547"/>
      <c r="AW597" s="547"/>
    </row>
    <row r="598" spans="1:49" s="551" customFormat="1" ht="18.75" hidden="1" customHeight="1" x14ac:dyDescent="0.3">
      <c r="A598" s="806"/>
      <c r="B598" s="365" t="s">
        <v>1063</v>
      </c>
      <c r="C598" s="588" t="s">
        <v>1104</v>
      </c>
      <c r="D598" s="588" t="s">
        <v>1106</v>
      </c>
      <c r="E598" s="365" t="s">
        <v>1456</v>
      </c>
      <c r="F598" s="365" t="s">
        <v>1108</v>
      </c>
      <c r="G598" s="365" t="s">
        <v>3</v>
      </c>
      <c r="H598" s="588"/>
      <c r="I598" s="588"/>
      <c r="J598" s="588"/>
      <c r="K598" s="588"/>
      <c r="L598" s="365"/>
      <c r="M598" s="274">
        <v>13.32</v>
      </c>
      <c r="N598" s="366">
        <f t="shared" si="40"/>
        <v>6.66</v>
      </c>
      <c r="O598" s="366">
        <f t="shared" si="41"/>
        <v>4.4400000000000004</v>
      </c>
      <c r="P598" s="366">
        <f t="shared" si="42"/>
        <v>15.984</v>
      </c>
      <c r="Q598" s="367">
        <v>42371</v>
      </c>
      <c r="R598" s="365" t="s">
        <v>1648</v>
      </c>
      <c r="S598" s="365"/>
      <c r="T598" s="365">
        <v>12</v>
      </c>
      <c r="U598" s="365"/>
      <c r="V598" s="367"/>
      <c r="W598" s="365"/>
      <c r="X598" s="365"/>
      <c r="Y598" s="365"/>
      <c r="Z598" s="365"/>
      <c r="AA598" s="532"/>
      <c r="AB598" s="365">
        <f t="shared" si="45"/>
        <v>12</v>
      </c>
      <c r="AC598" s="588"/>
      <c r="AD598" s="365"/>
      <c r="AE598" s="547"/>
      <c r="AF598" s="547"/>
      <c r="AG598" s="547"/>
      <c r="AH598" s="547"/>
      <c r="AI598" s="547"/>
      <c r="AJ598" s="547"/>
      <c r="AK598" s="547"/>
      <c r="AL598" s="547"/>
      <c r="AM598" s="547"/>
      <c r="AN598" s="547"/>
      <c r="AO598" s="547"/>
      <c r="AP598" s="547"/>
      <c r="AQ598" s="547"/>
      <c r="AR598" s="547"/>
      <c r="AS598" s="547"/>
      <c r="AT598" s="547"/>
      <c r="AU598" s="547"/>
      <c r="AV598" s="547"/>
      <c r="AW598" s="547"/>
    </row>
    <row r="599" spans="1:49" s="551" customFormat="1" ht="18.75" hidden="1" customHeight="1" x14ac:dyDescent="0.3">
      <c r="A599" s="806"/>
      <c r="B599" s="365" t="s">
        <v>1063</v>
      </c>
      <c r="C599" s="588" t="s">
        <v>1104</v>
      </c>
      <c r="D599" s="588" t="s">
        <v>1106</v>
      </c>
      <c r="E599" s="365" t="s">
        <v>1455</v>
      </c>
      <c r="F599" s="365" t="s">
        <v>1108</v>
      </c>
      <c r="G599" s="365" t="s">
        <v>3</v>
      </c>
      <c r="H599" s="588"/>
      <c r="I599" s="588"/>
      <c r="J599" s="588"/>
      <c r="K599" s="588"/>
      <c r="L599" s="365"/>
      <c r="M599" s="274">
        <v>13.32</v>
      </c>
      <c r="N599" s="366">
        <f t="shared" si="40"/>
        <v>6.66</v>
      </c>
      <c r="O599" s="366">
        <f t="shared" si="41"/>
        <v>4.4400000000000004</v>
      </c>
      <c r="P599" s="366">
        <f t="shared" si="42"/>
        <v>15.984</v>
      </c>
      <c r="Q599" s="367">
        <v>42371</v>
      </c>
      <c r="R599" s="365" t="s">
        <v>1648</v>
      </c>
      <c r="S599" s="365"/>
      <c r="T599" s="365">
        <v>9</v>
      </c>
      <c r="U599" s="365"/>
      <c r="V599" s="367"/>
      <c r="W599" s="365"/>
      <c r="X599" s="365"/>
      <c r="Y599" s="365"/>
      <c r="Z599" s="365"/>
      <c r="AA599" s="532"/>
      <c r="AB599" s="365">
        <f t="shared" si="45"/>
        <v>9</v>
      </c>
      <c r="AC599" s="588"/>
      <c r="AD599" s="365"/>
      <c r="AE599" s="547"/>
      <c r="AF599" s="547"/>
      <c r="AG599" s="547"/>
      <c r="AH599" s="547"/>
      <c r="AI599" s="547"/>
      <c r="AJ599" s="547"/>
      <c r="AK599" s="547"/>
      <c r="AL599" s="547"/>
      <c r="AM599" s="547"/>
      <c r="AN599" s="547"/>
      <c r="AO599" s="547"/>
      <c r="AP599" s="547"/>
      <c r="AQ599" s="547"/>
      <c r="AR599" s="547"/>
      <c r="AS599" s="547"/>
      <c r="AT599" s="547"/>
      <c r="AU599" s="547"/>
      <c r="AV599" s="547"/>
      <c r="AW599" s="547"/>
    </row>
    <row r="600" spans="1:49" s="551" customFormat="1" ht="18.75" hidden="1" customHeight="1" x14ac:dyDescent="0.3">
      <c r="A600" s="806"/>
      <c r="B600" s="365" t="s">
        <v>1063</v>
      </c>
      <c r="C600" s="588" t="s">
        <v>1105</v>
      </c>
      <c r="D600" s="588" t="s">
        <v>1107</v>
      </c>
      <c r="E600" s="365" t="s">
        <v>903</v>
      </c>
      <c r="F600" s="365" t="s">
        <v>1108</v>
      </c>
      <c r="G600" s="365" t="s">
        <v>3</v>
      </c>
      <c r="H600" s="588"/>
      <c r="I600" s="588"/>
      <c r="J600" s="588"/>
      <c r="K600" s="588"/>
      <c r="L600" s="365"/>
      <c r="M600" s="274">
        <v>13.32</v>
      </c>
      <c r="N600" s="366">
        <f t="shared" si="40"/>
        <v>6.66</v>
      </c>
      <c r="O600" s="366">
        <f t="shared" si="41"/>
        <v>4.4400000000000004</v>
      </c>
      <c r="P600" s="366">
        <f t="shared" si="42"/>
        <v>15.984</v>
      </c>
      <c r="Q600" s="367">
        <v>42371</v>
      </c>
      <c r="R600" s="365" t="s">
        <v>1648</v>
      </c>
      <c r="S600" s="365"/>
      <c r="T600" s="365">
        <v>3</v>
      </c>
      <c r="U600" s="365"/>
      <c r="V600" s="367"/>
      <c r="W600" s="365"/>
      <c r="X600" s="365"/>
      <c r="Y600" s="365"/>
      <c r="Z600" s="365"/>
      <c r="AA600" s="532"/>
      <c r="AB600" s="365">
        <f t="shared" ref="AB600:AB613" si="46">T600</f>
        <v>3</v>
      </c>
      <c r="AC600" s="588"/>
      <c r="AD600" s="365"/>
      <c r="AE600" s="547"/>
      <c r="AF600" s="547"/>
      <c r="AG600" s="547"/>
      <c r="AH600" s="547"/>
      <c r="AI600" s="547"/>
      <c r="AJ600" s="547"/>
      <c r="AK600" s="547"/>
      <c r="AL600" s="547"/>
      <c r="AM600" s="547"/>
      <c r="AN600" s="547"/>
      <c r="AO600" s="547"/>
      <c r="AP600" s="547"/>
      <c r="AQ600" s="547"/>
      <c r="AR600" s="547"/>
      <c r="AS600" s="547"/>
      <c r="AT600" s="547"/>
      <c r="AU600" s="547"/>
      <c r="AV600" s="547"/>
      <c r="AW600" s="547"/>
    </row>
    <row r="601" spans="1:49" s="551" customFormat="1" ht="18.75" hidden="1" customHeight="1" x14ac:dyDescent="0.3">
      <c r="A601" s="806"/>
      <c r="B601" s="365" t="s">
        <v>1063</v>
      </c>
      <c r="C601" s="588" t="s">
        <v>1105</v>
      </c>
      <c r="D601" s="588" t="s">
        <v>1107</v>
      </c>
      <c r="E601" s="365" t="s">
        <v>1455</v>
      </c>
      <c r="F601" s="365" t="s">
        <v>1108</v>
      </c>
      <c r="G601" s="365" t="s">
        <v>3</v>
      </c>
      <c r="H601" s="588"/>
      <c r="I601" s="588"/>
      <c r="J601" s="588"/>
      <c r="K601" s="588"/>
      <c r="L601" s="365"/>
      <c r="M601" s="274">
        <v>13.32</v>
      </c>
      <c r="N601" s="366">
        <f t="shared" si="40"/>
        <v>6.66</v>
      </c>
      <c r="O601" s="366">
        <f t="shared" si="41"/>
        <v>4.4400000000000004</v>
      </c>
      <c r="P601" s="366">
        <f t="shared" si="42"/>
        <v>15.984</v>
      </c>
      <c r="Q601" s="367">
        <v>42371</v>
      </c>
      <c r="R601" s="365" t="s">
        <v>1648</v>
      </c>
      <c r="S601" s="365"/>
      <c r="T601" s="365">
        <v>9</v>
      </c>
      <c r="U601" s="365"/>
      <c r="V601" s="367"/>
      <c r="W601" s="365"/>
      <c r="X601" s="365"/>
      <c r="Y601" s="365"/>
      <c r="Z601" s="365"/>
      <c r="AA601" s="532"/>
      <c r="AB601" s="365">
        <f t="shared" si="46"/>
        <v>9</v>
      </c>
      <c r="AC601" s="588"/>
      <c r="AD601" s="365"/>
      <c r="AE601" s="547"/>
      <c r="AF601" s="547"/>
      <c r="AG601" s="547"/>
      <c r="AH601" s="547"/>
      <c r="AI601" s="547"/>
      <c r="AJ601" s="547"/>
      <c r="AK601" s="547"/>
      <c r="AL601" s="547"/>
      <c r="AM601" s="547"/>
      <c r="AN601" s="547"/>
      <c r="AO601" s="547"/>
      <c r="AP601" s="547"/>
      <c r="AQ601" s="547"/>
      <c r="AR601" s="547"/>
      <c r="AS601" s="547"/>
      <c r="AT601" s="547"/>
      <c r="AU601" s="547"/>
      <c r="AV601" s="547"/>
      <c r="AW601" s="547"/>
    </row>
    <row r="602" spans="1:49" s="551" customFormat="1" ht="18.75" hidden="1" customHeight="1" x14ac:dyDescent="0.3">
      <c r="A602" s="806"/>
      <c r="B602" s="365" t="s">
        <v>1063</v>
      </c>
      <c r="C602" s="588" t="s">
        <v>1105</v>
      </c>
      <c r="D602" s="588" t="s">
        <v>1107</v>
      </c>
      <c r="E602" s="365" t="s">
        <v>1118</v>
      </c>
      <c r="F602" s="365" t="s">
        <v>1108</v>
      </c>
      <c r="G602" s="365" t="s">
        <v>3</v>
      </c>
      <c r="H602" s="588"/>
      <c r="I602" s="588"/>
      <c r="J602" s="588"/>
      <c r="K602" s="588"/>
      <c r="L602" s="365"/>
      <c r="M602" s="274">
        <v>13.32</v>
      </c>
      <c r="N602" s="366">
        <f t="shared" si="40"/>
        <v>6.66</v>
      </c>
      <c r="O602" s="366">
        <f t="shared" si="41"/>
        <v>4.4400000000000004</v>
      </c>
      <c r="P602" s="366">
        <f t="shared" si="42"/>
        <v>15.984</v>
      </c>
      <c r="Q602" s="367">
        <v>42371</v>
      </c>
      <c r="R602" s="365" t="s">
        <v>1648</v>
      </c>
      <c r="S602" s="365"/>
      <c r="T602" s="365">
        <v>7</v>
      </c>
      <c r="U602" s="365"/>
      <c r="V602" s="367"/>
      <c r="W602" s="365"/>
      <c r="X602" s="365"/>
      <c r="Y602" s="365"/>
      <c r="Z602" s="365"/>
      <c r="AA602" s="532"/>
      <c r="AB602" s="365">
        <f t="shared" si="46"/>
        <v>7</v>
      </c>
      <c r="AC602" s="588"/>
      <c r="AD602" s="365"/>
      <c r="AE602" s="547"/>
      <c r="AF602" s="547"/>
      <c r="AG602" s="547"/>
      <c r="AH602" s="547"/>
      <c r="AI602" s="547"/>
      <c r="AJ602" s="547"/>
      <c r="AK602" s="547"/>
      <c r="AL602" s="547"/>
      <c r="AM602" s="547"/>
      <c r="AN602" s="547"/>
      <c r="AO602" s="547"/>
      <c r="AP602" s="547"/>
      <c r="AQ602" s="547"/>
      <c r="AR602" s="547"/>
      <c r="AS602" s="547"/>
      <c r="AT602" s="547"/>
      <c r="AU602" s="547"/>
      <c r="AV602" s="547"/>
      <c r="AW602" s="547"/>
    </row>
    <row r="603" spans="1:49" s="551" customFormat="1" ht="18.75" hidden="1" customHeight="1" x14ac:dyDescent="0.3">
      <c r="A603" s="806"/>
      <c r="B603" s="365" t="s">
        <v>1063</v>
      </c>
      <c r="C603" s="588" t="s">
        <v>1105</v>
      </c>
      <c r="D603" s="588" t="s">
        <v>1107</v>
      </c>
      <c r="E603" s="365" t="s">
        <v>1801</v>
      </c>
      <c r="F603" s="365" t="s">
        <v>1108</v>
      </c>
      <c r="G603" s="365" t="s">
        <v>3</v>
      </c>
      <c r="H603" s="588"/>
      <c r="I603" s="588"/>
      <c r="J603" s="588"/>
      <c r="K603" s="588"/>
      <c r="L603" s="365"/>
      <c r="M603" s="274">
        <v>13.32</v>
      </c>
      <c r="N603" s="366">
        <f t="shared" si="40"/>
        <v>6.66</v>
      </c>
      <c r="O603" s="366">
        <f t="shared" si="41"/>
        <v>4.4400000000000004</v>
      </c>
      <c r="P603" s="366">
        <f t="shared" si="42"/>
        <v>15.984</v>
      </c>
      <c r="Q603" s="367">
        <v>42371</v>
      </c>
      <c r="R603" s="365" t="s">
        <v>1648</v>
      </c>
      <c r="S603" s="365"/>
      <c r="T603" s="365">
        <v>18</v>
      </c>
      <c r="U603" s="365"/>
      <c r="V603" s="367"/>
      <c r="W603" s="365"/>
      <c r="X603" s="365"/>
      <c r="Y603" s="365"/>
      <c r="Z603" s="365"/>
      <c r="AA603" s="532"/>
      <c r="AB603" s="365">
        <f t="shared" si="46"/>
        <v>18</v>
      </c>
      <c r="AC603" s="588"/>
      <c r="AD603" s="365"/>
      <c r="AE603" s="547"/>
      <c r="AF603" s="547"/>
      <c r="AG603" s="547"/>
      <c r="AH603" s="547"/>
      <c r="AI603" s="547"/>
      <c r="AJ603" s="547"/>
      <c r="AK603" s="547"/>
      <c r="AL603" s="547"/>
      <c r="AM603" s="547"/>
      <c r="AN603" s="547"/>
      <c r="AO603" s="547"/>
      <c r="AP603" s="547"/>
      <c r="AQ603" s="547"/>
      <c r="AR603" s="547"/>
      <c r="AS603" s="547"/>
      <c r="AT603" s="547"/>
      <c r="AU603" s="547"/>
      <c r="AV603" s="547"/>
      <c r="AW603" s="547"/>
    </row>
    <row r="604" spans="1:49" s="551" customFormat="1" ht="18.75" hidden="1" customHeight="1" x14ac:dyDescent="0.3">
      <c r="A604" s="806"/>
      <c r="B604" s="365" t="s">
        <v>1177</v>
      </c>
      <c r="C604" s="588" t="s">
        <v>160</v>
      </c>
      <c r="D604" s="588" t="s">
        <v>998</v>
      </c>
      <c r="E604" s="365" t="s">
        <v>911</v>
      </c>
      <c r="F604" s="365" t="s">
        <v>968</v>
      </c>
      <c r="G604" s="365" t="s">
        <v>3</v>
      </c>
      <c r="H604" s="588"/>
      <c r="I604" s="588"/>
      <c r="J604" s="588"/>
      <c r="K604" s="588"/>
      <c r="L604" s="365"/>
      <c r="M604" s="274">
        <v>51.73</v>
      </c>
      <c r="N604" s="366">
        <f t="shared" si="40"/>
        <v>25.864999999999998</v>
      </c>
      <c r="O604" s="366">
        <f t="shared" si="41"/>
        <v>17.243333333333332</v>
      </c>
      <c r="P604" s="366">
        <f t="shared" si="42"/>
        <v>62.075999999999993</v>
      </c>
      <c r="Q604" s="367">
        <v>42371</v>
      </c>
      <c r="R604" s="365" t="s">
        <v>1648</v>
      </c>
      <c r="S604" s="365"/>
      <c r="T604" s="365">
        <v>1</v>
      </c>
      <c r="U604" s="365"/>
      <c r="V604" s="367"/>
      <c r="W604" s="365"/>
      <c r="X604" s="365"/>
      <c r="Y604" s="365"/>
      <c r="Z604" s="365"/>
      <c r="AA604" s="532"/>
      <c r="AB604" s="365">
        <f t="shared" si="46"/>
        <v>1</v>
      </c>
      <c r="AC604" s="588"/>
      <c r="AD604" s="365"/>
      <c r="AE604" s="547"/>
      <c r="AF604" s="547"/>
      <c r="AG604" s="547"/>
      <c r="AH604" s="547"/>
      <c r="AI604" s="547"/>
      <c r="AJ604" s="547"/>
      <c r="AK604" s="547"/>
      <c r="AL604" s="547"/>
      <c r="AM604" s="547"/>
      <c r="AN604" s="547"/>
      <c r="AO604" s="547"/>
      <c r="AP604" s="547"/>
      <c r="AQ604" s="547"/>
      <c r="AR604" s="547"/>
      <c r="AS604" s="547"/>
      <c r="AT604" s="547"/>
      <c r="AU604" s="547"/>
      <c r="AV604" s="547"/>
      <c r="AW604" s="547"/>
    </row>
    <row r="605" spans="1:49" s="541" customFormat="1" ht="18.75" hidden="1" customHeight="1" x14ac:dyDescent="0.3">
      <c r="A605" s="806"/>
      <c r="B605" s="365" t="s">
        <v>485</v>
      </c>
      <c r="C605" s="588" t="s">
        <v>148</v>
      </c>
      <c r="D605" s="588" t="s">
        <v>508</v>
      </c>
      <c r="E605" s="365" t="s">
        <v>1831</v>
      </c>
      <c r="F605" s="365" t="s">
        <v>516</v>
      </c>
      <c r="G605" s="365" t="s">
        <v>3</v>
      </c>
      <c r="H605" s="588"/>
      <c r="I605" s="588"/>
      <c r="J605" s="588"/>
      <c r="K605" s="588"/>
      <c r="L605" s="365"/>
      <c r="M605" s="274">
        <v>33.69</v>
      </c>
      <c r="N605" s="366">
        <f t="shared" si="40"/>
        <v>16.844999999999999</v>
      </c>
      <c r="O605" s="366">
        <f t="shared" si="41"/>
        <v>11.229999999999999</v>
      </c>
      <c r="P605" s="366">
        <f t="shared" si="42"/>
        <v>40.427999999999997</v>
      </c>
      <c r="Q605" s="367">
        <v>42371</v>
      </c>
      <c r="R605" s="365" t="s">
        <v>1648</v>
      </c>
      <c r="S605" s="365"/>
      <c r="T605" s="365">
        <v>2</v>
      </c>
      <c r="U605" s="365"/>
      <c r="V605" s="365"/>
      <c r="W605" s="365"/>
      <c r="X605" s="365"/>
      <c r="Y605" s="365"/>
      <c r="Z605" s="365"/>
      <c r="AA605" s="365"/>
      <c r="AB605" s="365">
        <f t="shared" si="46"/>
        <v>2</v>
      </c>
      <c r="AC605" s="588"/>
      <c r="AD605" s="365"/>
    </row>
    <row r="606" spans="1:49" s="541" customFormat="1" ht="18.75" hidden="1" customHeight="1" x14ac:dyDescent="0.3">
      <c r="A606" s="806"/>
      <c r="B606" s="365" t="s">
        <v>158</v>
      </c>
      <c r="C606" s="588" t="s">
        <v>159</v>
      </c>
      <c r="D606" s="588" t="s">
        <v>256</v>
      </c>
      <c r="E606" s="365" t="s">
        <v>1832</v>
      </c>
      <c r="F606" s="365" t="s">
        <v>340</v>
      </c>
      <c r="G606" s="365" t="s">
        <v>3</v>
      </c>
      <c r="H606" s="588"/>
      <c r="I606" s="588"/>
      <c r="J606" s="588"/>
      <c r="K606" s="588"/>
      <c r="L606" s="365"/>
      <c r="M606" s="274">
        <v>46.83</v>
      </c>
      <c r="N606" s="366">
        <f t="shared" si="40"/>
        <v>23.414999999999999</v>
      </c>
      <c r="O606" s="366">
        <f t="shared" si="41"/>
        <v>15.61</v>
      </c>
      <c r="P606" s="366">
        <f t="shared" si="42"/>
        <v>56.195999999999998</v>
      </c>
      <c r="Q606" s="367">
        <v>42371</v>
      </c>
      <c r="R606" s="365" t="s">
        <v>1648</v>
      </c>
      <c r="S606" s="365"/>
      <c r="T606" s="365">
        <v>3</v>
      </c>
      <c r="U606" s="365"/>
      <c r="V606" s="365"/>
      <c r="W606" s="365"/>
      <c r="X606" s="365"/>
      <c r="Y606" s="365"/>
      <c r="Z606" s="365"/>
      <c r="AA606" s="365"/>
      <c r="AB606" s="365">
        <f t="shared" si="46"/>
        <v>3</v>
      </c>
      <c r="AC606" s="588"/>
      <c r="AD606" s="365"/>
    </row>
    <row r="607" spans="1:49" s="541" customFormat="1" ht="18.75" hidden="1" customHeight="1" x14ac:dyDescent="0.3">
      <c r="A607" s="806"/>
      <c r="B607" s="365" t="s">
        <v>158</v>
      </c>
      <c r="C607" s="588" t="s">
        <v>159</v>
      </c>
      <c r="D607" s="588" t="s">
        <v>256</v>
      </c>
      <c r="E607" s="365" t="s">
        <v>1817</v>
      </c>
      <c r="F607" s="365" t="s">
        <v>340</v>
      </c>
      <c r="G607" s="365" t="s">
        <v>3</v>
      </c>
      <c r="H607" s="588"/>
      <c r="I607" s="588"/>
      <c r="J607" s="588"/>
      <c r="K607" s="588"/>
      <c r="L607" s="365"/>
      <c r="M607" s="274">
        <v>46.83</v>
      </c>
      <c r="N607" s="366">
        <f t="shared" si="40"/>
        <v>23.414999999999999</v>
      </c>
      <c r="O607" s="366">
        <f t="shared" si="41"/>
        <v>15.61</v>
      </c>
      <c r="P607" s="366">
        <f t="shared" si="42"/>
        <v>56.195999999999998</v>
      </c>
      <c r="Q607" s="367">
        <v>42371</v>
      </c>
      <c r="R607" s="365" t="s">
        <v>1648</v>
      </c>
      <c r="S607" s="365"/>
      <c r="T607" s="365">
        <v>2</v>
      </c>
      <c r="U607" s="365"/>
      <c r="V607" s="365"/>
      <c r="W607" s="365"/>
      <c r="X607" s="365"/>
      <c r="Y607" s="365"/>
      <c r="Z607" s="365"/>
      <c r="AA607" s="365"/>
      <c r="AB607" s="365">
        <f t="shared" si="46"/>
        <v>2</v>
      </c>
      <c r="AC607" s="588"/>
      <c r="AD607" s="365"/>
    </row>
    <row r="608" spans="1:49" s="541" customFormat="1" ht="18.75" hidden="1" customHeight="1" x14ac:dyDescent="0.3">
      <c r="A608" s="806"/>
      <c r="B608" s="365" t="s">
        <v>46</v>
      </c>
      <c r="C608" s="588" t="s">
        <v>48</v>
      </c>
      <c r="D608" s="588" t="s">
        <v>216</v>
      </c>
      <c r="E608" s="365" t="s">
        <v>690</v>
      </c>
      <c r="F608" s="365" t="s">
        <v>340</v>
      </c>
      <c r="G608" s="365" t="s">
        <v>3</v>
      </c>
      <c r="H608" s="588"/>
      <c r="I608" s="588"/>
      <c r="J608" s="588"/>
      <c r="K608" s="588"/>
      <c r="L608" s="365"/>
      <c r="M608" s="274">
        <v>46.83</v>
      </c>
      <c r="N608" s="366">
        <f t="shared" si="40"/>
        <v>23.414999999999999</v>
      </c>
      <c r="O608" s="366">
        <f t="shared" si="41"/>
        <v>15.61</v>
      </c>
      <c r="P608" s="366">
        <f t="shared" si="42"/>
        <v>56.195999999999998</v>
      </c>
      <c r="Q608" s="367">
        <v>42371</v>
      </c>
      <c r="R608" s="365" t="s">
        <v>1648</v>
      </c>
      <c r="S608" s="365"/>
      <c r="T608" s="365">
        <v>1</v>
      </c>
      <c r="U608" s="365"/>
      <c r="V608" s="365"/>
      <c r="W608" s="365"/>
      <c r="X608" s="365"/>
      <c r="Y608" s="365"/>
      <c r="Z608" s="365"/>
      <c r="AA608" s="365"/>
      <c r="AB608" s="365">
        <f t="shared" si="46"/>
        <v>1</v>
      </c>
      <c r="AC608" s="588"/>
      <c r="AD608" s="365"/>
    </row>
    <row r="609" spans="1:30" s="541" customFormat="1" ht="18.75" hidden="1" customHeight="1" x14ac:dyDescent="0.3">
      <c r="A609" s="806" t="s">
        <v>2079</v>
      </c>
      <c r="B609" s="365" t="s">
        <v>1101</v>
      </c>
      <c r="C609" s="588" t="s">
        <v>541</v>
      </c>
      <c r="D609" s="588" t="s">
        <v>742</v>
      </c>
      <c r="E609" s="365" t="s">
        <v>1736</v>
      </c>
      <c r="F609" s="365" t="s">
        <v>548</v>
      </c>
      <c r="G609" s="365" t="s">
        <v>3</v>
      </c>
      <c r="H609" s="588"/>
      <c r="I609" s="588"/>
      <c r="J609" s="588"/>
      <c r="K609" s="588"/>
      <c r="L609" s="365"/>
      <c r="M609" s="274">
        <v>48.19</v>
      </c>
      <c r="N609" s="366">
        <f t="shared" si="40"/>
        <v>24.094999999999999</v>
      </c>
      <c r="O609" s="366">
        <f t="shared" si="41"/>
        <v>16.063333333333333</v>
      </c>
      <c r="P609" s="366">
        <f t="shared" si="42"/>
        <v>57.827999999999996</v>
      </c>
      <c r="Q609" s="367">
        <v>42371</v>
      </c>
      <c r="R609" s="365" t="s">
        <v>1648</v>
      </c>
      <c r="S609" s="365"/>
      <c r="T609" s="365">
        <v>13</v>
      </c>
      <c r="U609" s="365"/>
      <c r="V609" s="367"/>
      <c r="W609" s="365"/>
      <c r="X609" s="365"/>
      <c r="Y609" s="365"/>
      <c r="Z609" s="365"/>
      <c r="AA609" s="365"/>
      <c r="AB609" s="365">
        <f t="shared" si="46"/>
        <v>13</v>
      </c>
      <c r="AC609" s="588"/>
      <c r="AD609" s="365"/>
    </row>
    <row r="610" spans="1:30" s="541" customFormat="1" ht="18.75" hidden="1" customHeight="1" x14ac:dyDescent="0.3">
      <c r="A610" s="806"/>
      <c r="B610" s="370" t="s">
        <v>1101</v>
      </c>
      <c r="C610" s="588" t="s">
        <v>25</v>
      </c>
      <c r="D610" s="588" t="s">
        <v>273</v>
      </c>
      <c r="E610" s="365" t="s">
        <v>1738</v>
      </c>
      <c r="F610" s="365" t="s">
        <v>1130</v>
      </c>
      <c r="G610" s="365" t="s">
        <v>3</v>
      </c>
      <c r="H610" s="588"/>
      <c r="I610" s="588"/>
      <c r="J610" s="588"/>
      <c r="K610" s="588"/>
      <c r="L610" s="365"/>
      <c r="M610" s="274">
        <v>47.7</v>
      </c>
      <c r="N610" s="366">
        <f t="shared" si="40"/>
        <v>23.85</v>
      </c>
      <c r="O610" s="366">
        <f t="shared" si="41"/>
        <v>15.9</v>
      </c>
      <c r="P610" s="366">
        <f t="shared" si="42"/>
        <v>57.24</v>
      </c>
      <c r="Q610" s="367">
        <v>42371</v>
      </c>
      <c r="R610" s="365" t="s">
        <v>1648</v>
      </c>
      <c r="S610" s="365"/>
      <c r="T610" s="365">
        <v>6</v>
      </c>
      <c r="U610" s="365"/>
      <c r="V610" s="367"/>
      <c r="W610" s="365"/>
      <c r="X610" s="365"/>
      <c r="Y610" s="365"/>
      <c r="Z610" s="365"/>
      <c r="AA610" s="365"/>
      <c r="AB610" s="533">
        <f t="shared" si="46"/>
        <v>6</v>
      </c>
      <c r="AC610" s="588"/>
      <c r="AD610" s="365"/>
    </row>
    <row r="611" spans="1:30" s="541" customFormat="1" ht="18.75" hidden="1" customHeight="1" x14ac:dyDescent="0.3">
      <c r="A611" s="806"/>
      <c r="B611" s="365" t="s">
        <v>1101</v>
      </c>
      <c r="C611" s="369" t="s">
        <v>31</v>
      </c>
      <c r="D611" s="588" t="s">
        <v>386</v>
      </c>
      <c r="E611" s="365" t="s">
        <v>911</v>
      </c>
      <c r="F611" s="365" t="s">
        <v>1737</v>
      </c>
      <c r="G611" s="365" t="s">
        <v>3</v>
      </c>
      <c r="H611" s="588"/>
      <c r="I611" s="588"/>
      <c r="J611" s="588"/>
      <c r="K611" s="588"/>
      <c r="L611" s="365"/>
      <c r="M611" s="274">
        <v>47.7</v>
      </c>
      <c r="N611" s="366">
        <f t="shared" si="40"/>
        <v>23.85</v>
      </c>
      <c r="O611" s="366">
        <f t="shared" si="41"/>
        <v>15.9</v>
      </c>
      <c r="P611" s="366">
        <f t="shared" si="42"/>
        <v>57.24</v>
      </c>
      <c r="Q611" s="367">
        <v>42371</v>
      </c>
      <c r="R611" s="365" t="s">
        <v>1648</v>
      </c>
      <c r="S611" s="365"/>
      <c r="T611" s="365">
        <v>3</v>
      </c>
      <c r="U611" s="365"/>
      <c r="V611" s="365"/>
      <c r="W611" s="365"/>
      <c r="X611" s="365"/>
      <c r="Y611" s="365"/>
      <c r="Z611" s="365"/>
      <c r="AA611" s="365"/>
      <c r="AB611" s="365">
        <f t="shared" si="46"/>
        <v>3</v>
      </c>
      <c r="AC611" s="588"/>
      <c r="AD611" s="365"/>
    </row>
    <row r="612" spans="1:30" s="541" customFormat="1" ht="18.75" hidden="1" customHeight="1" x14ac:dyDescent="0.3">
      <c r="A612" s="806"/>
      <c r="B612" s="365" t="s">
        <v>895</v>
      </c>
      <c r="C612" s="588" t="s">
        <v>20</v>
      </c>
      <c r="D612" s="588" t="s">
        <v>261</v>
      </c>
      <c r="E612" s="365" t="s">
        <v>896</v>
      </c>
      <c r="F612" s="365" t="s">
        <v>346</v>
      </c>
      <c r="G612" s="365" t="s">
        <v>3</v>
      </c>
      <c r="H612" s="588"/>
      <c r="I612" s="588"/>
      <c r="J612" s="588"/>
      <c r="K612" s="588"/>
      <c r="L612" s="365"/>
      <c r="M612" s="274">
        <v>49.4</v>
      </c>
      <c r="N612" s="366">
        <f t="shared" si="40"/>
        <v>24.7</v>
      </c>
      <c r="O612" s="366">
        <f t="shared" si="41"/>
        <v>16.466666666666665</v>
      </c>
      <c r="P612" s="366">
        <f t="shared" si="42"/>
        <v>59.28</v>
      </c>
      <c r="Q612" s="367">
        <v>42371</v>
      </c>
      <c r="R612" s="365" t="s">
        <v>1648</v>
      </c>
      <c r="S612" s="365"/>
      <c r="T612" s="365">
        <v>4</v>
      </c>
      <c r="U612" s="365"/>
      <c r="V612" s="367"/>
      <c r="W612" s="365"/>
      <c r="X612" s="365"/>
      <c r="Y612" s="365"/>
      <c r="Z612" s="365"/>
      <c r="AA612" s="365"/>
      <c r="AB612" s="365">
        <f t="shared" si="46"/>
        <v>4</v>
      </c>
      <c r="AC612" s="588"/>
      <c r="AD612" s="365"/>
    </row>
    <row r="613" spans="1:30" s="541" customFormat="1" ht="18.75" hidden="1" customHeight="1" x14ac:dyDescent="0.3">
      <c r="A613" s="807" t="s">
        <v>1087</v>
      </c>
      <c r="B613" s="365" t="s">
        <v>586</v>
      </c>
      <c r="C613" s="588" t="s">
        <v>206</v>
      </c>
      <c r="D613" s="588" t="s">
        <v>276</v>
      </c>
      <c r="E613" s="365" t="s">
        <v>1741</v>
      </c>
      <c r="F613" s="365" t="s">
        <v>346</v>
      </c>
      <c r="G613" s="365" t="s">
        <v>3</v>
      </c>
      <c r="H613" s="588"/>
      <c r="I613" s="588"/>
      <c r="J613" s="588"/>
      <c r="K613" s="588"/>
      <c r="L613" s="365"/>
      <c r="M613" s="274">
        <v>47.7</v>
      </c>
      <c r="N613" s="366">
        <f t="shared" si="40"/>
        <v>23.85</v>
      </c>
      <c r="O613" s="366">
        <f t="shared" si="41"/>
        <v>15.9</v>
      </c>
      <c r="P613" s="366">
        <f t="shared" si="42"/>
        <v>57.24</v>
      </c>
      <c r="Q613" s="367">
        <v>42371</v>
      </c>
      <c r="R613" s="365" t="s">
        <v>1648</v>
      </c>
      <c r="S613" s="365"/>
      <c r="T613" s="365">
        <v>7</v>
      </c>
      <c r="U613" s="365"/>
      <c r="V613" s="365"/>
      <c r="W613" s="365"/>
      <c r="X613" s="365"/>
      <c r="Y613" s="365"/>
      <c r="Z613" s="365"/>
      <c r="AA613" s="365"/>
      <c r="AB613" s="365">
        <f t="shared" si="46"/>
        <v>7</v>
      </c>
      <c r="AC613" s="588"/>
      <c r="AD613" s="365"/>
    </row>
    <row r="614" spans="1:30" s="541" customFormat="1" ht="18.75" hidden="1" customHeight="1" x14ac:dyDescent="0.3">
      <c r="A614" s="807"/>
      <c r="B614" s="365" t="s">
        <v>103</v>
      </c>
      <c r="C614" s="592" t="s">
        <v>206</v>
      </c>
      <c r="D614" s="588" t="s">
        <v>276</v>
      </c>
      <c r="E614" s="365" t="s">
        <v>622</v>
      </c>
      <c r="F614" s="365" t="s">
        <v>346</v>
      </c>
      <c r="G614" s="365" t="s">
        <v>3</v>
      </c>
      <c r="H614" s="588"/>
      <c r="I614" s="588"/>
      <c r="J614" s="588"/>
      <c r="K614" s="588"/>
      <c r="L614" s="365"/>
      <c r="M614" s="274">
        <v>47.7</v>
      </c>
      <c r="N614" s="366">
        <f t="shared" si="40"/>
        <v>23.85</v>
      </c>
      <c r="O614" s="366">
        <f t="shared" si="41"/>
        <v>15.9</v>
      </c>
      <c r="P614" s="366">
        <f t="shared" si="42"/>
        <v>57.24</v>
      </c>
      <c r="Q614" s="367">
        <v>42371</v>
      </c>
      <c r="R614" s="365" t="s">
        <v>1648</v>
      </c>
      <c r="S614" s="365"/>
      <c r="T614" s="365">
        <v>1</v>
      </c>
      <c r="U614" s="365"/>
      <c r="V614" s="365"/>
      <c r="W614" s="365"/>
      <c r="X614" s="365"/>
      <c r="Y614" s="365"/>
      <c r="Z614" s="365"/>
      <c r="AA614" s="365"/>
      <c r="AB614" s="365">
        <v>1</v>
      </c>
      <c r="AC614" s="588"/>
      <c r="AD614" s="365"/>
    </row>
    <row r="615" spans="1:30" s="541" customFormat="1" ht="18.75" hidden="1" customHeight="1" x14ac:dyDescent="0.3">
      <c r="A615" s="807"/>
      <c r="B615" s="365" t="s">
        <v>103</v>
      </c>
      <c r="C615" s="592" t="s">
        <v>206</v>
      </c>
      <c r="D615" s="588" t="s">
        <v>276</v>
      </c>
      <c r="E615" s="365" t="s">
        <v>897</v>
      </c>
      <c r="F615" s="365" t="s">
        <v>346</v>
      </c>
      <c r="G615" s="365" t="s">
        <v>3</v>
      </c>
      <c r="H615" s="588"/>
      <c r="I615" s="588"/>
      <c r="J615" s="588"/>
      <c r="K615" s="588"/>
      <c r="L615" s="365"/>
      <c r="M615" s="274">
        <v>47.7</v>
      </c>
      <c r="N615" s="366">
        <f t="shared" si="40"/>
        <v>23.85</v>
      </c>
      <c r="O615" s="366">
        <f t="shared" si="41"/>
        <v>15.9</v>
      </c>
      <c r="P615" s="366">
        <f t="shared" si="42"/>
        <v>57.24</v>
      </c>
      <c r="Q615" s="367">
        <v>42371</v>
      </c>
      <c r="R615" s="365" t="s">
        <v>1648</v>
      </c>
      <c r="S615" s="365"/>
      <c r="T615" s="365">
        <v>1</v>
      </c>
      <c r="U615" s="365"/>
      <c r="V615" s="365"/>
      <c r="W615" s="365"/>
      <c r="X615" s="365"/>
      <c r="Y615" s="365"/>
      <c r="Z615" s="365"/>
      <c r="AA615" s="365"/>
      <c r="AB615" s="365">
        <v>1</v>
      </c>
      <c r="AC615" s="588"/>
      <c r="AD615" s="365"/>
    </row>
    <row r="616" spans="1:30" s="541" customFormat="1" ht="18.75" hidden="1" customHeight="1" x14ac:dyDescent="0.3">
      <c r="A616" s="807"/>
      <c r="B616" s="365" t="s">
        <v>103</v>
      </c>
      <c r="C616" s="592" t="s">
        <v>206</v>
      </c>
      <c r="D616" s="588" t="s">
        <v>276</v>
      </c>
      <c r="E616" s="365" t="s">
        <v>894</v>
      </c>
      <c r="F616" s="365" t="s">
        <v>346</v>
      </c>
      <c r="G616" s="365"/>
      <c r="H616" s="588"/>
      <c r="I616" s="588"/>
      <c r="J616" s="588"/>
      <c r="K616" s="588"/>
      <c r="L616" s="365"/>
      <c r="M616" s="274">
        <v>47.7</v>
      </c>
      <c r="N616" s="366">
        <f t="shared" si="40"/>
        <v>23.85</v>
      </c>
      <c r="O616" s="366">
        <f t="shared" si="41"/>
        <v>15.9</v>
      </c>
      <c r="P616" s="366">
        <f t="shared" si="42"/>
        <v>57.24</v>
      </c>
      <c r="Q616" s="367">
        <v>42371</v>
      </c>
      <c r="R616" s="365" t="s">
        <v>1648</v>
      </c>
      <c r="S616" s="365"/>
      <c r="T616" s="365">
        <v>1</v>
      </c>
      <c r="U616" s="365"/>
      <c r="V616" s="365"/>
      <c r="W616" s="365"/>
      <c r="X616" s="365"/>
      <c r="Y616" s="365"/>
      <c r="Z616" s="365"/>
      <c r="AA616" s="365"/>
      <c r="AB616" s="365">
        <v>1</v>
      </c>
      <c r="AC616" s="588"/>
      <c r="AD616" s="365"/>
    </row>
    <row r="617" spans="1:30" s="541" customFormat="1" ht="18.75" hidden="1" customHeight="1" x14ac:dyDescent="0.3">
      <c r="A617" s="807"/>
      <c r="B617" s="365" t="s">
        <v>150</v>
      </c>
      <c r="C617" s="588" t="s">
        <v>33</v>
      </c>
      <c r="D617" s="588" t="s">
        <v>221</v>
      </c>
      <c r="E617" s="365" t="s">
        <v>1739</v>
      </c>
      <c r="F617" s="365" t="s">
        <v>346</v>
      </c>
      <c r="G617" s="365" t="s">
        <v>3</v>
      </c>
      <c r="H617" s="588"/>
      <c r="I617" s="588"/>
      <c r="J617" s="588"/>
      <c r="K617" s="588"/>
      <c r="L617" s="365"/>
      <c r="M617" s="274">
        <v>47.7</v>
      </c>
      <c r="N617" s="366">
        <f t="shared" si="40"/>
        <v>23.85</v>
      </c>
      <c r="O617" s="366">
        <f t="shared" si="41"/>
        <v>15.9</v>
      </c>
      <c r="P617" s="366">
        <f t="shared" si="42"/>
        <v>57.24</v>
      </c>
      <c r="Q617" s="367">
        <v>42371</v>
      </c>
      <c r="R617" s="365" t="s">
        <v>1648</v>
      </c>
      <c r="S617" s="365"/>
      <c r="T617" s="365">
        <v>9</v>
      </c>
      <c r="U617" s="365"/>
      <c r="V617" s="367"/>
      <c r="W617" s="365"/>
      <c r="X617" s="365"/>
      <c r="Y617" s="365"/>
      <c r="Z617" s="365"/>
      <c r="AA617" s="365"/>
      <c r="AB617" s="533">
        <f>T617</f>
        <v>9</v>
      </c>
      <c r="AC617" s="588"/>
      <c r="AD617" s="365"/>
    </row>
    <row r="618" spans="1:30" s="541" customFormat="1" ht="18.75" hidden="1" customHeight="1" x14ac:dyDescent="0.3">
      <c r="A618" s="807"/>
      <c r="B618" s="365" t="s">
        <v>586</v>
      </c>
      <c r="C618" s="588" t="s">
        <v>21</v>
      </c>
      <c r="D618" s="588" t="s">
        <v>262</v>
      </c>
      <c r="E618" s="365" t="s">
        <v>1740</v>
      </c>
      <c r="F618" s="365" t="s">
        <v>346</v>
      </c>
      <c r="G618" s="365" t="s">
        <v>3</v>
      </c>
      <c r="H618" s="588"/>
      <c r="I618" s="588"/>
      <c r="J618" s="588"/>
      <c r="K618" s="588"/>
      <c r="L618" s="365"/>
      <c r="M618" s="274">
        <v>49.4</v>
      </c>
      <c r="N618" s="366">
        <f t="shared" si="40"/>
        <v>24.7</v>
      </c>
      <c r="O618" s="366">
        <f t="shared" si="41"/>
        <v>16.466666666666665</v>
      </c>
      <c r="P618" s="366">
        <f t="shared" si="42"/>
        <v>59.28</v>
      </c>
      <c r="Q618" s="367">
        <v>42371</v>
      </c>
      <c r="R618" s="365" t="s">
        <v>1648</v>
      </c>
      <c r="S618" s="365"/>
      <c r="T618" s="365">
        <v>10</v>
      </c>
      <c r="U618" s="365"/>
      <c r="V618" s="367"/>
      <c r="W618" s="365"/>
      <c r="X618" s="365"/>
      <c r="Y618" s="365"/>
      <c r="Z618" s="365"/>
      <c r="AA618" s="365"/>
      <c r="AB618" s="533">
        <f t="shared" ref="AB618:AB628" si="47">T618</f>
        <v>10</v>
      </c>
      <c r="AC618" s="588"/>
      <c r="AD618" s="365"/>
    </row>
    <row r="619" spans="1:30" s="541" customFormat="1" ht="18.75" hidden="1" customHeight="1" x14ac:dyDescent="0.3">
      <c r="A619" s="807" t="s">
        <v>1088</v>
      </c>
      <c r="B619" s="365" t="s">
        <v>34</v>
      </c>
      <c r="C619" s="588" t="s">
        <v>35</v>
      </c>
      <c r="D619" s="588" t="s">
        <v>222</v>
      </c>
      <c r="E619" s="365" t="s">
        <v>622</v>
      </c>
      <c r="F619" s="365" t="s">
        <v>346</v>
      </c>
      <c r="G619" s="365" t="s">
        <v>3</v>
      </c>
      <c r="H619" s="588"/>
      <c r="I619" s="588"/>
      <c r="J619" s="588"/>
      <c r="K619" s="588"/>
      <c r="L619" s="365"/>
      <c r="M619" s="274">
        <v>47.7</v>
      </c>
      <c r="N619" s="366">
        <f t="shared" si="40"/>
        <v>23.85</v>
      </c>
      <c r="O619" s="366">
        <f t="shared" si="41"/>
        <v>15.9</v>
      </c>
      <c r="P619" s="366">
        <f t="shared" si="42"/>
        <v>57.24</v>
      </c>
      <c r="Q619" s="367">
        <v>42371</v>
      </c>
      <c r="R619" s="365" t="s">
        <v>1648</v>
      </c>
      <c r="S619" s="365"/>
      <c r="T619" s="365">
        <v>4</v>
      </c>
      <c r="U619" s="365"/>
      <c r="V619" s="365"/>
      <c r="W619" s="365"/>
      <c r="X619" s="365"/>
      <c r="Y619" s="365"/>
      <c r="Z619" s="365"/>
      <c r="AA619" s="365"/>
      <c r="AB619" s="533">
        <f t="shared" si="47"/>
        <v>4</v>
      </c>
      <c r="AC619" s="588"/>
      <c r="AD619" s="365"/>
    </row>
    <row r="620" spans="1:30" s="541" customFormat="1" ht="18.75" hidden="1" customHeight="1" x14ac:dyDescent="0.3">
      <c r="A620" s="807"/>
      <c r="B620" s="365" t="s">
        <v>586</v>
      </c>
      <c r="C620" s="588" t="s">
        <v>35</v>
      </c>
      <c r="D620" s="588" t="s">
        <v>222</v>
      </c>
      <c r="E620" s="365" t="s">
        <v>1836</v>
      </c>
      <c r="F620" s="365" t="s">
        <v>346</v>
      </c>
      <c r="G620" s="365" t="s">
        <v>3</v>
      </c>
      <c r="H620" s="588"/>
      <c r="I620" s="588"/>
      <c r="J620" s="588"/>
      <c r="K620" s="588"/>
      <c r="L620" s="365"/>
      <c r="M620" s="274">
        <v>47.7</v>
      </c>
      <c r="N620" s="366">
        <f t="shared" si="40"/>
        <v>23.85</v>
      </c>
      <c r="O620" s="366">
        <f t="shared" si="41"/>
        <v>15.9</v>
      </c>
      <c r="P620" s="366">
        <f t="shared" si="42"/>
        <v>57.24</v>
      </c>
      <c r="Q620" s="367">
        <v>42371</v>
      </c>
      <c r="R620" s="365" t="s">
        <v>1648</v>
      </c>
      <c r="S620" s="365"/>
      <c r="T620" s="365">
        <v>2</v>
      </c>
      <c r="U620" s="365"/>
      <c r="V620" s="365"/>
      <c r="W620" s="365"/>
      <c r="X620" s="365"/>
      <c r="Y620" s="365"/>
      <c r="Z620" s="365"/>
      <c r="AA620" s="365"/>
      <c r="AB620" s="533">
        <f t="shared" si="47"/>
        <v>2</v>
      </c>
      <c r="AC620" s="588"/>
      <c r="AD620" s="365"/>
    </row>
    <row r="621" spans="1:30" s="541" customFormat="1" ht="18.75" hidden="1" customHeight="1" x14ac:dyDescent="0.3">
      <c r="A621" s="807"/>
      <c r="B621" s="365" t="s">
        <v>150</v>
      </c>
      <c r="C621" s="588" t="s">
        <v>35</v>
      </c>
      <c r="D621" s="588" t="s">
        <v>222</v>
      </c>
      <c r="E621" s="365" t="s">
        <v>901</v>
      </c>
      <c r="F621" s="365" t="s">
        <v>346</v>
      </c>
      <c r="G621" s="365" t="s">
        <v>3</v>
      </c>
      <c r="H621" s="588"/>
      <c r="I621" s="588"/>
      <c r="J621" s="588"/>
      <c r="K621" s="588"/>
      <c r="L621" s="365"/>
      <c r="M621" s="274">
        <v>47.7</v>
      </c>
      <c r="N621" s="366">
        <f t="shared" si="40"/>
        <v>23.85</v>
      </c>
      <c r="O621" s="366">
        <f t="shared" si="41"/>
        <v>15.9</v>
      </c>
      <c r="P621" s="366">
        <f t="shared" si="42"/>
        <v>57.24</v>
      </c>
      <c r="Q621" s="367">
        <v>42371</v>
      </c>
      <c r="R621" s="365" t="s">
        <v>1648</v>
      </c>
      <c r="S621" s="365"/>
      <c r="T621" s="365">
        <v>1</v>
      </c>
      <c r="U621" s="365"/>
      <c r="V621" s="365"/>
      <c r="W621" s="365"/>
      <c r="X621" s="365"/>
      <c r="Y621" s="365"/>
      <c r="Z621" s="365"/>
      <c r="AA621" s="365"/>
      <c r="AB621" s="533">
        <f t="shared" si="47"/>
        <v>1</v>
      </c>
      <c r="AC621" s="588"/>
      <c r="AD621" s="365"/>
    </row>
    <row r="622" spans="1:30" s="541" customFormat="1" ht="18.75" hidden="1" customHeight="1" x14ac:dyDescent="0.3">
      <c r="A622" s="807"/>
      <c r="B622" s="365" t="s">
        <v>103</v>
      </c>
      <c r="C622" s="369" t="s">
        <v>31</v>
      </c>
      <c r="D622" s="588" t="s">
        <v>386</v>
      </c>
      <c r="E622" s="365" t="s">
        <v>1837</v>
      </c>
      <c r="F622" s="365" t="s">
        <v>346</v>
      </c>
      <c r="G622" s="365" t="s">
        <v>3</v>
      </c>
      <c r="H622" s="588"/>
      <c r="I622" s="588"/>
      <c r="J622" s="588"/>
      <c r="K622" s="588"/>
      <c r="L622" s="365"/>
      <c r="M622" s="274">
        <v>47.7</v>
      </c>
      <c r="N622" s="366">
        <f t="shared" si="40"/>
        <v>23.85</v>
      </c>
      <c r="O622" s="366">
        <f t="shared" si="41"/>
        <v>15.9</v>
      </c>
      <c r="P622" s="366">
        <f t="shared" si="42"/>
        <v>57.24</v>
      </c>
      <c r="Q622" s="367">
        <v>42371</v>
      </c>
      <c r="R622" s="365" t="s">
        <v>1648</v>
      </c>
      <c r="S622" s="365"/>
      <c r="T622" s="365">
        <v>1</v>
      </c>
      <c r="U622" s="365"/>
      <c r="V622" s="365"/>
      <c r="W622" s="365"/>
      <c r="X622" s="365"/>
      <c r="Y622" s="365"/>
      <c r="Z622" s="365"/>
      <c r="AA622" s="365"/>
      <c r="AB622" s="365">
        <f t="shared" si="47"/>
        <v>1</v>
      </c>
      <c r="AC622" s="588"/>
      <c r="AD622" s="365"/>
    </row>
    <row r="623" spans="1:30" s="541" customFormat="1" ht="18.75" hidden="1" customHeight="1" x14ac:dyDescent="0.3">
      <c r="A623" s="807"/>
      <c r="B623" s="365" t="s">
        <v>103</v>
      </c>
      <c r="C623" s="369" t="s">
        <v>31</v>
      </c>
      <c r="D623" s="588" t="s">
        <v>386</v>
      </c>
      <c r="E623" s="365" t="s">
        <v>1838</v>
      </c>
      <c r="F623" s="365" t="s">
        <v>1839</v>
      </c>
      <c r="G623" s="365" t="s">
        <v>3</v>
      </c>
      <c r="H623" s="588"/>
      <c r="I623" s="588"/>
      <c r="J623" s="588"/>
      <c r="K623" s="588"/>
      <c r="L623" s="365"/>
      <c r="M623" s="274">
        <v>47.7</v>
      </c>
      <c r="N623" s="366">
        <f t="shared" si="40"/>
        <v>23.85</v>
      </c>
      <c r="O623" s="366">
        <f t="shared" si="41"/>
        <v>15.9</v>
      </c>
      <c r="P623" s="366">
        <f t="shared" si="42"/>
        <v>57.24</v>
      </c>
      <c r="Q623" s="367">
        <v>42371</v>
      </c>
      <c r="R623" s="365" t="s">
        <v>1648</v>
      </c>
      <c r="S623" s="365"/>
      <c r="T623" s="365">
        <v>2</v>
      </c>
      <c r="U623" s="365"/>
      <c r="V623" s="365"/>
      <c r="W623" s="365"/>
      <c r="X623" s="365"/>
      <c r="Y623" s="365"/>
      <c r="Z623" s="365"/>
      <c r="AA623" s="365"/>
      <c r="AB623" s="365">
        <f t="shared" si="47"/>
        <v>2</v>
      </c>
      <c r="AC623" s="588"/>
      <c r="AD623" s="365"/>
    </row>
    <row r="624" spans="1:30" s="541" customFormat="1" ht="18.75" hidden="1" customHeight="1" x14ac:dyDescent="0.3">
      <c r="A624" s="807"/>
      <c r="B624" s="365" t="s">
        <v>1101</v>
      </c>
      <c r="C624" s="369" t="s">
        <v>31</v>
      </c>
      <c r="D624" s="588" t="s">
        <v>386</v>
      </c>
      <c r="E624" s="365" t="s">
        <v>1840</v>
      </c>
      <c r="F624" s="365" t="s">
        <v>1840</v>
      </c>
      <c r="G624" s="365" t="s">
        <v>3</v>
      </c>
      <c r="H624" s="588"/>
      <c r="I624" s="588"/>
      <c r="J624" s="588"/>
      <c r="K624" s="588"/>
      <c r="L624" s="365"/>
      <c r="M624" s="274">
        <v>47.7</v>
      </c>
      <c r="N624" s="366">
        <f t="shared" si="40"/>
        <v>23.85</v>
      </c>
      <c r="O624" s="366">
        <f t="shared" si="41"/>
        <v>15.9</v>
      </c>
      <c r="P624" s="366">
        <f t="shared" si="42"/>
        <v>57.24</v>
      </c>
      <c r="Q624" s="367">
        <v>42371</v>
      </c>
      <c r="R624" s="365" t="s">
        <v>1648</v>
      </c>
      <c r="S624" s="365"/>
      <c r="T624" s="365">
        <v>2</v>
      </c>
      <c r="U624" s="365"/>
      <c r="V624" s="365"/>
      <c r="W624" s="365"/>
      <c r="X624" s="365"/>
      <c r="Y624" s="365"/>
      <c r="Z624" s="365"/>
      <c r="AA624" s="365"/>
      <c r="AB624" s="365">
        <f t="shared" si="47"/>
        <v>2</v>
      </c>
      <c r="AC624" s="588"/>
      <c r="AD624" s="365"/>
    </row>
    <row r="625" spans="1:30" s="541" customFormat="1" ht="18.75" hidden="1" customHeight="1" x14ac:dyDescent="0.3">
      <c r="A625" s="807"/>
      <c r="B625" s="591" t="s">
        <v>1369</v>
      </c>
      <c r="C625" s="590" t="s">
        <v>1505</v>
      </c>
      <c r="D625" s="590" t="s">
        <v>1643</v>
      </c>
      <c r="E625" s="533" t="s">
        <v>1843</v>
      </c>
      <c r="F625" s="365" t="s">
        <v>1646</v>
      </c>
      <c r="G625" s="365" t="s">
        <v>3</v>
      </c>
      <c r="H625" s="588"/>
      <c r="I625" s="588"/>
      <c r="J625" s="588"/>
      <c r="K625" s="588"/>
      <c r="L625" s="588"/>
      <c r="M625" s="280">
        <v>63.4</v>
      </c>
      <c r="N625" s="368">
        <f t="shared" si="40"/>
        <v>31.7</v>
      </c>
      <c r="O625" s="368">
        <f t="shared" si="41"/>
        <v>21.133333333333333</v>
      </c>
      <c r="P625" s="368">
        <f t="shared" si="42"/>
        <v>76.08</v>
      </c>
      <c r="Q625" s="367">
        <v>42371</v>
      </c>
      <c r="R625" s="365" t="s">
        <v>1648</v>
      </c>
      <c r="S625" s="365"/>
      <c r="T625" s="533">
        <v>1</v>
      </c>
      <c r="U625" s="365"/>
      <c r="V625" s="367"/>
      <c r="W625" s="365"/>
      <c r="X625" s="365"/>
      <c r="Y625" s="365"/>
      <c r="Z625" s="365"/>
      <c r="AA625" s="533"/>
      <c r="AB625" s="533">
        <f t="shared" si="47"/>
        <v>1</v>
      </c>
      <c r="AC625" s="588"/>
      <c r="AD625" s="365"/>
    </row>
    <row r="626" spans="1:30" s="541" customFormat="1" ht="18.75" hidden="1" customHeight="1" x14ac:dyDescent="0.3">
      <c r="A626" s="807"/>
      <c r="B626" s="365" t="s">
        <v>108</v>
      </c>
      <c r="C626" s="588" t="s">
        <v>3126</v>
      </c>
      <c r="D626" s="588" t="s">
        <v>266</v>
      </c>
      <c r="E626" s="365" t="s">
        <v>1153</v>
      </c>
      <c r="F626" s="365" t="s">
        <v>346</v>
      </c>
      <c r="G626" s="365" t="s">
        <v>3</v>
      </c>
      <c r="H626" s="588"/>
      <c r="I626" s="588"/>
      <c r="J626" s="588"/>
      <c r="K626" s="588"/>
      <c r="L626" s="365"/>
      <c r="M626" s="274">
        <v>47.7</v>
      </c>
      <c r="N626" s="366">
        <f t="shared" ref="N626:N633" si="48">+M626/2</f>
        <v>23.85</v>
      </c>
      <c r="O626" s="366">
        <f t="shared" ref="O626:O633" si="49">+M626/3</f>
        <v>15.9</v>
      </c>
      <c r="P626" s="366">
        <f t="shared" si="42"/>
        <v>57.24</v>
      </c>
      <c r="Q626" s="367">
        <v>42371</v>
      </c>
      <c r="R626" s="365" t="s">
        <v>1648</v>
      </c>
      <c r="S626" s="365"/>
      <c r="T626" s="365">
        <v>3</v>
      </c>
      <c r="U626" s="365"/>
      <c r="V626" s="365"/>
      <c r="W626" s="365"/>
      <c r="X626" s="365"/>
      <c r="Y626" s="365"/>
      <c r="Z626" s="365"/>
      <c r="AA626" s="365"/>
      <c r="AB626" s="533">
        <f t="shared" si="47"/>
        <v>3</v>
      </c>
      <c r="AC626" s="588"/>
      <c r="AD626" s="365"/>
    </row>
    <row r="627" spans="1:30" s="541" customFormat="1" ht="18.75" hidden="1" customHeight="1" x14ac:dyDescent="0.3">
      <c r="A627" s="807"/>
      <c r="B627" s="365" t="s">
        <v>586</v>
      </c>
      <c r="C627" s="588" t="s">
        <v>3126</v>
      </c>
      <c r="D627" s="588" t="s">
        <v>266</v>
      </c>
      <c r="E627" s="365" t="s">
        <v>1835</v>
      </c>
      <c r="F627" s="365" t="s">
        <v>346</v>
      </c>
      <c r="G627" s="365" t="s">
        <v>3</v>
      </c>
      <c r="H627" s="588"/>
      <c r="I627" s="588"/>
      <c r="J627" s="588"/>
      <c r="K627" s="588"/>
      <c r="L627" s="365"/>
      <c r="M627" s="274">
        <v>47.7</v>
      </c>
      <c r="N627" s="366">
        <f t="shared" si="48"/>
        <v>23.85</v>
      </c>
      <c r="O627" s="366">
        <f t="shared" si="49"/>
        <v>15.9</v>
      </c>
      <c r="P627" s="366">
        <f t="shared" si="42"/>
        <v>57.24</v>
      </c>
      <c r="Q627" s="367">
        <v>42371</v>
      </c>
      <c r="R627" s="365" t="s">
        <v>1648</v>
      </c>
      <c r="S627" s="365"/>
      <c r="T627" s="365">
        <v>1</v>
      </c>
      <c r="U627" s="365"/>
      <c r="V627" s="367"/>
      <c r="W627" s="365"/>
      <c r="X627" s="365"/>
      <c r="Y627" s="365"/>
      <c r="Z627" s="365"/>
      <c r="AA627" s="365"/>
      <c r="AB627" s="533">
        <f t="shared" si="47"/>
        <v>1</v>
      </c>
      <c r="AC627" s="588"/>
      <c r="AD627" s="365"/>
    </row>
    <row r="628" spans="1:30" s="541" customFormat="1" ht="18.75" hidden="1" customHeight="1" x14ac:dyDescent="0.3">
      <c r="A628" s="807"/>
      <c r="B628" s="365" t="s">
        <v>586</v>
      </c>
      <c r="C628" s="588" t="s">
        <v>3126</v>
      </c>
      <c r="D628" s="588" t="s">
        <v>266</v>
      </c>
      <c r="E628" s="365" t="s">
        <v>152</v>
      </c>
      <c r="F628" s="365" t="s">
        <v>346</v>
      </c>
      <c r="G628" s="365" t="s">
        <v>3</v>
      </c>
      <c r="H628" s="588"/>
      <c r="I628" s="588"/>
      <c r="J628" s="588"/>
      <c r="K628" s="588"/>
      <c r="L628" s="365"/>
      <c r="M628" s="274">
        <v>47.7</v>
      </c>
      <c r="N628" s="366">
        <f t="shared" si="48"/>
        <v>23.85</v>
      </c>
      <c r="O628" s="366">
        <f t="shared" si="49"/>
        <v>15.9</v>
      </c>
      <c r="P628" s="366">
        <f t="shared" ref="P628:P633" si="50">+M628+(M628*20%)</f>
        <v>57.24</v>
      </c>
      <c r="Q628" s="367">
        <v>42371</v>
      </c>
      <c r="R628" s="365" t="s">
        <v>1648</v>
      </c>
      <c r="S628" s="365"/>
      <c r="T628" s="365">
        <v>3</v>
      </c>
      <c r="U628" s="365"/>
      <c r="V628" s="365"/>
      <c r="W628" s="365"/>
      <c r="X628" s="365"/>
      <c r="Y628" s="365"/>
      <c r="Z628" s="365"/>
      <c r="AA628" s="365"/>
      <c r="AB628" s="533">
        <f t="shared" si="47"/>
        <v>3</v>
      </c>
      <c r="AC628" s="588"/>
      <c r="AD628" s="365"/>
    </row>
    <row r="629" spans="1:30" s="541" customFormat="1" ht="18.75" hidden="1" customHeight="1" x14ac:dyDescent="0.3">
      <c r="A629" s="807"/>
      <c r="B629" s="365" t="s">
        <v>849</v>
      </c>
      <c r="C629" s="588" t="s">
        <v>472</v>
      </c>
      <c r="D629" s="588" t="s">
        <v>225</v>
      </c>
      <c r="E629" s="365" t="s">
        <v>1841</v>
      </c>
      <c r="F629" s="365"/>
      <c r="G629" s="365" t="s">
        <v>3</v>
      </c>
      <c r="H629" s="588"/>
      <c r="I629" s="588"/>
      <c r="J629" s="588"/>
      <c r="K629" s="588"/>
      <c r="L629" s="365"/>
      <c r="M629" s="274">
        <v>47.7</v>
      </c>
      <c r="N629" s="366">
        <f t="shared" si="48"/>
        <v>23.85</v>
      </c>
      <c r="O629" s="366">
        <f t="shared" si="49"/>
        <v>15.9</v>
      </c>
      <c r="P629" s="366">
        <f t="shared" si="50"/>
        <v>57.24</v>
      </c>
      <c r="Q629" s="367">
        <v>42371</v>
      </c>
      <c r="R629" s="365" t="s">
        <v>1648</v>
      </c>
      <c r="S629" s="365"/>
      <c r="T629" s="365">
        <v>1</v>
      </c>
      <c r="U629" s="365"/>
      <c r="V629" s="365"/>
      <c r="W629" s="365"/>
      <c r="X629" s="365"/>
      <c r="Y629" s="365"/>
      <c r="Z629" s="365"/>
      <c r="AA629" s="365"/>
      <c r="AB629" s="365">
        <v>1</v>
      </c>
      <c r="AC629" s="588"/>
      <c r="AD629" s="365"/>
    </row>
    <row r="630" spans="1:30" s="541" customFormat="1" hidden="1" x14ac:dyDescent="0.3">
      <c r="A630" s="807"/>
      <c r="B630" s="365" t="s">
        <v>1101</v>
      </c>
      <c r="C630" s="588" t="s">
        <v>472</v>
      </c>
      <c r="D630" s="588" t="s">
        <v>225</v>
      </c>
      <c r="E630" s="365" t="s">
        <v>1132</v>
      </c>
      <c r="F630" s="365"/>
      <c r="G630" s="365" t="s">
        <v>3</v>
      </c>
      <c r="H630" s="588"/>
      <c r="I630" s="588"/>
      <c r="J630" s="588"/>
      <c r="K630" s="588"/>
      <c r="L630" s="365"/>
      <c r="M630" s="274">
        <v>47.7</v>
      </c>
      <c r="N630" s="366">
        <f t="shared" si="48"/>
        <v>23.85</v>
      </c>
      <c r="O630" s="366">
        <f t="shared" si="49"/>
        <v>15.9</v>
      </c>
      <c r="P630" s="366">
        <f t="shared" si="50"/>
        <v>57.24</v>
      </c>
      <c r="Q630" s="367">
        <v>42371</v>
      </c>
      <c r="R630" s="365" t="s">
        <v>1648</v>
      </c>
      <c r="S630" s="365"/>
      <c r="T630" s="365">
        <v>1</v>
      </c>
      <c r="U630" s="365"/>
      <c r="V630" s="365"/>
      <c r="W630" s="365"/>
      <c r="X630" s="365"/>
      <c r="Y630" s="365"/>
      <c r="Z630" s="365"/>
      <c r="AA630" s="365"/>
      <c r="AB630" s="365">
        <f>T630</f>
        <v>1</v>
      </c>
      <c r="AC630" s="588"/>
      <c r="AD630" s="365"/>
    </row>
    <row r="631" spans="1:30" s="541" customFormat="1" hidden="1" x14ac:dyDescent="0.3">
      <c r="A631" s="807"/>
      <c r="B631" s="365" t="s">
        <v>1101</v>
      </c>
      <c r="C631" s="588" t="s">
        <v>472</v>
      </c>
      <c r="D631" s="588" t="s">
        <v>225</v>
      </c>
      <c r="E631" s="365" t="s">
        <v>1842</v>
      </c>
      <c r="F631" s="365" t="s">
        <v>1842</v>
      </c>
      <c r="G631" s="365" t="s">
        <v>3</v>
      </c>
      <c r="H631" s="588"/>
      <c r="I631" s="588"/>
      <c r="J631" s="588"/>
      <c r="K631" s="588"/>
      <c r="L631" s="365"/>
      <c r="M631" s="274">
        <v>47.7</v>
      </c>
      <c r="N631" s="366">
        <f t="shared" si="48"/>
        <v>23.85</v>
      </c>
      <c r="O631" s="366">
        <f t="shared" si="49"/>
        <v>15.9</v>
      </c>
      <c r="P631" s="366">
        <f t="shared" si="50"/>
        <v>57.24</v>
      </c>
      <c r="Q631" s="367">
        <v>42371</v>
      </c>
      <c r="R631" s="365" t="s">
        <v>1648</v>
      </c>
      <c r="S631" s="365"/>
      <c r="T631" s="365">
        <v>4</v>
      </c>
      <c r="U631" s="365"/>
      <c r="V631" s="365"/>
      <c r="W631" s="365"/>
      <c r="X631" s="365"/>
      <c r="Y631" s="365"/>
      <c r="Z631" s="365"/>
      <c r="AA631" s="365"/>
      <c r="AB631" s="365">
        <f>T631</f>
        <v>4</v>
      </c>
      <c r="AC631" s="588"/>
      <c r="AD631" s="365"/>
    </row>
    <row r="632" spans="1:30" s="541" customFormat="1" ht="18.75" hidden="1" customHeight="1" x14ac:dyDescent="0.3">
      <c r="A632" s="807" t="s">
        <v>1844</v>
      </c>
      <c r="B632" s="365" t="s">
        <v>103</v>
      </c>
      <c r="C632" s="588" t="s">
        <v>206</v>
      </c>
      <c r="D632" s="588" t="s">
        <v>268</v>
      </c>
      <c r="E632" s="365" t="s">
        <v>1918</v>
      </c>
      <c r="F632" s="365" t="s">
        <v>1918</v>
      </c>
      <c r="G632" s="365" t="s">
        <v>3</v>
      </c>
      <c r="H632" s="588"/>
      <c r="I632" s="588"/>
      <c r="J632" s="588"/>
      <c r="K632" s="588"/>
      <c r="L632" s="365"/>
      <c r="M632" s="274">
        <v>49.4</v>
      </c>
      <c r="N632" s="366">
        <f t="shared" si="48"/>
        <v>24.7</v>
      </c>
      <c r="O632" s="366">
        <f t="shared" si="49"/>
        <v>16.466666666666665</v>
      </c>
      <c r="P632" s="366">
        <f t="shared" si="50"/>
        <v>59.28</v>
      </c>
      <c r="Q632" s="367">
        <v>42371</v>
      </c>
      <c r="R632" s="365" t="s">
        <v>1648</v>
      </c>
      <c r="S632" s="365"/>
      <c r="T632" s="365">
        <v>1</v>
      </c>
      <c r="U632" s="365"/>
      <c r="V632" s="365"/>
      <c r="W632" s="365"/>
      <c r="X632" s="365"/>
      <c r="Y632" s="365"/>
      <c r="Z632" s="365"/>
      <c r="AA632" s="365"/>
      <c r="AB632" s="533">
        <f t="shared" ref="AB632:AB650" si="51">T632</f>
        <v>1</v>
      </c>
      <c r="AC632" s="588"/>
      <c r="AD632" s="365"/>
    </row>
    <row r="633" spans="1:30" s="541" customFormat="1" ht="18.75" hidden="1" customHeight="1" x14ac:dyDescent="0.3">
      <c r="A633" s="807"/>
      <c r="B633" s="365" t="s">
        <v>103</v>
      </c>
      <c r="C633" s="588" t="s">
        <v>206</v>
      </c>
      <c r="D633" s="588" t="s">
        <v>268</v>
      </c>
      <c r="E633" s="365" t="s">
        <v>1795</v>
      </c>
      <c r="F633" s="365" t="s">
        <v>346</v>
      </c>
      <c r="G633" s="365" t="s">
        <v>3</v>
      </c>
      <c r="H633" s="588"/>
      <c r="I633" s="588"/>
      <c r="J633" s="588"/>
      <c r="K633" s="588"/>
      <c r="L633" s="365"/>
      <c r="M633" s="274">
        <v>49.4</v>
      </c>
      <c r="N633" s="366">
        <f t="shared" si="48"/>
        <v>24.7</v>
      </c>
      <c r="O633" s="366">
        <f t="shared" si="49"/>
        <v>16.466666666666665</v>
      </c>
      <c r="P633" s="366">
        <f t="shared" si="50"/>
        <v>59.28</v>
      </c>
      <c r="Q633" s="367">
        <v>42371</v>
      </c>
      <c r="R633" s="365" t="s">
        <v>1648</v>
      </c>
      <c r="S633" s="365"/>
      <c r="T633" s="365">
        <v>1</v>
      </c>
      <c r="U633" s="365"/>
      <c r="V633" s="365"/>
      <c r="W633" s="365"/>
      <c r="X633" s="365"/>
      <c r="Y633" s="365"/>
      <c r="Z633" s="365"/>
      <c r="AA633" s="365"/>
      <c r="AB633" s="533">
        <f t="shared" si="51"/>
        <v>1</v>
      </c>
      <c r="AC633" s="588"/>
      <c r="AD633" s="365"/>
    </row>
    <row r="634" spans="1:30" s="541" customFormat="1" ht="18.75" hidden="1" customHeight="1" x14ac:dyDescent="0.3">
      <c r="A634" s="807"/>
      <c r="B634" s="365" t="s">
        <v>103</v>
      </c>
      <c r="C634" s="588" t="s">
        <v>201</v>
      </c>
      <c r="D634" s="588"/>
      <c r="E634" s="365"/>
      <c r="F634" s="365"/>
      <c r="G634" s="365"/>
      <c r="H634" s="588"/>
      <c r="I634" s="588"/>
      <c r="J634" s="588"/>
      <c r="K634" s="588"/>
      <c r="L634" s="365"/>
      <c r="M634" s="274"/>
      <c r="N634" s="366"/>
      <c r="O634" s="366"/>
      <c r="P634" s="366"/>
      <c r="Q634" s="367">
        <v>42371</v>
      </c>
      <c r="R634" s="365" t="s">
        <v>1648</v>
      </c>
      <c r="S634" s="365"/>
      <c r="T634" s="365">
        <v>1</v>
      </c>
      <c r="U634" s="365"/>
      <c r="V634" s="365"/>
      <c r="W634" s="365"/>
      <c r="X634" s="365"/>
      <c r="Y634" s="365"/>
      <c r="Z634" s="365"/>
      <c r="AA634" s="365"/>
      <c r="AB634" s="533">
        <f t="shared" si="51"/>
        <v>1</v>
      </c>
      <c r="AC634" s="588"/>
      <c r="AD634" s="365"/>
    </row>
    <row r="635" spans="1:30" s="541" customFormat="1" ht="18.75" hidden="1" customHeight="1" x14ac:dyDescent="0.3">
      <c r="A635" s="807"/>
      <c r="B635" s="365" t="s">
        <v>103</v>
      </c>
      <c r="C635" s="588" t="s">
        <v>201</v>
      </c>
      <c r="D635" s="588"/>
      <c r="E635" s="365"/>
      <c r="F635" s="365"/>
      <c r="G635" s="365"/>
      <c r="H635" s="588"/>
      <c r="I635" s="588"/>
      <c r="J635" s="588"/>
      <c r="K635" s="588"/>
      <c r="L635" s="365"/>
      <c r="M635" s="274"/>
      <c r="N635" s="366"/>
      <c r="O635" s="366"/>
      <c r="P635" s="366"/>
      <c r="Q635" s="367">
        <v>42371</v>
      </c>
      <c r="R635" s="365" t="s">
        <v>1648</v>
      </c>
      <c r="S635" s="365"/>
      <c r="T635" s="365">
        <v>1</v>
      </c>
      <c r="U635" s="365"/>
      <c r="V635" s="365"/>
      <c r="W635" s="365"/>
      <c r="X635" s="365"/>
      <c r="Y635" s="365"/>
      <c r="Z635" s="365"/>
      <c r="AA635" s="365"/>
      <c r="AB635" s="533">
        <f t="shared" si="51"/>
        <v>1</v>
      </c>
      <c r="AC635" s="588"/>
      <c r="AD635" s="365"/>
    </row>
    <row r="636" spans="1:30" s="541" customFormat="1" ht="18.75" hidden="1" customHeight="1" x14ac:dyDescent="0.3">
      <c r="A636" s="807"/>
      <c r="B636" s="365" t="s">
        <v>103</v>
      </c>
      <c r="C636" s="588" t="s">
        <v>25</v>
      </c>
      <c r="D636" s="588"/>
      <c r="E636" s="365"/>
      <c r="F636" s="365"/>
      <c r="G636" s="365"/>
      <c r="H636" s="588"/>
      <c r="I636" s="588"/>
      <c r="J636" s="588"/>
      <c r="K636" s="588"/>
      <c r="L636" s="365"/>
      <c r="M636" s="274"/>
      <c r="N636" s="366"/>
      <c r="O636" s="366"/>
      <c r="P636" s="366"/>
      <c r="Q636" s="367">
        <v>42371</v>
      </c>
      <c r="R636" s="365" t="s">
        <v>1648</v>
      </c>
      <c r="S636" s="365"/>
      <c r="T636" s="365">
        <v>1</v>
      </c>
      <c r="U636" s="365"/>
      <c r="V636" s="365"/>
      <c r="W636" s="365"/>
      <c r="X636" s="365"/>
      <c r="Y636" s="365"/>
      <c r="Z636" s="365"/>
      <c r="AA636" s="365"/>
      <c r="AB636" s="533">
        <f t="shared" si="51"/>
        <v>1</v>
      </c>
      <c r="AC636" s="588"/>
      <c r="AD636" s="365"/>
    </row>
    <row r="637" spans="1:30" s="541" customFormat="1" ht="18.75" hidden="1" customHeight="1" x14ac:dyDescent="0.3">
      <c r="A637" s="807"/>
      <c r="B637" s="365" t="s">
        <v>26</v>
      </c>
      <c r="C637" s="588" t="s">
        <v>35</v>
      </c>
      <c r="D637" s="588" t="s">
        <v>222</v>
      </c>
      <c r="E637" s="365" t="s">
        <v>1742</v>
      </c>
      <c r="F637" s="365" t="s">
        <v>346</v>
      </c>
      <c r="G637" s="365" t="s">
        <v>3</v>
      </c>
      <c r="H637" s="588"/>
      <c r="I637" s="588"/>
      <c r="J637" s="588"/>
      <c r="K637" s="588"/>
      <c r="L637" s="365"/>
      <c r="M637" s="274">
        <v>47.7</v>
      </c>
      <c r="N637" s="366">
        <f>+M637/2</f>
        <v>23.85</v>
      </c>
      <c r="O637" s="366">
        <f>+M637/3</f>
        <v>15.9</v>
      </c>
      <c r="P637" s="366">
        <f>+M637+(M637*20%)</f>
        <v>57.24</v>
      </c>
      <c r="Q637" s="367">
        <v>42371</v>
      </c>
      <c r="R637" s="365" t="s">
        <v>1648</v>
      </c>
      <c r="S637" s="365"/>
      <c r="T637" s="365">
        <v>2</v>
      </c>
      <c r="U637" s="365"/>
      <c r="V637" s="367"/>
      <c r="W637" s="365"/>
      <c r="X637" s="365"/>
      <c r="Y637" s="365"/>
      <c r="Z637" s="365"/>
      <c r="AA637" s="365"/>
      <c r="AB637" s="533">
        <f t="shared" si="51"/>
        <v>2</v>
      </c>
      <c r="AC637" s="588"/>
      <c r="AD637" s="365"/>
    </row>
    <row r="638" spans="1:30" s="541" customFormat="1" ht="18.75" hidden="1" customHeight="1" x14ac:dyDescent="0.3">
      <c r="A638" s="807"/>
      <c r="B638" s="370" t="s">
        <v>1101</v>
      </c>
      <c r="C638" s="588" t="s">
        <v>25</v>
      </c>
      <c r="D638" s="588" t="s">
        <v>273</v>
      </c>
      <c r="E638" s="365" t="s">
        <v>1153</v>
      </c>
      <c r="F638" s="365" t="s">
        <v>346</v>
      </c>
      <c r="G638" s="365" t="s">
        <v>3</v>
      </c>
      <c r="H638" s="588"/>
      <c r="I638" s="588"/>
      <c r="J638" s="588"/>
      <c r="K638" s="588"/>
      <c r="L638" s="365"/>
      <c r="M638" s="274">
        <v>47.7</v>
      </c>
      <c r="N638" s="366">
        <f>+M638/2</f>
        <v>23.85</v>
      </c>
      <c r="O638" s="366">
        <f>+M638/3</f>
        <v>15.9</v>
      </c>
      <c r="P638" s="366">
        <f>+M638+(M638*20%)</f>
        <v>57.24</v>
      </c>
      <c r="Q638" s="367">
        <v>42371</v>
      </c>
      <c r="R638" s="365" t="s">
        <v>1648</v>
      </c>
      <c r="S638" s="365"/>
      <c r="T638" s="365">
        <v>2</v>
      </c>
      <c r="U638" s="365"/>
      <c r="V638" s="367"/>
      <c r="W638" s="365"/>
      <c r="X638" s="365"/>
      <c r="Y638" s="365"/>
      <c r="Z638" s="365"/>
      <c r="AA638" s="365"/>
      <c r="AB638" s="533">
        <f t="shared" si="51"/>
        <v>2</v>
      </c>
      <c r="AC638" s="588"/>
      <c r="AD638" s="365"/>
    </row>
    <row r="639" spans="1:30" s="541" customFormat="1" ht="18.75" hidden="1" customHeight="1" x14ac:dyDescent="0.3">
      <c r="A639" s="807"/>
      <c r="B639" s="370" t="s">
        <v>1101</v>
      </c>
      <c r="C639" s="588" t="s">
        <v>20</v>
      </c>
      <c r="D639" s="588" t="s">
        <v>273</v>
      </c>
      <c r="E639" s="365" t="s">
        <v>1129</v>
      </c>
      <c r="F639" s="365" t="s">
        <v>346</v>
      </c>
      <c r="G639" s="365" t="s">
        <v>3</v>
      </c>
      <c r="H639" s="588"/>
      <c r="I639" s="588"/>
      <c r="J639" s="588"/>
      <c r="K639" s="588"/>
      <c r="L639" s="365"/>
      <c r="M639" s="274">
        <v>47.7</v>
      </c>
      <c r="N639" s="366">
        <f>+M639/2</f>
        <v>23.85</v>
      </c>
      <c r="O639" s="366">
        <f>+M639/3</f>
        <v>15.9</v>
      </c>
      <c r="P639" s="366">
        <f>+M639+(M639*20%)</f>
        <v>57.24</v>
      </c>
      <c r="Q639" s="367">
        <v>42371</v>
      </c>
      <c r="R639" s="365" t="s">
        <v>1648</v>
      </c>
      <c r="S639" s="365"/>
      <c r="T639" s="365">
        <v>1</v>
      </c>
      <c r="U639" s="365"/>
      <c r="V639" s="367"/>
      <c r="W639" s="365"/>
      <c r="X639" s="365"/>
      <c r="Y639" s="365"/>
      <c r="Z639" s="365"/>
      <c r="AA639" s="365"/>
      <c r="AB639" s="533">
        <f t="shared" si="51"/>
        <v>1</v>
      </c>
      <c r="AC639" s="588"/>
      <c r="AD639" s="365"/>
    </row>
    <row r="640" spans="1:30" s="541" customFormat="1" ht="18.75" hidden="1" customHeight="1" x14ac:dyDescent="0.3">
      <c r="A640" s="807"/>
      <c r="B640" s="365" t="s">
        <v>103</v>
      </c>
      <c r="C640" s="588" t="s">
        <v>206</v>
      </c>
      <c r="D640" s="588" t="s">
        <v>273</v>
      </c>
      <c r="E640" s="365" t="s">
        <v>1846</v>
      </c>
      <c r="F640" s="365" t="s">
        <v>346</v>
      </c>
      <c r="G640" s="365" t="s">
        <v>3</v>
      </c>
      <c r="H640" s="588"/>
      <c r="I640" s="588"/>
      <c r="J640" s="588"/>
      <c r="K640" s="588"/>
      <c r="L640" s="365"/>
      <c r="M640" s="274">
        <v>47.7</v>
      </c>
      <c r="N640" s="366">
        <f>+M640/2</f>
        <v>23.85</v>
      </c>
      <c r="O640" s="366">
        <f>+M640/3</f>
        <v>15.9</v>
      </c>
      <c r="P640" s="366">
        <f>+M640+(M640*20%)</f>
        <v>57.24</v>
      </c>
      <c r="Q640" s="367">
        <v>42371</v>
      </c>
      <c r="R640" s="365" t="s">
        <v>1648</v>
      </c>
      <c r="S640" s="365"/>
      <c r="T640" s="365">
        <v>1</v>
      </c>
      <c r="U640" s="365"/>
      <c r="V640" s="365"/>
      <c r="W640" s="365"/>
      <c r="X640" s="365"/>
      <c r="Y640" s="365"/>
      <c r="Z640" s="365"/>
      <c r="AA640" s="365"/>
      <c r="AB640" s="533">
        <f t="shared" si="51"/>
        <v>1</v>
      </c>
      <c r="AC640" s="588"/>
      <c r="AD640" s="365"/>
    </row>
    <row r="641" spans="1:30" s="541" customFormat="1" ht="18.75" hidden="1" customHeight="1" x14ac:dyDescent="0.3">
      <c r="A641" s="807"/>
      <c r="B641" s="365" t="s">
        <v>586</v>
      </c>
      <c r="C641" s="588" t="s">
        <v>33</v>
      </c>
      <c r="D641" s="588" t="s">
        <v>221</v>
      </c>
      <c r="E641" s="365" t="s">
        <v>1917</v>
      </c>
      <c r="F641" s="365" t="s">
        <v>1917</v>
      </c>
      <c r="G641" s="365" t="s">
        <v>3</v>
      </c>
      <c r="H641" s="588"/>
      <c r="I641" s="588"/>
      <c r="J641" s="588"/>
      <c r="K641" s="588"/>
      <c r="L641" s="365"/>
      <c r="M641" s="274">
        <v>47.7</v>
      </c>
      <c r="N641" s="366">
        <f>+M641/2</f>
        <v>23.85</v>
      </c>
      <c r="O641" s="366">
        <f>+M641/3</f>
        <v>15.9</v>
      </c>
      <c r="P641" s="366">
        <f>+M641+(M641*20%)</f>
        <v>57.24</v>
      </c>
      <c r="Q641" s="367">
        <v>42371</v>
      </c>
      <c r="R641" s="365" t="s">
        <v>1648</v>
      </c>
      <c r="S641" s="365"/>
      <c r="T641" s="365">
        <v>1</v>
      </c>
      <c r="U641" s="365"/>
      <c r="V641" s="367"/>
      <c r="W641" s="365"/>
      <c r="X641" s="365"/>
      <c r="Y641" s="365"/>
      <c r="Z641" s="365"/>
      <c r="AA641" s="365"/>
      <c r="AB641" s="533">
        <f t="shared" si="51"/>
        <v>1</v>
      </c>
      <c r="AC641" s="588"/>
      <c r="AD641" s="365"/>
    </row>
    <row r="642" spans="1:30" s="541" customFormat="1" ht="18.75" hidden="1" customHeight="1" x14ac:dyDescent="0.3">
      <c r="A642" s="807"/>
      <c r="B642" s="365" t="s">
        <v>1369</v>
      </c>
      <c r="C642" s="590" t="s">
        <v>1120</v>
      </c>
      <c r="D642" s="590" t="s">
        <v>1121</v>
      </c>
      <c r="E642" s="365" t="s">
        <v>1533</v>
      </c>
      <c r="F642" s="365" t="s">
        <v>1745</v>
      </c>
      <c r="G642" s="365" t="s">
        <v>3</v>
      </c>
      <c r="H642" s="588"/>
      <c r="I642" s="588"/>
      <c r="J642" s="588"/>
      <c r="K642" s="588"/>
      <c r="L642" s="588"/>
      <c r="M642" s="280">
        <v>57.8</v>
      </c>
      <c r="N642" s="368">
        <f t="shared" ref="N642:N705" si="52">+M642/2</f>
        <v>28.9</v>
      </c>
      <c r="O642" s="368">
        <f t="shared" ref="O642:O705" si="53">+M642/3</f>
        <v>19.266666666666666</v>
      </c>
      <c r="P642" s="368">
        <f t="shared" ref="P642:P705" si="54">+M642+(M642*20%)</f>
        <v>69.36</v>
      </c>
      <c r="Q642" s="367">
        <v>42371</v>
      </c>
      <c r="R642" s="365" t="s">
        <v>1648</v>
      </c>
      <c r="S642" s="365"/>
      <c r="T642" s="365">
        <v>1</v>
      </c>
      <c r="U642" s="365"/>
      <c r="V642" s="367"/>
      <c r="W642" s="365"/>
      <c r="X642" s="365"/>
      <c r="Y642" s="365"/>
      <c r="Z642" s="365"/>
      <c r="AA642" s="533"/>
      <c r="AB642" s="365">
        <f t="shared" si="51"/>
        <v>1</v>
      </c>
      <c r="AC642" s="588"/>
      <c r="AD642" s="365"/>
    </row>
    <row r="643" spans="1:30" s="541" customFormat="1" ht="18.75" hidden="1" customHeight="1" x14ac:dyDescent="0.3">
      <c r="A643" s="807"/>
      <c r="B643" s="365" t="s">
        <v>1101</v>
      </c>
      <c r="C643" s="590" t="s">
        <v>1120</v>
      </c>
      <c r="D643" s="590" t="s">
        <v>1121</v>
      </c>
      <c r="E643" s="365" t="s">
        <v>1743</v>
      </c>
      <c r="F643" s="365" t="s">
        <v>1128</v>
      </c>
      <c r="G643" s="365" t="s">
        <v>3</v>
      </c>
      <c r="H643" s="588"/>
      <c r="I643" s="588"/>
      <c r="J643" s="588"/>
      <c r="K643" s="588"/>
      <c r="L643" s="588"/>
      <c r="M643" s="280">
        <v>57.8</v>
      </c>
      <c r="N643" s="368">
        <f t="shared" si="52"/>
        <v>28.9</v>
      </c>
      <c r="O643" s="368">
        <f t="shared" si="53"/>
        <v>19.266666666666666</v>
      </c>
      <c r="P643" s="368">
        <f t="shared" si="54"/>
        <v>69.36</v>
      </c>
      <c r="Q643" s="367">
        <v>42371</v>
      </c>
      <c r="R643" s="365" t="s">
        <v>1648</v>
      </c>
      <c r="S643" s="365"/>
      <c r="T643" s="365">
        <v>1</v>
      </c>
      <c r="U643" s="365"/>
      <c r="V643" s="367"/>
      <c r="W643" s="365"/>
      <c r="X643" s="365"/>
      <c r="Y643" s="365"/>
      <c r="Z643" s="365"/>
      <c r="AA643" s="533"/>
      <c r="AB643" s="365">
        <f t="shared" si="51"/>
        <v>1</v>
      </c>
      <c r="AC643" s="588"/>
      <c r="AD643" s="365"/>
    </row>
    <row r="644" spans="1:30" s="541" customFormat="1" ht="18.75" hidden="1" customHeight="1" x14ac:dyDescent="0.3">
      <c r="A644" s="807"/>
      <c r="B644" s="365" t="s">
        <v>1101</v>
      </c>
      <c r="C644" s="590" t="s">
        <v>1120</v>
      </c>
      <c r="D644" s="590" t="s">
        <v>1121</v>
      </c>
      <c r="E644" s="365" t="s">
        <v>911</v>
      </c>
      <c r="F644" s="365" t="s">
        <v>875</v>
      </c>
      <c r="G644" s="365" t="s">
        <v>3</v>
      </c>
      <c r="H644" s="588"/>
      <c r="I644" s="588"/>
      <c r="J644" s="588"/>
      <c r="K644" s="588"/>
      <c r="L644" s="588"/>
      <c r="M644" s="280">
        <v>57.8</v>
      </c>
      <c r="N644" s="368">
        <f t="shared" si="52"/>
        <v>28.9</v>
      </c>
      <c r="O644" s="368">
        <f t="shared" si="53"/>
        <v>19.266666666666666</v>
      </c>
      <c r="P644" s="368">
        <f t="shared" si="54"/>
        <v>69.36</v>
      </c>
      <c r="Q644" s="367">
        <v>42371</v>
      </c>
      <c r="R644" s="365" t="s">
        <v>1648</v>
      </c>
      <c r="S644" s="365"/>
      <c r="T644" s="365">
        <v>1</v>
      </c>
      <c r="U644" s="365"/>
      <c r="V644" s="367"/>
      <c r="W644" s="365"/>
      <c r="X644" s="365"/>
      <c r="Y644" s="365"/>
      <c r="Z644" s="365"/>
      <c r="AA644" s="533"/>
      <c r="AB644" s="365">
        <f t="shared" si="51"/>
        <v>1</v>
      </c>
      <c r="AC644" s="588"/>
      <c r="AD644" s="365"/>
    </row>
    <row r="645" spans="1:30" s="541" customFormat="1" ht="18.75" hidden="1" customHeight="1" x14ac:dyDescent="0.3">
      <c r="A645" s="807"/>
      <c r="B645" s="365" t="s">
        <v>1101</v>
      </c>
      <c r="C645" s="590" t="s">
        <v>1120</v>
      </c>
      <c r="D645" s="590" t="s">
        <v>1121</v>
      </c>
      <c r="E645" s="365" t="s">
        <v>1744</v>
      </c>
      <c r="F645" s="365" t="s">
        <v>1744</v>
      </c>
      <c r="G645" s="365" t="s">
        <v>3</v>
      </c>
      <c r="H645" s="588"/>
      <c r="I645" s="588"/>
      <c r="J645" s="588"/>
      <c r="K645" s="588"/>
      <c r="L645" s="588"/>
      <c r="M645" s="280">
        <v>57.8</v>
      </c>
      <c r="N645" s="368">
        <f t="shared" si="52"/>
        <v>28.9</v>
      </c>
      <c r="O645" s="368">
        <f t="shared" si="53"/>
        <v>19.266666666666666</v>
      </c>
      <c r="P645" s="368">
        <f t="shared" si="54"/>
        <v>69.36</v>
      </c>
      <c r="Q645" s="367">
        <v>42371</v>
      </c>
      <c r="R645" s="365" t="s">
        <v>1648</v>
      </c>
      <c r="S645" s="365"/>
      <c r="T645" s="365">
        <v>1</v>
      </c>
      <c r="U645" s="365"/>
      <c r="V645" s="367"/>
      <c r="W645" s="365"/>
      <c r="X645" s="365"/>
      <c r="Y645" s="365"/>
      <c r="Z645" s="365"/>
      <c r="AA645" s="533"/>
      <c r="AB645" s="365">
        <f t="shared" si="51"/>
        <v>1</v>
      </c>
      <c r="AC645" s="588"/>
      <c r="AD645" s="365"/>
    </row>
    <row r="646" spans="1:30" s="541" customFormat="1" ht="18.75" hidden="1" customHeight="1" x14ac:dyDescent="0.3">
      <c r="A646" s="807"/>
      <c r="B646" s="365" t="s">
        <v>1101</v>
      </c>
      <c r="C646" s="588" t="s">
        <v>2300</v>
      </c>
      <c r="D646" s="588" t="s">
        <v>1538</v>
      </c>
      <c r="E646" s="365" t="s">
        <v>1533</v>
      </c>
      <c r="F646" s="365"/>
      <c r="G646" s="365" t="s">
        <v>3</v>
      </c>
      <c r="H646" s="588"/>
      <c r="I646" s="588"/>
      <c r="J646" s="588"/>
      <c r="K646" s="588"/>
      <c r="L646" s="588"/>
      <c r="M646" s="347">
        <v>62</v>
      </c>
      <c r="N646" s="368">
        <f t="shared" si="52"/>
        <v>31</v>
      </c>
      <c r="O646" s="368">
        <f t="shared" si="53"/>
        <v>20.666666666666668</v>
      </c>
      <c r="P646" s="368">
        <f t="shared" si="54"/>
        <v>74.400000000000006</v>
      </c>
      <c r="Q646" s="367">
        <v>42371</v>
      </c>
      <c r="R646" s="365" t="s">
        <v>1648</v>
      </c>
      <c r="S646" s="365"/>
      <c r="T646" s="365">
        <v>1</v>
      </c>
      <c r="U646" s="365"/>
      <c r="V646" s="367"/>
      <c r="W646" s="365"/>
      <c r="X646" s="365"/>
      <c r="Y646" s="365"/>
      <c r="Z646" s="365"/>
      <c r="AA646" s="533"/>
      <c r="AB646" s="365">
        <f t="shared" si="51"/>
        <v>1</v>
      </c>
      <c r="AC646" s="588"/>
      <c r="AD646" s="365"/>
    </row>
    <row r="647" spans="1:30" s="541" customFormat="1" ht="18.75" hidden="1" customHeight="1" x14ac:dyDescent="0.3">
      <c r="A647" s="807"/>
      <c r="B647" s="365" t="s">
        <v>539</v>
      </c>
      <c r="C647" s="588" t="s">
        <v>2300</v>
      </c>
      <c r="D647" s="588" t="s">
        <v>547</v>
      </c>
      <c r="E647" s="365" t="s">
        <v>1845</v>
      </c>
      <c r="F647" s="365" t="s">
        <v>346</v>
      </c>
      <c r="G647" s="365" t="s">
        <v>3</v>
      </c>
      <c r="H647" s="588"/>
      <c r="I647" s="588"/>
      <c r="J647" s="588"/>
      <c r="K647" s="588"/>
      <c r="L647" s="365"/>
      <c r="M647" s="274">
        <v>48.19</v>
      </c>
      <c r="N647" s="366">
        <f t="shared" si="52"/>
        <v>24.094999999999999</v>
      </c>
      <c r="O647" s="366">
        <f t="shared" si="53"/>
        <v>16.063333333333333</v>
      </c>
      <c r="P647" s="366">
        <f t="shared" si="54"/>
        <v>57.827999999999996</v>
      </c>
      <c r="Q647" s="367">
        <v>42371</v>
      </c>
      <c r="R647" s="365" t="s">
        <v>1648</v>
      </c>
      <c r="S647" s="365"/>
      <c r="T647" s="365">
        <v>1</v>
      </c>
      <c r="U647" s="365"/>
      <c r="V647" s="365"/>
      <c r="W647" s="365"/>
      <c r="X647" s="365"/>
      <c r="Y647" s="365"/>
      <c r="Z647" s="365"/>
      <c r="AA647" s="365"/>
      <c r="AB647" s="365">
        <f t="shared" si="51"/>
        <v>1</v>
      </c>
      <c r="AC647" s="588"/>
      <c r="AD647" s="365"/>
    </row>
    <row r="648" spans="1:30" s="541" customFormat="1" ht="18.75" hidden="1" customHeight="1" x14ac:dyDescent="0.3">
      <c r="A648" s="807"/>
      <c r="B648" s="365" t="s">
        <v>1101</v>
      </c>
      <c r="C648" s="588" t="s">
        <v>202</v>
      </c>
      <c r="D648" s="588" t="s">
        <v>265</v>
      </c>
      <c r="E648" s="365" t="s">
        <v>911</v>
      </c>
      <c r="F648" s="365" t="s">
        <v>1119</v>
      </c>
      <c r="G648" s="365" t="s">
        <v>3</v>
      </c>
      <c r="H648" s="588"/>
      <c r="I648" s="588"/>
      <c r="J648" s="588"/>
      <c r="K648" s="588"/>
      <c r="L648" s="365"/>
      <c r="M648" s="274">
        <v>49.9</v>
      </c>
      <c r="N648" s="366">
        <f t="shared" si="52"/>
        <v>24.95</v>
      </c>
      <c r="O648" s="366">
        <f t="shared" si="53"/>
        <v>16.633333333333333</v>
      </c>
      <c r="P648" s="366">
        <f t="shared" si="54"/>
        <v>59.879999999999995</v>
      </c>
      <c r="Q648" s="367">
        <v>42371</v>
      </c>
      <c r="R648" s="365" t="s">
        <v>1648</v>
      </c>
      <c r="S648" s="365"/>
      <c r="T648" s="365">
        <v>1</v>
      </c>
      <c r="U648" s="365"/>
      <c r="V648" s="367"/>
      <c r="W648" s="365"/>
      <c r="X648" s="365"/>
      <c r="Y648" s="365"/>
      <c r="Z648" s="365"/>
      <c r="AA648" s="365"/>
      <c r="AB648" s="533">
        <f t="shared" si="51"/>
        <v>1</v>
      </c>
      <c r="AC648" s="588"/>
      <c r="AD648" s="365"/>
    </row>
    <row r="649" spans="1:30" s="541" customFormat="1" ht="18.75" hidden="1" customHeight="1" x14ac:dyDescent="0.3">
      <c r="A649" s="806" t="s">
        <v>1919</v>
      </c>
      <c r="B649" s="365" t="s">
        <v>103</v>
      </c>
      <c r="C649" s="588" t="s">
        <v>24</v>
      </c>
      <c r="D649" s="588" t="s">
        <v>263</v>
      </c>
      <c r="E649" s="365" t="s">
        <v>1920</v>
      </c>
      <c r="F649" s="365" t="s">
        <v>346</v>
      </c>
      <c r="G649" s="365" t="s">
        <v>3</v>
      </c>
      <c r="H649" s="588"/>
      <c r="I649" s="588"/>
      <c r="J649" s="588"/>
      <c r="K649" s="588"/>
      <c r="L649" s="365"/>
      <c r="M649" s="274">
        <v>49.9</v>
      </c>
      <c r="N649" s="366">
        <f t="shared" si="52"/>
        <v>24.95</v>
      </c>
      <c r="O649" s="366">
        <f t="shared" si="53"/>
        <v>16.633333333333333</v>
      </c>
      <c r="P649" s="366">
        <f t="shared" si="54"/>
        <v>59.879999999999995</v>
      </c>
      <c r="Q649" s="367">
        <v>42371</v>
      </c>
      <c r="R649" s="365" t="s">
        <v>1648</v>
      </c>
      <c r="S649" s="365"/>
      <c r="T649" s="365">
        <v>6</v>
      </c>
      <c r="U649" s="365"/>
      <c r="V649" s="367"/>
      <c r="W649" s="365"/>
      <c r="X649" s="365"/>
      <c r="Y649" s="365"/>
      <c r="Z649" s="365"/>
      <c r="AA649" s="365"/>
      <c r="AB649" s="533">
        <f t="shared" si="51"/>
        <v>6</v>
      </c>
      <c r="AC649" s="588"/>
      <c r="AD649" s="365"/>
    </row>
    <row r="650" spans="1:30" s="541" customFormat="1" ht="18.75" hidden="1" customHeight="1" x14ac:dyDescent="0.3">
      <c r="A650" s="806"/>
      <c r="B650" s="365" t="s">
        <v>34</v>
      </c>
      <c r="C650" s="588" t="s">
        <v>202</v>
      </c>
      <c r="D650" s="588" t="s">
        <v>265</v>
      </c>
      <c r="E650" s="365" t="s">
        <v>622</v>
      </c>
      <c r="F650" s="365" t="s">
        <v>346</v>
      </c>
      <c r="G650" s="365" t="s">
        <v>3</v>
      </c>
      <c r="H650" s="588"/>
      <c r="I650" s="588"/>
      <c r="J650" s="588"/>
      <c r="K650" s="588"/>
      <c r="L650" s="365"/>
      <c r="M650" s="274">
        <v>49.9</v>
      </c>
      <c r="N650" s="366">
        <f t="shared" si="52"/>
        <v>24.95</v>
      </c>
      <c r="O650" s="366">
        <f t="shared" si="53"/>
        <v>16.633333333333333</v>
      </c>
      <c r="P650" s="366">
        <f t="shared" si="54"/>
        <v>59.879999999999995</v>
      </c>
      <c r="Q650" s="367">
        <v>42371</v>
      </c>
      <c r="R650" s="365" t="s">
        <v>1648</v>
      </c>
      <c r="S650" s="365"/>
      <c r="T650" s="365">
        <v>2</v>
      </c>
      <c r="U650" s="365"/>
      <c r="V650" s="367"/>
      <c r="W650" s="365"/>
      <c r="X650" s="365"/>
      <c r="Y650" s="365"/>
      <c r="Z650" s="365"/>
      <c r="AA650" s="365"/>
      <c r="AB650" s="533">
        <f t="shared" si="51"/>
        <v>2</v>
      </c>
      <c r="AC650" s="588"/>
      <c r="AD650" s="365"/>
    </row>
    <row r="651" spans="1:30" s="541" customFormat="1" ht="18.75" hidden="1" customHeight="1" x14ac:dyDescent="0.3">
      <c r="A651" s="806"/>
      <c r="B651" s="365" t="s">
        <v>586</v>
      </c>
      <c r="C651" s="588" t="s">
        <v>202</v>
      </c>
      <c r="D651" s="588" t="s">
        <v>265</v>
      </c>
      <c r="E651" s="365" t="s">
        <v>902</v>
      </c>
      <c r="F651" s="365" t="s">
        <v>346</v>
      </c>
      <c r="G651" s="365" t="s">
        <v>3</v>
      </c>
      <c r="H651" s="588"/>
      <c r="I651" s="588"/>
      <c r="J651" s="588"/>
      <c r="K651" s="588"/>
      <c r="L651" s="365"/>
      <c r="M651" s="274">
        <v>49.9</v>
      </c>
      <c r="N651" s="366">
        <f t="shared" si="52"/>
        <v>24.95</v>
      </c>
      <c r="O651" s="366">
        <f t="shared" si="53"/>
        <v>16.633333333333333</v>
      </c>
      <c r="P651" s="366">
        <f t="shared" si="54"/>
        <v>59.879999999999995</v>
      </c>
      <c r="Q651" s="367">
        <v>42371</v>
      </c>
      <c r="R651" s="365" t="s">
        <v>1648</v>
      </c>
      <c r="S651" s="365"/>
      <c r="T651" s="365">
        <v>2</v>
      </c>
      <c r="U651" s="365"/>
      <c r="V651" s="367"/>
      <c r="W651" s="365"/>
      <c r="X651" s="365"/>
      <c r="Y651" s="365"/>
      <c r="Z651" s="365"/>
      <c r="AA651" s="365"/>
      <c r="AB651" s="533">
        <v>2</v>
      </c>
      <c r="AC651" s="588"/>
      <c r="AD651" s="365"/>
    </row>
    <row r="652" spans="1:30" s="541" customFormat="1" ht="18.75" hidden="1" customHeight="1" x14ac:dyDescent="0.3">
      <c r="A652" s="806"/>
      <c r="B652" s="365" t="s">
        <v>586</v>
      </c>
      <c r="C652" s="588" t="s">
        <v>202</v>
      </c>
      <c r="D652" s="588" t="s">
        <v>265</v>
      </c>
      <c r="E652" s="365" t="s">
        <v>1921</v>
      </c>
      <c r="F652" s="365" t="s">
        <v>1922</v>
      </c>
      <c r="G652" s="365" t="s">
        <v>3</v>
      </c>
      <c r="H652" s="588"/>
      <c r="I652" s="588"/>
      <c r="J652" s="588"/>
      <c r="K652" s="588"/>
      <c r="L652" s="365"/>
      <c r="M652" s="274">
        <v>49.9</v>
      </c>
      <c r="N652" s="366">
        <f t="shared" si="52"/>
        <v>24.95</v>
      </c>
      <c r="O652" s="366">
        <f t="shared" si="53"/>
        <v>16.633333333333333</v>
      </c>
      <c r="P652" s="366">
        <f t="shared" si="54"/>
        <v>59.879999999999995</v>
      </c>
      <c r="Q652" s="367">
        <v>42371</v>
      </c>
      <c r="R652" s="365" t="s">
        <v>1648</v>
      </c>
      <c r="S652" s="365"/>
      <c r="T652" s="365">
        <v>1</v>
      </c>
      <c r="U652" s="365"/>
      <c r="V652" s="367"/>
      <c r="W652" s="365"/>
      <c r="X652" s="365"/>
      <c r="Y652" s="365"/>
      <c r="Z652" s="365"/>
      <c r="AA652" s="365"/>
      <c r="AB652" s="533">
        <f t="shared" ref="AB652:AB657" si="55">T652</f>
        <v>1</v>
      </c>
      <c r="AC652" s="588"/>
      <c r="AD652" s="365"/>
    </row>
    <row r="653" spans="1:30" s="541" customFormat="1" ht="18.75" hidden="1" customHeight="1" x14ac:dyDescent="0.3">
      <c r="A653" s="806"/>
      <c r="B653" s="365" t="s">
        <v>103</v>
      </c>
      <c r="C653" s="588" t="s">
        <v>202</v>
      </c>
      <c r="D653" s="588" t="s">
        <v>265</v>
      </c>
      <c r="E653" s="365" t="s">
        <v>1924</v>
      </c>
      <c r="F653" s="365" t="s">
        <v>346</v>
      </c>
      <c r="G653" s="365" t="s">
        <v>3</v>
      </c>
      <c r="H653" s="588"/>
      <c r="I653" s="588"/>
      <c r="J653" s="588"/>
      <c r="K653" s="588"/>
      <c r="L653" s="365"/>
      <c r="M653" s="274">
        <v>49.9</v>
      </c>
      <c r="N653" s="366">
        <f t="shared" si="52"/>
        <v>24.95</v>
      </c>
      <c r="O653" s="366">
        <f t="shared" si="53"/>
        <v>16.633333333333333</v>
      </c>
      <c r="P653" s="366">
        <f t="shared" si="54"/>
        <v>59.879999999999995</v>
      </c>
      <c r="Q653" s="367">
        <v>42371</v>
      </c>
      <c r="R653" s="365" t="s">
        <v>1648</v>
      </c>
      <c r="S653" s="365"/>
      <c r="T653" s="365">
        <v>1</v>
      </c>
      <c r="U653" s="365"/>
      <c r="V653" s="367"/>
      <c r="W653" s="365"/>
      <c r="X653" s="365"/>
      <c r="Y653" s="365"/>
      <c r="Z653" s="365"/>
      <c r="AA653" s="365"/>
      <c r="AB653" s="533">
        <f t="shared" si="55"/>
        <v>1</v>
      </c>
      <c r="AC653" s="588"/>
      <c r="AD653" s="365"/>
    </row>
    <row r="654" spans="1:30" s="541" customFormat="1" ht="18.75" hidden="1" customHeight="1" x14ac:dyDescent="0.3">
      <c r="A654" s="806"/>
      <c r="B654" s="365" t="s">
        <v>103</v>
      </c>
      <c r="C654" s="588" t="s">
        <v>202</v>
      </c>
      <c r="D654" s="588" t="s">
        <v>265</v>
      </c>
      <c r="E654" s="365" t="s">
        <v>1925</v>
      </c>
      <c r="F654" s="365" t="s">
        <v>346</v>
      </c>
      <c r="G654" s="365" t="s">
        <v>3</v>
      </c>
      <c r="H654" s="588"/>
      <c r="I654" s="588"/>
      <c r="J654" s="588"/>
      <c r="K654" s="588"/>
      <c r="L654" s="365"/>
      <c r="M654" s="274">
        <v>49.9</v>
      </c>
      <c r="N654" s="366">
        <f t="shared" si="52"/>
        <v>24.95</v>
      </c>
      <c r="O654" s="366">
        <f t="shared" si="53"/>
        <v>16.633333333333333</v>
      </c>
      <c r="P654" s="366">
        <f t="shared" si="54"/>
        <v>59.879999999999995</v>
      </c>
      <c r="Q654" s="367">
        <v>42371</v>
      </c>
      <c r="R654" s="365" t="s">
        <v>1648</v>
      </c>
      <c r="S654" s="365"/>
      <c r="T654" s="365">
        <v>1</v>
      </c>
      <c r="U654" s="365"/>
      <c r="V654" s="367"/>
      <c r="W654" s="365"/>
      <c r="X654" s="365"/>
      <c r="Y654" s="365"/>
      <c r="Z654" s="365"/>
      <c r="AA654" s="365"/>
      <c r="AB654" s="533">
        <f t="shared" si="55"/>
        <v>1</v>
      </c>
      <c r="AC654" s="588"/>
      <c r="AD654" s="365"/>
    </row>
    <row r="655" spans="1:30" s="541" customFormat="1" ht="18.75" hidden="1" customHeight="1" x14ac:dyDescent="0.3">
      <c r="A655" s="806"/>
      <c r="B655" s="365" t="s">
        <v>103</v>
      </c>
      <c r="C655" s="588" t="s">
        <v>202</v>
      </c>
      <c r="D655" s="588" t="s">
        <v>265</v>
      </c>
      <c r="E655" s="365" t="s">
        <v>911</v>
      </c>
      <c r="F655" s="365" t="s">
        <v>346</v>
      </c>
      <c r="G655" s="365" t="s">
        <v>3</v>
      </c>
      <c r="H655" s="588"/>
      <c r="I655" s="588"/>
      <c r="J655" s="588"/>
      <c r="K655" s="588"/>
      <c r="L655" s="365"/>
      <c r="M655" s="274">
        <v>49.9</v>
      </c>
      <c r="N655" s="366">
        <f t="shared" si="52"/>
        <v>24.95</v>
      </c>
      <c r="O655" s="366">
        <f t="shared" si="53"/>
        <v>16.633333333333333</v>
      </c>
      <c r="P655" s="366">
        <f t="shared" si="54"/>
        <v>59.879999999999995</v>
      </c>
      <c r="Q655" s="367">
        <v>42371</v>
      </c>
      <c r="R655" s="365" t="s">
        <v>1648</v>
      </c>
      <c r="S655" s="365"/>
      <c r="T655" s="365">
        <v>1</v>
      </c>
      <c r="U655" s="365"/>
      <c r="V655" s="367"/>
      <c r="W655" s="365"/>
      <c r="X655" s="365"/>
      <c r="Y655" s="365"/>
      <c r="Z655" s="365"/>
      <c r="AA655" s="365"/>
      <c r="AB655" s="533">
        <f t="shared" si="55"/>
        <v>1</v>
      </c>
      <c r="AC655" s="588"/>
      <c r="AD655" s="365"/>
    </row>
    <row r="656" spans="1:30" s="541" customFormat="1" ht="18.75" hidden="1" customHeight="1" x14ac:dyDescent="0.3">
      <c r="A656" s="806"/>
      <c r="B656" s="365" t="s">
        <v>586</v>
      </c>
      <c r="C656" s="588" t="s">
        <v>202</v>
      </c>
      <c r="D656" s="588" t="s">
        <v>265</v>
      </c>
      <c r="E656" s="365" t="s">
        <v>1923</v>
      </c>
      <c r="F656" s="365" t="s">
        <v>346</v>
      </c>
      <c r="G656" s="365" t="s">
        <v>3</v>
      </c>
      <c r="H656" s="588"/>
      <c r="I656" s="588"/>
      <c r="J656" s="588"/>
      <c r="K656" s="588"/>
      <c r="L656" s="365"/>
      <c r="M656" s="274">
        <v>49.9</v>
      </c>
      <c r="N656" s="366">
        <f t="shared" si="52"/>
        <v>24.95</v>
      </c>
      <c r="O656" s="366">
        <f t="shared" si="53"/>
        <v>16.633333333333333</v>
      </c>
      <c r="P656" s="366">
        <f t="shared" si="54"/>
        <v>59.879999999999995</v>
      </c>
      <c r="Q656" s="367">
        <v>42371</v>
      </c>
      <c r="R656" s="365" t="s">
        <v>1648</v>
      </c>
      <c r="S656" s="365"/>
      <c r="T656" s="365">
        <v>2</v>
      </c>
      <c r="U656" s="365"/>
      <c r="V656" s="367"/>
      <c r="W656" s="365"/>
      <c r="X656" s="365"/>
      <c r="Y656" s="365"/>
      <c r="Z656" s="365"/>
      <c r="AA656" s="365"/>
      <c r="AB656" s="533">
        <f t="shared" si="55"/>
        <v>2</v>
      </c>
      <c r="AC656" s="588"/>
      <c r="AD656" s="365"/>
    </row>
    <row r="657" spans="1:49" s="541" customFormat="1" ht="18.75" hidden="1" customHeight="1" x14ac:dyDescent="0.3">
      <c r="A657" s="806"/>
      <c r="B657" s="365" t="s">
        <v>26</v>
      </c>
      <c r="C657" s="588" t="s">
        <v>202</v>
      </c>
      <c r="D657" s="588" t="s">
        <v>265</v>
      </c>
      <c r="E657" s="365" t="s">
        <v>898</v>
      </c>
      <c r="F657" s="365" t="s">
        <v>346</v>
      </c>
      <c r="G657" s="365" t="s">
        <v>3</v>
      </c>
      <c r="H657" s="588"/>
      <c r="I657" s="588"/>
      <c r="J657" s="588"/>
      <c r="K657" s="588"/>
      <c r="L657" s="365"/>
      <c r="M657" s="274">
        <v>49.9</v>
      </c>
      <c r="N657" s="366">
        <f t="shared" si="52"/>
        <v>24.95</v>
      </c>
      <c r="O657" s="366">
        <f t="shared" si="53"/>
        <v>16.633333333333333</v>
      </c>
      <c r="P657" s="366">
        <f t="shared" si="54"/>
        <v>59.879999999999995</v>
      </c>
      <c r="Q657" s="367">
        <v>42371</v>
      </c>
      <c r="R657" s="365" t="s">
        <v>1648</v>
      </c>
      <c r="S657" s="365"/>
      <c r="T657" s="365">
        <v>3</v>
      </c>
      <c r="U657" s="365"/>
      <c r="V657" s="367"/>
      <c r="W657" s="365"/>
      <c r="X657" s="365"/>
      <c r="Y657" s="365"/>
      <c r="Z657" s="365"/>
      <c r="AA657" s="365"/>
      <c r="AB657" s="533">
        <f t="shared" si="55"/>
        <v>3</v>
      </c>
      <c r="AC657" s="588"/>
      <c r="AD657" s="365"/>
    </row>
    <row r="658" spans="1:49" s="541" customFormat="1" ht="18.75" hidden="1" customHeight="1" x14ac:dyDescent="0.3">
      <c r="A658" s="806"/>
      <c r="B658" s="365" t="s">
        <v>1101</v>
      </c>
      <c r="C658" s="588" t="s">
        <v>2301</v>
      </c>
      <c r="D658" s="588" t="s">
        <v>742</v>
      </c>
      <c r="E658" s="365" t="s">
        <v>155</v>
      </c>
      <c r="F658" s="365" t="s">
        <v>548</v>
      </c>
      <c r="G658" s="365" t="s">
        <v>3</v>
      </c>
      <c r="H658" s="588"/>
      <c r="I658" s="588"/>
      <c r="J658" s="588"/>
      <c r="K658" s="588"/>
      <c r="L658" s="365"/>
      <c r="M658" s="274">
        <v>48.19</v>
      </c>
      <c r="N658" s="366">
        <f t="shared" si="52"/>
        <v>24.094999999999999</v>
      </c>
      <c r="O658" s="366">
        <f t="shared" si="53"/>
        <v>16.063333333333333</v>
      </c>
      <c r="P658" s="366">
        <f t="shared" si="54"/>
        <v>57.827999999999996</v>
      </c>
      <c r="Q658" s="367">
        <v>42371</v>
      </c>
      <c r="R658" s="365" t="s">
        <v>1648</v>
      </c>
      <c r="S658" s="365"/>
      <c r="T658" s="365">
        <v>3</v>
      </c>
      <c r="U658" s="365"/>
      <c r="V658" s="367"/>
      <c r="W658" s="365"/>
      <c r="X658" s="365"/>
      <c r="Y658" s="365"/>
      <c r="Z658" s="365"/>
      <c r="AA658" s="365"/>
      <c r="AB658" s="365">
        <v>3</v>
      </c>
      <c r="AC658" s="588"/>
      <c r="AD658" s="365"/>
    </row>
    <row r="659" spans="1:49" s="551" customFormat="1" ht="18.75" hidden="1" customHeight="1" x14ac:dyDescent="0.3">
      <c r="A659" s="807" t="s">
        <v>1761</v>
      </c>
      <c r="B659" s="365" t="s">
        <v>1168</v>
      </c>
      <c r="C659" s="588" t="s">
        <v>1171</v>
      </c>
      <c r="D659" s="588" t="s">
        <v>1173</v>
      </c>
      <c r="E659" s="365" t="s">
        <v>1749</v>
      </c>
      <c r="F659" s="365" t="s">
        <v>1163</v>
      </c>
      <c r="G659" s="365" t="s">
        <v>3</v>
      </c>
      <c r="H659" s="588"/>
      <c r="I659" s="588"/>
      <c r="J659" s="588"/>
      <c r="K659" s="588"/>
      <c r="L659" s="365"/>
      <c r="M659" s="274">
        <v>42.96</v>
      </c>
      <c r="N659" s="366">
        <f t="shared" si="52"/>
        <v>21.48</v>
      </c>
      <c r="O659" s="366">
        <f t="shared" si="53"/>
        <v>14.32</v>
      </c>
      <c r="P659" s="366">
        <f t="shared" si="54"/>
        <v>51.552</v>
      </c>
      <c r="Q659" s="367">
        <v>42371</v>
      </c>
      <c r="R659" s="365" t="s">
        <v>1648</v>
      </c>
      <c r="S659" s="365"/>
      <c r="T659" s="365">
        <v>3</v>
      </c>
      <c r="U659" s="365"/>
      <c r="V659" s="367"/>
      <c r="W659" s="365"/>
      <c r="X659" s="365"/>
      <c r="Y659" s="365"/>
      <c r="Z659" s="365"/>
      <c r="AA659" s="378"/>
      <c r="AB659" s="365">
        <f>T659</f>
        <v>3</v>
      </c>
      <c r="AC659" s="588"/>
      <c r="AD659" s="365"/>
      <c r="AE659" s="547"/>
      <c r="AF659" s="547"/>
      <c r="AG659" s="547"/>
      <c r="AH659" s="547"/>
      <c r="AI659" s="547"/>
      <c r="AJ659" s="547"/>
      <c r="AK659" s="547"/>
      <c r="AL659" s="547"/>
      <c r="AM659" s="547"/>
      <c r="AN659" s="547"/>
      <c r="AO659" s="547"/>
      <c r="AP659" s="547"/>
      <c r="AQ659" s="547"/>
      <c r="AR659" s="547"/>
      <c r="AS659" s="547"/>
      <c r="AT659" s="547"/>
      <c r="AU659" s="547"/>
      <c r="AV659" s="547"/>
      <c r="AW659" s="547"/>
    </row>
    <row r="660" spans="1:49" s="541" customFormat="1" ht="18.75" hidden="1" customHeight="1" x14ac:dyDescent="0.3">
      <c r="A660" s="807"/>
      <c r="B660" s="365" t="s">
        <v>156</v>
      </c>
      <c r="C660" s="588" t="s">
        <v>1373</v>
      </c>
      <c r="D660" s="588" t="s">
        <v>235</v>
      </c>
      <c r="E660" s="365" t="s">
        <v>911</v>
      </c>
      <c r="F660" s="365" t="s">
        <v>338</v>
      </c>
      <c r="G660" s="365" t="s">
        <v>3</v>
      </c>
      <c r="H660" s="588"/>
      <c r="I660" s="588"/>
      <c r="J660" s="588"/>
      <c r="K660" s="588"/>
      <c r="L660" s="365"/>
      <c r="M660" s="274">
        <v>48.52</v>
      </c>
      <c r="N660" s="366">
        <f t="shared" si="52"/>
        <v>24.26</v>
      </c>
      <c r="O660" s="366">
        <f t="shared" si="53"/>
        <v>16.173333333333336</v>
      </c>
      <c r="P660" s="366">
        <f t="shared" si="54"/>
        <v>58.224000000000004</v>
      </c>
      <c r="Q660" s="367">
        <v>42371</v>
      </c>
      <c r="R660" s="365" t="s">
        <v>1648</v>
      </c>
      <c r="S660" s="365"/>
      <c r="T660" s="365">
        <v>1</v>
      </c>
      <c r="U660" s="365"/>
      <c r="V660" s="367"/>
      <c r="W660" s="365"/>
      <c r="X660" s="365"/>
      <c r="Y660" s="365"/>
      <c r="Z660" s="365"/>
      <c r="AA660" s="365"/>
      <c r="AB660" s="533">
        <f>T660</f>
        <v>1</v>
      </c>
      <c r="AC660" s="588"/>
      <c r="AD660" s="365"/>
    </row>
    <row r="661" spans="1:49" s="541" customFormat="1" ht="18.75" hidden="1" customHeight="1" x14ac:dyDescent="0.3">
      <c r="A661" s="807"/>
      <c r="B661" s="365" t="s">
        <v>46</v>
      </c>
      <c r="C661" s="588" t="s">
        <v>47</v>
      </c>
      <c r="D661" s="588" t="s">
        <v>517</v>
      </c>
      <c r="E661" s="365" t="s">
        <v>1746</v>
      </c>
      <c r="F661" s="365" t="s">
        <v>516</v>
      </c>
      <c r="G661" s="365" t="s">
        <v>3</v>
      </c>
      <c r="H661" s="588"/>
      <c r="I661" s="588"/>
      <c r="J661" s="588"/>
      <c r="K661" s="588"/>
      <c r="L661" s="365"/>
      <c r="M661" s="274">
        <v>46.83</v>
      </c>
      <c r="N661" s="366">
        <f t="shared" si="52"/>
        <v>23.414999999999999</v>
      </c>
      <c r="O661" s="366">
        <f t="shared" si="53"/>
        <v>15.61</v>
      </c>
      <c r="P661" s="366">
        <f t="shared" si="54"/>
        <v>56.195999999999998</v>
      </c>
      <c r="Q661" s="367">
        <v>42371</v>
      </c>
      <c r="R661" s="365" t="s">
        <v>1648</v>
      </c>
      <c r="S661" s="365"/>
      <c r="T661" s="365">
        <v>2</v>
      </c>
      <c r="U661" s="365"/>
      <c r="V661" s="365"/>
      <c r="W661" s="365"/>
      <c r="X661" s="365"/>
      <c r="Y661" s="365"/>
      <c r="Z661" s="365"/>
      <c r="AA661" s="365"/>
      <c r="AB661" s="365">
        <f t="shared" ref="AB661:AB675" si="56">T661</f>
        <v>2</v>
      </c>
      <c r="AC661" s="588"/>
      <c r="AD661" s="365"/>
    </row>
    <row r="662" spans="1:49" s="541" customFormat="1" ht="18.75" hidden="1" customHeight="1" x14ac:dyDescent="0.3">
      <c r="A662" s="807"/>
      <c r="B662" s="365" t="s">
        <v>857</v>
      </c>
      <c r="C662" s="588" t="s">
        <v>864</v>
      </c>
      <c r="D662" s="588" t="s">
        <v>865</v>
      </c>
      <c r="E662" s="365" t="s">
        <v>866</v>
      </c>
      <c r="F662" s="365" t="s">
        <v>536</v>
      </c>
      <c r="G662" s="365" t="s">
        <v>3</v>
      </c>
      <c r="H662" s="588"/>
      <c r="I662" s="588"/>
      <c r="J662" s="588"/>
      <c r="K662" s="588"/>
      <c r="L662" s="365"/>
      <c r="M662" s="274">
        <v>12.94</v>
      </c>
      <c r="N662" s="366">
        <f t="shared" si="52"/>
        <v>6.47</v>
      </c>
      <c r="O662" s="366">
        <f t="shared" si="53"/>
        <v>4.3133333333333335</v>
      </c>
      <c r="P662" s="366">
        <f t="shared" si="54"/>
        <v>15.527999999999999</v>
      </c>
      <c r="Q662" s="367">
        <v>42371</v>
      </c>
      <c r="R662" s="365" t="s">
        <v>1648</v>
      </c>
      <c r="S662" s="365"/>
      <c r="T662" s="365">
        <v>9</v>
      </c>
      <c r="U662" s="365"/>
      <c r="V662" s="367"/>
      <c r="W662" s="365"/>
      <c r="X662" s="365"/>
      <c r="Y662" s="365"/>
      <c r="Z662" s="365"/>
      <c r="AA662" s="365"/>
      <c r="AB662" s="365">
        <f t="shared" si="56"/>
        <v>9</v>
      </c>
      <c r="AC662" s="588"/>
      <c r="AD662" s="365"/>
    </row>
    <row r="663" spans="1:49" s="541" customFormat="1" ht="18.75" hidden="1" customHeight="1" x14ac:dyDescent="0.3">
      <c r="A663" s="807"/>
      <c r="B663" s="365" t="s">
        <v>162</v>
      </c>
      <c r="C663" s="588" t="s">
        <v>197</v>
      </c>
      <c r="D663" s="588" t="s">
        <v>230</v>
      </c>
      <c r="E663" s="365" t="s">
        <v>1751</v>
      </c>
      <c r="F663" s="365" t="s">
        <v>338</v>
      </c>
      <c r="G663" s="365" t="s">
        <v>3</v>
      </c>
      <c r="H663" s="588"/>
      <c r="I663" s="588"/>
      <c r="J663" s="588"/>
      <c r="K663" s="588"/>
      <c r="L663" s="365"/>
      <c r="M663" s="274">
        <v>34.200000000000003</v>
      </c>
      <c r="N663" s="366">
        <f t="shared" si="52"/>
        <v>17.100000000000001</v>
      </c>
      <c r="O663" s="366">
        <f t="shared" si="53"/>
        <v>11.4</v>
      </c>
      <c r="P663" s="366">
        <f t="shared" si="54"/>
        <v>41.040000000000006</v>
      </c>
      <c r="Q663" s="367">
        <v>42371</v>
      </c>
      <c r="R663" s="365" t="s">
        <v>1648</v>
      </c>
      <c r="S663" s="365"/>
      <c r="T663" s="365">
        <v>1</v>
      </c>
      <c r="U663" s="365"/>
      <c r="V663" s="365"/>
      <c r="W663" s="365"/>
      <c r="X663" s="365"/>
      <c r="Y663" s="365"/>
      <c r="Z663" s="365"/>
      <c r="AA663" s="365"/>
      <c r="AB663" s="365">
        <f t="shared" si="56"/>
        <v>1</v>
      </c>
      <c r="AC663" s="588"/>
      <c r="AD663" s="365"/>
    </row>
    <row r="664" spans="1:49" s="551" customFormat="1" ht="18.75" hidden="1" customHeight="1" x14ac:dyDescent="0.3">
      <c r="A664" s="807"/>
      <c r="B664" s="365" t="s">
        <v>1704</v>
      </c>
      <c r="C664" s="588" t="s">
        <v>1705</v>
      </c>
      <c r="D664" s="588" t="s">
        <v>1706</v>
      </c>
      <c r="E664" s="365" t="s">
        <v>1294</v>
      </c>
      <c r="F664" s="365" t="s">
        <v>344</v>
      </c>
      <c r="G664" s="365" t="s">
        <v>3</v>
      </c>
      <c r="H664" s="588"/>
      <c r="I664" s="588"/>
      <c r="J664" s="588"/>
      <c r="K664" s="588"/>
      <c r="L664" s="365"/>
      <c r="M664" s="274">
        <v>32.71</v>
      </c>
      <c r="N664" s="366">
        <f t="shared" si="52"/>
        <v>16.355</v>
      </c>
      <c r="O664" s="366">
        <f t="shared" si="53"/>
        <v>10.903333333333334</v>
      </c>
      <c r="P664" s="366">
        <f t="shared" si="54"/>
        <v>39.252000000000002</v>
      </c>
      <c r="Q664" s="367">
        <v>42371</v>
      </c>
      <c r="R664" s="365" t="s">
        <v>1648</v>
      </c>
      <c r="S664" s="365"/>
      <c r="T664" s="365">
        <v>2</v>
      </c>
      <c r="U664" s="365"/>
      <c r="V664" s="367"/>
      <c r="W664" s="365"/>
      <c r="X664" s="365"/>
      <c r="Y664" s="365"/>
      <c r="Z664" s="365"/>
      <c r="AA664" s="532"/>
      <c r="AB664" s="532">
        <f t="shared" si="56"/>
        <v>2</v>
      </c>
      <c r="AC664" s="588"/>
      <c r="AD664" s="365"/>
      <c r="AE664" s="547"/>
      <c r="AF664" s="547"/>
      <c r="AG664" s="547"/>
      <c r="AH664" s="547"/>
      <c r="AI664" s="547"/>
      <c r="AJ664" s="547"/>
      <c r="AK664" s="547"/>
      <c r="AL664" s="547"/>
      <c r="AM664" s="547"/>
      <c r="AN664" s="547"/>
      <c r="AO664" s="547"/>
      <c r="AP664" s="547"/>
      <c r="AQ664" s="547"/>
      <c r="AR664" s="547"/>
      <c r="AS664" s="547"/>
      <c r="AT664" s="547"/>
      <c r="AU664" s="547"/>
      <c r="AV664" s="547"/>
      <c r="AW664" s="547"/>
    </row>
    <row r="665" spans="1:49" s="541" customFormat="1" ht="18.75" hidden="1" customHeight="1" x14ac:dyDescent="0.3">
      <c r="A665" s="807"/>
      <c r="B665" s="365" t="s">
        <v>497</v>
      </c>
      <c r="C665" s="588" t="s">
        <v>530</v>
      </c>
      <c r="D665" s="588" t="s">
        <v>529</v>
      </c>
      <c r="E665" s="365" t="s">
        <v>1747</v>
      </c>
      <c r="F665" s="365" t="s">
        <v>338</v>
      </c>
      <c r="G665" s="365" t="s">
        <v>3</v>
      </c>
      <c r="H665" s="588"/>
      <c r="I665" s="588"/>
      <c r="J665" s="588"/>
      <c r="K665" s="588"/>
      <c r="L665" s="365"/>
      <c r="M665" s="274">
        <v>50.25</v>
      </c>
      <c r="N665" s="366">
        <f t="shared" si="52"/>
        <v>25.125</v>
      </c>
      <c r="O665" s="366">
        <f t="shared" si="53"/>
        <v>16.75</v>
      </c>
      <c r="P665" s="366">
        <f t="shared" si="54"/>
        <v>60.3</v>
      </c>
      <c r="Q665" s="367">
        <v>42371</v>
      </c>
      <c r="R665" s="365" t="s">
        <v>1648</v>
      </c>
      <c r="S665" s="365"/>
      <c r="T665" s="365">
        <v>3</v>
      </c>
      <c r="U665" s="365"/>
      <c r="V665" s="367"/>
      <c r="W665" s="365"/>
      <c r="X665" s="365"/>
      <c r="Y665" s="365"/>
      <c r="Z665" s="365"/>
      <c r="AA665" s="365"/>
      <c r="AB665" s="365">
        <f t="shared" si="56"/>
        <v>3</v>
      </c>
      <c r="AC665" s="588"/>
      <c r="AD665" s="365"/>
    </row>
    <row r="666" spans="1:49" s="541" customFormat="1" ht="18.75" hidden="1" customHeight="1" x14ac:dyDescent="0.3">
      <c r="A666" s="807"/>
      <c r="B666" s="365" t="s">
        <v>593</v>
      </c>
      <c r="C666" s="588" t="s">
        <v>594</v>
      </c>
      <c r="D666" s="588" t="s">
        <v>608</v>
      </c>
      <c r="E666" s="365" t="s">
        <v>1750</v>
      </c>
      <c r="F666" s="365" t="s">
        <v>336</v>
      </c>
      <c r="G666" s="365" t="s">
        <v>3</v>
      </c>
      <c r="H666" s="588"/>
      <c r="I666" s="588"/>
      <c r="J666" s="588"/>
      <c r="K666" s="588"/>
      <c r="L666" s="365"/>
      <c r="M666" s="274">
        <v>88.08</v>
      </c>
      <c r="N666" s="366">
        <f t="shared" si="52"/>
        <v>44.04</v>
      </c>
      <c r="O666" s="366">
        <f t="shared" si="53"/>
        <v>29.36</v>
      </c>
      <c r="P666" s="366">
        <f t="shared" si="54"/>
        <v>105.696</v>
      </c>
      <c r="Q666" s="367">
        <v>42371</v>
      </c>
      <c r="R666" s="365" t="s">
        <v>1648</v>
      </c>
      <c r="S666" s="365"/>
      <c r="T666" s="365">
        <v>1</v>
      </c>
      <c r="U666" s="365"/>
      <c r="V666" s="367"/>
      <c r="W666" s="365"/>
      <c r="X666" s="365"/>
      <c r="Y666" s="365"/>
      <c r="Z666" s="365"/>
      <c r="AA666" s="365"/>
      <c r="AB666" s="533">
        <f t="shared" si="56"/>
        <v>1</v>
      </c>
      <c r="AC666" s="588"/>
      <c r="AD666" s="365"/>
    </row>
    <row r="667" spans="1:49" s="541" customFormat="1" ht="18.75" hidden="1" customHeight="1" x14ac:dyDescent="0.3">
      <c r="A667" s="807"/>
      <c r="B667" s="365" t="s">
        <v>1748</v>
      </c>
      <c r="C667" s="588" t="s">
        <v>774</v>
      </c>
      <c r="D667" s="588" t="s">
        <v>776</v>
      </c>
      <c r="E667" s="365" t="s">
        <v>913</v>
      </c>
      <c r="F667" s="365" t="s">
        <v>775</v>
      </c>
      <c r="G667" s="365" t="s">
        <v>3</v>
      </c>
      <c r="H667" s="588"/>
      <c r="I667" s="588"/>
      <c r="J667" s="588"/>
      <c r="K667" s="588"/>
      <c r="L667" s="365"/>
      <c r="M667" s="274">
        <v>17.5</v>
      </c>
      <c r="N667" s="366">
        <f t="shared" si="52"/>
        <v>8.75</v>
      </c>
      <c r="O667" s="366">
        <f t="shared" si="53"/>
        <v>5.833333333333333</v>
      </c>
      <c r="P667" s="366">
        <f t="shared" si="54"/>
        <v>21</v>
      </c>
      <c r="Q667" s="367">
        <v>42371</v>
      </c>
      <c r="R667" s="365" t="s">
        <v>1648</v>
      </c>
      <c r="S667" s="365"/>
      <c r="T667" s="365">
        <v>3</v>
      </c>
      <c r="U667" s="365"/>
      <c r="V667" s="367"/>
      <c r="W667" s="365"/>
      <c r="X667" s="365"/>
      <c r="Y667" s="365"/>
      <c r="Z667" s="365"/>
      <c r="AA667" s="533"/>
      <c r="AB667" s="365">
        <f t="shared" si="56"/>
        <v>3</v>
      </c>
      <c r="AC667" s="588"/>
      <c r="AD667" s="365"/>
    </row>
    <row r="668" spans="1:49" s="541" customFormat="1" ht="18.75" hidden="1" customHeight="1" x14ac:dyDescent="0.3">
      <c r="A668" s="807"/>
      <c r="B668" s="365" t="s">
        <v>186</v>
      </c>
      <c r="C668" s="588" t="s">
        <v>355</v>
      </c>
      <c r="D668" s="588" t="s">
        <v>351</v>
      </c>
      <c r="E668" s="365" t="s">
        <v>1926</v>
      </c>
      <c r="F668" s="365" t="s">
        <v>352</v>
      </c>
      <c r="G668" s="365" t="s">
        <v>3</v>
      </c>
      <c r="H668" s="588"/>
      <c r="I668" s="588"/>
      <c r="J668" s="588"/>
      <c r="K668" s="588"/>
      <c r="L668" s="365"/>
      <c r="M668" s="274">
        <v>35.619999999999997</v>
      </c>
      <c r="N668" s="366">
        <f t="shared" si="52"/>
        <v>17.809999999999999</v>
      </c>
      <c r="O668" s="366">
        <f t="shared" si="53"/>
        <v>11.873333333333333</v>
      </c>
      <c r="P668" s="366">
        <f t="shared" si="54"/>
        <v>42.744</v>
      </c>
      <c r="Q668" s="367">
        <v>42371</v>
      </c>
      <c r="R668" s="365" t="s">
        <v>1648</v>
      </c>
      <c r="S668" s="365"/>
      <c r="T668" s="365">
        <v>4</v>
      </c>
      <c r="U668" s="365"/>
      <c r="V668" s="367"/>
      <c r="W668" s="365"/>
      <c r="X668" s="365"/>
      <c r="Y668" s="365"/>
      <c r="Z668" s="365"/>
      <c r="AA668" s="365"/>
      <c r="AB668" s="365">
        <f t="shared" si="56"/>
        <v>4</v>
      </c>
      <c r="AC668" s="588"/>
      <c r="AD668" s="365"/>
    </row>
    <row r="669" spans="1:49" s="541" customFormat="1" ht="18.75" hidden="1" customHeight="1" x14ac:dyDescent="0.3">
      <c r="A669" s="807"/>
      <c r="B669" s="365" t="s">
        <v>1233</v>
      </c>
      <c r="C669" s="588" t="s">
        <v>579</v>
      </c>
      <c r="D669" s="588" t="s">
        <v>816</v>
      </c>
      <c r="E669" s="365" t="s">
        <v>621</v>
      </c>
      <c r="F669" s="365" t="s">
        <v>344</v>
      </c>
      <c r="G669" s="365" t="s">
        <v>3</v>
      </c>
      <c r="H669" s="588"/>
      <c r="I669" s="588"/>
      <c r="J669" s="588"/>
      <c r="K669" s="588"/>
      <c r="L669" s="588"/>
      <c r="M669" s="280">
        <v>46.3</v>
      </c>
      <c r="N669" s="368">
        <f t="shared" si="52"/>
        <v>23.15</v>
      </c>
      <c r="O669" s="368">
        <f t="shared" si="53"/>
        <v>15.433333333333332</v>
      </c>
      <c r="P669" s="368">
        <f t="shared" si="54"/>
        <v>55.559999999999995</v>
      </c>
      <c r="Q669" s="367">
        <v>42371</v>
      </c>
      <c r="R669" s="365" t="s">
        <v>1648</v>
      </c>
      <c r="S669" s="365"/>
      <c r="T669" s="365">
        <v>2</v>
      </c>
      <c r="U669" s="365"/>
      <c r="V669" s="367"/>
      <c r="W669" s="365"/>
      <c r="X669" s="365"/>
      <c r="Y669" s="365"/>
      <c r="Z669" s="365"/>
      <c r="AA669" s="533"/>
      <c r="AB669" s="365">
        <f t="shared" si="56"/>
        <v>2</v>
      </c>
      <c r="AC669" s="588"/>
      <c r="AD669" s="365"/>
    </row>
    <row r="670" spans="1:49" s="541" customFormat="1" ht="18.75" hidden="1" customHeight="1" x14ac:dyDescent="0.3">
      <c r="A670" s="807"/>
      <c r="B670" s="365" t="s">
        <v>1528</v>
      </c>
      <c r="C670" s="588" t="s">
        <v>985</v>
      </c>
      <c r="D670" s="588" t="s">
        <v>1530</v>
      </c>
      <c r="E670" s="365" t="s">
        <v>1197</v>
      </c>
      <c r="F670" s="365" t="s">
        <v>883</v>
      </c>
      <c r="G670" s="365" t="s">
        <v>3</v>
      </c>
      <c r="H670" s="588"/>
      <c r="I670" s="588"/>
      <c r="J670" s="588"/>
      <c r="K670" s="588"/>
      <c r="L670" s="588"/>
      <c r="M670" s="280">
        <v>15.17</v>
      </c>
      <c r="N670" s="368">
        <f t="shared" si="52"/>
        <v>7.585</v>
      </c>
      <c r="O670" s="368">
        <f t="shared" si="53"/>
        <v>5.0566666666666666</v>
      </c>
      <c r="P670" s="368">
        <f t="shared" si="54"/>
        <v>18.204000000000001</v>
      </c>
      <c r="Q670" s="367">
        <v>42371</v>
      </c>
      <c r="R670" s="365" t="s">
        <v>1648</v>
      </c>
      <c r="S670" s="365"/>
      <c r="T670" s="365">
        <v>3</v>
      </c>
      <c r="U670" s="365"/>
      <c r="V670" s="367"/>
      <c r="W670" s="365"/>
      <c r="X670" s="365"/>
      <c r="Y670" s="365"/>
      <c r="Z670" s="365"/>
      <c r="AA670" s="533"/>
      <c r="AB670" s="365">
        <f t="shared" si="56"/>
        <v>3</v>
      </c>
      <c r="AC670" s="588"/>
      <c r="AD670" s="365"/>
    </row>
    <row r="671" spans="1:49" s="541" customFormat="1" ht="18.75" hidden="1" customHeight="1" x14ac:dyDescent="0.3">
      <c r="A671" s="807"/>
      <c r="B671" s="365" t="s">
        <v>1577</v>
      </c>
      <c r="C671" s="588" t="s">
        <v>1578</v>
      </c>
      <c r="D671" s="588" t="s">
        <v>1579</v>
      </c>
      <c r="E671" s="365" t="s">
        <v>1355</v>
      </c>
      <c r="F671" s="365" t="s">
        <v>1346</v>
      </c>
      <c r="G671" s="365" t="s">
        <v>3</v>
      </c>
      <c r="H671" s="588"/>
      <c r="I671" s="588"/>
      <c r="J671" s="588"/>
      <c r="K671" s="588"/>
      <c r="L671" s="588"/>
      <c r="M671" s="280">
        <v>31.59</v>
      </c>
      <c r="N671" s="368">
        <f t="shared" si="52"/>
        <v>15.795</v>
      </c>
      <c r="O671" s="368">
        <f t="shared" si="53"/>
        <v>10.53</v>
      </c>
      <c r="P671" s="368">
        <f t="shared" si="54"/>
        <v>37.908000000000001</v>
      </c>
      <c r="Q671" s="367">
        <v>42371</v>
      </c>
      <c r="R671" s="365" t="s">
        <v>1648</v>
      </c>
      <c r="S671" s="365"/>
      <c r="T671" s="365">
        <v>2</v>
      </c>
      <c r="U671" s="365"/>
      <c r="V671" s="367"/>
      <c r="W671" s="365"/>
      <c r="X671" s="365"/>
      <c r="Y671" s="365"/>
      <c r="Z671" s="365"/>
      <c r="AA671" s="533"/>
      <c r="AB671" s="365">
        <f t="shared" si="56"/>
        <v>2</v>
      </c>
      <c r="AC671" s="588"/>
      <c r="AD671" s="365"/>
    </row>
    <row r="672" spans="1:49" s="541" customFormat="1" ht="18.75" hidden="1" customHeight="1" x14ac:dyDescent="0.3">
      <c r="A672" s="807"/>
      <c r="B672" s="365" t="s">
        <v>1466</v>
      </c>
      <c r="C672" s="588" t="s">
        <v>1442</v>
      </c>
      <c r="D672" s="588" t="s">
        <v>1522</v>
      </c>
      <c r="E672" s="365" t="s">
        <v>1521</v>
      </c>
      <c r="F672" s="365" t="s">
        <v>1474</v>
      </c>
      <c r="G672" s="365" t="s">
        <v>3</v>
      </c>
      <c r="H672" s="588"/>
      <c r="I672" s="588"/>
      <c r="J672" s="588"/>
      <c r="K672" s="588"/>
      <c r="L672" s="588"/>
      <c r="M672" s="280">
        <v>52.12</v>
      </c>
      <c r="N672" s="368">
        <f t="shared" si="52"/>
        <v>26.06</v>
      </c>
      <c r="O672" s="368">
        <f t="shared" si="53"/>
        <v>17.373333333333331</v>
      </c>
      <c r="P672" s="368">
        <f t="shared" si="54"/>
        <v>62.543999999999997</v>
      </c>
      <c r="Q672" s="367">
        <v>42371</v>
      </c>
      <c r="R672" s="365" t="s">
        <v>1648</v>
      </c>
      <c r="S672" s="365"/>
      <c r="T672" s="365">
        <v>2</v>
      </c>
      <c r="U672" s="365"/>
      <c r="V672" s="367"/>
      <c r="W672" s="365"/>
      <c r="X672" s="365"/>
      <c r="Y672" s="365"/>
      <c r="Z672" s="365"/>
      <c r="AA672" s="533"/>
      <c r="AB672" s="365">
        <f t="shared" si="56"/>
        <v>2</v>
      </c>
      <c r="AC672" s="588"/>
      <c r="AD672" s="365"/>
    </row>
    <row r="673" spans="1:49" s="541" customFormat="1" ht="18.75" hidden="1" customHeight="1" x14ac:dyDescent="0.3">
      <c r="A673" s="807"/>
      <c r="B673" s="365" t="s">
        <v>1278</v>
      </c>
      <c r="C673" s="588" t="s">
        <v>1510</v>
      </c>
      <c r="D673" s="588" t="s">
        <v>1516</v>
      </c>
      <c r="E673" s="365" t="s">
        <v>1022</v>
      </c>
      <c r="F673" s="365" t="s">
        <v>338</v>
      </c>
      <c r="G673" s="365" t="s">
        <v>3</v>
      </c>
      <c r="H673" s="588"/>
      <c r="I673" s="588"/>
      <c r="J673" s="588"/>
      <c r="K673" s="588"/>
      <c r="L673" s="588"/>
      <c r="M673" s="280">
        <v>60.89</v>
      </c>
      <c r="N673" s="368">
        <f t="shared" si="52"/>
        <v>30.445</v>
      </c>
      <c r="O673" s="368">
        <f t="shared" si="53"/>
        <v>20.296666666666667</v>
      </c>
      <c r="P673" s="368">
        <f t="shared" si="54"/>
        <v>73.067999999999998</v>
      </c>
      <c r="Q673" s="367">
        <v>42371</v>
      </c>
      <c r="R673" s="365" t="s">
        <v>1648</v>
      </c>
      <c r="S673" s="365"/>
      <c r="T673" s="365">
        <v>1</v>
      </c>
      <c r="U673" s="365"/>
      <c r="V673" s="367"/>
      <c r="W673" s="365"/>
      <c r="X673" s="365"/>
      <c r="Y673" s="365"/>
      <c r="Z673" s="365"/>
      <c r="AA673" s="533"/>
      <c r="AB673" s="365">
        <f t="shared" si="56"/>
        <v>1</v>
      </c>
      <c r="AC673" s="588"/>
      <c r="AD673" s="365"/>
    </row>
    <row r="674" spans="1:49" s="541" customFormat="1" ht="18.75" hidden="1" customHeight="1" x14ac:dyDescent="0.3">
      <c r="A674" s="807"/>
      <c r="B674" s="365" t="s">
        <v>1278</v>
      </c>
      <c r="C674" s="588" t="s">
        <v>1510</v>
      </c>
      <c r="D674" s="588" t="s">
        <v>1516</v>
      </c>
      <c r="E674" s="365" t="s">
        <v>911</v>
      </c>
      <c r="F674" s="365" t="s">
        <v>343</v>
      </c>
      <c r="G674" s="365" t="s">
        <v>3</v>
      </c>
      <c r="H674" s="588"/>
      <c r="I674" s="588"/>
      <c r="J674" s="588"/>
      <c r="K674" s="588"/>
      <c r="L674" s="588"/>
      <c r="M674" s="280">
        <v>60.89</v>
      </c>
      <c r="N674" s="368">
        <f t="shared" si="52"/>
        <v>30.445</v>
      </c>
      <c r="O674" s="368">
        <f t="shared" si="53"/>
        <v>20.296666666666667</v>
      </c>
      <c r="P674" s="368">
        <f t="shared" si="54"/>
        <v>73.067999999999998</v>
      </c>
      <c r="Q674" s="367">
        <v>42371</v>
      </c>
      <c r="R674" s="365" t="s">
        <v>1648</v>
      </c>
      <c r="S674" s="365"/>
      <c r="T674" s="365">
        <v>1</v>
      </c>
      <c r="U674" s="365"/>
      <c r="V674" s="367"/>
      <c r="W674" s="365"/>
      <c r="X674" s="365"/>
      <c r="Y674" s="365"/>
      <c r="Z674" s="365"/>
      <c r="AA674" s="533"/>
      <c r="AB674" s="365">
        <f t="shared" si="56"/>
        <v>1</v>
      </c>
      <c r="AC674" s="588"/>
      <c r="AD674" s="365"/>
    </row>
    <row r="675" spans="1:49" s="541" customFormat="1" ht="18.75" hidden="1" customHeight="1" x14ac:dyDescent="0.3">
      <c r="A675" s="807"/>
      <c r="B675" s="365" t="s">
        <v>1278</v>
      </c>
      <c r="C675" s="588" t="s">
        <v>1510</v>
      </c>
      <c r="D675" s="588" t="s">
        <v>1516</v>
      </c>
      <c r="E675" s="365" t="s">
        <v>1511</v>
      </c>
      <c r="F675" s="365" t="s">
        <v>1512</v>
      </c>
      <c r="G675" s="365" t="s">
        <v>3</v>
      </c>
      <c r="H675" s="588"/>
      <c r="I675" s="588"/>
      <c r="J675" s="588"/>
      <c r="K675" s="588"/>
      <c r="L675" s="588"/>
      <c r="M675" s="280">
        <v>60.89</v>
      </c>
      <c r="N675" s="368">
        <f t="shared" si="52"/>
        <v>30.445</v>
      </c>
      <c r="O675" s="368">
        <f t="shared" si="53"/>
        <v>20.296666666666667</v>
      </c>
      <c r="P675" s="368">
        <f t="shared" si="54"/>
        <v>73.067999999999998</v>
      </c>
      <c r="Q675" s="367">
        <v>42371</v>
      </c>
      <c r="R675" s="365" t="s">
        <v>1648</v>
      </c>
      <c r="S675" s="365"/>
      <c r="T675" s="365">
        <v>1</v>
      </c>
      <c r="U675" s="365"/>
      <c r="V675" s="367"/>
      <c r="W675" s="365"/>
      <c r="X675" s="365"/>
      <c r="Y675" s="365"/>
      <c r="Z675" s="365"/>
      <c r="AA675" s="533"/>
      <c r="AB675" s="365">
        <f t="shared" si="56"/>
        <v>1</v>
      </c>
      <c r="AC675" s="588"/>
      <c r="AD675" s="365"/>
    </row>
    <row r="676" spans="1:49" s="541" customFormat="1" ht="18.75" hidden="1" customHeight="1" x14ac:dyDescent="0.3">
      <c r="A676" s="807"/>
      <c r="B676" s="365" t="s">
        <v>17</v>
      </c>
      <c r="C676" s="588" t="s">
        <v>2302</v>
      </c>
      <c r="D676" s="588" t="s">
        <v>1515</v>
      </c>
      <c r="E676" s="365" t="s">
        <v>1752</v>
      </c>
      <c r="F676" s="365" t="s">
        <v>1346</v>
      </c>
      <c r="G676" s="365" t="s">
        <v>3</v>
      </c>
      <c r="H676" s="588"/>
      <c r="I676" s="588"/>
      <c r="J676" s="588"/>
      <c r="K676" s="588"/>
      <c r="L676" s="588"/>
      <c r="M676" s="280">
        <v>38.93</v>
      </c>
      <c r="N676" s="368">
        <f t="shared" si="52"/>
        <v>19.465</v>
      </c>
      <c r="O676" s="368">
        <f t="shared" si="53"/>
        <v>12.976666666666667</v>
      </c>
      <c r="P676" s="368">
        <f t="shared" si="54"/>
        <v>46.716000000000001</v>
      </c>
      <c r="Q676" s="367">
        <v>42371</v>
      </c>
      <c r="R676" s="365" t="s">
        <v>1648</v>
      </c>
      <c r="S676" s="365"/>
      <c r="T676" s="365">
        <v>1</v>
      </c>
      <c r="U676" s="365"/>
      <c r="V676" s="367"/>
      <c r="W676" s="365"/>
      <c r="X676" s="365"/>
      <c r="Y676" s="365"/>
      <c r="Z676" s="365"/>
      <c r="AA676" s="533"/>
      <c r="AB676" s="365">
        <f>T676-Y676</f>
        <v>1</v>
      </c>
      <c r="AC676" s="588"/>
      <c r="AD676" s="365"/>
    </row>
    <row r="677" spans="1:49" s="541" customFormat="1" ht="18.75" hidden="1" customHeight="1" x14ac:dyDescent="0.3">
      <c r="A677" s="806" t="s">
        <v>1089</v>
      </c>
      <c r="B677" s="365" t="s">
        <v>1177</v>
      </c>
      <c r="C677" s="588" t="s">
        <v>160</v>
      </c>
      <c r="D677" s="588" t="s">
        <v>1272</v>
      </c>
      <c r="E677" s="365" t="s">
        <v>911</v>
      </c>
      <c r="F677" s="365" t="s">
        <v>803</v>
      </c>
      <c r="G677" s="365" t="s">
        <v>3</v>
      </c>
      <c r="H677" s="588"/>
      <c r="I677" s="588"/>
      <c r="J677" s="588"/>
      <c r="K677" s="588"/>
      <c r="L677" s="588"/>
      <c r="M677" s="280">
        <v>58.19</v>
      </c>
      <c r="N677" s="368">
        <f t="shared" si="52"/>
        <v>29.094999999999999</v>
      </c>
      <c r="O677" s="368">
        <f t="shared" si="53"/>
        <v>19.396666666666665</v>
      </c>
      <c r="P677" s="368">
        <f t="shared" si="54"/>
        <v>69.828000000000003</v>
      </c>
      <c r="Q677" s="367">
        <v>42371</v>
      </c>
      <c r="R677" s="365" t="s">
        <v>1648</v>
      </c>
      <c r="S677" s="365"/>
      <c r="T677" s="365">
        <v>1</v>
      </c>
      <c r="U677" s="365"/>
      <c r="V677" s="367"/>
      <c r="W677" s="365"/>
      <c r="X677" s="365"/>
      <c r="Y677" s="365"/>
      <c r="Z677" s="365"/>
      <c r="AA677" s="533"/>
      <c r="AB677" s="365">
        <f t="shared" ref="AB677:AB713" si="57">T677</f>
        <v>1</v>
      </c>
      <c r="AC677" s="588"/>
      <c r="AD677" s="365"/>
    </row>
    <row r="678" spans="1:49" s="541" customFormat="1" ht="18.75" hidden="1" customHeight="1" x14ac:dyDescent="0.3">
      <c r="A678" s="806"/>
      <c r="B678" s="365" t="s">
        <v>1233</v>
      </c>
      <c r="C678" s="588" t="s">
        <v>1124</v>
      </c>
      <c r="D678" s="588" t="s">
        <v>1234</v>
      </c>
      <c r="E678" s="365" t="s">
        <v>1852</v>
      </c>
      <c r="F678" s="365" t="s">
        <v>344</v>
      </c>
      <c r="G678" s="365" t="s">
        <v>3</v>
      </c>
      <c r="H678" s="588"/>
      <c r="I678" s="588"/>
      <c r="J678" s="588"/>
      <c r="K678" s="588"/>
      <c r="L678" s="588"/>
      <c r="M678" s="280">
        <v>46.3</v>
      </c>
      <c r="N678" s="368">
        <f t="shared" si="52"/>
        <v>23.15</v>
      </c>
      <c r="O678" s="368">
        <f t="shared" si="53"/>
        <v>15.433333333333332</v>
      </c>
      <c r="P678" s="368">
        <f t="shared" si="54"/>
        <v>55.559999999999995</v>
      </c>
      <c r="Q678" s="367">
        <v>42371</v>
      </c>
      <c r="R678" s="365" t="s">
        <v>1648</v>
      </c>
      <c r="S678" s="365"/>
      <c r="T678" s="365">
        <v>1</v>
      </c>
      <c r="U678" s="365"/>
      <c r="V678" s="367"/>
      <c r="W678" s="365"/>
      <c r="X678" s="365"/>
      <c r="Y678" s="365"/>
      <c r="Z678" s="365"/>
      <c r="AA678" s="533"/>
      <c r="AB678" s="365">
        <f t="shared" si="57"/>
        <v>1</v>
      </c>
      <c r="AC678" s="588"/>
      <c r="AD678" s="365"/>
    </row>
    <row r="679" spans="1:49" s="541" customFormat="1" ht="18.75" hidden="1" customHeight="1" x14ac:dyDescent="0.3">
      <c r="A679" s="806"/>
      <c r="B679" s="365" t="s">
        <v>1233</v>
      </c>
      <c r="C679" s="588" t="s">
        <v>164</v>
      </c>
      <c r="D679" s="588" t="s">
        <v>817</v>
      </c>
      <c r="E679" s="365" t="s">
        <v>1255</v>
      </c>
      <c r="F679" s="365" t="s">
        <v>344</v>
      </c>
      <c r="G679" s="365" t="s">
        <v>3</v>
      </c>
      <c r="H679" s="588"/>
      <c r="I679" s="588"/>
      <c r="J679" s="588"/>
      <c r="K679" s="588"/>
      <c r="L679" s="588"/>
      <c r="M679" s="280">
        <v>46.3</v>
      </c>
      <c r="N679" s="368">
        <f t="shared" si="52"/>
        <v>23.15</v>
      </c>
      <c r="O679" s="368">
        <f t="shared" si="53"/>
        <v>15.433333333333332</v>
      </c>
      <c r="P679" s="368">
        <f t="shared" si="54"/>
        <v>55.559999999999995</v>
      </c>
      <c r="Q679" s="367">
        <v>42371</v>
      </c>
      <c r="R679" s="365" t="s">
        <v>1648</v>
      </c>
      <c r="S679" s="365"/>
      <c r="T679" s="365">
        <v>1</v>
      </c>
      <c r="U679" s="365"/>
      <c r="V679" s="367"/>
      <c r="W679" s="365"/>
      <c r="X679" s="365"/>
      <c r="Y679" s="365"/>
      <c r="Z679" s="365"/>
      <c r="AA679" s="533"/>
      <c r="AB679" s="365">
        <f t="shared" si="57"/>
        <v>1</v>
      </c>
      <c r="AC679" s="588"/>
      <c r="AD679" s="365"/>
    </row>
    <row r="680" spans="1:49" s="541" customFormat="1" ht="18.75" hidden="1" customHeight="1" x14ac:dyDescent="0.3">
      <c r="A680" s="806"/>
      <c r="B680" s="365" t="s">
        <v>1406</v>
      </c>
      <c r="C680" s="588" t="s">
        <v>1023</v>
      </c>
      <c r="D680" s="588" t="s">
        <v>1407</v>
      </c>
      <c r="E680" s="365" t="s">
        <v>622</v>
      </c>
      <c r="F680" s="365" t="s">
        <v>803</v>
      </c>
      <c r="G680" s="365" t="s">
        <v>3</v>
      </c>
      <c r="H680" s="588"/>
      <c r="I680" s="588"/>
      <c r="J680" s="588"/>
      <c r="K680" s="588"/>
      <c r="L680" s="365"/>
      <c r="M680" s="274">
        <v>40.03</v>
      </c>
      <c r="N680" s="366">
        <f t="shared" si="52"/>
        <v>20.015000000000001</v>
      </c>
      <c r="O680" s="366">
        <f t="shared" si="53"/>
        <v>13.343333333333334</v>
      </c>
      <c r="P680" s="366">
        <f t="shared" si="54"/>
        <v>48.036000000000001</v>
      </c>
      <c r="Q680" s="367">
        <v>42371</v>
      </c>
      <c r="R680" s="365" t="s">
        <v>1648</v>
      </c>
      <c r="S680" s="365"/>
      <c r="T680" s="365">
        <v>2</v>
      </c>
      <c r="U680" s="365"/>
      <c r="V680" s="365"/>
      <c r="W680" s="365"/>
      <c r="X680" s="365"/>
      <c r="Y680" s="365"/>
      <c r="Z680" s="365"/>
      <c r="AA680" s="365"/>
      <c r="AB680" s="365">
        <f t="shared" si="57"/>
        <v>2</v>
      </c>
      <c r="AC680" s="588"/>
      <c r="AD680" s="365"/>
    </row>
    <row r="681" spans="1:49" s="541" customFormat="1" ht="18.75" hidden="1" customHeight="1" x14ac:dyDescent="0.3">
      <c r="A681" s="806"/>
      <c r="B681" s="365" t="s">
        <v>65</v>
      </c>
      <c r="C681" s="588" t="s">
        <v>66</v>
      </c>
      <c r="D681" s="588" t="s">
        <v>242</v>
      </c>
      <c r="E681" s="365" t="s">
        <v>1853</v>
      </c>
      <c r="F681" s="365" t="s">
        <v>338</v>
      </c>
      <c r="G681" s="365" t="s">
        <v>3</v>
      </c>
      <c r="H681" s="588"/>
      <c r="I681" s="588"/>
      <c r="J681" s="588"/>
      <c r="K681" s="588"/>
      <c r="L681" s="365"/>
      <c r="M681" s="274">
        <v>48.36</v>
      </c>
      <c r="N681" s="366">
        <f t="shared" si="52"/>
        <v>24.18</v>
      </c>
      <c r="O681" s="366">
        <f t="shared" si="53"/>
        <v>16.12</v>
      </c>
      <c r="P681" s="366">
        <f t="shared" si="54"/>
        <v>58.031999999999996</v>
      </c>
      <c r="Q681" s="367">
        <v>42371</v>
      </c>
      <c r="R681" s="365" t="s">
        <v>1648</v>
      </c>
      <c r="S681" s="365"/>
      <c r="T681" s="365">
        <v>1</v>
      </c>
      <c r="U681" s="365"/>
      <c r="V681" s="367"/>
      <c r="W681" s="365"/>
      <c r="X681" s="365"/>
      <c r="Y681" s="365"/>
      <c r="Z681" s="365"/>
      <c r="AA681" s="365"/>
      <c r="AB681" s="365">
        <f t="shared" si="57"/>
        <v>1</v>
      </c>
      <c r="AC681" s="588"/>
      <c r="AD681" s="365"/>
    </row>
    <row r="682" spans="1:49" s="551" customFormat="1" ht="18.75" hidden="1" customHeight="1" x14ac:dyDescent="0.3">
      <c r="A682" s="806"/>
      <c r="B682" s="365" t="s">
        <v>1063</v>
      </c>
      <c r="C682" s="588" t="s">
        <v>1065</v>
      </c>
      <c r="D682" s="588" t="s">
        <v>1068</v>
      </c>
      <c r="E682" s="365" t="s">
        <v>911</v>
      </c>
      <c r="F682" s="365" t="s">
        <v>1070</v>
      </c>
      <c r="G682" s="365" t="s">
        <v>3</v>
      </c>
      <c r="H682" s="588"/>
      <c r="I682" s="588"/>
      <c r="J682" s="588"/>
      <c r="K682" s="588"/>
      <c r="L682" s="365"/>
      <c r="M682" s="274">
        <v>42.96</v>
      </c>
      <c r="N682" s="366">
        <f t="shared" si="52"/>
        <v>21.48</v>
      </c>
      <c r="O682" s="366">
        <f t="shared" si="53"/>
        <v>14.32</v>
      </c>
      <c r="P682" s="366">
        <f t="shared" si="54"/>
        <v>51.552</v>
      </c>
      <c r="Q682" s="367">
        <v>42371</v>
      </c>
      <c r="R682" s="365" t="s">
        <v>1648</v>
      </c>
      <c r="S682" s="365"/>
      <c r="T682" s="365">
        <v>1</v>
      </c>
      <c r="U682" s="365"/>
      <c r="V682" s="367"/>
      <c r="W682" s="365"/>
      <c r="X682" s="365"/>
      <c r="Y682" s="365"/>
      <c r="Z682" s="365"/>
      <c r="AA682" s="532"/>
      <c r="AB682" s="364">
        <f t="shared" si="57"/>
        <v>1</v>
      </c>
      <c r="AC682" s="588"/>
      <c r="AD682" s="365"/>
      <c r="AE682" s="547"/>
      <c r="AF682" s="547"/>
      <c r="AG682" s="547"/>
      <c r="AH682" s="547"/>
      <c r="AI682" s="547"/>
      <c r="AJ682" s="547"/>
      <c r="AK682" s="547"/>
      <c r="AL682" s="547"/>
      <c r="AM682" s="547"/>
      <c r="AN682" s="547"/>
      <c r="AO682" s="547"/>
      <c r="AP682" s="547"/>
      <c r="AQ682" s="547"/>
      <c r="AR682" s="547"/>
      <c r="AS682" s="547"/>
      <c r="AT682" s="547"/>
      <c r="AU682" s="547"/>
      <c r="AV682" s="547"/>
      <c r="AW682" s="547"/>
    </row>
    <row r="683" spans="1:49" s="551" customFormat="1" ht="18.75" hidden="1" customHeight="1" x14ac:dyDescent="0.3">
      <c r="A683" s="806"/>
      <c r="B683" s="365" t="s">
        <v>1063</v>
      </c>
      <c r="C683" s="588" t="s">
        <v>1065</v>
      </c>
      <c r="D683" s="588" t="s">
        <v>1068</v>
      </c>
      <c r="E683" s="365" t="s">
        <v>642</v>
      </c>
      <c r="F683" s="365" t="s">
        <v>1070</v>
      </c>
      <c r="G683" s="365" t="s">
        <v>3</v>
      </c>
      <c r="H683" s="588"/>
      <c r="I683" s="588"/>
      <c r="J683" s="588"/>
      <c r="K683" s="588"/>
      <c r="L683" s="365"/>
      <c r="M683" s="274">
        <v>42.96</v>
      </c>
      <c r="N683" s="366">
        <f t="shared" si="52"/>
        <v>21.48</v>
      </c>
      <c r="O683" s="366">
        <f t="shared" si="53"/>
        <v>14.32</v>
      </c>
      <c r="P683" s="366">
        <f t="shared" si="54"/>
        <v>51.552</v>
      </c>
      <c r="Q683" s="367">
        <v>42371</v>
      </c>
      <c r="R683" s="365" t="s">
        <v>1648</v>
      </c>
      <c r="S683" s="365"/>
      <c r="T683" s="365">
        <v>1</v>
      </c>
      <c r="U683" s="365"/>
      <c r="V683" s="367"/>
      <c r="W683" s="365"/>
      <c r="X683" s="365"/>
      <c r="Y683" s="365"/>
      <c r="Z683" s="365"/>
      <c r="AA683" s="532"/>
      <c r="AB683" s="364">
        <f t="shared" si="57"/>
        <v>1</v>
      </c>
      <c r="AC683" s="588"/>
      <c r="AD683" s="365"/>
      <c r="AE683" s="547"/>
      <c r="AF683" s="547"/>
      <c r="AG683" s="547"/>
      <c r="AH683" s="547"/>
      <c r="AI683" s="547"/>
      <c r="AJ683" s="547"/>
      <c r="AK683" s="547"/>
      <c r="AL683" s="547"/>
      <c r="AM683" s="547"/>
      <c r="AN683" s="547"/>
      <c r="AO683" s="547"/>
      <c r="AP683" s="547"/>
      <c r="AQ683" s="547"/>
      <c r="AR683" s="547"/>
      <c r="AS683" s="547"/>
      <c r="AT683" s="547"/>
      <c r="AU683" s="547"/>
      <c r="AV683" s="547"/>
      <c r="AW683" s="547"/>
    </row>
    <row r="684" spans="1:49" s="551" customFormat="1" ht="18.75" hidden="1" customHeight="1" x14ac:dyDescent="0.3">
      <c r="A684" s="806"/>
      <c r="B684" s="365" t="s">
        <v>1063</v>
      </c>
      <c r="C684" s="588" t="s">
        <v>1065</v>
      </c>
      <c r="D684" s="588" t="s">
        <v>1068</v>
      </c>
      <c r="E684" s="365" t="s">
        <v>1849</v>
      </c>
      <c r="F684" s="365" t="s">
        <v>1070</v>
      </c>
      <c r="G684" s="365" t="s">
        <v>3</v>
      </c>
      <c r="H684" s="588"/>
      <c r="I684" s="588"/>
      <c r="J684" s="588"/>
      <c r="K684" s="588"/>
      <c r="L684" s="365"/>
      <c r="M684" s="274">
        <v>42.96</v>
      </c>
      <c r="N684" s="366">
        <f t="shared" si="52"/>
        <v>21.48</v>
      </c>
      <c r="O684" s="366">
        <f t="shared" si="53"/>
        <v>14.32</v>
      </c>
      <c r="P684" s="366">
        <f t="shared" si="54"/>
        <v>51.552</v>
      </c>
      <c r="Q684" s="367">
        <v>42371</v>
      </c>
      <c r="R684" s="365" t="s">
        <v>1648</v>
      </c>
      <c r="S684" s="365"/>
      <c r="T684" s="365">
        <v>1</v>
      </c>
      <c r="U684" s="365"/>
      <c r="V684" s="367"/>
      <c r="W684" s="365"/>
      <c r="X684" s="365"/>
      <c r="Y684" s="365"/>
      <c r="Z684" s="365"/>
      <c r="AA684" s="532"/>
      <c r="AB684" s="364">
        <f t="shared" si="57"/>
        <v>1</v>
      </c>
      <c r="AC684" s="588"/>
      <c r="AD684" s="365"/>
      <c r="AE684" s="547"/>
      <c r="AF684" s="547"/>
      <c r="AG684" s="547"/>
      <c r="AH684" s="547"/>
      <c r="AI684" s="547"/>
      <c r="AJ684" s="547"/>
      <c r="AK684" s="547"/>
      <c r="AL684" s="547"/>
      <c r="AM684" s="547"/>
      <c r="AN684" s="547"/>
      <c r="AO684" s="547"/>
      <c r="AP684" s="547"/>
      <c r="AQ684" s="547"/>
      <c r="AR684" s="547"/>
      <c r="AS684" s="547"/>
      <c r="AT684" s="547"/>
      <c r="AU684" s="547"/>
      <c r="AV684" s="547"/>
      <c r="AW684" s="547"/>
    </row>
    <row r="685" spans="1:49" s="551" customFormat="1" ht="18.75" hidden="1" customHeight="1" x14ac:dyDescent="0.3">
      <c r="A685" s="806"/>
      <c r="B685" s="365" t="s">
        <v>1063</v>
      </c>
      <c r="C685" s="588" t="s">
        <v>1066</v>
      </c>
      <c r="D685" s="588" t="s">
        <v>1069</v>
      </c>
      <c r="E685" s="365" t="s">
        <v>1848</v>
      </c>
      <c r="F685" s="365" t="s">
        <v>1070</v>
      </c>
      <c r="G685" s="365" t="s">
        <v>3</v>
      </c>
      <c r="H685" s="588"/>
      <c r="I685" s="588"/>
      <c r="J685" s="588"/>
      <c r="K685" s="588"/>
      <c r="L685" s="365"/>
      <c r="M685" s="274">
        <v>42.96</v>
      </c>
      <c r="N685" s="366">
        <f t="shared" si="52"/>
        <v>21.48</v>
      </c>
      <c r="O685" s="366">
        <f t="shared" si="53"/>
        <v>14.32</v>
      </c>
      <c r="P685" s="366">
        <f t="shared" si="54"/>
        <v>51.552</v>
      </c>
      <c r="Q685" s="367">
        <v>42371</v>
      </c>
      <c r="R685" s="365" t="s">
        <v>1648</v>
      </c>
      <c r="S685" s="365"/>
      <c r="T685" s="365">
        <v>3</v>
      </c>
      <c r="U685" s="365"/>
      <c r="V685" s="367"/>
      <c r="W685" s="365"/>
      <c r="X685" s="365"/>
      <c r="Y685" s="365"/>
      <c r="Z685" s="365"/>
      <c r="AA685" s="532"/>
      <c r="AB685" s="364">
        <f t="shared" si="57"/>
        <v>3</v>
      </c>
      <c r="AC685" s="588"/>
      <c r="AD685" s="365"/>
      <c r="AE685" s="547"/>
      <c r="AF685" s="547"/>
      <c r="AG685" s="547"/>
      <c r="AH685" s="547"/>
      <c r="AI685" s="547"/>
      <c r="AJ685" s="547"/>
      <c r="AK685" s="547"/>
      <c r="AL685" s="547"/>
      <c r="AM685" s="547"/>
      <c r="AN685" s="547"/>
      <c r="AO685" s="547"/>
      <c r="AP685" s="547"/>
      <c r="AQ685" s="547"/>
      <c r="AR685" s="547"/>
      <c r="AS685" s="547"/>
      <c r="AT685" s="547"/>
      <c r="AU685" s="547"/>
      <c r="AV685" s="547"/>
      <c r="AW685" s="547"/>
    </row>
    <row r="686" spans="1:49" s="541" customFormat="1" ht="18.75" hidden="1" customHeight="1" x14ac:dyDescent="0.3">
      <c r="A686" s="806"/>
      <c r="B686" s="365" t="s">
        <v>96</v>
      </c>
      <c r="C686" s="588" t="s">
        <v>887</v>
      </c>
      <c r="D686" s="588" t="s">
        <v>440</v>
      </c>
      <c r="E686" s="365" t="s">
        <v>1850</v>
      </c>
      <c r="F686" s="365" t="s">
        <v>363</v>
      </c>
      <c r="G686" s="365" t="s">
        <v>3</v>
      </c>
      <c r="H686" s="588"/>
      <c r="I686" s="588"/>
      <c r="J686" s="588"/>
      <c r="K686" s="588"/>
      <c r="L686" s="365"/>
      <c r="M686" s="274">
        <v>10.55</v>
      </c>
      <c r="N686" s="366">
        <f t="shared" si="52"/>
        <v>5.2750000000000004</v>
      </c>
      <c r="O686" s="366">
        <f t="shared" si="53"/>
        <v>3.5166666666666671</v>
      </c>
      <c r="P686" s="366">
        <f t="shared" si="54"/>
        <v>12.66</v>
      </c>
      <c r="Q686" s="367">
        <v>42371</v>
      </c>
      <c r="R686" s="365" t="s">
        <v>1648</v>
      </c>
      <c r="S686" s="365"/>
      <c r="T686" s="365">
        <v>4</v>
      </c>
      <c r="U686" s="365"/>
      <c r="V686" s="365"/>
      <c r="W686" s="365"/>
      <c r="X686" s="365"/>
      <c r="Y686" s="365"/>
      <c r="Z686" s="365"/>
      <c r="AA686" s="365"/>
      <c r="AB686" s="365">
        <f t="shared" si="57"/>
        <v>4</v>
      </c>
      <c r="AC686" s="588"/>
      <c r="AD686" s="365"/>
    </row>
    <row r="687" spans="1:49" s="541" customFormat="1" ht="18.75" hidden="1" customHeight="1" x14ac:dyDescent="0.3">
      <c r="A687" s="806"/>
      <c r="B687" s="365" t="s">
        <v>173</v>
      </c>
      <c r="C687" s="588" t="s">
        <v>172</v>
      </c>
      <c r="D687" s="588" t="s">
        <v>248</v>
      </c>
      <c r="E687" s="365" t="s">
        <v>1851</v>
      </c>
      <c r="F687" s="365" t="s">
        <v>347</v>
      </c>
      <c r="G687" s="365" t="s">
        <v>3</v>
      </c>
      <c r="H687" s="588"/>
      <c r="I687" s="588"/>
      <c r="J687" s="588"/>
      <c r="K687" s="588"/>
      <c r="L687" s="365"/>
      <c r="M687" s="274">
        <v>41.97</v>
      </c>
      <c r="N687" s="366">
        <f t="shared" si="52"/>
        <v>20.984999999999999</v>
      </c>
      <c r="O687" s="366">
        <f t="shared" si="53"/>
        <v>13.99</v>
      </c>
      <c r="P687" s="366">
        <f t="shared" si="54"/>
        <v>50.363999999999997</v>
      </c>
      <c r="Q687" s="367">
        <v>42371</v>
      </c>
      <c r="R687" s="365" t="s">
        <v>1648</v>
      </c>
      <c r="S687" s="365"/>
      <c r="T687" s="365">
        <v>1</v>
      </c>
      <c r="U687" s="365"/>
      <c r="V687" s="367"/>
      <c r="W687" s="365"/>
      <c r="X687" s="365"/>
      <c r="Y687" s="365"/>
      <c r="Z687" s="365"/>
      <c r="AA687" s="365"/>
      <c r="AB687" s="365">
        <f t="shared" si="57"/>
        <v>1</v>
      </c>
      <c r="AC687" s="588"/>
      <c r="AD687" s="365"/>
    </row>
    <row r="688" spans="1:49" s="541" customFormat="1" ht="18.75" hidden="1" customHeight="1" x14ac:dyDescent="0.3">
      <c r="A688" s="806"/>
      <c r="B688" s="365" t="s">
        <v>82</v>
      </c>
      <c r="C688" s="588" t="s">
        <v>493</v>
      </c>
      <c r="D688" s="588" t="s">
        <v>525</v>
      </c>
      <c r="E688" s="365" t="s">
        <v>1189</v>
      </c>
      <c r="F688" s="365" t="s">
        <v>362</v>
      </c>
      <c r="G688" s="365" t="s">
        <v>3</v>
      </c>
      <c r="H688" s="588"/>
      <c r="I688" s="588"/>
      <c r="J688" s="588"/>
      <c r="K688" s="588"/>
      <c r="L688" s="365"/>
      <c r="M688" s="274">
        <v>38.94</v>
      </c>
      <c r="N688" s="366">
        <f t="shared" si="52"/>
        <v>19.47</v>
      </c>
      <c r="O688" s="366">
        <f t="shared" si="53"/>
        <v>12.979999999999999</v>
      </c>
      <c r="P688" s="366">
        <f t="shared" si="54"/>
        <v>46.727999999999994</v>
      </c>
      <c r="Q688" s="367">
        <v>42371</v>
      </c>
      <c r="R688" s="365" t="s">
        <v>1648</v>
      </c>
      <c r="S688" s="365"/>
      <c r="T688" s="365">
        <v>1</v>
      </c>
      <c r="U688" s="365"/>
      <c r="V688" s="367"/>
      <c r="W688" s="365"/>
      <c r="X688" s="365"/>
      <c r="Y688" s="365"/>
      <c r="Z688" s="365"/>
      <c r="AA688" s="365"/>
      <c r="AB688" s="365">
        <f t="shared" si="57"/>
        <v>1</v>
      </c>
      <c r="AC688" s="588"/>
      <c r="AD688" s="365"/>
    </row>
    <row r="689" spans="1:30" s="541" customFormat="1" ht="18.75" hidden="1" customHeight="1" x14ac:dyDescent="0.3">
      <c r="A689" s="806"/>
      <c r="B689" s="365" t="s">
        <v>173</v>
      </c>
      <c r="C689" s="588" t="s">
        <v>115</v>
      </c>
      <c r="D689" s="588" t="s">
        <v>427</v>
      </c>
      <c r="E689" s="365" t="s">
        <v>1760</v>
      </c>
      <c r="F689" s="365" t="s">
        <v>347</v>
      </c>
      <c r="G689" s="365" t="s">
        <v>3</v>
      </c>
      <c r="H689" s="588"/>
      <c r="I689" s="588"/>
      <c r="J689" s="588"/>
      <c r="K689" s="588"/>
      <c r="L689" s="365"/>
      <c r="M689" s="274">
        <v>39.909999999999997</v>
      </c>
      <c r="N689" s="366">
        <f t="shared" si="52"/>
        <v>19.954999999999998</v>
      </c>
      <c r="O689" s="366">
        <f t="shared" si="53"/>
        <v>13.303333333333333</v>
      </c>
      <c r="P689" s="366">
        <f t="shared" si="54"/>
        <v>47.891999999999996</v>
      </c>
      <c r="Q689" s="367">
        <v>42371</v>
      </c>
      <c r="R689" s="365" t="s">
        <v>1648</v>
      </c>
      <c r="S689" s="365"/>
      <c r="T689" s="365">
        <v>1</v>
      </c>
      <c r="U689" s="365"/>
      <c r="V689" s="365"/>
      <c r="W689" s="365"/>
      <c r="X689" s="365"/>
      <c r="Y689" s="365"/>
      <c r="Z689" s="365"/>
      <c r="AA689" s="365"/>
      <c r="AB689" s="365">
        <f t="shared" si="57"/>
        <v>1</v>
      </c>
      <c r="AC689" s="588"/>
      <c r="AD689" s="365"/>
    </row>
    <row r="690" spans="1:30" s="541" customFormat="1" ht="18.75" hidden="1" customHeight="1" x14ac:dyDescent="0.3">
      <c r="A690" s="806"/>
      <c r="B690" s="365" t="s">
        <v>114</v>
      </c>
      <c r="C690" s="588" t="s">
        <v>178</v>
      </c>
      <c r="D690" s="588" t="s">
        <v>249</v>
      </c>
      <c r="E690" s="365" t="s">
        <v>1847</v>
      </c>
      <c r="F690" s="365" t="s">
        <v>347</v>
      </c>
      <c r="G690" s="365" t="s">
        <v>3</v>
      </c>
      <c r="H690" s="588"/>
      <c r="I690" s="588"/>
      <c r="J690" s="588"/>
      <c r="K690" s="588"/>
      <c r="L690" s="365"/>
      <c r="M690" s="274">
        <v>37.340000000000003</v>
      </c>
      <c r="N690" s="366">
        <f t="shared" si="52"/>
        <v>18.670000000000002</v>
      </c>
      <c r="O690" s="366">
        <f t="shared" si="53"/>
        <v>12.446666666666667</v>
      </c>
      <c r="P690" s="366">
        <f t="shared" si="54"/>
        <v>44.808000000000007</v>
      </c>
      <c r="Q690" s="367">
        <v>42371</v>
      </c>
      <c r="R690" s="365" t="s">
        <v>1648</v>
      </c>
      <c r="S690" s="365"/>
      <c r="T690" s="365">
        <v>1</v>
      </c>
      <c r="U690" s="365"/>
      <c r="V690" s="365"/>
      <c r="W690" s="365"/>
      <c r="X690" s="365"/>
      <c r="Y690" s="365"/>
      <c r="Z690" s="365"/>
      <c r="AA690" s="365"/>
      <c r="AB690" s="365">
        <f t="shared" si="57"/>
        <v>1</v>
      </c>
      <c r="AC690" s="588"/>
      <c r="AD690" s="365"/>
    </row>
    <row r="691" spans="1:30" s="541" customFormat="1" ht="18.75" hidden="1" customHeight="1" x14ac:dyDescent="0.3">
      <c r="A691" s="806"/>
      <c r="B691" s="365" t="s">
        <v>112</v>
      </c>
      <c r="C691" s="588" t="s">
        <v>443</v>
      </c>
      <c r="D691" s="588" t="s">
        <v>442</v>
      </c>
      <c r="E691" s="365" t="s">
        <v>153</v>
      </c>
      <c r="F691" s="365" t="s">
        <v>347</v>
      </c>
      <c r="G691" s="365" t="s">
        <v>3</v>
      </c>
      <c r="H691" s="588"/>
      <c r="I691" s="588"/>
      <c r="J691" s="588"/>
      <c r="K691" s="588"/>
      <c r="L691" s="365"/>
      <c r="M691" s="274">
        <v>44.5</v>
      </c>
      <c r="N691" s="366">
        <f t="shared" si="52"/>
        <v>22.25</v>
      </c>
      <c r="O691" s="366">
        <f t="shared" si="53"/>
        <v>14.833333333333334</v>
      </c>
      <c r="P691" s="366">
        <f t="shared" si="54"/>
        <v>53.4</v>
      </c>
      <c r="Q691" s="367">
        <v>42371</v>
      </c>
      <c r="R691" s="365" t="s">
        <v>1648</v>
      </c>
      <c r="S691" s="365"/>
      <c r="T691" s="365">
        <v>2</v>
      </c>
      <c r="U691" s="365"/>
      <c r="V691" s="365"/>
      <c r="W691" s="365"/>
      <c r="X691" s="365"/>
      <c r="Y691" s="365"/>
      <c r="Z691" s="365"/>
      <c r="AA691" s="365"/>
      <c r="AB691" s="365">
        <f t="shared" si="57"/>
        <v>2</v>
      </c>
      <c r="AC691" s="588"/>
      <c r="AD691" s="365"/>
    </row>
    <row r="692" spans="1:30" s="541" customFormat="1" ht="18.75" hidden="1" customHeight="1" x14ac:dyDescent="0.3">
      <c r="A692" s="806"/>
      <c r="B692" s="365" t="s">
        <v>180</v>
      </c>
      <c r="C692" s="588" t="s">
        <v>179</v>
      </c>
      <c r="D692" s="588" t="s">
        <v>385</v>
      </c>
      <c r="E692" s="365" t="s">
        <v>1753</v>
      </c>
      <c r="F692" s="365"/>
      <c r="G692" s="365" t="s">
        <v>3</v>
      </c>
      <c r="H692" s="588"/>
      <c r="I692" s="588"/>
      <c r="J692" s="588"/>
      <c r="K692" s="588"/>
      <c r="L692" s="365"/>
      <c r="M692" s="274">
        <v>17.27</v>
      </c>
      <c r="N692" s="366">
        <f t="shared" si="52"/>
        <v>8.6349999999999998</v>
      </c>
      <c r="O692" s="366">
        <f t="shared" si="53"/>
        <v>5.7566666666666668</v>
      </c>
      <c r="P692" s="366">
        <f t="shared" si="54"/>
        <v>20.724</v>
      </c>
      <c r="Q692" s="367">
        <v>42371</v>
      </c>
      <c r="R692" s="365" t="s">
        <v>1648</v>
      </c>
      <c r="S692" s="365"/>
      <c r="T692" s="365">
        <v>2</v>
      </c>
      <c r="U692" s="365"/>
      <c r="V692" s="365"/>
      <c r="W692" s="365"/>
      <c r="X692" s="365"/>
      <c r="Y692" s="365"/>
      <c r="Z692" s="365"/>
      <c r="AA692" s="365"/>
      <c r="AB692" s="365">
        <f t="shared" si="57"/>
        <v>2</v>
      </c>
      <c r="AC692" s="588"/>
      <c r="AD692" s="365"/>
    </row>
    <row r="693" spans="1:30" s="541" customFormat="1" ht="18.75" hidden="1" customHeight="1" x14ac:dyDescent="0.3">
      <c r="A693" s="806"/>
      <c r="B693" s="365" t="s">
        <v>180</v>
      </c>
      <c r="C693" s="588" t="s">
        <v>179</v>
      </c>
      <c r="D693" s="588" t="s">
        <v>385</v>
      </c>
      <c r="E693" s="365" t="s">
        <v>1755</v>
      </c>
      <c r="F693" s="365"/>
      <c r="G693" s="365" t="s">
        <v>3</v>
      </c>
      <c r="H693" s="588"/>
      <c r="I693" s="588"/>
      <c r="J693" s="588"/>
      <c r="K693" s="588"/>
      <c r="L693" s="365"/>
      <c r="M693" s="274">
        <v>17.27</v>
      </c>
      <c r="N693" s="366">
        <f t="shared" si="52"/>
        <v>8.6349999999999998</v>
      </c>
      <c r="O693" s="366">
        <f t="shared" si="53"/>
        <v>5.7566666666666668</v>
      </c>
      <c r="P693" s="366">
        <f t="shared" si="54"/>
        <v>20.724</v>
      </c>
      <c r="Q693" s="367">
        <v>42371</v>
      </c>
      <c r="R693" s="365" t="s">
        <v>1648</v>
      </c>
      <c r="S693" s="365"/>
      <c r="T693" s="365">
        <v>6</v>
      </c>
      <c r="U693" s="365"/>
      <c r="V693" s="365"/>
      <c r="W693" s="365"/>
      <c r="X693" s="365"/>
      <c r="Y693" s="365"/>
      <c r="Z693" s="365"/>
      <c r="AA693" s="365"/>
      <c r="AB693" s="365">
        <f t="shared" si="57"/>
        <v>6</v>
      </c>
      <c r="AC693" s="588"/>
      <c r="AD693" s="365"/>
    </row>
    <row r="694" spans="1:30" s="541" customFormat="1" ht="18.75" hidden="1" customHeight="1" x14ac:dyDescent="0.3">
      <c r="A694" s="806"/>
      <c r="B694" s="365" t="s">
        <v>194</v>
      </c>
      <c r="C694" s="588" t="s">
        <v>193</v>
      </c>
      <c r="D694" s="588" t="s">
        <v>444</v>
      </c>
      <c r="E694" s="365" t="s">
        <v>1754</v>
      </c>
      <c r="F694" s="365" t="s">
        <v>526</v>
      </c>
      <c r="G694" s="365" t="s">
        <v>3</v>
      </c>
      <c r="H694" s="588"/>
      <c r="I694" s="588"/>
      <c r="J694" s="588"/>
      <c r="K694" s="588"/>
      <c r="L694" s="365"/>
      <c r="M694" s="274">
        <v>45.09</v>
      </c>
      <c r="N694" s="366">
        <f t="shared" si="52"/>
        <v>22.545000000000002</v>
      </c>
      <c r="O694" s="366">
        <f t="shared" si="53"/>
        <v>15.030000000000001</v>
      </c>
      <c r="P694" s="366">
        <f t="shared" si="54"/>
        <v>54.108000000000004</v>
      </c>
      <c r="Q694" s="367">
        <v>42371</v>
      </c>
      <c r="R694" s="365" t="s">
        <v>1648</v>
      </c>
      <c r="S694" s="365"/>
      <c r="T694" s="365">
        <v>4</v>
      </c>
      <c r="U694" s="365"/>
      <c r="V694" s="365"/>
      <c r="W694" s="365"/>
      <c r="X694" s="365"/>
      <c r="Y694" s="365"/>
      <c r="Z694" s="365"/>
      <c r="AA694" s="365"/>
      <c r="AB694" s="365">
        <f t="shared" si="57"/>
        <v>4</v>
      </c>
      <c r="AC694" s="588"/>
      <c r="AD694" s="365"/>
    </row>
    <row r="695" spans="1:30" s="541" customFormat="1" ht="18.75" hidden="1" customHeight="1" x14ac:dyDescent="0.3">
      <c r="A695" s="806"/>
      <c r="B695" s="365" t="s">
        <v>43</v>
      </c>
      <c r="C695" s="588" t="s">
        <v>143</v>
      </c>
      <c r="D695" s="588" t="s">
        <v>309</v>
      </c>
      <c r="E695" s="365" t="s">
        <v>185</v>
      </c>
      <c r="F695" s="365" t="s">
        <v>362</v>
      </c>
      <c r="G695" s="365" t="s">
        <v>3</v>
      </c>
      <c r="H695" s="588"/>
      <c r="I695" s="588"/>
      <c r="J695" s="588"/>
      <c r="K695" s="588"/>
      <c r="L695" s="365"/>
      <c r="M695" s="274">
        <v>28.06</v>
      </c>
      <c r="N695" s="366">
        <f t="shared" si="52"/>
        <v>14.03</v>
      </c>
      <c r="O695" s="366">
        <f t="shared" si="53"/>
        <v>9.3533333333333335</v>
      </c>
      <c r="P695" s="366">
        <f t="shared" si="54"/>
        <v>33.671999999999997</v>
      </c>
      <c r="Q695" s="367">
        <v>42371</v>
      </c>
      <c r="R695" s="365" t="s">
        <v>1648</v>
      </c>
      <c r="S695" s="365"/>
      <c r="T695" s="365">
        <v>5</v>
      </c>
      <c r="U695" s="365"/>
      <c r="V695" s="367"/>
      <c r="W695" s="365"/>
      <c r="X695" s="365"/>
      <c r="Y695" s="365"/>
      <c r="Z695" s="365"/>
      <c r="AA695" s="365"/>
      <c r="AB695" s="365">
        <f t="shared" si="57"/>
        <v>5</v>
      </c>
      <c r="AC695" s="588"/>
      <c r="AD695" s="365"/>
    </row>
    <row r="696" spans="1:30" s="541" customFormat="1" ht="18.75" hidden="1" customHeight="1" x14ac:dyDescent="0.3">
      <c r="A696" s="806"/>
      <c r="B696" s="365" t="s">
        <v>497</v>
      </c>
      <c r="C696" s="588" t="s">
        <v>530</v>
      </c>
      <c r="D696" s="588" t="s">
        <v>529</v>
      </c>
      <c r="E696" s="365" t="s">
        <v>1400</v>
      </c>
      <c r="F696" s="365" t="s">
        <v>338</v>
      </c>
      <c r="G696" s="365" t="s">
        <v>3</v>
      </c>
      <c r="H696" s="588"/>
      <c r="I696" s="588"/>
      <c r="J696" s="588"/>
      <c r="K696" s="588"/>
      <c r="L696" s="365"/>
      <c r="M696" s="274">
        <v>50.25</v>
      </c>
      <c r="N696" s="366">
        <f t="shared" si="52"/>
        <v>25.125</v>
      </c>
      <c r="O696" s="366">
        <f t="shared" si="53"/>
        <v>16.75</v>
      </c>
      <c r="P696" s="366">
        <f t="shared" si="54"/>
        <v>60.3</v>
      </c>
      <c r="Q696" s="367">
        <v>42371</v>
      </c>
      <c r="R696" s="365" t="s">
        <v>1648</v>
      </c>
      <c r="S696" s="365"/>
      <c r="T696" s="365">
        <v>1</v>
      </c>
      <c r="U696" s="365"/>
      <c r="V696" s="367"/>
      <c r="W696" s="365"/>
      <c r="X696" s="365"/>
      <c r="Y696" s="365"/>
      <c r="Z696" s="365"/>
      <c r="AA696" s="365"/>
      <c r="AB696" s="365">
        <f t="shared" si="57"/>
        <v>1</v>
      </c>
      <c r="AC696" s="588"/>
      <c r="AD696" s="365"/>
    </row>
    <row r="697" spans="1:30" s="541" customFormat="1" ht="18.75" hidden="1" customHeight="1" x14ac:dyDescent="0.3">
      <c r="A697" s="807" t="s">
        <v>1090</v>
      </c>
      <c r="B697" s="365" t="s">
        <v>1233</v>
      </c>
      <c r="C697" s="588" t="s">
        <v>1124</v>
      </c>
      <c r="D697" s="588" t="s">
        <v>1234</v>
      </c>
      <c r="E697" s="365" t="s">
        <v>1854</v>
      </c>
      <c r="F697" s="365" t="s">
        <v>1854</v>
      </c>
      <c r="G697" s="365" t="s">
        <v>3</v>
      </c>
      <c r="H697" s="588"/>
      <c r="I697" s="588"/>
      <c r="J697" s="588"/>
      <c r="K697" s="588"/>
      <c r="L697" s="588"/>
      <c r="M697" s="280">
        <v>46.3</v>
      </c>
      <c r="N697" s="368">
        <f t="shared" si="52"/>
        <v>23.15</v>
      </c>
      <c r="O697" s="368">
        <f t="shared" si="53"/>
        <v>15.433333333333332</v>
      </c>
      <c r="P697" s="368">
        <f t="shared" si="54"/>
        <v>55.559999999999995</v>
      </c>
      <c r="Q697" s="367">
        <v>42371</v>
      </c>
      <c r="R697" s="365" t="s">
        <v>1648</v>
      </c>
      <c r="S697" s="365"/>
      <c r="T697" s="365">
        <v>10</v>
      </c>
      <c r="U697" s="365"/>
      <c r="V697" s="367"/>
      <c r="W697" s="365"/>
      <c r="X697" s="365"/>
      <c r="Y697" s="365"/>
      <c r="Z697" s="365"/>
      <c r="AA697" s="533"/>
      <c r="AB697" s="365">
        <f t="shared" si="57"/>
        <v>10</v>
      </c>
      <c r="AC697" s="588"/>
      <c r="AD697" s="365"/>
    </row>
    <row r="698" spans="1:30" s="541" customFormat="1" ht="18.75" hidden="1" customHeight="1" x14ac:dyDescent="0.3">
      <c r="A698" s="807"/>
      <c r="B698" s="365" t="s">
        <v>1233</v>
      </c>
      <c r="C698" s="588" t="s">
        <v>1124</v>
      </c>
      <c r="D698" s="588" t="s">
        <v>1234</v>
      </c>
      <c r="E698" s="365" t="s">
        <v>1855</v>
      </c>
      <c r="F698" s="365" t="s">
        <v>1855</v>
      </c>
      <c r="G698" s="365" t="s">
        <v>3</v>
      </c>
      <c r="H698" s="588"/>
      <c r="I698" s="588"/>
      <c r="J698" s="588"/>
      <c r="K698" s="588"/>
      <c r="L698" s="588"/>
      <c r="M698" s="280">
        <v>46.3</v>
      </c>
      <c r="N698" s="368">
        <f t="shared" si="52"/>
        <v>23.15</v>
      </c>
      <c r="O698" s="368">
        <f t="shared" si="53"/>
        <v>15.433333333333332</v>
      </c>
      <c r="P698" s="368">
        <f t="shared" si="54"/>
        <v>55.559999999999995</v>
      </c>
      <c r="Q698" s="367">
        <v>42371</v>
      </c>
      <c r="R698" s="365" t="s">
        <v>1648</v>
      </c>
      <c r="S698" s="365"/>
      <c r="T698" s="365">
        <v>10</v>
      </c>
      <c r="U698" s="365"/>
      <c r="V698" s="367"/>
      <c r="W698" s="365"/>
      <c r="X698" s="365"/>
      <c r="Y698" s="365"/>
      <c r="Z698" s="365"/>
      <c r="AA698" s="533"/>
      <c r="AB698" s="365">
        <f t="shared" si="57"/>
        <v>10</v>
      </c>
      <c r="AC698" s="588"/>
      <c r="AD698" s="365"/>
    </row>
    <row r="699" spans="1:30" s="541" customFormat="1" ht="18.75" hidden="1" customHeight="1" x14ac:dyDescent="0.3">
      <c r="A699" s="807"/>
      <c r="B699" s="365" t="s">
        <v>1233</v>
      </c>
      <c r="C699" s="588" t="s">
        <v>1124</v>
      </c>
      <c r="D699" s="588" t="s">
        <v>1234</v>
      </c>
      <c r="E699" s="365" t="s">
        <v>1856</v>
      </c>
      <c r="F699" s="365" t="s">
        <v>1856</v>
      </c>
      <c r="G699" s="365" t="s">
        <v>3</v>
      </c>
      <c r="H699" s="588"/>
      <c r="I699" s="588"/>
      <c r="J699" s="588"/>
      <c r="K699" s="588"/>
      <c r="L699" s="588"/>
      <c r="M699" s="280">
        <v>46.3</v>
      </c>
      <c r="N699" s="368">
        <f t="shared" si="52"/>
        <v>23.15</v>
      </c>
      <c r="O699" s="368">
        <f t="shared" si="53"/>
        <v>15.433333333333332</v>
      </c>
      <c r="P699" s="368">
        <f t="shared" si="54"/>
        <v>55.559999999999995</v>
      </c>
      <c r="Q699" s="367">
        <v>42371</v>
      </c>
      <c r="R699" s="365" t="s">
        <v>1648</v>
      </c>
      <c r="S699" s="365"/>
      <c r="T699" s="365">
        <v>10</v>
      </c>
      <c r="U699" s="365"/>
      <c r="V699" s="367"/>
      <c r="W699" s="365"/>
      <c r="X699" s="365"/>
      <c r="Y699" s="365"/>
      <c r="Z699" s="365"/>
      <c r="AA699" s="533"/>
      <c r="AB699" s="365">
        <f t="shared" si="57"/>
        <v>10</v>
      </c>
      <c r="AC699" s="588"/>
      <c r="AD699" s="365"/>
    </row>
    <row r="700" spans="1:30" s="541" customFormat="1" ht="18.75" hidden="1" customHeight="1" x14ac:dyDescent="0.3">
      <c r="A700" s="807"/>
      <c r="B700" s="365" t="s">
        <v>1249</v>
      </c>
      <c r="C700" s="588" t="s">
        <v>1265</v>
      </c>
      <c r="D700" s="588" t="s">
        <v>1266</v>
      </c>
      <c r="E700" s="365" t="s">
        <v>911</v>
      </c>
      <c r="F700" s="365" t="s">
        <v>1267</v>
      </c>
      <c r="G700" s="365" t="s">
        <v>3</v>
      </c>
      <c r="H700" s="588"/>
      <c r="I700" s="588"/>
      <c r="J700" s="588"/>
      <c r="K700" s="588"/>
      <c r="L700" s="588"/>
      <c r="M700" s="280">
        <v>50.62</v>
      </c>
      <c r="N700" s="368">
        <f t="shared" si="52"/>
        <v>25.31</v>
      </c>
      <c r="O700" s="368">
        <f t="shared" si="53"/>
        <v>16.873333333333331</v>
      </c>
      <c r="P700" s="368">
        <f t="shared" si="54"/>
        <v>60.744</v>
      </c>
      <c r="Q700" s="367">
        <v>42371</v>
      </c>
      <c r="R700" s="365" t="s">
        <v>1648</v>
      </c>
      <c r="S700" s="365"/>
      <c r="T700" s="365">
        <v>4</v>
      </c>
      <c r="U700" s="365"/>
      <c r="V700" s="367"/>
      <c r="W700" s="365"/>
      <c r="X700" s="365"/>
      <c r="Y700" s="365"/>
      <c r="Z700" s="365"/>
      <c r="AA700" s="533"/>
      <c r="AB700" s="365">
        <f t="shared" si="57"/>
        <v>4</v>
      </c>
      <c r="AC700" s="588"/>
      <c r="AD700" s="365"/>
    </row>
    <row r="701" spans="1:30" s="541" customFormat="1" ht="18.75" hidden="1" customHeight="1" x14ac:dyDescent="0.3">
      <c r="A701" s="807"/>
      <c r="B701" s="365" t="s">
        <v>1249</v>
      </c>
      <c r="C701" s="588" t="s">
        <v>1268</v>
      </c>
      <c r="D701" s="588" t="s">
        <v>1269</v>
      </c>
      <c r="E701" s="365" t="s">
        <v>1270</v>
      </c>
      <c r="F701" s="365" t="s">
        <v>803</v>
      </c>
      <c r="G701" s="365" t="s">
        <v>3</v>
      </c>
      <c r="H701" s="588"/>
      <c r="I701" s="588"/>
      <c r="J701" s="588"/>
      <c r="K701" s="588"/>
      <c r="L701" s="588"/>
      <c r="M701" s="280">
        <v>37.9</v>
      </c>
      <c r="N701" s="368">
        <f t="shared" si="52"/>
        <v>18.95</v>
      </c>
      <c r="O701" s="368">
        <f t="shared" si="53"/>
        <v>12.633333333333333</v>
      </c>
      <c r="P701" s="368">
        <f t="shared" si="54"/>
        <v>45.48</v>
      </c>
      <c r="Q701" s="367">
        <v>42371</v>
      </c>
      <c r="R701" s="365" t="s">
        <v>1648</v>
      </c>
      <c r="S701" s="365"/>
      <c r="T701" s="365">
        <v>3</v>
      </c>
      <c r="U701" s="365"/>
      <c r="V701" s="367"/>
      <c r="W701" s="365"/>
      <c r="X701" s="365"/>
      <c r="Y701" s="365"/>
      <c r="Z701" s="365"/>
      <c r="AA701" s="533"/>
      <c r="AB701" s="365">
        <f t="shared" si="57"/>
        <v>3</v>
      </c>
      <c r="AC701" s="588"/>
      <c r="AD701" s="365"/>
    </row>
    <row r="702" spans="1:30" s="541" customFormat="1" ht="18.75" hidden="1" customHeight="1" x14ac:dyDescent="0.3">
      <c r="A702" s="807"/>
      <c r="B702" s="591" t="s">
        <v>842</v>
      </c>
      <c r="C702" s="590" t="s">
        <v>711</v>
      </c>
      <c r="D702" s="590" t="s">
        <v>1609</v>
      </c>
      <c r="E702" s="533" t="s">
        <v>1756</v>
      </c>
      <c r="F702" s="365"/>
      <c r="G702" s="365" t="s">
        <v>3</v>
      </c>
      <c r="H702" s="588"/>
      <c r="I702" s="588"/>
      <c r="J702" s="588"/>
      <c r="K702" s="588"/>
      <c r="L702" s="588"/>
      <c r="M702" s="280">
        <v>38.71</v>
      </c>
      <c r="N702" s="368">
        <f t="shared" si="52"/>
        <v>19.355</v>
      </c>
      <c r="O702" s="368">
        <f t="shared" si="53"/>
        <v>12.903333333333334</v>
      </c>
      <c r="P702" s="368">
        <f t="shared" si="54"/>
        <v>46.451999999999998</v>
      </c>
      <c r="Q702" s="367">
        <v>42371</v>
      </c>
      <c r="R702" s="365" t="s">
        <v>1648</v>
      </c>
      <c r="S702" s="365"/>
      <c r="T702" s="533">
        <v>3</v>
      </c>
      <c r="U702" s="365"/>
      <c r="V702" s="367"/>
      <c r="W702" s="365"/>
      <c r="X702" s="365"/>
      <c r="Y702" s="365"/>
      <c r="Z702" s="365"/>
      <c r="AA702" s="533"/>
      <c r="AB702" s="533">
        <f t="shared" si="57"/>
        <v>3</v>
      </c>
      <c r="AC702" s="588"/>
      <c r="AD702" s="365"/>
    </row>
    <row r="703" spans="1:30" s="541" customFormat="1" ht="18.75" hidden="1" customHeight="1" x14ac:dyDescent="0.3">
      <c r="A703" s="807" t="s">
        <v>1091</v>
      </c>
      <c r="B703" s="365" t="s">
        <v>1233</v>
      </c>
      <c r="C703" s="588" t="s">
        <v>1124</v>
      </c>
      <c r="D703" s="588" t="s">
        <v>1234</v>
      </c>
      <c r="E703" s="365" t="s">
        <v>1857</v>
      </c>
      <c r="F703" s="365" t="s">
        <v>1857</v>
      </c>
      <c r="G703" s="365" t="s">
        <v>3</v>
      </c>
      <c r="H703" s="588"/>
      <c r="I703" s="588"/>
      <c r="J703" s="588"/>
      <c r="K703" s="588"/>
      <c r="L703" s="588"/>
      <c r="M703" s="280">
        <v>46.3</v>
      </c>
      <c r="N703" s="368">
        <f t="shared" si="52"/>
        <v>23.15</v>
      </c>
      <c r="O703" s="368">
        <f t="shared" si="53"/>
        <v>15.433333333333332</v>
      </c>
      <c r="P703" s="368">
        <f t="shared" si="54"/>
        <v>55.559999999999995</v>
      </c>
      <c r="Q703" s="367">
        <v>42371</v>
      </c>
      <c r="R703" s="365" t="s">
        <v>1648</v>
      </c>
      <c r="S703" s="365"/>
      <c r="T703" s="365">
        <v>10</v>
      </c>
      <c r="U703" s="365"/>
      <c r="V703" s="367"/>
      <c r="W703" s="365"/>
      <c r="X703" s="365"/>
      <c r="Y703" s="365"/>
      <c r="Z703" s="365"/>
      <c r="AA703" s="533"/>
      <c r="AB703" s="365">
        <f t="shared" si="57"/>
        <v>10</v>
      </c>
      <c r="AC703" s="588"/>
      <c r="AD703" s="365"/>
    </row>
    <row r="704" spans="1:30" s="541" customFormat="1" ht="18.75" hidden="1" customHeight="1" x14ac:dyDescent="0.3">
      <c r="A704" s="807"/>
      <c r="B704" s="365" t="s">
        <v>1233</v>
      </c>
      <c r="C704" s="588" t="s">
        <v>1124</v>
      </c>
      <c r="D704" s="588" t="s">
        <v>1234</v>
      </c>
      <c r="E704" s="365" t="s">
        <v>1858</v>
      </c>
      <c r="F704" s="365" t="s">
        <v>344</v>
      </c>
      <c r="G704" s="365" t="s">
        <v>3</v>
      </c>
      <c r="H704" s="588"/>
      <c r="I704" s="588"/>
      <c r="J704" s="588"/>
      <c r="K704" s="588"/>
      <c r="L704" s="588"/>
      <c r="M704" s="280">
        <v>46.3</v>
      </c>
      <c r="N704" s="368">
        <f t="shared" si="52"/>
        <v>23.15</v>
      </c>
      <c r="O704" s="368">
        <f t="shared" si="53"/>
        <v>15.433333333333332</v>
      </c>
      <c r="P704" s="368">
        <f t="shared" si="54"/>
        <v>55.559999999999995</v>
      </c>
      <c r="Q704" s="367">
        <v>42371</v>
      </c>
      <c r="R704" s="365" t="s">
        <v>1648</v>
      </c>
      <c r="S704" s="365"/>
      <c r="T704" s="365">
        <v>10</v>
      </c>
      <c r="U704" s="365"/>
      <c r="V704" s="367"/>
      <c r="W704" s="365"/>
      <c r="X704" s="365"/>
      <c r="Y704" s="365"/>
      <c r="Z704" s="365"/>
      <c r="AA704" s="533"/>
      <c r="AB704" s="365">
        <f t="shared" si="57"/>
        <v>10</v>
      </c>
      <c r="AC704" s="588"/>
      <c r="AD704" s="365"/>
    </row>
    <row r="705" spans="1:49" s="541" customFormat="1" ht="18.75" hidden="1" customHeight="1" x14ac:dyDescent="0.3">
      <c r="A705" s="807"/>
      <c r="B705" s="365" t="s">
        <v>1233</v>
      </c>
      <c r="C705" s="588" t="s">
        <v>1124</v>
      </c>
      <c r="D705" s="588" t="s">
        <v>1234</v>
      </c>
      <c r="E705" s="365" t="s">
        <v>1859</v>
      </c>
      <c r="F705" s="365" t="s">
        <v>1857</v>
      </c>
      <c r="G705" s="365" t="s">
        <v>3</v>
      </c>
      <c r="H705" s="588"/>
      <c r="I705" s="588"/>
      <c r="J705" s="588"/>
      <c r="K705" s="588"/>
      <c r="L705" s="588"/>
      <c r="M705" s="280">
        <v>46.3</v>
      </c>
      <c r="N705" s="368">
        <f t="shared" si="52"/>
        <v>23.15</v>
      </c>
      <c r="O705" s="368">
        <f t="shared" si="53"/>
        <v>15.433333333333332</v>
      </c>
      <c r="P705" s="368">
        <f t="shared" si="54"/>
        <v>55.559999999999995</v>
      </c>
      <c r="Q705" s="367">
        <v>42371</v>
      </c>
      <c r="R705" s="365" t="s">
        <v>1648</v>
      </c>
      <c r="S705" s="365"/>
      <c r="T705" s="365">
        <v>10</v>
      </c>
      <c r="U705" s="365"/>
      <c r="V705" s="367"/>
      <c r="W705" s="365"/>
      <c r="X705" s="365"/>
      <c r="Y705" s="365"/>
      <c r="Z705" s="365"/>
      <c r="AA705" s="533"/>
      <c r="AB705" s="365">
        <f t="shared" si="57"/>
        <v>10</v>
      </c>
      <c r="AC705" s="588"/>
      <c r="AD705" s="365"/>
    </row>
    <row r="706" spans="1:49" s="541" customFormat="1" ht="18.75" hidden="1" customHeight="1" x14ac:dyDescent="0.3">
      <c r="A706" s="807"/>
      <c r="B706" s="365" t="s">
        <v>1233</v>
      </c>
      <c r="C706" s="588" t="s">
        <v>1124</v>
      </c>
      <c r="D706" s="588" t="s">
        <v>1234</v>
      </c>
      <c r="E706" s="365" t="s">
        <v>1860</v>
      </c>
      <c r="F706" s="365" t="s">
        <v>1860</v>
      </c>
      <c r="G706" s="365" t="s">
        <v>3</v>
      </c>
      <c r="H706" s="588"/>
      <c r="I706" s="588"/>
      <c r="J706" s="588"/>
      <c r="K706" s="588"/>
      <c r="L706" s="588"/>
      <c r="M706" s="280">
        <v>46.3</v>
      </c>
      <c r="N706" s="368">
        <f t="shared" ref="N706:N767" si="58">+M706/2</f>
        <v>23.15</v>
      </c>
      <c r="O706" s="368">
        <f t="shared" ref="O706:O767" si="59">+M706/3</f>
        <v>15.433333333333332</v>
      </c>
      <c r="P706" s="368">
        <f t="shared" ref="P706:P767" si="60">+M706+(M706*20%)</f>
        <v>55.559999999999995</v>
      </c>
      <c r="Q706" s="367">
        <v>42371</v>
      </c>
      <c r="R706" s="365" t="s">
        <v>1648</v>
      </c>
      <c r="S706" s="365"/>
      <c r="T706" s="365">
        <v>10</v>
      </c>
      <c r="U706" s="365"/>
      <c r="V706" s="367"/>
      <c r="W706" s="365"/>
      <c r="X706" s="365"/>
      <c r="Y706" s="365"/>
      <c r="Z706" s="365"/>
      <c r="AA706" s="533"/>
      <c r="AB706" s="365">
        <f t="shared" si="57"/>
        <v>10</v>
      </c>
      <c r="AC706" s="588"/>
      <c r="AD706" s="365"/>
    </row>
    <row r="707" spans="1:49" s="541" customFormat="1" ht="18.75" hidden="1" customHeight="1" x14ac:dyDescent="0.3">
      <c r="A707" s="364" t="s">
        <v>1861</v>
      </c>
      <c r="B707" s="365" t="s">
        <v>79</v>
      </c>
      <c r="C707" s="588" t="s">
        <v>322</v>
      </c>
      <c r="D707" s="588" t="s">
        <v>278</v>
      </c>
      <c r="E707" s="365" t="s">
        <v>1862</v>
      </c>
      <c r="F707" s="365" t="s">
        <v>336</v>
      </c>
      <c r="G707" s="365" t="s">
        <v>3</v>
      </c>
      <c r="H707" s="588"/>
      <c r="I707" s="589"/>
      <c r="J707" s="588"/>
      <c r="K707" s="588"/>
      <c r="L707" s="365"/>
      <c r="M707" s="274">
        <v>49.61</v>
      </c>
      <c r="N707" s="366">
        <f t="shared" si="58"/>
        <v>24.805</v>
      </c>
      <c r="O707" s="366">
        <f t="shared" si="59"/>
        <v>16.536666666666665</v>
      </c>
      <c r="P707" s="366">
        <f t="shared" si="60"/>
        <v>59.531999999999996</v>
      </c>
      <c r="Q707" s="367">
        <v>42371</v>
      </c>
      <c r="R707" s="365" t="s">
        <v>1648</v>
      </c>
      <c r="S707" s="365"/>
      <c r="T707" s="365">
        <v>10</v>
      </c>
      <c r="U707" s="365"/>
      <c r="V707" s="365"/>
      <c r="W707" s="365"/>
      <c r="X707" s="365"/>
      <c r="Y707" s="365"/>
      <c r="Z707" s="365"/>
      <c r="AA707" s="365"/>
      <c r="AB707" s="365">
        <f t="shared" si="57"/>
        <v>10</v>
      </c>
      <c r="AC707" s="588"/>
      <c r="AD707" s="365"/>
    </row>
    <row r="708" spans="1:49" s="551" customFormat="1" ht="18.75" hidden="1" customHeight="1" x14ac:dyDescent="0.3">
      <c r="A708" s="807" t="s">
        <v>1092</v>
      </c>
      <c r="B708" s="365" t="s">
        <v>1123</v>
      </c>
      <c r="C708" s="588" t="s">
        <v>1124</v>
      </c>
      <c r="D708" s="588" t="s">
        <v>1126</v>
      </c>
      <c r="E708" s="365" t="s">
        <v>1866</v>
      </c>
      <c r="F708" s="365" t="s">
        <v>1127</v>
      </c>
      <c r="G708" s="365" t="s">
        <v>3</v>
      </c>
      <c r="H708" s="588"/>
      <c r="I708" s="588"/>
      <c r="J708" s="588"/>
      <c r="K708" s="588"/>
      <c r="L708" s="365"/>
      <c r="M708" s="274">
        <v>37.9</v>
      </c>
      <c r="N708" s="366">
        <f t="shared" si="58"/>
        <v>18.95</v>
      </c>
      <c r="O708" s="366">
        <f t="shared" si="59"/>
        <v>12.633333333333333</v>
      </c>
      <c r="P708" s="366">
        <f t="shared" si="60"/>
        <v>45.48</v>
      </c>
      <c r="Q708" s="367">
        <v>42371</v>
      </c>
      <c r="R708" s="365" t="s">
        <v>1648</v>
      </c>
      <c r="S708" s="365"/>
      <c r="T708" s="365">
        <v>1</v>
      </c>
      <c r="U708" s="365"/>
      <c r="V708" s="367"/>
      <c r="W708" s="365"/>
      <c r="X708" s="365"/>
      <c r="Y708" s="365"/>
      <c r="Z708" s="365"/>
      <c r="AA708" s="532"/>
      <c r="AB708" s="365">
        <f t="shared" si="57"/>
        <v>1</v>
      </c>
      <c r="AC708" s="588"/>
      <c r="AD708" s="365"/>
      <c r="AE708" s="547"/>
      <c r="AF708" s="547"/>
      <c r="AG708" s="547"/>
      <c r="AH708" s="547"/>
      <c r="AI708" s="547"/>
      <c r="AJ708" s="547"/>
      <c r="AK708" s="547"/>
      <c r="AL708" s="547"/>
      <c r="AM708" s="547"/>
      <c r="AN708" s="547"/>
      <c r="AO708" s="547"/>
      <c r="AP708" s="547"/>
      <c r="AQ708" s="547"/>
      <c r="AR708" s="547"/>
      <c r="AS708" s="547"/>
      <c r="AT708" s="547"/>
      <c r="AU708" s="547"/>
      <c r="AV708" s="547"/>
      <c r="AW708" s="547"/>
    </row>
    <row r="709" spans="1:49" s="541" customFormat="1" ht="18.75" hidden="1" customHeight="1" x14ac:dyDescent="0.3">
      <c r="A709" s="807"/>
      <c r="B709" s="365" t="s">
        <v>1378</v>
      </c>
      <c r="C709" s="588" t="s">
        <v>1377</v>
      </c>
      <c r="D709" s="588" t="s">
        <v>1379</v>
      </c>
      <c r="E709" s="365" t="s">
        <v>1402</v>
      </c>
      <c r="F709" s="365"/>
      <c r="G709" s="365" t="s">
        <v>3</v>
      </c>
      <c r="H709" s="588"/>
      <c r="I709" s="588"/>
      <c r="J709" s="588"/>
      <c r="K709" s="588"/>
      <c r="L709" s="365"/>
      <c r="M709" s="274">
        <v>42.5</v>
      </c>
      <c r="N709" s="366">
        <f t="shared" si="58"/>
        <v>21.25</v>
      </c>
      <c r="O709" s="366">
        <f t="shared" si="59"/>
        <v>14.166666666666666</v>
      </c>
      <c r="P709" s="366">
        <f t="shared" si="60"/>
        <v>51</v>
      </c>
      <c r="Q709" s="367">
        <v>42371</v>
      </c>
      <c r="R709" s="365" t="s">
        <v>1648</v>
      </c>
      <c r="S709" s="365"/>
      <c r="T709" s="365">
        <v>9</v>
      </c>
      <c r="U709" s="365"/>
      <c r="V709" s="367"/>
      <c r="W709" s="365"/>
      <c r="X709" s="365"/>
      <c r="Y709" s="365"/>
      <c r="Z709" s="365"/>
      <c r="AA709" s="365"/>
      <c r="AB709" s="365">
        <f t="shared" si="57"/>
        <v>9</v>
      </c>
      <c r="AC709" s="588"/>
      <c r="AD709" s="365"/>
    </row>
    <row r="710" spans="1:49" s="541" customFormat="1" ht="18.75" hidden="1" customHeight="1" x14ac:dyDescent="0.3">
      <c r="A710" s="807"/>
      <c r="B710" s="365" t="s">
        <v>1233</v>
      </c>
      <c r="C710" s="588" t="s">
        <v>1124</v>
      </c>
      <c r="D710" s="588" t="s">
        <v>1234</v>
      </c>
      <c r="E710" s="365" t="s">
        <v>1863</v>
      </c>
      <c r="F710" s="365" t="s">
        <v>1863</v>
      </c>
      <c r="G710" s="365" t="s">
        <v>3</v>
      </c>
      <c r="H710" s="588"/>
      <c r="I710" s="588"/>
      <c r="J710" s="588"/>
      <c r="K710" s="588"/>
      <c r="L710" s="588"/>
      <c r="M710" s="280">
        <v>46.3</v>
      </c>
      <c r="N710" s="368">
        <f t="shared" si="58"/>
        <v>23.15</v>
      </c>
      <c r="O710" s="368">
        <f t="shared" si="59"/>
        <v>15.433333333333332</v>
      </c>
      <c r="P710" s="368">
        <f t="shared" si="60"/>
        <v>55.559999999999995</v>
      </c>
      <c r="Q710" s="367">
        <v>42371</v>
      </c>
      <c r="R710" s="365" t="s">
        <v>1648</v>
      </c>
      <c r="S710" s="365"/>
      <c r="T710" s="365">
        <v>10</v>
      </c>
      <c r="U710" s="365"/>
      <c r="V710" s="367"/>
      <c r="W710" s="365"/>
      <c r="X710" s="365"/>
      <c r="Y710" s="365"/>
      <c r="Z710" s="365"/>
      <c r="AA710" s="533"/>
      <c r="AB710" s="365">
        <f t="shared" si="57"/>
        <v>10</v>
      </c>
      <c r="AC710" s="588"/>
      <c r="AD710" s="365"/>
    </row>
    <row r="711" spans="1:49" s="541" customFormat="1" ht="18.75" hidden="1" customHeight="1" x14ac:dyDescent="0.3">
      <c r="A711" s="807"/>
      <c r="B711" s="365" t="s">
        <v>1233</v>
      </c>
      <c r="C711" s="588" t="s">
        <v>1124</v>
      </c>
      <c r="D711" s="588" t="s">
        <v>1234</v>
      </c>
      <c r="E711" s="365" t="s">
        <v>1864</v>
      </c>
      <c r="F711" s="365" t="s">
        <v>1864</v>
      </c>
      <c r="G711" s="365" t="s">
        <v>3</v>
      </c>
      <c r="H711" s="588"/>
      <c r="I711" s="588"/>
      <c r="J711" s="588"/>
      <c r="K711" s="588"/>
      <c r="L711" s="588"/>
      <c r="M711" s="280">
        <v>46.3</v>
      </c>
      <c r="N711" s="368">
        <f t="shared" si="58"/>
        <v>23.15</v>
      </c>
      <c r="O711" s="368">
        <f t="shared" si="59"/>
        <v>15.433333333333332</v>
      </c>
      <c r="P711" s="368">
        <f t="shared" si="60"/>
        <v>55.559999999999995</v>
      </c>
      <c r="Q711" s="367">
        <v>42371</v>
      </c>
      <c r="R711" s="365" t="s">
        <v>1648</v>
      </c>
      <c r="S711" s="365"/>
      <c r="T711" s="365">
        <v>10</v>
      </c>
      <c r="U711" s="365"/>
      <c r="V711" s="367"/>
      <c r="W711" s="365"/>
      <c r="X711" s="365"/>
      <c r="Y711" s="365"/>
      <c r="Z711" s="365"/>
      <c r="AA711" s="533"/>
      <c r="AB711" s="365">
        <f t="shared" si="57"/>
        <v>10</v>
      </c>
      <c r="AC711" s="588"/>
      <c r="AD711" s="365"/>
    </row>
    <row r="712" spans="1:49" s="541" customFormat="1" ht="18.75" hidden="1" customHeight="1" x14ac:dyDescent="0.3">
      <c r="A712" s="807"/>
      <c r="B712" s="365" t="s">
        <v>1233</v>
      </c>
      <c r="C712" s="588" t="s">
        <v>1124</v>
      </c>
      <c r="D712" s="588" t="s">
        <v>1234</v>
      </c>
      <c r="E712" s="365" t="s">
        <v>1865</v>
      </c>
      <c r="F712" s="365" t="s">
        <v>1865</v>
      </c>
      <c r="G712" s="365" t="s">
        <v>3</v>
      </c>
      <c r="H712" s="588"/>
      <c r="I712" s="588"/>
      <c r="J712" s="588"/>
      <c r="K712" s="588"/>
      <c r="L712" s="588"/>
      <c r="M712" s="280">
        <v>46.3</v>
      </c>
      <c r="N712" s="368">
        <f t="shared" si="58"/>
        <v>23.15</v>
      </c>
      <c r="O712" s="368">
        <f t="shared" si="59"/>
        <v>15.433333333333332</v>
      </c>
      <c r="P712" s="368">
        <f t="shared" si="60"/>
        <v>55.559999999999995</v>
      </c>
      <c r="Q712" s="367">
        <v>42371</v>
      </c>
      <c r="R712" s="365" t="s">
        <v>1648</v>
      </c>
      <c r="S712" s="365"/>
      <c r="T712" s="365">
        <v>10</v>
      </c>
      <c r="U712" s="365"/>
      <c r="V712" s="367"/>
      <c r="W712" s="365"/>
      <c r="X712" s="365"/>
      <c r="Y712" s="365"/>
      <c r="Z712" s="365"/>
      <c r="AA712" s="533"/>
      <c r="AB712" s="365">
        <f t="shared" si="57"/>
        <v>10</v>
      </c>
      <c r="AC712" s="588"/>
      <c r="AD712" s="365"/>
    </row>
    <row r="713" spans="1:49" s="541" customFormat="1" ht="18.75" hidden="1" customHeight="1" x14ac:dyDescent="0.3">
      <c r="A713" s="807" t="s">
        <v>1867</v>
      </c>
      <c r="B713" s="365" t="s">
        <v>1378</v>
      </c>
      <c r="C713" s="588" t="s">
        <v>1403</v>
      </c>
      <c r="D713" s="588" t="s">
        <v>1404</v>
      </c>
      <c r="E713" s="365" t="s">
        <v>1875</v>
      </c>
      <c r="F713" s="365" t="s">
        <v>1380</v>
      </c>
      <c r="G713" s="365" t="s">
        <v>3</v>
      </c>
      <c r="H713" s="588"/>
      <c r="I713" s="588"/>
      <c r="J713" s="588"/>
      <c r="K713" s="588"/>
      <c r="L713" s="365"/>
      <c r="M713" s="274">
        <v>42.5</v>
      </c>
      <c r="N713" s="366">
        <f t="shared" si="58"/>
        <v>21.25</v>
      </c>
      <c r="O713" s="366">
        <f t="shared" si="59"/>
        <v>14.166666666666666</v>
      </c>
      <c r="P713" s="366">
        <f t="shared" si="60"/>
        <v>51</v>
      </c>
      <c r="Q713" s="367">
        <v>42371</v>
      </c>
      <c r="R713" s="365" t="s">
        <v>1648</v>
      </c>
      <c r="S713" s="365"/>
      <c r="T713" s="365">
        <v>1</v>
      </c>
      <c r="U713" s="365"/>
      <c r="V713" s="367"/>
      <c r="W713" s="365"/>
      <c r="X713" s="365"/>
      <c r="Y713" s="365"/>
      <c r="Z713" s="365"/>
      <c r="AA713" s="365"/>
      <c r="AB713" s="365">
        <f t="shared" si="57"/>
        <v>1</v>
      </c>
      <c r="AC713" s="588"/>
      <c r="AD713" s="365"/>
    </row>
    <row r="714" spans="1:49" s="541" customFormat="1" ht="18.75" hidden="1" customHeight="1" x14ac:dyDescent="0.3">
      <c r="A714" s="807"/>
      <c r="B714" s="365" t="s">
        <v>849</v>
      </c>
      <c r="C714" s="588" t="s">
        <v>24</v>
      </c>
      <c r="D714" s="588" t="s">
        <v>263</v>
      </c>
      <c r="E714" s="365" t="s">
        <v>1153</v>
      </c>
      <c r="F714" s="365" t="s">
        <v>346</v>
      </c>
      <c r="G714" s="365" t="s">
        <v>3</v>
      </c>
      <c r="H714" s="588"/>
      <c r="I714" s="588"/>
      <c r="J714" s="588"/>
      <c r="K714" s="588"/>
      <c r="L714" s="365"/>
      <c r="M714" s="274">
        <v>49.9</v>
      </c>
      <c r="N714" s="366">
        <f t="shared" si="58"/>
        <v>24.95</v>
      </c>
      <c r="O714" s="366">
        <f t="shared" si="59"/>
        <v>16.633333333333333</v>
      </c>
      <c r="P714" s="366">
        <f t="shared" si="60"/>
        <v>59.879999999999995</v>
      </c>
      <c r="Q714" s="367">
        <v>42371</v>
      </c>
      <c r="R714" s="365" t="s">
        <v>1648</v>
      </c>
      <c r="S714" s="365"/>
      <c r="T714" s="365">
        <v>1</v>
      </c>
      <c r="U714" s="365"/>
      <c r="V714" s="365"/>
      <c r="W714" s="365"/>
      <c r="X714" s="365"/>
      <c r="Y714" s="365"/>
      <c r="Z714" s="365"/>
      <c r="AA714" s="365"/>
      <c r="AB714" s="533">
        <v>1</v>
      </c>
      <c r="AC714" s="588"/>
      <c r="AD714" s="365"/>
    </row>
    <row r="715" spans="1:49" s="541" customFormat="1" ht="18.75" hidden="1" customHeight="1" x14ac:dyDescent="0.3">
      <c r="A715" s="807"/>
      <c r="B715" s="370" t="s">
        <v>1101</v>
      </c>
      <c r="C715" s="588" t="s">
        <v>25</v>
      </c>
      <c r="D715" s="588" t="s">
        <v>273</v>
      </c>
      <c r="E715" s="365" t="s">
        <v>1928</v>
      </c>
      <c r="F715" s="365" t="s">
        <v>346</v>
      </c>
      <c r="G715" s="365" t="s">
        <v>3</v>
      </c>
      <c r="H715" s="588"/>
      <c r="I715" s="588"/>
      <c r="J715" s="588"/>
      <c r="K715" s="588"/>
      <c r="L715" s="365"/>
      <c r="M715" s="274">
        <v>47.7</v>
      </c>
      <c r="N715" s="366">
        <f t="shared" si="58"/>
        <v>23.85</v>
      </c>
      <c r="O715" s="366">
        <f t="shared" si="59"/>
        <v>15.9</v>
      </c>
      <c r="P715" s="366">
        <f t="shared" si="60"/>
        <v>57.24</v>
      </c>
      <c r="Q715" s="367">
        <v>42371</v>
      </c>
      <c r="R715" s="365" t="s">
        <v>1648</v>
      </c>
      <c r="S715" s="365"/>
      <c r="T715" s="365">
        <v>1</v>
      </c>
      <c r="U715" s="365"/>
      <c r="V715" s="367"/>
      <c r="W715" s="365"/>
      <c r="X715" s="365"/>
      <c r="Y715" s="365"/>
      <c r="Z715" s="365"/>
      <c r="AA715" s="365"/>
      <c r="AB715" s="533">
        <v>1</v>
      </c>
      <c r="AC715" s="588"/>
      <c r="AD715" s="365"/>
    </row>
    <row r="716" spans="1:49" s="541" customFormat="1" ht="18.75" hidden="1" customHeight="1" x14ac:dyDescent="0.3">
      <c r="A716" s="807"/>
      <c r="B716" s="365" t="s">
        <v>1101</v>
      </c>
      <c r="C716" s="588" t="s">
        <v>22</v>
      </c>
      <c r="D716" s="588" t="s">
        <v>264</v>
      </c>
      <c r="E716" s="365" t="s">
        <v>1737</v>
      </c>
      <c r="F716" s="365" t="s">
        <v>1927</v>
      </c>
      <c r="G716" s="365" t="s">
        <v>3</v>
      </c>
      <c r="H716" s="588"/>
      <c r="I716" s="588"/>
      <c r="J716" s="588"/>
      <c r="K716" s="588"/>
      <c r="L716" s="365"/>
      <c r="M716" s="274">
        <v>49.4</v>
      </c>
      <c r="N716" s="366">
        <f t="shared" si="58"/>
        <v>24.7</v>
      </c>
      <c r="O716" s="366">
        <f t="shared" si="59"/>
        <v>16.466666666666665</v>
      </c>
      <c r="P716" s="366">
        <f t="shared" si="60"/>
        <v>59.28</v>
      </c>
      <c r="Q716" s="367">
        <v>42371</v>
      </c>
      <c r="R716" s="365" t="s">
        <v>1648</v>
      </c>
      <c r="S716" s="365"/>
      <c r="T716" s="365">
        <v>1</v>
      </c>
      <c r="U716" s="365"/>
      <c r="V716" s="367"/>
      <c r="W716" s="365"/>
      <c r="X716" s="365"/>
      <c r="Y716" s="365"/>
      <c r="Z716" s="365"/>
      <c r="AA716" s="365"/>
      <c r="AB716" s="533">
        <f>T716</f>
        <v>1</v>
      </c>
      <c r="AC716" s="588"/>
      <c r="AD716" s="365"/>
    </row>
    <row r="717" spans="1:49" s="541" customFormat="1" ht="18.75" hidden="1" customHeight="1" x14ac:dyDescent="0.3">
      <c r="A717" s="807"/>
      <c r="B717" s="365" t="s">
        <v>1385</v>
      </c>
      <c r="C717" s="588" t="s">
        <v>1408</v>
      </c>
      <c r="D717" s="588" t="s">
        <v>1409</v>
      </c>
      <c r="E717" s="365" t="s">
        <v>1410</v>
      </c>
      <c r="F717" s="365" t="s">
        <v>1070</v>
      </c>
      <c r="G717" s="365" t="s">
        <v>3</v>
      </c>
      <c r="H717" s="588"/>
      <c r="I717" s="588"/>
      <c r="J717" s="588"/>
      <c r="K717" s="588"/>
      <c r="L717" s="365"/>
      <c r="M717" s="274">
        <v>39.450000000000003</v>
      </c>
      <c r="N717" s="366">
        <f t="shared" si="58"/>
        <v>19.725000000000001</v>
      </c>
      <c r="O717" s="366">
        <f t="shared" si="59"/>
        <v>13.15</v>
      </c>
      <c r="P717" s="366">
        <f t="shared" si="60"/>
        <v>47.34</v>
      </c>
      <c r="Q717" s="367">
        <v>42371</v>
      </c>
      <c r="R717" s="365" t="s">
        <v>1648</v>
      </c>
      <c r="S717" s="365"/>
      <c r="T717" s="365">
        <v>2</v>
      </c>
      <c r="U717" s="365"/>
      <c r="V717" s="367"/>
      <c r="W717" s="365"/>
      <c r="X717" s="365"/>
      <c r="Y717" s="365"/>
      <c r="Z717" s="365"/>
      <c r="AA717" s="365"/>
      <c r="AB717" s="365">
        <f>T717-Y717</f>
        <v>2</v>
      </c>
      <c r="AC717" s="588"/>
      <c r="AD717" s="365"/>
    </row>
    <row r="718" spans="1:49" s="541" customFormat="1" ht="18.75" hidden="1" customHeight="1" x14ac:dyDescent="0.3">
      <c r="A718" s="807"/>
      <c r="B718" s="365" t="s">
        <v>1385</v>
      </c>
      <c r="C718" s="588" t="s">
        <v>1386</v>
      </c>
      <c r="D718" s="588" t="s">
        <v>1387</v>
      </c>
      <c r="E718" s="365" t="s">
        <v>1253</v>
      </c>
      <c r="F718" s="365" t="s">
        <v>1070</v>
      </c>
      <c r="G718" s="365" t="s">
        <v>3</v>
      </c>
      <c r="H718" s="588"/>
      <c r="I718" s="588"/>
      <c r="J718" s="588"/>
      <c r="K718" s="588"/>
      <c r="L718" s="365"/>
      <c r="M718" s="274">
        <v>39.450000000000003</v>
      </c>
      <c r="N718" s="366">
        <f t="shared" si="58"/>
        <v>19.725000000000001</v>
      </c>
      <c r="O718" s="366">
        <f t="shared" si="59"/>
        <v>13.15</v>
      </c>
      <c r="P718" s="366">
        <f t="shared" si="60"/>
        <v>47.34</v>
      </c>
      <c r="Q718" s="367">
        <v>42371</v>
      </c>
      <c r="R718" s="365" t="s">
        <v>1648</v>
      </c>
      <c r="S718" s="365"/>
      <c r="T718" s="365">
        <v>1</v>
      </c>
      <c r="U718" s="365"/>
      <c r="V718" s="365"/>
      <c r="W718" s="365"/>
      <c r="X718" s="365"/>
      <c r="Y718" s="365"/>
      <c r="Z718" s="365"/>
      <c r="AA718" s="365"/>
      <c r="AB718" s="365">
        <v>1</v>
      </c>
      <c r="AC718" s="588"/>
      <c r="AD718" s="365"/>
    </row>
    <row r="719" spans="1:49" s="541" customFormat="1" ht="18.75" hidden="1" customHeight="1" x14ac:dyDescent="0.3">
      <c r="A719" s="807"/>
      <c r="B719" s="365" t="s">
        <v>1382</v>
      </c>
      <c r="C719" s="588" t="s">
        <v>1383</v>
      </c>
      <c r="D719" s="588" t="s">
        <v>1384</v>
      </c>
      <c r="E719" s="365" t="s">
        <v>1405</v>
      </c>
      <c r="F719" s="365" t="s">
        <v>1070</v>
      </c>
      <c r="G719" s="365" t="s">
        <v>3</v>
      </c>
      <c r="H719" s="588"/>
      <c r="I719" s="588"/>
      <c r="J719" s="588"/>
      <c r="K719" s="588"/>
      <c r="L719" s="365"/>
      <c r="M719" s="274">
        <v>50.52</v>
      </c>
      <c r="N719" s="366">
        <f t="shared" si="58"/>
        <v>25.26</v>
      </c>
      <c r="O719" s="366">
        <f t="shared" si="59"/>
        <v>16.84</v>
      </c>
      <c r="P719" s="366">
        <f t="shared" si="60"/>
        <v>60.624000000000002</v>
      </c>
      <c r="Q719" s="367">
        <v>42371</v>
      </c>
      <c r="R719" s="365" t="s">
        <v>1648</v>
      </c>
      <c r="S719" s="365"/>
      <c r="T719" s="365">
        <v>1</v>
      </c>
      <c r="U719" s="365"/>
      <c r="V719" s="365"/>
      <c r="W719" s="365"/>
      <c r="X719" s="365"/>
      <c r="Y719" s="365"/>
      <c r="Z719" s="365"/>
      <c r="AA719" s="365"/>
      <c r="AB719" s="365">
        <v>1</v>
      </c>
      <c r="AC719" s="588"/>
      <c r="AD719" s="365"/>
    </row>
    <row r="720" spans="1:49" s="541" customFormat="1" ht="18.75" hidden="1" customHeight="1" x14ac:dyDescent="0.3">
      <c r="A720" s="807"/>
      <c r="B720" s="365" t="s">
        <v>1374</v>
      </c>
      <c r="C720" s="588" t="s">
        <v>1375</v>
      </c>
      <c r="D720" s="588" t="s">
        <v>1376</v>
      </c>
      <c r="E720" s="365" t="s">
        <v>621</v>
      </c>
      <c r="F720" s="365" t="s">
        <v>775</v>
      </c>
      <c r="G720" s="365" t="s">
        <v>3</v>
      </c>
      <c r="H720" s="588"/>
      <c r="I720" s="588"/>
      <c r="J720" s="588"/>
      <c r="K720" s="588"/>
      <c r="L720" s="365"/>
      <c r="M720" s="274">
        <v>39.450000000000003</v>
      </c>
      <c r="N720" s="366">
        <f t="shared" si="58"/>
        <v>19.725000000000001</v>
      </c>
      <c r="O720" s="366">
        <f t="shared" si="59"/>
        <v>13.15</v>
      </c>
      <c r="P720" s="366">
        <f t="shared" si="60"/>
        <v>47.34</v>
      </c>
      <c r="Q720" s="367">
        <v>42371</v>
      </c>
      <c r="R720" s="365" t="s">
        <v>1648</v>
      </c>
      <c r="S720" s="365"/>
      <c r="T720" s="365">
        <v>1</v>
      </c>
      <c r="U720" s="365"/>
      <c r="V720" s="367"/>
      <c r="W720" s="365"/>
      <c r="X720" s="365"/>
      <c r="Y720" s="365"/>
      <c r="Z720" s="365"/>
      <c r="AA720" s="365"/>
      <c r="AB720" s="365">
        <v>1</v>
      </c>
      <c r="AC720" s="588"/>
      <c r="AD720" s="365"/>
    </row>
    <row r="721" spans="1:49" s="541" customFormat="1" ht="18.75" hidden="1" customHeight="1" x14ac:dyDescent="0.3">
      <c r="A721" s="807"/>
      <c r="B721" s="365" t="s">
        <v>1374</v>
      </c>
      <c r="C721" s="588" t="s">
        <v>1375</v>
      </c>
      <c r="D721" s="588" t="s">
        <v>1376</v>
      </c>
      <c r="E721" s="365" t="s">
        <v>1022</v>
      </c>
      <c r="F721" s="365" t="s">
        <v>775</v>
      </c>
      <c r="G721" s="365" t="s">
        <v>3</v>
      </c>
      <c r="H721" s="588"/>
      <c r="I721" s="588"/>
      <c r="J721" s="588"/>
      <c r="K721" s="588"/>
      <c r="L721" s="365"/>
      <c r="M721" s="274">
        <v>39.450000000000003</v>
      </c>
      <c r="N721" s="366">
        <f t="shared" si="58"/>
        <v>19.725000000000001</v>
      </c>
      <c r="O721" s="366">
        <f t="shared" si="59"/>
        <v>13.15</v>
      </c>
      <c r="P721" s="366">
        <f t="shared" si="60"/>
        <v>47.34</v>
      </c>
      <c r="Q721" s="367">
        <v>42371</v>
      </c>
      <c r="R721" s="365" t="s">
        <v>1648</v>
      </c>
      <c r="S721" s="365"/>
      <c r="T721" s="365">
        <v>1</v>
      </c>
      <c r="U721" s="365"/>
      <c r="V721" s="365"/>
      <c r="W721" s="365"/>
      <c r="X721" s="365"/>
      <c r="Y721" s="365"/>
      <c r="Z721" s="365"/>
      <c r="AA721" s="365"/>
      <c r="AB721" s="365">
        <v>1</v>
      </c>
      <c r="AC721" s="588"/>
      <c r="AD721" s="365"/>
    </row>
    <row r="722" spans="1:49" s="551" customFormat="1" ht="18.75" hidden="1" customHeight="1" x14ac:dyDescent="0.3">
      <c r="A722" s="807"/>
      <c r="B722" s="365" t="s">
        <v>1168</v>
      </c>
      <c r="C722" s="588" t="s">
        <v>1105</v>
      </c>
      <c r="D722" s="588" t="s">
        <v>1107</v>
      </c>
      <c r="E722" s="365" t="s">
        <v>1118</v>
      </c>
      <c r="F722" s="365" t="s">
        <v>1108</v>
      </c>
      <c r="G722" s="365" t="s">
        <v>3</v>
      </c>
      <c r="H722" s="588"/>
      <c r="I722" s="588"/>
      <c r="J722" s="588"/>
      <c r="K722" s="588"/>
      <c r="L722" s="365"/>
      <c r="M722" s="274">
        <v>13.32</v>
      </c>
      <c r="N722" s="366">
        <f t="shared" si="58"/>
        <v>6.66</v>
      </c>
      <c r="O722" s="366">
        <f t="shared" si="59"/>
        <v>4.4400000000000004</v>
      </c>
      <c r="P722" s="366">
        <f t="shared" si="60"/>
        <v>15.984</v>
      </c>
      <c r="Q722" s="367">
        <v>42371</v>
      </c>
      <c r="R722" s="365" t="s">
        <v>1648</v>
      </c>
      <c r="S722" s="365"/>
      <c r="T722" s="365">
        <v>9</v>
      </c>
      <c r="U722" s="365"/>
      <c r="V722" s="367"/>
      <c r="W722" s="365"/>
      <c r="X722" s="365"/>
      <c r="Y722" s="365"/>
      <c r="Z722" s="365"/>
      <c r="AA722" s="532"/>
      <c r="AB722" s="365">
        <f>T722</f>
        <v>9</v>
      </c>
      <c r="AC722" s="588"/>
      <c r="AD722" s="365"/>
      <c r="AE722" s="547"/>
      <c r="AF722" s="547"/>
      <c r="AG722" s="547"/>
      <c r="AH722" s="547"/>
      <c r="AI722" s="547"/>
      <c r="AJ722" s="547"/>
      <c r="AK722" s="547"/>
      <c r="AL722" s="547"/>
      <c r="AM722" s="547"/>
      <c r="AN722" s="547"/>
      <c r="AO722" s="547"/>
      <c r="AP722" s="547"/>
      <c r="AQ722" s="547"/>
      <c r="AR722" s="547"/>
      <c r="AS722" s="547"/>
      <c r="AT722" s="547"/>
      <c r="AU722" s="547"/>
      <c r="AV722" s="547"/>
      <c r="AW722" s="547"/>
    </row>
    <row r="723" spans="1:49" s="551" customFormat="1" ht="18.75" hidden="1" customHeight="1" x14ac:dyDescent="0.3">
      <c r="A723" s="807"/>
      <c r="B723" s="365" t="s">
        <v>1177</v>
      </c>
      <c r="C723" s="588" t="s">
        <v>160</v>
      </c>
      <c r="D723" s="588" t="s">
        <v>998</v>
      </c>
      <c r="E723" s="365" t="s">
        <v>1874</v>
      </c>
      <c r="F723" s="365" t="s">
        <v>968</v>
      </c>
      <c r="G723" s="365" t="s">
        <v>3</v>
      </c>
      <c r="H723" s="588"/>
      <c r="I723" s="588"/>
      <c r="J723" s="588"/>
      <c r="K723" s="588"/>
      <c r="L723" s="365"/>
      <c r="M723" s="274">
        <v>51.73</v>
      </c>
      <c r="N723" s="366">
        <f t="shared" si="58"/>
        <v>25.864999999999998</v>
      </c>
      <c r="O723" s="366">
        <f t="shared" si="59"/>
        <v>17.243333333333332</v>
      </c>
      <c r="P723" s="366">
        <f t="shared" si="60"/>
        <v>62.075999999999993</v>
      </c>
      <c r="Q723" s="367">
        <v>42371</v>
      </c>
      <c r="R723" s="365" t="s">
        <v>1648</v>
      </c>
      <c r="S723" s="365"/>
      <c r="T723" s="365">
        <v>4</v>
      </c>
      <c r="U723" s="365"/>
      <c r="V723" s="367"/>
      <c r="W723" s="365"/>
      <c r="X723" s="365"/>
      <c r="Y723" s="365"/>
      <c r="Z723" s="365"/>
      <c r="AA723" s="532"/>
      <c r="AB723" s="365">
        <f>T723</f>
        <v>4</v>
      </c>
      <c r="AC723" s="588"/>
      <c r="AD723" s="365"/>
      <c r="AE723" s="547"/>
      <c r="AF723" s="547"/>
      <c r="AG723" s="547"/>
      <c r="AH723" s="547"/>
      <c r="AI723" s="547"/>
      <c r="AJ723" s="547"/>
      <c r="AK723" s="547"/>
      <c r="AL723" s="547"/>
      <c r="AM723" s="547"/>
      <c r="AN723" s="547"/>
      <c r="AO723" s="547"/>
      <c r="AP723" s="547"/>
      <c r="AQ723" s="547"/>
      <c r="AR723" s="547"/>
      <c r="AS723" s="547"/>
      <c r="AT723" s="547"/>
      <c r="AU723" s="547"/>
      <c r="AV723" s="547"/>
      <c r="AW723" s="547"/>
    </row>
    <row r="724" spans="1:49" s="541" customFormat="1" ht="18.75" hidden="1" customHeight="1" x14ac:dyDescent="0.3">
      <c r="A724" s="807"/>
      <c r="B724" s="365" t="s">
        <v>1547</v>
      </c>
      <c r="C724" s="588" t="s">
        <v>166</v>
      </c>
      <c r="D724" s="588" t="s">
        <v>233</v>
      </c>
      <c r="E724" s="365" t="s">
        <v>804</v>
      </c>
      <c r="F724" s="365" t="s">
        <v>343</v>
      </c>
      <c r="G724" s="365" t="s">
        <v>3</v>
      </c>
      <c r="H724" s="588"/>
      <c r="I724" s="588"/>
      <c r="J724" s="588"/>
      <c r="K724" s="588"/>
      <c r="L724" s="365"/>
      <c r="M724" s="274">
        <v>34.200000000000003</v>
      </c>
      <c r="N724" s="366">
        <f t="shared" si="58"/>
        <v>17.100000000000001</v>
      </c>
      <c r="O724" s="366">
        <f t="shared" si="59"/>
        <v>11.4</v>
      </c>
      <c r="P724" s="366">
        <f t="shared" si="60"/>
        <v>41.040000000000006</v>
      </c>
      <c r="Q724" s="367">
        <v>42371</v>
      </c>
      <c r="R724" s="365" t="s">
        <v>1648</v>
      </c>
      <c r="S724" s="365"/>
      <c r="T724" s="365">
        <v>1</v>
      </c>
      <c r="U724" s="365"/>
      <c r="V724" s="365"/>
      <c r="W724" s="365"/>
      <c r="X724" s="365"/>
      <c r="Y724" s="365"/>
      <c r="Z724" s="365"/>
      <c r="AA724" s="365"/>
      <c r="AB724" s="365">
        <f>T724</f>
        <v>1</v>
      </c>
      <c r="AC724" s="588"/>
      <c r="AD724" s="365"/>
    </row>
    <row r="725" spans="1:49" s="541" customFormat="1" ht="18.75" hidden="1" customHeight="1" x14ac:dyDescent="0.3">
      <c r="A725" s="807"/>
      <c r="B725" s="365" t="s">
        <v>113</v>
      </c>
      <c r="C725" s="588" t="s">
        <v>175</v>
      </c>
      <c r="D725" s="588" t="s">
        <v>282</v>
      </c>
      <c r="E725" s="365" t="s">
        <v>176</v>
      </c>
      <c r="F725" s="365" t="s">
        <v>338</v>
      </c>
      <c r="G725" s="365" t="s">
        <v>3</v>
      </c>
      <c r="H725" s="588"/>
      <c r="I725" s="588"/>
      <c r="J725" s="588"/>
      <c r="K725" s="588"/>
      <c r="L725" s="365"/>
      <c r="M725" s="274">
        <v>42.29</v>
      </c>
      <c r="N725" s="366">
        <f t="shared" si="58"/>
        <v>21.145</v>
      </c>
      <c r="O725" s="366">
        <f t="shared" si="59"/>
        <v>14.096666666666666</v>
      </c>
      <c r="P725" s="366">
        <f t="shared" si="60"/>
        <v>50.747999999999998</v>
      </c>
      <c r="Q725" s="367">
        <v>42371</v>
      </c>
      <c r="R725" s="365" t="s">
        <v>1648</v>
      </c>
      <c r="S725" s="365"/>
      <c r="T725" s="365">
        <v>1</v>
      </c>
      <c r="U725" s="365"/>
      <c r="V725" s="365"/>
      <c r="W725" s="365"/>
      <c r="X725" s="365"/>
      <c r="Y725" s="365"/>
      <c r="Z725" s="365"/>
      <c r="AA725" s="365"/>
      <c r="AB725" s="365">
        <f>T725</f>
        <v>1</v>
      </c>
      <c r="AC725" s="588"/>
      <c r="AD725" s="365"/>
    </row>
    <row r="726" spans="1:49" s="541" customFormat="1" ht="18.75" hidden="1" customHeight="1" x14ac:dyDescent="0.3">
      <c r="A726" s="807"/>
      <c r="B726" s="365" t="s">
        <v>1101</v>
      </c>
      <c r="C726" s="590" t="s">
        <v>1120</v>
      </c>
      <c r="D726" s="590" t="s">
        <v>1121</v>
      </c>
      <c r="E726" s="365" t="s">
        <v>804</v>
      </c>
      <c r="F726" s="365" t="s">
        <v>875</v>
      </c>
      <c r="G726" s="365" t="s">
        <v>3</v>
      </c>
      <c r="H726" s="588"/>
      <c r="I726" s="588"/>
      <c r="J726" s="588"/>
      <c r="K726" s="588"/>
      <c r="L726" s="588"/>
      <c r="M726" s="280">
        <v>57.8</v>
      </c>
      <c r="N726" s="368">
        <f t="shared" si="58"/>
        <v>28.9</v>
      </c>
      <c r="O726" s="368">
        <f t="shared" si="59"/>
        <v>19.266666666666666</v>
      </c>
      <c r="P726" s="368">
        <f t="shared" si="60"/>
        <v>69.36</v>
      </c>
      <c r="Q726" s="367">
        <v>42371</v>
      </c>
      <c r="R726" s="365" t="s">
        <v>1648</v>
      </c>
      <c r="S726" s="365"/>
      <c r="T726" s="365">
        <v>1</v>
      </c>
      <c r="U726" s="365"/>
      <c r="V726" s="367"/>
      <c r="W726" s="365"/>
      <c r="X726" s="365"/>
      <c r="Y726" s="365"/>
      <c r="Z726" s="365"/>
      <c r="AA726" s="533"/>
      <c r="AB726" s="365">
        <f>T726</f>
        <v>1</v>
      </c>
      <c r="AC726" s="588"/>
      <c r="AD726" s="365"/>
    </row>
    <row r="727" spans="1:49" s="541" customFormat="1" ht="18.75" hidden="1" customHeight="1" x14ac:dyDescent="0.3">
      <c r="A727" s="807"/>
      <c r="B727" s="365" t="s">
        <v>1233</v>
      </c>
      <c r="C727" s="588" t="s">
        <v>1238</v>
      </c>
      <c r="D727" s="588" t="s">
        <v>1239</v>
      </c>
      <c r="E727" s="365" t="s">
        <v>804</v>
      </c>
      <c r="F727" s="365" t="s">
        <v>344</v>
      </c>
      <c r="G727" s="365" t="s">
        <v>3</v>
      </c>
      <c r="H727" s="588"/>
      <c r="I727" s="588"/>
      <c r="J727" s="588"/>
      <c r="K727" s="588"/>
      <c r="L727" s="588"/>
      <c r="M727" s="280">
        <v>46.3</v>
      </c>
      <c r="N727" s="368">
        <f t="shared" si="58"/>
        <v>23.15</v>
      </c>
      <c r="O727" s="368">
        <f t="shared" si="59"/>
        <v>15.433333333333332</v>
      </c>
      <c r="P727" s="368">
        <f t="shared" si="60"/>
        <v>55.559999999999995</v>
      </c>
      <c r="Q727" s="367">
        <v>42371</v>
      </c>
      <c r="R727" s="365" t="s">
        <v>1648</v>
      </c>
      <c r="S727" s="365"/>
      <c r="T727" s="365">
        <v>1</v>
      </c>
      <c r="U727" s="365"/>
      <c r="V727" s="367"/>
      <c r="W727" s="365"/>
      <c r="X727" s="365"/>
      <c r="Y727" s="365"/>
      <c r="Z727" s="365"/>
      <c r="AA727" s="533"/>
      <c r="AB727" s="365">
        <v>1</v>
      </c>
      <c r="AC727" s="588"/>
      <c r="AD727" s="365"/>
    </row>
    <row r="728" spans="1:49" s="541" customFormat="1" ht="18.75" hidden="1" customHeight="1" x14ac:dyDescent="0.3">
      <c r="A728" s="807"/>
      <c r="B728" s="365" t="s">
        <v>1101</v>
      </c>
      <c r="C728" s="588" t="s">
        <v>104</v>
      </c>
      <c r="D728" s="588" t="s">
        <v>1534</v>
      </c>
      <c r="E728" s="365" t="s">
        <v>1122</v>
      </c>
      <c r="F728" s="365" t="s">
        <v>1160</v>
      </c>
      <c r="G728" s="365" t="s">
        <v>3</v>
      </c>
      <c r="H728" s="588"/>
      <c r="I728" s="588"/>
      <c r="J728" s="588"/>
      <c r="K728" s="588"/>
      <c r="L728" s="588"/>
      <c r="M728" s="280">
        <v>58.66</v>
      </c>
      <c r="N728" s="368">
        <f t="shared" si="58"/>
        <v>29.33</v>
      </c>
      <c r="O728" s="368">
        <f t="shared" si="59"/>
        <v>19.553333333333331</v>
      </c>
      <c r="P728" s="368">
        <f t="shared" si="60"/>
        <v>70.391999999999996</v>
      </c>
      <c r="Q728" s="367">
        <v>42371</v>
      </c>
      <c r="R728" s="365" t="s">
        <v>1648</v>
      </c>
      <c r="S728" s="365"/>
      <c r="T728" s="365">
        <v>1</v>
      </c>
      <c r="U728" s="365"/>
      <c r="V728" s="367"/>
      <c r="W728" s="365"/>
      <c r="X728" s="365"/>
      <c r="Y728" s="365"/>
      <c r="Z728" s="365"/>
      <c r="AA728" s="533"/>
      <c r="AB728" s="365">
        <v>1</v>
      </c>
      <c r="AC728" s="588"/>
      <c r="AD728" s="365"/>
    </row>
    <row r="729" spans="1:49" s="541" customFormat="1" ht="18.75" hidden="1" customHeight="1" x14ac:dyDescent="0.3">
      <c r="A729" s="807"/>
      <c r="B729" s="365" t="s">
        <v>1101</v>
      </c>
      <c r="C729" s="588" t="s">
        <v>202</v>
      </c>
      <c r="D729" s="588" t="s">
        <v>1535</v>
      </c>
      <c r="E729" s="365" t="s">
        <v>1868</v>
      </c>
      <c r="F729" s="365" t="s">
        <v>1869</v>
      </c>
      <c r="G729" s="365" t="s">
        <v>3</v>
      </c>
      <c r="H729" s="588"/>
      <c r="I729" s="588"/>
      <c r="J729" s="588"/>
      <c r="K729" s="588"/>
      <c r="L729" s="588"/>
      <c r="M729" s="280">
        <v>60.22</v>
      </c>
      <c r="N729" s="368">
        <f t="shared" si="58"/>
        <v>30.11</v>
      </c>
      <c r="O729" s="368">
        <f t="shared" si="59"/>
        <v>20.073333333333334</v>
      </c>
      <c r="P729" s="368">
        <f t="shared" si="60"/>
        <v>72.263999999999996</v>
      </c>
      <c r="Q729" s="367">
        <v>42371</v>
      </c>
      <c r="R729" s="365" t="s">
        <v>1648</v>
      </c>
      <c r="S729" s="365"/>
      <c r="T729" s="365">
        <v>4</v>
      </c>
      <c r="U729" s="365"/>
      <c r="V729" s="367"/>
      <c r="W729" s="365"/>
      <c r="X729" s="365"/>
      <c r="Y729" s="365"/>
      <c r="Z729" s="365"/>
      <c r="AA729" s="533"/>
      <c r="AB729" s="365">
        <f>T729</f>
        <v>4</v>
      </c>
      <c r="AC729" s="588"/>
      <c r="AD729" s="365"/>
    </row>
    <row r="730" spans="1:49" s="541" customFormat="1" ht="18.75" hidden="1" customHeight="1" x14ac:dyDescent="0.3">
      <c r="A730" s="807"/>
      <c r="B730" s="365" t="s">
        <v>1101</v>
      </c>
      <c r="C730" s="588" t="s">
        <v>22</v>
      </c>
      <c r="D730" s="588" t="s">
        <v>1536</v>
      </c>
      <c r="E730" s="365" t="s">
        <v>943</v>
      </c>
      <c r="F730" s="365" t="s">
        <v>1160</v>
      </c>
      <c r="G730" s="365" t="s">
        <v>3</v>
      </c>
      <c r="H730" s="588"/>
      <c r="I730" s="588"/>
      <c r="J730" s="588"/>
      <c r="K730" s="588"/>
      <c r="L730" s="588"/>
      <c r="M730" s="280">
        <v>60.22</v>
      </c>
      <c r="N730" s="368">
        <f t="shared" si="58"/>
        <v>30.11</v>
      </c>
      <c r="O730" s="368">
        <f t="shared" si="59"/>
        <v>20.073333333333334</v>
      </c>
      <c r="P730" s="368">
        <f t="shared" si="60"/>
        <v>72.263999999999996</v>
      </c>
      <c r="Q730" s="367">
        <v>42371</v>
      </c>
      <c r="R730" s="365" t="s">
        <v>1648</v>
      </c>
      <c r="S730" s="365"/>
      <c r="T730" s="365">
        <v>1</v>
      </c>
      <c r="U730" s="365"/>
      <c r="V730" s="367"/>
      <c r="W730" s="365"/>
      <c r="X730" s="365"/>
      <c r="Y730" s="365"/>
      <c r="Z730" s="365"/>
      <c r="AA730" s="533"/>
      <c r="AB730" s="365">
        <v>1</v>
      </c>
      <c r="AC730" s="588"/>
      <c r="AD730" s="365"/>
    </row>
    <row r="731" spans="1:49" s="541" customFormat="1" ht="18.75" hidden="1" customHeight="1" x14ac:dyDescent="0.3">
      <c r="A731" s="807"/>
      <c r="B731" s="365" t="s">
        <v>1249</v>
      </c>
      <c r="C731" s="588" t="s">
        <v>1268</v>
      </c>
      <c r="D731" s="588" t="s">
        <v>1269</v>
      </c>
      <c r="E731" s="365" t="s">
        <v>642</v>
      </c>
      <c r="F731" s="365" t="s">
        <v>803</v>
      </c>
      <c r="G731" s="365" t="s">
        <v>3</v>
      </c>
      <c r="H731" s="588"/>
      <c r="I731" s="588"/>
      <c r="J731" s="588"/>
      <c r="K731" s="588"/>
      <c r="L731" s="588"/>
      <c r="M731" s="280">
        <v>37.9</v>
      </c>
      <c r="N731" s="368">
        <f t="shared" si="58"/>
        <v>18.95</v>
      </c>
      <c r="O731" s="368">
        <f t="shared" si="59"/>
        <v>12.633333333333333</v>
      </c>
      <c r="P731" s="368">
        <f t="shared" si="60"/>
        <v>45.48</v>
      </c>
      <c r="Q731" s="367">
        <v>42371</v>
      </c>
      <c r="R731" s="365" t="s">
        <v>1648</v>
      </c>
      <c r="S731" s="365"/>
      <c r="T731" s="365">
        <v>1</v>
      </c>
      <c r="U731" s="365"/>
      <c r="V731" s="367"/>
      <c r="W731" s="365"/>
      <c r="X731" s="365"/>
      <c r="Y731" s="365"/>
      <c r="Z731" s="365"/>
      <c r="AA731" s="533"/>
      <c r="AB731" s="365">
        <v>1</v>
      </c>
      <c r="AC731" s="588"/>
      <c r="AD731" s="365"/>
    </row>
    <row r="732" spans="1:49" s="541" customFormat="1" ht="18.75" hidden="1" customHeight="1" x14ac:dyDescent="0.3">
      <c r="A732" s="806" t="s">
        <v>1137</v>
      </c>
      <c r="B732" s="365" t="s">
        <v>1131</v>
      </c>
      <c r="C732" s="588" t="s">
        <v>541</v>
      </c>
      <c r="D732" s="588" t="s">
        <v>742</v>
      </c>
      <c r="E732" s="365" t="s">
        <v>1908</v>
      </c>
      <c r="F732" s="365" t="s">
        <v>548</v>
      </c>
      <c r="G732" s="365" t="s">
        <v>3</v>
      </c>
      <c r="H732" s="588"/>
      <c r="I732" s="588"/>
      <c r="J732" s="588"/>
      <c r="K732" s="588"/>
      <c r="L732" s="365"/>
      <c r="M732" s="274">
        <v>58.66</v>
      </c>
      <c r="N732" s="366">
        <f t="shared" si="58"/>
        <v>29.33</v>
      </c>
      <c r="O732" s="366">
        <f t="shared" si="59"/>
        <v>19.553333333333331</v>
      </c>
      <c r="P732" s="366">
        <f t="shared" si="60"/>
        <v>70.391999999999996</v>
      </c>
      <c r="Q732" s="367">
        <v>42371</v>
      </c>
      <c r="R732" s="365" t="s">
        <v>1648</v>
      </c>
      <c r="S732" s="365"/>
      <c r="T732" s="365">
        <v>6</v>
      </c>
      <c r="U732" s="365"/>
      <c r="V732" s="367"/>
      <c r="W732" s="365"/>
      <c r="X732" s="365"/>
      <c r="Y732" s="365"/>
      <c r="Z732" s="365"/>
      <c r="AA732" s="365"/>
      <c r="AB732" s="365">
        <f t="shared" ref="AB732:AB741" si="61">T732</f>
        <v>6</v>
      </c>
      <c r="AC732" s="588"/>
      <c r="AD732" s="365"/>
    </row>
    <row r="733" spans="1:49" s="541" customFormat="1" ht="18.75" hidden="1" customHeight="1" x14ac:dyDescent="0.3">
      <c r="A733" s="806"/>
      <c r="B733" s="365" t="s">
        <v>1131</v>
      </c>
      <c r="C733" s="588" t="s">
        <v>541</v>
      </c>
      <c r="D733" s="588" t="s">
        <v>742</v>
      </c>
      <c r="E733" s="365" t="s">
        <v>1400</v>
      </c>
      <c r="F733" s="365" t="s">
        <v>548</v>
      </c>
      <c r="G733" s="365" t="s">
        <v>3</v>
      </c>
      <c r="H733" s="588"/>
      <c r="I733" s="588"/>
      <c r="J733" s="588"/>
      <c r="K733" s="588"/>
      <c r="L733" s="365"/>
      <c r="M733" s="274">
        <v>58.66</v>
      </c>
      <c r="N733" s="366">
        <f t="shared" si="58"/>
        <v>29.33</v>
      </c>
      <c r="O733" s="366">
        <f t="shared" si="59"/>
        <v>19.553333333333331</v>
      </c>
      <c r="P733" s="366">
        <f t="shared" si="60"/>
        <v>70.391999999999996</v>
      </c>
      <c r="Q733" s="367">
        <v>42371</v>
      </c>
      <c r="R733" s="365" t="s">
        <v>1648</v>
      </c>
      <c r="S733" s="365"/>
      <c r="T733" s="365">
        <v>1</v>
      </c>
      <c r="U733" s="365"/>
      <c r="V733" s="367"/>
      <c r="W733" s="365"/>
      <c r="X733" s="365"/>
      <c r="Y733" s="365"/>
      <c r="Z733" s="365"/>
      <c r="AA733" s="365"/>
      <c r="AB733" s="365">
        <f t="shared" si="61"/>
        <v>1</v>
      </c>
      <c r="AC733" s="588"/>
      <c r="AD733" s="365"/>
    </row>
    <row r="734" spans="1:49" s="541" customFormat="1" ht="18.75" hidden="1" customHeight="1" x14ac:dyDescent="0.3">
      <c r="A734" s="806"/>
      <c r="B734" s="365" t="s">
        <v>1131</v>
      </c>
      <c r="C734" s="588" t="s">
        <v>541</v>
      </c>
      <c r="D734" s="588" t="s">
        <v>742</v>
      </c>
      <c r="E734" s="365" t="s">
        <v>621</v>
      </c>
      <c r="F734" s="365" t="s">
        <v>548</v>
      </c>
      <c r="G734" s="365" t="s">
        <v>3</v>
      </c>
      <c r="H734" s="588"/>
      <c r="I734" s="588"/>
      <c r="J734" s="588"/>
      <c r="K734" s="588"/>
      <c r="L734" s="365"/>
      <c r="M734" s="274">
        <v>58.66</v>
      </c>
      <c r="N734" s="366">
        <f t="shared" si="58"/>
        <v>29.33</v>
      </c>
      <c r="O734" s="366">
        <f t="shared" si="59"/>
        <v>19.553333333333331</v>
      </c>
      <c r="P734" s="366">
        <f t="shared" si="60"/>
        <v>70.391999999999996</v>
      </c>
      <c r="Q734" s="367">
        <v>42371</v>
      </c>
      <c r="R734" s="365" t="s">
        <v>1648</v>
      </c>
      <c r="S734" s="365"/>
      <c r="T734" s="365">
        <v>3</v>
      </c>
      <c r="U734" s="365"/>
      <c r="V734" s="367"/>
      <c r="W734" s="365"/>
      <c r="X734" s="365"/>
      <c r="Y734" s="365"/>
      <c r="Z734" s="365"/>
      <c r="AA734" s="365"/>
      <c r="AB734" s="365">
        <f t="shared" si="61"/>
        <v>3</v>
      </c>
      <c r="AC734" s="588"/>
      <c r="AD734" s="365"/>
    </row>
    <row r="735" spans="1:49" s="541" customFormat="1" ht="18.75" hidden="1" customHeight="1" x14ac:dyDescent="0.3">
      <c r="A735" s="806"/>
      <c r="B735" s="365" t="s">
        <v>1131</v>
      </c>
      <c r="C735" s="588" t="s">
        <v>541</v>
      </c>
      <c r="D735" s="588" t="s">
        <v>742</v>
      </c>
      <c r="E735" s="365" t="s">
        <v>1909</v>
      </c>
      <c r="F735" s="365" t="s">
        <v>548</v>
      </c>
      <c r="G735" s="365" t="s">
        <v>3</v>
      </c>
      <c r="H735" s="588"/>
      <c r="I735" s="588"/>
      <c r="J735" s="588"/>
      <c r="K735" s="588"/>
      <c r="L735" s="365"/>
      <c r="M735" s="274">
        <v>58.66</v>
      </c>
      <c r="N735" s="366">
        <f t="shared" si="58"/>
        <v>29.33</v>
      </c>
      <c r="O735" s="366">
        <f t="shared" si="59"/>
        <v>19.553333333333331</v>
      </c>
      <c r="P735" s="366">
        <f t="shared" si="60"/>
        <v>70.391999999999996</v>
      </c>
      <c r="Q735" s="367">
        <v>42371</v>
      </c>
      <c r="R735" s="365" t="s">
        <v>1648</v>
      </c>
      <c r="S735" s="365"/>
      <c r="T735" s="365">
        <v>5</v>
      </c>
      <c r="U735" s="365"/>
      <c r="V735" s="367"/>
      <c r="W735" s="365"/>
      <c r="X735" s="365"/>
      <c r="Y735" s="365"/>
      <c r="Z735" s="365"/>
      <c r="AA735" s="365"/>
      <c r="AB735" s="365">
        <f t="shared" si="61"/>
        <v>5</v>
      </c>
      <c r="AC735" s="588"/>
      <c r="AD735" s="365"/>
    </row>
    <row r="736" spans="1:49" s="541" customFormat="1" ht="18.75" hidden="1" customHeight="1" x14ac:dyDescent="0.3">
      <c r="A736" s="806"/>
      <c r="B736" s="365" t="s">
        <v>1131</v>
      </c>
      <c r="C736" s="588" t="s">
        <v>540</v>
      </c>
      <c r="D736" s="588" t="s">
        <v>1399</v>
      </c>
      <c r="E736" s="365" t="s">
        <v>1133</v>
      </c>
      <c r="F736" s="365" t="s">
        <v>346</v>
      </c>
      <c r="G736" s="365" t="s">
        <v>3</v>
      </c>
      <c r="H736" s="588"/>
      <c r="I736" s="588"/>
      <c r="J736" s="588"/>
      <c r="K736" s="588"/>
      <c r="L736" s="365"/>
      <c r="M736" s="274">
        <v>58.66</v>
      </c>
      <c r="N736" s="366">
        <f t="shared" si="58"/>
        <v>29.33</v>
      </c>
      <c r="O736" s="366">
        <f t="shared" si="59"/>
        <v>19.553333333333331</v>
      </c>
      <c r="P736" s="366">
        <f t="shared" si="60"/>
        <v>70.391999999999996</v>
      </c>
      <c r="Q736" s="367">
        <v>42371</v>
      </c>
      <c r="R736" s="365" t="s">
        <v>1648</v>
      </c>
      <c r="S736" s="365"/>
      <c r="T736" s="365">
        <v>6</v>
      </c>
      <c r="U736" s="365"/>
      <c r="V736" s="365"/>
      <c r="W736" s="365"/>
      <c r="X736" s="365"/>
      <c r="Y736" s="365"/>
      <c r="Z736" s="365"/>
      <c r="AA736" s="365"/>
      <c r="AB736" s="365">
        <f t="shared" si="61"/>
        <v>6</v>
      </c>
      <c r="AC736" s="588"/>
      <c r="AD736" s="365"/>
    </row>
    <row r="737" spans="1:30" s="541" customFormat="1" ht="18.75" hidden="1" customHeight="1" x14ac:dyDescent="0.3">
      <c r="A737" s="806"/>
      <c r="B737" s="365" t="s">
        <v>1131</v>
      </c>
      <c r="C737" s="588" t="s">
        <v>540</v>
      </c>
      <c r="D737" s="588" t="s">
        <v>1399</v>
      </c>
      <c r="E737" s="365" t="s">
        <v>746</v>
      </c>
      <c r="F737" s="365" t="s">
        <v>346</v>
      </c>
      <c r="G737" s="365" t="s">
        <v>3</v>
      </c>
      <c r="H737" s="588"/>
      <c r="I737" s="588"/>
      <c r="J737" s="588"/>
      <c r="K737" s="588"/>
      <c r="L737" s="365"/>
      <c r="M737" s="274">
        <v>58.66</v>
      </c>
      <c r="N737" s="366">
        <f t="shared" si="58"/>
        <v>29.33</v>
      </c>
      <c r="O737" s="366">
        <f t="shared" si="59"/>
        <v>19.553333333333331</v>
      </c>
      <c r="P737" s="366">
        <f t="shared" si="60"/>
        <v>70.391999999999996</v>
      </c>
      <c r="Q737" s="367">
        <v>42371</v>
      </c>
      <c r="R737" s="365" t="s">
        <v>1648</v>
      </c>
      <c r="S737" s="365"/>
      <c r="T737" s="365">
        <v>3</v>
      </c>
      <c r="U737" s="365"/>
      <c r="V737" s="365"/>
      <c r="W737" s="365"/>
      <c r="X737" s="365"/>
      <c r="Y737" s="365"/>
      <c r="Z737" s="365"/>
      <c r="AA737" s="365"/>
      <c r="AB737" s="365">
        <f t="shared" si="61"/>
        <v>3</v>
      </c>
      <c r="AC737" s="588"/>
      <c r="AD737" s="365"/>
    </row>
    <row r="738" spans="1:30" s="541" customFormat="1" ht="18.75" hidden="1" customHeight="1" x14ac:dyDescent="0.3">
      <c r="A738" s="807" t="s">
        <v>1896</v>
      </c>
      <c r="B738" s="365" t="s">
        <v>1131</v>
      </c>
      <c r="C738" s="588" t="s">
        <v>184</v>
      </c>
      <c r="D738" s="588" t="s">
        <v>258</v>
      </c>
      <c r="E738" s="365" t="s">
        <v>911</v>
      </c>
      <c r="F738" s="365" t="s">
        <v>346</v>
      </c>
      <c r="G738" s="365" t="s">
        <v>3</v>
      </c>
      <c r="H738" s="588"/>
      <c r="I738" s="588"/>
      <c r="J738" s="588"/>
      <c r="K738" s="593"/>
      <c r="L738" s="365"/>
      <c r="M738" s="274">
        <v>46.68</v>
      </c>
      <c r="N738" s="366">
        <f t="shared" si="58"/>
        <v>23.34</v>
      </c>
      <c r="O738" s="366">
        <f t="shared" si="59"/>
        <v>15.56</v>
      </c>
      <c r="P738" s="366">
        <f t="shared" si="60"/>
        <v>56.015999999999998</v>
      </c>
      <c r="Q738" s="367">
        <v>42371</v>
      </c>
      <c r="R738" s="365" t="s">
        <v>1648</v>
      </c>
      <c r="S738" s="365"/>
      <c r="T738" s="365">
        <v>1</v>
      </c>
      <c r="U738" s="365"/>
      <c r="V738" s="367"/>
      <c r="W738" s="365"/>
      <c r="X738" s="365"/>
      <c r="Y738" s="365"/>
      <c r="Z738" s="365"/>
      <c r="AA738" s="365"/>
      <c r="AB738" s="365">
        <f t="shared" si="61"/>
        <v>1</v>
      </c>
      <c r="AC738" s="588"/>
      <c r="AD738" s="365"/>
    </row>
    <row r="739" spans="1:30" s="541" customFormat="1" ht="18.75" hidden="1" customHeight="1" x14ac:dyDescent="0.3">
      <c r="A739" s="807"/>
      <c r="B739" s="365" t="s">
        <v>586</v>
      </c>
      <c r="C739" s="588" t="s">
        <v>21</v>
      </c>
      <c r="D739" s="588" t="s">
        <v>262</v>
      </c>
      <c r="E739" s="365" t="s">
        <v>1900</v>
      </c>
      <c r="F739" s="365" t="s">
        <v>1900</v>
      </c>
      <c r="G739" s="365" t="s">
        <v>3</v>
      </c>
      <c r="H739" s="588"/>
      <c r="I739" s="588"/>
      <c r="J739" s="588"/>
      <c r="K739" s="588"/>
      <c r="L739" s="365"/>
      <c r="M739" s="274">
        <v>49.4</v>
      </c>
      <c r="N739" s="366">
        <f t="shared" si="58"/>
        <v>24.7</v>
      </c>
      <c r="O739" s="366">
        <f t="shared" si="59"/>
        <v>16.466666666666665</v>
      </c>
      <c r="P739" s="366">
        <f t="shared" si="60"/>
        <v>59.28</v>
      </c>
      <c r="Q739" s="367">
        <v>42371</v>
      </c>
      <c r="R739" s="365" t="s">
        <v>1648</v>
      </c>
      <c r="S739" s="365"/>
      <c r="T739" s="365">
        <v>1</v>
      </c>
      <c r="U739" s="365"/>
      <c r="V739" s="367"/>
      <c r="W739" s="365"/>
      <c r="X739" s="365"/>
      <c r="Y739" s="365"/>
      <c r="Z739" s="365"/>
      <c r="AA739" s="365"/>
      <c r="AB739" s="533">
        <f t="shared" si="61"/>
        <v>1</v>
      </c>
      <c r="AC739" s="588"/>
      <c r="AD739" s="365"/>
    </row>
    <row r="740" spans="1:30" s="541" customFormat="1" ht="18.75" hidden="1" customHeight="1" x14ac:dyDescent="0.3">
      <c r="A740" s="807"/>
      <c r="B740" s="365" t="s">
        <v>150</v>
      </c>
      <c r="C740" s="588" t="s">
        <v>21</v>
      </c>
      <c r="D740" s="588" t="s">
        <v>262</v>
      </c>
      <c r="E740" s="365" t="s">
        <v>1897</v>
      </c>
      <c r="F740" s="365" t="s">
        <v>346</v>
      </c>
      <c r="G740" s="365" t="s">
        <v>3</v>
      </c>
      <c r="H740" s="588"/>
      <c r="I740" s="588"/>
      <c r="J740" s="588"/>
      <c r="K740" s="588"/>
      <c r="L740" s="365"/>
      <c r="M740" s="274">
        <v>49.4</v>
      </c>
      <c r="N740" s="366">
        <f t="shared" si="58"/>
        <v>24.7</v>
      </c>
      <c r="O740" s="366">
        <f t="shared" si="59"/>
        <v>16.466666666666665</v>
      </c>
      <c r="P740" s="366">
        <f t="shared" si="60"/>
        <v>59.28</v>
      </c>
      <c r="Q740" s="367">
        <v>42371</v>
      </c>
      <c r="R740" s="365" t="s">
        <v>1648</v>
      </c>
      <c r="S740" s="365"/>
      <c r="T740" s="365">
        <v>4</v>
      </c>
      <c r="U740" s="365"/>
      <c r="V740" s="367"/>
      <c r="W740" s="365"/>
      <c r="X740" s="365"/>
      <c r="Y740" s="365"/>
      <c r="Z740" s="365"/>
      <c r="AA740" s="365"/>
      <c r="AB740" s="533">
        <f t="shared" si="61"/>
        <v>4</v>
      </c>
      <c r="AC740" s="588"/>
      <c r="AD740" s="365"/>
    </row>
    <row r="741" spans="1:30" s="541" customFormat="1" ht="18.75" hidden="1" customHeight="1" x14ac:dyDescent="0.3">
      <c r="A741" s="807"/>
      <c r="B741" s="365" t="s">
        <v>103</v>
      </c>
      <c r="C741" s="588" t="s">
        <v>21</v>
      </c>
      <c r="D741" s="588" t="s">
        <v>262</v>
      </c>
      <c r="E741" s="365" t="s">
        <v>1910</v>
      </c>
      <c r="F741" s="365" t="s">
        <v>346</v>
      </c>
      <c r="G741" s="365" t="s">
        <v>3</v>
      </c>
      <c r="H741" s="588"/>
      <c r="I741" s="588"/>
      <c r="J741" s="588"/>
      <c r="K741" s="588"/>
      <c r="L741" s="365"/>
      <c r="M741" s="274">
        <v>49.4</v>
      </c>
      <c r="N741" s="366">
        <f t="shared" si="58"/>
        <v>24.7</v>
      </c>
      <c r="O741" s="366">
        <f t="shared" si="59"/>
        <v>16.466666666666665</v>
      </c>
      <c r="P741" s="366">
        <f t="shared" si="60"/>
        <v>59.28</v>
      </c>
      <c r="Q741" s="367">
        <v>42371</v>
      </c>
      <c r="R741" s="365" t="s">
        <v>1648</v>
      </c>
      <c r="S741" s="365"/>
      <c r="T741" s="365">
        <v>1</v>
      </c>
      <c r="U741" s="365"/>
      <c r="V741" s="367"/>
      <c r="W741" s="365"/>
      <c r="X741" s="365"/>
      <c r="Y741" s="365"/>
      <c r="Z741" s="365"/>
      <c r="AA741" s="365"/>
      <c r="AB741" s="533">
        <f t="shared" si="61"/>
        <v>1</v>
      </c>
      <c r="AC741" s="588"/>
      <c r="AD741" s="365"/>
    </row>
    <row r="742" spans="1:30" s="541" customFormat="1" ht="18.75" hidden="1" customHeight="1" x14ac:dyDescent="0.3">
      <c r="A742" s="807"/>
      <c r="B742" s="365" t="s">
        <v>103</v>
      </c>
      <c r="C742" s="588" t="s">
        <v>22</v>
      </c>
      <c r="D742" s="588" t="s">
        <v>264</v>
      </c>
      <c r="E742" s="365" t="s">
        <v>155</v>
      </c>
      <c r="F742" s="365" t="s">
        <v>346</v>
      </c>
      <c r="G742" s="365" t="s">
        <v>3</v>
      </c>
      <c r="H742" s="588"/>
      <c r="I742" s="588"/>
      <c r="J742" s="588"/>
      <c r="K742" s="588"/>
      <c r="L742" s="365"/>
      <c r="M742" s="274">
        <v>49.4</v>
      </c>
      <c r="N742" s="366">
        <f t="shared" si="58"/>
        <v>24.7</v>
      </c>
      <c r="O742" s="366">
        <f t="shared" si="59"/>
        <v>16.466666666666665</v>
      </c>
      <c r="P742" s="366">
        <f t="shared" si="60"/>
        <v>59.28</v>
      </c>
      <c r="Q742" s="367">
        <v>42371</v>
      </c>
      <c r="R742" s="365" t="s">
        <v>1648</v>
      </c>
      <c r="S742" s="365"/>
      <c r="T742" s="365">
        <v>5</v>
      </c>
      <c r="U742" s="365"/>
      <c r="V742" s="367"/>
      <c r="W742" s="365"/>
      <c r="X742" s="365"/>
      <c r="Y742" s="365"/>
      <c r="Z742" s="365"/>
      <c r="AA742" s="365"/>
      <c r="AB742" s="533">
        <v>5</v>
      </c>
      <c r="AC742" s="588"/>
      <c r="AD742" s="365"/>
    </row>
    <row r="743" spans="1:30" s="541" customFormat="1" ht="18.75" hidden="1" customHeight="1" x14ac:dyDescent="0.3">
      <c r="A743" s="807"/>
      <c r="B743" s="365" t="s">
        <v>103</v>
      </c>
      <c r="C743" s="588" t="s">
        <v>205</v>
      </c>
      <c r="D743" s="588" t="s">
        <v>275</v>
      </c>
      <c r="E743" s="365" t="s">
        <v>1911</v>
      </c>
      <c r="F743" s="365" t="s">
        <v>346</v>
      </c>
      <c r="G743" s="365" t="s">
        <v>3</v>
      </c>
      <c r="H743" s="588"/>
      <c r="I743" s="588"/>
      <c r="J743" s="588"/>
      <c r="K743" s="588"/>
      <c r="L743" s="365"/>
      <c r="M743" s="274">
        <v>47.7</v>
      </c>
      <c r="N743" s="366">
        <f t="shared" si="58"/>
        <v>23.85</v>
      </c>
      <c r="O743" s="366">
        <f t="shared" si="59"/>
        <v>15.9</v>
      </c>
      <c r="P743" s="366">
        <f t="shared" si="60"/>
        <v>57.24</v>
      </c>
      <c r="Q743" s="367">
        <v>42371</v>
      </c>
      <c r="R743" s="365" t="s">
        <v>1648</v>
      </c>
      <c r="S743" s="365"/>
      <c r="T743" s="365">
        <v>1</v>
      </c>
      <c r="U743" s="365"/>
      <c r="V743" s="365"/>
      <c r="W743" s="365"/>
      <c r="X743" s="365"/>
      <c r="Y743" s="365"/>
      <c r="Z743" s="365"/>
      <c r="AA743" s="365"/>
      <c r="AB743" s="533">
        <v>1</v>
      </c>
      <c r="AC743" s="588"/>
      <c r="AD743" s="365"/>
    </row>
    <row r="744" spans="1:30" s="541" customFormat="1" ht="18.75" hidden="1" customHeight="1" x14ac:dyDescent="0.3">
      <c r="A744" s="807"/>
      <c r="B744" s="365" t="s">
        <v>849</v>
      </c>
      <c r="C744" s="588" t="s">
        <v>205</v>
      </c>
      <c r="D744" s="588" t="s">
        <v>275</v>
      </c>
      <c r="E744" s="365" t="s">
        <v>1912</v>
      </c>
      <c r="F744" s="365" t="s">
        <v>346</v>
      </c>
      <c r="G744" s="365" t="s">
        <v>3</v>
      </c>
      <c r="H744" s="588"/>
      <c r="I744" s="588"/>
      <c r="J744" s="588"/>
      <c r="K744" s="588"/>
      <c r="L744" s="365"/>
      <c r="M744" s="274">
        <v>47.7</v>
      </c>
      <c r="N744" s="366">
        <f t="shared" si="58"/>
        <v>23.85</v>
      </c>
      <c r="O744" s="366">
        <f t="shared" si="59"/>
        <v>15.9</v>
      </c>
      <c r="P744" s="366">
        <f t="shared" si="60"/>
        <v>57.24</v>
      </c>
      <c r="Q744" s="367">
        <v>42371</v>
      </c>
      <c r="R744" s="365" t="s">
        <v>1648</v>
      </c>
      <c r="S744" s="365"/>
      <c r="T744" s="365">
        <v>1</v>
      </c>
      <c r="U744" s="365"/>
      <c r="V744" s="365"/>
      <c r="W744" s="365"/>
      <c r="X744" s="365"/>
      <c r="Y744" s="365"/>
      <c r="Z744" s="365"/>
      <c r="AA744" s="365"/>
      <c r="AB744" s="533">
        <f>T744</f>
        <v>1</v>
      </c>
      <c r="AC744" s="588"/>
      <c r="AD744" s="365"/>
    </row>
    <row r="745" spans="1:30" s="541" customFormat="1" ht="18.75" hidden="1" customHeight="1" x14ac:dyDescent="0.3">
      <c r="A745" s="807"/>
      <c r="B745" s="365" t="s">
        <v>849</v>
      </c>
      <c r="C745" s="588" t="s">
        <v>332</v>
      </c>
      <c r="D745" s="588" t="s">
        <v>272</v>
      </c>
      <c r="E745" s="365" t="s">
        <v>1915</v>
      </c>
      <c r="F745" s="365" t="s">
        <v>850</v>
      </c>
      <c r="G745" s="365" t="s">
        <v>3</v>
      </c>
      <c r="H745" s="588"/>
      <c r="I745" s="588"/>
      <c r="J745" s="588"/>
      <c r="K745" s="588"/>
      <c r="L745" s="365"/>
      <c r="M745" s="274">
        <v>47.7</v>
      </c>
      <c r="N745" s="366">
        <f t="shared" si="58"/>
        <v>23.85</v>
      </c>
      <c r="O745" s="366">
        <f t="shared" si="59"/>
        <v>15.9</v>
      </c>
      <c r="P745" s="366">
        <f t="shared" si="60"/>
        <v>57.24</v>
      </c>
      <c r="Q745" s="367">
        <v>42371</v>
      </c>
      <c r="R745" s="365" t="s">
        <v>1648</v>
      </c>
      <c r="S745" s="365"/>
      <c r="T745" s="365">
        <v>3</v>
      </c>
      <c r="U745" s="365"/>
      <c r="V745" s="365"/>
      <c r="W745" s="365"/>
      <c r="X745" s="365"/>
      <c r="Y745" s="365"/>
      <c r="Z745" s="365"/>
      <c r="AA745" s="365"/>
      <c r="AB745" s="365">
        <f>T745</f>
        <v>3</v>
      </c>
      <c r="AC745" s="588"/>
      <c r="AD745" s="365"/>
    </row>
    <row r="746" spans="1:30" s="541" customFormat="1" ht="18.75" hidden="1" customHeight="1" x14ac:dyDescent="0.3">
      <c r="A746" s="807"/>
      <c r="B746" s="365" t="s">
        <v>103</v>
      </c>
      <c r="C746" s="588" t="s">
        <v>332</v>
      </c>
      <c r="D746" s="588" t="s">
        <v>272</v>
      </c>
      <c r="E746" s="365" t="s">
        <v>1913</v>
      </c>
      <c r="F746" s="365" t="s">
        <v>346</v>
      </c>
      <c r="G746" s="365" t="s">
        <v>3</v>
      </c>
      <c r="H746" s="588"/>
      <c r="I746" s="588"/>
      <c r="J746" s="588"/>
      <c r="K746" s="588"/>
      <c r="L746" s="365"/>
      <c r="M746" s="274">
        <v>47.7</v>
      </c>
      <c r="N746" s="366">
        <f t="shared" si="58"/>
        <v>23.85</v>
      </c>
      <c r="O746" s="366">
        <f t="shared" si="59"/>
        <v>15.9</v>
      </c>
      <c r="P746" s="366">
        <f t="shared" si="60"/>
        <v>57.24</v>
      </c>
      <c r="Q746" s="367">
        <v>42371</v>
      </c>
      <c r="R746" s="365" t="s">
        <v>1648</v>
      </c>
      <c r="S746" s="365"/>
      <c r="T746" s="365">
        <v>1</v>
      </c>
      <c r="U746" s="365"/>
      <c r="V746" s="365"/>
      <c r="W746" s="365"/>
      <c r="X746" s="365"/>
      <c r="Y746" s="365"/>
      <c r="Z746" s="365"/>
      <c r="AA746" s="365"/>
      <c r="AB746" s="365">
        <f>T746</f>
        <v>1</v>
      </c>
      <c r="AC746" s="588"/>
      <c r="AD746" s="365"/>
    </row>
    <row r="747" spans="1:30" s="541" customFormat="1" ht="18.75" hidden="1" customHeight="1" x14ac:dyDescent="0.3">
      <c r="A747" s="807"/>
      <c r="B747" s="365" t="s">
        <v>1101</v>
      </c>
      <c r="C747" s="588" t="s">
        <v>332</v>
      </c>
      <c r="D747" s="588" t="s">
        <v>272</v>
      </c>
      <c r="E747" s="365" t="s">
        <v>1914</v>
      </c>
      <c r="F747" s="365" t="s">
        <v>346</v>
      </c>
      <c r="G747" s="365" t="s">
        <v>3</v>
      </c>
      <c r="H747" s="588"/>
      <c r="I747" s="588"/>
      <c r="J747" s="588"/>
      <c r="K747" s="588"/>
      <c r="L747" s="365"/>
      <c r="M747" s="274">
        <v>47.7</v>
      </c>
      <c r="N747" s="366">
        <f t="shared" si="58"/>
        <v>23.85</v>
      </c>
      <c r="O747" s="366">
        <f t="shared" si="59"/>
        <v>15.9</v>
      </c>
      <c r="P747" s="366">
        <f t="shared" si="60"/>
        <v>57.24</v>
      </c>
      <c r="Q747" s="367">
        <v>42371</v>
      </c>
      <c r="R747" s="365" t="s">
        <v>1648</v>
      </c>
      <c r="S747" s="365"/>
      <c r="T747" s="365">
        <v>1</v>
      </c>
      <c r="U747" s="365"/>
      <c r="V747" s="365"/>
      <c r="W747" s="365"/>
      <c r="X747" s="365"/>
      <c r="Y747" s="365"/>
      <c r="Z747" s="365"/>
      <c r="AA747" s="365"/>
      <c r="AB747" s="365">
        <v>1</v>
      </c>
      <c r="AC747" s="588"/>
      <c r="AD747" s="365"/>
    </row>
    <row r="748" spans="1:30" s="541" customFormat="1" ht="18.75" hidden="1" customHeight="1" x14ac:dyDescent="0.3">
      <c r="A748" s="807"/>
      <c r="B748" s="365" t="s">
        <v>103</v>
      </c>
      <c r="C748" s="588" t="s">
        <v>874</v>
      </c>
      <c r="D748" s="588" t="s">
        <v>264</v>
      </c>
      <c r="E748" s="365"/>
      <c r="F748" s="365" t="s">
        <v>342</v>
      </c>
      <c r="G748" s="365" t="s">
        <v>3</v>
      </c>
      <c r="H748" s="588"/>
      <c r="I748" s="588"/>
      <c r="J748" s="588"/>
      <c r="K748" s="588"/>
      <c r="L748" s="588"/>
      <c r="M748" s="280">
        <v>60.22</v>
      </c>
      <c r="N748" s="368">
        <f t="shared" si="58"/>
        <v>30.11</v>
      </c>
      <c r="O748" s="368">
        <f t="shared" si="59"/>
        <v>20.073333333333334</v>
      </c>
      <c r="P748" s="368">
        <f t="shared" si="60"/>
        <v>72.263999999999996</v>
      </c>
      <c r="Q748" s="367">
        <v>42371</v>
      </c>
      <c r="R748" s="365" t="s">
        <v>1648</v>
      </c>
      <c r="S748" s="365"/>
      <c r="T748" s="365">
        <v>1</v>
      </c>
      <c r="U748" s="365"/>
      <c r="V748" s="367"/>
      <c r="W748" s="365"/>
      <c r="X748" s="365"/>
      <c r="Y748" s="365"/>
      <c r="Z748" s="365"/>
      <c r="AA748" s="533"/>
      <c r="AB748" s="365">
        <f>T748</f>
        <v>1</v>
      </c>
      <c r="AC748" s="588"/>
      <c r="AD748" s="365"/>
    </row>
    <row r="749" spans="1:30" s="541" customFormat="1" ht="18.75" hidden="1" customHeight="1" x14ac:dyDescent="0.3">
      <c r="A749" s="807" t="s">
        <v>1141</v>
      </c>
      <c r="B749" s="365" t="s">
        <v>1101</v>
      </c>
      <c r="C749" s="369" t="s">
        <v>31</v>
      </c>
      <c r="D749" s="588" t="s">
        <v>386</v>
      </c>
      <c r="E749" s="365" t="s">
        <v>7</v>
      </c>
      <c r="F749" s="365"/>
      <c r="G749" s="365" t="s">
        <v>3</v>
      </c>
      <c r="H749" s="588"/>
      <c r="I749" s="588"/>
      <c r="J749" s="588"/>
      <c r="K749" s="588"/>
      <c r="L749" s="365"/>
      <c r="M749" s="274">
        <v>47.7</v>
      </c>
      <c r="N749" s="366">
        <f t="shared" si="58"/>
        <v>23.85</v>
      </c>
      <c r="O749" s="366">
        <f t="shared" si="59"/>
        <v>15.9</v>
      </c>
      <c r="P749" s="366">
        <f t="shared" si="60"/>
        <v>57.24</v>
      </c>
      <c r="Q749" s="367">
        <v>42371</v>
      </c>
      <c r="R749" s="365" t="s">
        <v>1648</v>
      </c>
      <c r="S749" s="365"/>
      <c r="T749" s="365">
        <v>10</v>
      </c>
      <c r="U749" s="365"/>
      <c r="V749" s="365"/>
      <c r="W749" s="365"/>
      <c r="X749" s="365"/>
      <c r="Y749" s="365"/>
      <c r="Z749" s="365"/>
      <c r="AA749" s="365"/>
      <c r="AB749" s="365">
        <f>T749</f>
        <v>10</v>
      </c>
      <c r="AC749" s="588"/>
      <c r="AD749" s="365"/>
    </row>
    <row r="750" spans="1:30" s="541" customFormat="1" ht="18.75" hidden="1" customHeight="1" x14ac:dyDescent="0.3">
      <c r="A750" s="807"/>
      <c r="B750" s="365" t="s">
        <v>1101</v>
      </c>
      <c r="C750" s="369" t="s">
        <v>31</v>
      </c>
      <c r="D750" s="588" t="s">
        <v>386</v>
      </c>
      <c r="E750" s="365" t="s">
        <v>1898</v>
      </c>
      <c r="F750" s="365" t="s">
        <v>1114</v>
      </c>
      <c r="G750" s="365" t="s">
        <v>3</v>
      </c>
      <c r="H750" s="588"/>
      <c r="I750" s="588"/>
      <c r="J750" s="588"/>
      <c r="K750" s="588"/>
      <c r="L750" s="365"/>
      <c r="M750" s="274">
        <v>47.7</v>
      </c>
      <c r="N750" s="366">
        <f t="shared" si="58"/>
        <v>23.85</v>
      </c>
      <c r="O750" s="366">
        <f t="shared" si="59"/>
        <v>15.9</v>
      </c>
      <c r="P750" s="366">
        <f t="shared" si="60"/>
        <v>57.24</v>
      </c>
      <c r="Q750" s="367">
        <v>42371</v>
      </c>
      <c r="R750" s="365" t="s">
        <v>1648</v>
      </c>
      <c r="S750" s="365"/>
      <c r="T750" s="365">
        <v>10</v>
      </c>
      <c r="U750" s="365"/>
      <c r="V750" s="365"/>
      <c r="W750" s="365"/>
      <c r="X750" s="365"/>
      <c r="Y750" s="365"/>
      <c r="Z750" s="365"/>
      <c r="AA750" s="365"/>
      <c r="AB750" s="365">
        <f>T750</f>
        <v>10</v>
      </c>
      <c r="AC750" s="588"/>
      <c r="AD750" s="365"/>
    </row>
    <row r="751" spans="1:30" s="541" customFormat="1" ht="18.75" hidden="1" customHeight="1" x14ac:dyDescent="0.3">
      <c r="A751" s="807"/>
      <c r="B751" s="365" t="s">
        <v>1101</v>
      </c>
      <c r="C751" s="369" t="s">
        <v>31</v>
      </c>
      <c r="D751" s="588" t="s">
        <v>386</v>
      </c>
      <c r="E751" s="365" t="s">
        <v>1899</v>
      </c>
      <c r="F751" s="365" t="s">
        <v>1900</v>
      </c>
      <c r="G751" s="365" t="s">
        <v>3</v>
      </c>
      <c r="H751" s="588"/>
      <c r="I751" s="588"/>
      <c r="J751" s="588"/>
      <c r="K751" s="588"/>
      <c r="L751" s="365"/>
      <c r="M751" s="274">
        <v>47.7</v>
      </c>
      <c r="N751" s="366">
        <f t="shared" si="58"/>
        <v>23.85</v>
      </c>
      <c r="O751" s="366">
        <f t="shared" si="59"/>
        <v>15.9</v>
      </c>
      <c r="P751" s="366">
        <f t="shared" si="60"/>
        <v>57.24</v>
      </c>
      <c r="Q751" s="367">
        <v>42371</v>
      </c>
      <c r="R751" s="365" t="s">
        <v>1648</v>
      </c>
      <c r="S751" s="365"/>
      <c r="T751" s="365">
        <v>10</v>
      </c>
      <c r="U751" s="365"/>
      <c r="V751" s="365"/>
      <c r="W751" s="365"/>
      <c r="X751" s="365"/>
      <c r="Y751" s="365"/>
      <c r="Z751" s="365"/>
      <c r="AA751" s="365"/>
      <c r="AB751" s="365">
        <f>T751</f>
        <v>10</v>
      </c>
      <c r="AC751" s="588"/>
      <c r="AD751" s="365"/>
    </row>
    <row r="752" spans="1:30" s="547" customFormat="1" ht="18.75" hidden="1" customHeight="1" x14ac:dyDescent="0.3">
      <c r="A752" s="807" t="s">
        <v>1138</v>
      </c>
      <c r="B752" s="365" t="s">
        <v>1131</v>
      </c>
      <c r="C752" s="588" t="s">
        <v>32</v>
      </c>
      <c r="D752" s="588" t="s">
        <v>220</v>
      </c>
      <c r="E752" s="365" t="s">
        <v>1902</v>
      </c>
      <c r="F752" s="365" t="s">
        <v>346</v>
      </c>
      <c r="G752" s="365" t="s">
        <v>3</v>
      </c>
      <c r="H752" s="588"/>
      <c r="I752" s="588"/>
      <c r="J752" s="588"/>
      <c r="K752" s="588"/>
      <c r="L752" s="365"/>
      <c r="M752" s="274">
        <v>47.7</v>
      </c>
      <c r="N752" s="366">
        <f t="shared" si="58"/>
        <v>23.85</v>
      </c>
      <c r="O752" s="366">
        <f t="shared" si="59"/>
        <v>15.9</v>
      </c>
      <c r="P752" s="366">
        <f t="shared" si="60"/>
        <v>57.24</v>
      </c>
      <c r="Q752" s="367">
        <v>42371</v>
      </c>
      <c r="R752" s="365" t="s">
        <v>1648</v>
      </c>
      <c r="S752" s="365"/>
      <c r="T752" s="365">
        <v>1</v>
      </c>
      <c r="U752" s="365"/>
      <c r="V752" s="367"/>
      <c r="W752" s="365"/>
      <c r="X752" s="365"/>
      <c r="Y752" s="365"/>
      <c r="Z752" s="365"/>
      <c r="AA752" s="365"/>
      <c r="AB752" s="533">
        <f t="shared" ref="AB752:AB758" si="62">T752</f>
        <v>1</v>
      </c>
      <c r="AC752" s="588"/>
      <c r="AD752" s="365"/>
    </row>
    <row r="753" spans="1:30" s="541" customFormat="1" ht="18.75" hidden="1" customHeight="1" x14ac:dyDescent="0.3">
      <c r="A753" s="807"/>
      <c r="B753" s="365" t="s">
        <v>29</v>
      </c>
      <c r="C753" s="588" t="s">
        <v>39</v>
      </c>
      <c r="D753" s="588" t="s">
        <v>218</v>
      </c>
      <c r="E753" s="365" t="s">
        <v>621</v>
      </c>
      <c r="F753" s="365" t="s">
        <v>341</v>
      </c>
      <c r="G753" s="365" t="s">
        <v>3</v>
      </c>
      <c r="H753" s="588"/>
      <c r="I753" s="588"/>
      <c r="J753" s="588"/>
      <c r="K753" s="588"/>
      <c r="L753" s="365"/>
      <c r="M753" s="274">
        <v>46.32</v>
      </c>
      <c r="N753" s="366">
        <f t="shared" si="58"/>
        <v>23.16</v>
      </c>
      <c r="O753" s="366">
        <f t="shared" si="59"/>
        <v>15.44</v>
      </c>
      <c r="P753" s="366">
        <f t="shared" si="60"/>
        <v>55.584000000000003</v>
      </c>
      <c r="Q753" s="367">
        <v>42371</v>
      </c>
      <c r="R753" s="365" t="s">
        <v>1648</v>
      </c>
      <c r="S753" s="365"/>
      <c r="T753" s="365">
        <v>2</v>
      </c>
      <c r="U753" s="365"/>
      <c r="V753" s="367"/>
      <c r="W753" s="365"/>
      <c r="X753" s="365"/>
      <c r="Y753" s="365"/>
      <c r="Z753" s="365"/>
      <c r="AA753" s="365"/>
      <c r="AB753" s="365">
        <f t="shared" si="62"/>
        <v>2</v>
      </c>
      <c r="AC753" s="588"/>
      <c r="AD753" s="365"/>
    </row>
    <row r="754" spans="1:30" s="541" customFormat="1" ht="18.75" hidden="1" customHeight="1" x14ac:dyDescent="0.3">
      <c r="A754" s="807"/>
      <c r="B754" s="365" t="s">
        <v>1101</v>
      </c>
      <c r="C754" s="369" t="s">
        <v>31</v>
      </c>
      <c r="D754" s="588" t="s">
        <v>386</v>
      </c>
      <c r="E754" s="365" t="s">
        <v>1821</v>
      </c>
      <c r="F754" s="365"/>
      <c r="G754" s="365" t="s">
        <v>3</v>
      </c>
      <c r="H754" s="588"/>
      <c r="I754" s="588"/>
      <c r="J754" s="588"/>
      <c r="K754" s="588"/>
      <c r="L754" s="365"/>
      <c r="M754" s="274">
        <v>47.7</v>
      </c>
      <c r="N754" s="366">
        <f t="shared" si="58"/>
        <v>23.85</v>
      </c>
      <c r="O754" s="366">
        <f t="shared" si="59"/>
        <v>15.9</v>
      </c>
      <c r="P754" s="366">
        <f t="shared" si="60"/>
        <v>57.24</v>
      </c>
      <c r="Q754" s="367">
        <v>42371</v>
      </c>
      <c r="R754" s="365" t="s">
        <v>1648</v>
      </c>
      <c r="S754" s="365"/>
      <c r="T754" s="365">
        <v>10</v>
      </c>
      <c r="U754" s="365"/>
      <c r="V754" s="365"/>
      <c r="W754" s="365"/>
      <c r="X754" s="365"/>
      <c r="Y754" s="365"/>
      <c r="Z754" s="365"/>
      <c r="AA754" s="365"/>
      <c r="AB754" s="365">
        <f t="shared" si="62"/>
        <v>10</v>
      </c>
      <c r="AC754" s="588"/>
      <c r="AD754" s="365"/>
    </row>
    <row r="755" spans="1:30" s="541" customFormat="1" ht="18.75" hidden="1" customHeight="1" x14ac:dyDescent="0.3">
      <c r="A755" s="807"/>
      <c r="B755" s="365" t="s">
        <v>1101</v>
      </c>
      <c r="C755" s="369" t="s">
        <v>31</v>
      </c>
      <c r="D755" s="588" t="s">
        <v>386</v>
      </c>
      <c r="E755" s="365" t="s">
        <v>1901</v>
      </c>
      <c r="F755" s="365"/>
      <c r="G755" s="365" t="s">
        <v>3</v>
      </c>
      <c r="H755" s="588"/>
      <c r="I755" s="588"/>
      <c r="J755" s="588"/>
      <c r="K755" s="588"/>
      <c r="L755" s="365"/>
      <c r="M755" s="274">
        <v>47.7</v>
      </c>
      <c r="N755" s="366">
        <f t="shared" si="58"/>
        <v>23.85</v>
      </c>
      <c r="O755" s="366">
        <f t="shared" si="59"/>
        <v>15.9</v>
      </c>
      <c r="P755" s="366">
        <f t="shared" si="60"/>
        <v>57.24</v>
      </c>
      <c r="Q755" s="367">
        <v>42371</v>
      </c>
      <c r="R755" s="365" t="s">
        <v>1648</v>
      </c>
      <c r="S755" s="365"/>
      <c r="T755" s="365">
        <v>3</v>
      </c>
      <c r="U755" s="365"/>
      <c r="V755" s="365"/>
      <c r="W755" s="365"/>
      <c r="X755" s="365"/>
      <c r="Y755" s="365"/>
      <c r="Z755" s="365"/>
      <c r="AA755" s="365"/>
      <c r="AB755" s="365">
        <f t="shared" si="62"/>
        <v>3</v>
      </c>
      <c r="AC755" s="588"/>
      <c r="AD755" s="365"/>
    </row>
    <row r="756" spans="1:30" s="541" customFormat="1" ht="18.75" hidden="1" customHeight="1" x14ac:dyDescent="0.3">
      <c r="A756" s="807"/>
      <c r="B756" s="365" t="s">
        <v>587</v>
      </c>
      <c r="C756" s="588" t="s">
        <v>164</v>
      </c>
      <c r="D756" s="588" t="s">
        <v>232</v>
      </c>
      <c r="E756" s="365" t="s">
        <v>1904</v>
      </c>
      <c r="F756" s="365" t="s">
        <v>688</v>
      </c>
      <c r="G756" s="365" t="s">
        <v>3</v>
      </c>
      <c r="H756" s="588"/>
      <c r="I756" s="588"/>
      <c r="J756" s="588"/>
      <c r="K756" s="588"/>
      <c r="L756" s="365"/>
      <c r="M756" s="274">
        <v>31.06</v>
      </c>
      <c r="N756" s="366">
        <f t="shared" si="58"/>
        <v>15.53</v>
      </c>
      <c r="O756" s="366">
        <f t="shared" si="59"/>
        <v>10.353333333333333</v>
      </c>
      <c r="P756" s="366">
        <f t="shared" si="60"/>
        <v>37.271999999999998</v>
      </c>
      <c r="Q756" s="367">
        <v>42371</v>
      </c>
      <c r="R756" s="365" t="s">
        <v>1648</v>
      </c>
      <c r="S756" s="365"/>
      <c r="T756" s="365">
        <v>4</v>
      </c>
      <c r="U756" s="365"/>
      <c r="V756" s="365"/>
      <c r="W756" s="365"/>
      <c r="X756" s="365"/>
      <c r="Y756" s="365"/>
      <c r="Z756" s="365"/>
      <c r="AA756" s="365"/>
      <c r="AB756" s="365">
        <f t="shared" si="62"/>
        <v>4</v>
      </c>
      <c r="AC756" s="588"/>
      <c r="AD756" s="365"/>
    </row>
    <row r="757" spans="1:30" s="541" customFormat="1" ht="18.75" hidden="1" customHeight="1" x14ac:dyDescent="0.3">
      <c r="A757" s="807"/>
      <c r="B757" s="365" t="s">
        <v>587</v>
      </c>
      <c r="C757" s="588" t="s">
        <v>164</v>
      </c>
      <c r="D757" s="588" t="s">
        <v>232</v>
      </c>
      <c r="E757" s="365" t="s">
        <v>1905</v>
      </c>
      <c r="F757" s="365" t="s">
        <v>688</v>
      </c>
      <c r="G757" s="365" t="s">
        <v>3</v>
      </c>
      <c r="H757" s="588"/>
      <c r="I757" s="588"/>
      <c r="J757" s="588"/>
      <c r="K757" s="588"/>
      <c r="L757" s="365"/>
      <c r="M757" s="274">
        <v>31.06</v>
      </c>
      <c r="N757" s="366">
        <f t="shared" si="58"/>
        <v>15.53</v>
      </c>
      <c r="O757" s="366">
        <f t="shared" si="59"/>
        <v>10.353333333333333</v>
      </c>
      <c r="P757" s="366">
        <f t="shared" si="60"/>
        <v>37.271999999999998</v>
      </c>
      <c r="Q757" s="367">
        <v>42371</v>
      </c>
      <c r="R757" s="365" t="s">
        <v>1648</v>
      </c>
      <c r="S757" s="365"/>
      <c r="T757" s="365">
        <v>6</v>
      </c>
      <c r="U757" s="365"/>
      <c r="V757" s="365"/>
      <c r="W757" s="365"/>
      <c r="X757" s="365"/>
      <c r="Y757" s="365"/>
      <c r="Z757" s="365"/>
      <c r="AA757" s="365"/>
      <c r="AB757" s="365">
        <f t="shared" si="62"/>
        <v>6</v>
      </c>
      <c r="AC757" s="588"/>
      <c r="AD757" s="365"/>
    </row>
    <row r="758" spans="1:30" s="541" customFormat="1" ht="18.75" hidden="1" customHeight="1" x14ac:dyDescent="0.3">
      <c r="A758" s="807"/>
      <c r="B758" s="365" t="s">
        <v>587</v>
      </c>
      <c r="C758" s="588" t="s">
        <v>164</v>
      </c>
      <c r="D758" s="588" t="s">
        <v>232</v>
      </c>
      <c r="E758" s="365" t="s">
        <v>621</v>
      </c>
      <c r="F758" s="365" t="s">
        <v>688</v>
      </c>
      <c r="G758" s="365" t="s">
        <v>3</v>
      </c>
      <c r="H758" s="588"/>
      <c r="I758" s="588"/>
      <c r="J758" s="588"/>
      <c r="K758" s="588"/>
      <c r="L758" s="365"/>
      <c r="M758" s="274">
        <v>31.06</v>
      </c>
      <c r="N758" s="366">
        <f t="shared" si="58"/>
        <v>15.53</v>
      </c>
      <c r="O758" s="366">
        <f t="shared" si="59"/>
        <v>10.353333333333333</v>
      </c>
      <c r="P758" s="366">
        <f t="shared" si="60"/>
        <v>37.271999999999998</v>
      </c>
      <c r="Q758" s="367">
        <v>42371</v>
      </c>
      <c r="R758" s="365" t="s">
        <v>1648</v>
      </c>
      <c r="S758" s="365"/>
      <c r="T758" s="365">
        <v>2</v>
      </c>
      <c r="U758" s="365"/>
      <c r="V758" s="365"/>
      <c r="W758" s="365"/>
      <c r="X758" s="365"/>
      <c r="Y758" s="365"/>
      <c r="Z758" s="365"/>
      <c r="AA758" s="365"/>
      <c r="AB758" s="365">
        <f t="shared" si="62"/>
        <v>2</v>
      </c>
      <c r="AC758" s="588"/>
      <c r="AD758" s="365"/>
    </row>
    <row r="759" spans="1:30" s="541" customFormat="1" ht="18.75" hidden="1" customHeight="1" x14ac:dyDescent="0.3">
      <c r="A759" s="807"/>
      <c r="B759" s="365" t="s">
        <v>1528</v>
      </c>
      <c r="C759" s="588" t="s">
        <v>1408</v>
      </c>
      <c r="D759" s="588" t="s">
        <v>1529</v>
      </c>
      <c r="E759" s="365" t="s">
        <v>911</v>
      </c>
      <c r="F759" s="365" t="s">
        <v>1346</v>
      </c>
      <c r="G759" s="365" t="s">
        <v>3</v>
      </c>
      <c r="H759" s="588"/>
      <c r="I759" s="588"/>
      <c r="J759" s="588"/>
      <c r="K759" s="588"/>
      <c r="L759" s="588"/>
      <c r="M759" s="280">
        <v>33.799999999999997</v>
      </c>
      <c r="N759" s="368">
        <f t="shared" si="58"/>
        <v>16.899999999999999</v>
      </c>
      <c r="O759" s="368">
        <f t="shared" si="59"/>
        <v>11.266666666666666</v>
      </c>
      <c r="P759" s="368">
        <f t="shared" si="60"/>
        <v>40.559999999999995</v>
      </c>
      <c r="Q759" s="367">
        <v>42371</v>
      </c>
      <c r="R759" s="365" t="s">
        <v>1648</v>
      </c>
      <c r="S759" s="365"/>
      <c r="T759" s="365">
        <v>1</v>
      </c>
      <c r="U759" s="365"/>
      <c r="V759" s="367"/>
      <c r="W759" s="365"/>
      <c r="X759" s="365"/>
      <c r="Y759" s="365"/>
      <c r="Z759" s="365"/>
      <c r="AA759" s="533"/>
      <c r="AB759" s="365">
        <f>T759-Y759</f>
        <v>1</v>
      </c>
      <c r="AC759" s="588"/>
      <c r="AD759" s="365"/>
    </row>
    <row r="760" spans="1:30" s="541" customFormat="1" ht="18.75" hidden="1" customHeight="1" x14ac:dyDescent="0.3">
      <c r="A760" s="807"/>
      <c r="B760" s="365" t="s">
        <v>479</v>
      </c>
      <c r="C760" s="588" t="s">
        <v>495</v>
      </c>
      <c r="D760" s="588" t="s">
        <v>518</v>
      </c>
      <c r="E760" s="365" t="s">
        <v>1906</v>
      </c>
      <c r="F760" s="365" t="s">
        <v>506</v>
      </c>
      <c r="G760" s="365" t="s">
        <v>3</v>
      </c>
      <c r="H760" s="588"/>
      <c r="I760" s="588"/>
      <c r="J760" s="588"/>
      <c r="K760" s="588"/>
      <c r="L760" s="365"/>
      <c r="M760" s="274">
        <v>37.11</v>
      </c>
      <c r="N760" s="366">
        <f t="shared" si="58"/>
        <v>18.555</v>
      </c>
      <c r="O760" s="366">
        <f t="shared" si="59"/>
        <v>12.37</v>
      </c>
      <c r="P760" s="366">
        <f t="shared" si="60"/>
        <v>44.531999999999996</v>
      </c>
      <c r="Q760" s="367">
        <v>42371</v>
      </c>
      <c r="R760" s="365" t="s">
        <v>1648</v>
      </c>
      <c r="S760" s="365"/>
      <c r="T760" s="365">
        <v>2</v>
      </c>
      <c r="U760" s="365"/>
      <c r="V760" s="365"/>
      <c r="W760" s="365"/>
      <c r="X760" s="365"/>
      <c r="Y760" s="365"/>
      <c r="Z760" s="365"/>
      <c r="AA760" s="365"/>
      <c r="AB760" s="365">
        <f t="shared" ref="AB760:AB778" si="63">T760</f>
        <v>2</v>
      </c>
      <c r="AC760" s="588"/>
      <c r="AD760" s="365"/>
    </row>
    <row r="761" spans="1:30" s="541" customFormat="1" ht="18.75" hidden="1" customHeight="1" x14ac:dyDescent="0.3">
      <c r="A761" s="807"/>
      <c r="B761" s="365" t="s">
        <v>1903</v>
      </c>
      <c r="C761" s="590" t="s">
        <v>1120</v>
      </c>
      <c r="D761" s="590" t="s">
        <v>1121</v>
      </c>
      <c r="E761" s="365" t="s">
        <v>690</v>
      </c>
      <c r="F761" s="365" t="s">
        <v>875</v>
      </c>
      <c r="G761" s="365" t="s">
        <v>3</v>
      </c>
      <c r="H761" s="588"/>
      <c r="I761" s="588"/>
      <c r="J761" s="588"/>
      <c r="K761" s="588"/>
      <c r="L761" s="588"/>
      <c r="M761" s="280">
        <v>57.8</v>
      </c>
      <c r="N761" s="368">
        <f t="shared" si="58"/>
        <v>28.9</v>
      </c>
      <c r="O761" s="368">
        <f t="shared" si="59"/>
        <v>19.266666666666666</v>
      </c>
      <c r="P761" s="368">
        <f t="shared" si="60"/>
        <v>69.36</v>
      </c>
      <c r="Q761" s="367">
        <v>42371</v>
      </c>
      <c r="R761" s="365" t="s">
        <v>1648</v>
      </c>
      <c r="S761" s="365"/>
      <c r="T761" s="365">
        <v>1</v>
      </c>
      <c r="U761" s="365"/>
      <c r="V761" s="367"/>
      <c r="W761" s="365"/>
      <c r="X761" s="365"/>
      <c r="Y761" s="365"/>
      <c r="Z761" s="365"/>
      <c r="AA761" s="533"/>
      <c r="AB761" s="365">
        <f t="shared" si="63"/>
        <v>1</v>
      </c>
      <c r="AC761" s="588"/>
      <c r="AD761" s="365"/>
    </row>
    <row r="762" spans="1:30" s="541" customFormat="1" ht="18.75" hidden="1" customHeight="1" x14ac:dyDescent="0.3">
      <c r="A762" s="365" t="s">
        <v>1892</v>
      </c>
      <c r="B762" s="365" t="s">
        <v>1233</v>
      </c>
      <c r="C762" s="588" t="s">
        <v>1124</v>
      </c>
      <c r="D762" s="588" t="s">
        <v>1234</v>
      </c>
      <c r="E762" s="365" t="s">
        <v>1864</v>
      </c>
      <c r="F762" s="365" t="s">
        <v>1886</v>
      </c>
      <c r="G762" s="365" t="s">
        <v>3</v>
      </c>
      <c r="H762" s="588"/>
      <c r="I762" s="588"/>
      <c r="J762" s="588"/>
      <c r="K762" s="588"/>
      <c r="L762" s="588"/>
      <c r="M762" s="280">
        <v>46.3</v>
      </c>
      <c r="N762" s="368">
        <f t="shared" si="58"/>
        <v>23.15</v>
      </c>
      <c r="O762" s="368">
        <f t="shared" si="59"/>
        <v>15.433333333333332</v>
      </c>
      <c r="P762" s="368">
        <f t="shared" si="60"/>
        <v>55.559999999999995</v>
      </c>
      <c r="Q762" s="367">
        <v>42371</v>
      </c>
      <c r="R762" s="365" t="s">
        <v>1648</v>
      </c>
      <c r="S762" s="365"/>
      <c r="T762" s="365">
        <v>40</v>
      </c>
      <c r="U762" s="365"/>
      <c r="V762" s="367"/>
      <c r="W762" s="365"/>
      <c r="X762" s="365"/>
      <c r="Y762" s="365"/>
      <c r="Z762" s="365"/>
      <c r="AA762" s="533"/>
      <c r="AB762" s="365">
        <f t="shared" si="63"/>
        <v>40</v>
      </c>
      <c r="AC762" s="588"/>
      <c r="AD762" s="365"/>
    </row>
    <row r="763" spans="1:30" s="541" customFormat="1" ht="18.75" hidden="1" customHeight="1" x14ac:dyDescent="0.3">
      <c r="A763" s="806" t="s">
        <v>1142</v>
      </c>
      <c r="B763" s="365" t="s">
        <v>1233</v>
      </c>
      <c r="C763" s="588" t="s">
        <v>1124</v>
      </c>
      <c r="D763" s="588" t="s">
        <v>1234</v>
      </c>
      <c r="E763" s="365" t="s">
        <v>1860</v>
      </c>
      <c r="F763" s="365" t="s">
        <v>1894</v>
      </c>
      <c r="G763" s="365" t="s">
        <v>3</v>
      </c>
      <c r="H763" s="588"/>
      <c r="I763" s="588"/>
      <c r="J763" s="588"/>
      <c r="K763" s="588"/>
      <c r="L763" s="588"/>
      <c r="M763" s="280">
        <v>46.3</v>
      </c>
      <c r="N763" s="368">
        <f t="shared" si="58"/>
        <v>23.15</v>
      </c>
      <c r="O763" s="368">
        <f t="shared" si="59"/>
        <v>15.433333333333332</v>
      </c>
      <c r="P763" s="368">
        <f t="shared" si="60"/>
        <v>55.559999999999995</v>
      </c>
      <c r="Q763" s="367">
        <v>42371</v>
      </c>
      <c r="R763" s="365" t="s">
        <v>1648</v>
      </c>
      <c r="S763" s="365"/>
      <c r="T763" s="365">
        <v>10</v>
      </c>
      <c r="U763" s="365"/>
      <c r="V763" s="367"/>
      <c r="W763" s="365"/>
      <c r="X763" s="365"/>
      <c r="Y763" s="365"/>
      <c r="Z763" s="365"/>
      <c r="AA763" s="533"/>
      <c r="AB763" s="365">
        <f t="shared" si="63"/>
        <v>10</v>
      </c>
      <c r="AC763" s="588"/>
      <c r="AD763" s="365"/>
    </row>
    <row r="764" spans="1:30" s="541" customFormat="1" ht="18.75" hidden="1" customHeight="1" x14ac:dyDescent="0.3">
      <c r="A764" s="806"/>
      <c r="B764" s="365" t="s">
        <v>1233</v>
      </c>
      <c r="C764" s="588" t="s">
        <v>1124</v>
      </c>
      <c r="D764" s="588" t="s">
        <v>1234</v>
      </c>
      <c r="E764" s="365" t="s">
        <v>1893</v>
      </c>
      <c r="F764" s="365" t="s">
        <v>344</v>
      </c>
      <c r="G764" s="365" t="s">
        <v>3</v>
      </c>
      <c r="H764" s="588"/>
      <c r="I764" s="588"/>
      <c r="J764" s="588"/>
      <c r="K764" s="588"/>
      <c r="L764" s="588"/>
      <c r="M764" s="280">
        <v>46.3</v>
      </c>
      <c r="N764" s="368">
        <f t="shared" si="58"/>
        <v>23.15</v>
      </c>
      <c r="O764" s="368">
        <f t="shared" si="59"/>
        <v>15.433333333333332</v>
      </c>
      <c r="P764" s="368">
        <f t="shared" si="60"/>
        <v>55.559999999999995</v>
      </c>
      <c r="Q764" s="367">
        <v>42371</v>
      </c>
      <c r="R764" s="365" t="s">
        <v>1648</v>
      </c>
      <c r="S764" s="365"/>
      <c r="T764" s="365">
        <v>4</v>
      </c>
      <c r="U764" s="365"/>
      <c r="V764" s="367"/>
      <c r="W764" s="365"/>
      <c r="X764" s="365"/>
      <c r="Y764" s="365"/>
      <c r="Z764" s="365"/>
      <c r="AA764" s="533"/>
      <c r="AB764" s="365">
        <f t="shared" si="63"/>
        <v>4</v>
      </c>
      <c r="AC764" s="588"/>
      <c r="AD764" s="365"/>
    </row>
    <row r="765" spans="1:30" s="541" customFormat="1" ht="18.75" hidden="1" customHeight="1" x14ac:dyDescent="0.3">
      <c r="A765" s="806"/>
      <c r="B765" s="365" t="s">
        <v>1233</v>
      </c>
      <c r="C765" s="588" t="s">
        <v>1124</v>
      </c>
      <c r="D765" s="588" t="s">
        <v>1234</v>
      </c>
      <c r="E765" s="365" t="s">
        <v>621</v>
      </c>
      <c r="F765" s="365" t="s">
        <v>344</v>
      </c>
      <c r="G765" s="365" t="s">
        <v>3</v>
      </c>
      <c r="H765" s="588"/>
      <c r="I765" s="588"/>
      <c r="J765" s="588"/>
      <c r="K765" s="588"/>
      <c r="L765" s="588"/>
      <c r="M765" s="280">
        <v>46.3</v>
      </c>
      <c r="N765" s="368">
        <f t="shared" si="58"/>
        <v>23.15</v>
      </c>
      <c r="O765" s="368">
        <f t="shared" si="59"/>
        <v>15.433333333333332</v>
      </c>
      <c r="P765" s="368">
        <f t="shared" si="60"/>
        <v>55.559999999999995</v>
      </c>
      <c r="Q765" s="367">
        <v>42371</v>
      </c>
      <c r="R765" s="365" t="s">
        <v>1648</v>
      </c>
      <c r="S765" s="365"/>
      <c r="T765" s="365">
        <v>3</v>
      </c>
      <c r="U765" s="365"/>
      <c r="V765" s="367"/>
      <c r="W765" s="365"/>
      <c r="X765" s="365"/>
      <c r="Y765" s="365"/>
      <c r="Z765" s="365"/>
      <c r="AA765" s="533"/>
      <c r="AB765" s="365">
        <f t="shared" si="63"/>
        <v>3</v>
      </c>
      <c r="AC765" s="588"/>
      <c r="AD765" s="365"/>
    </row>
    <row r="766" spans="1:30" s="541" customFormat="1" ht="18.75" hidden="1" customHeight="1" x14ac:dyDescent="0.3">
      <c r="A766" s="806"/>
      <c r="B766" s="365" t="s">
        <v>557</v>
      </c>
      <c r="C766" s="588" t="s">
        <v>164</v>
      </c>
      <c r="D766" s="588" t="s">
        <v>232</v>
      </c>
      <c r="E766" s="365" t="s">
        <v>621</v>
      </c>
      <c r="F766" s="365" t="s">
        <v>344</v>
      </c>
      <c r="G766" s="365" t="s">
        <v>3</v>
      </c>
      <c r="H766" s="588"/>
      <c r="I766" s="588"/>
      <c r="J766" s="588"/>
      <c r="K766" s="588"/>
      <c r="L766" s="365"/>
      <c r="M766" s="274">
        <v>31.06</v>
      </c>
      <c r="N766" s="366">
        <f t="shared" si="58"/>
        <v>15.53</v>
      </c>
      <c r="O766" s="366">
        <f t="shared" si="59"/>
        <v>10.353333333333333</v>
      </c>
      <c r="P766" s="366">
        <f t="shared" si="60"/>
        <v>37.271999999999998</v>
      </c>
      <c r="Q766" s="367">
        <v>42371</v>
      </c>
      <c r="R766" s="365" t="s">
        <v>1648</v>
      </c>
      <c r="S766" s="365"/>
      <c r="T766" s="365">
        <v>3</v>
      </c>
      <c r="U766" s="365"/>
      <c r="V766" s="365"/>
      <c r="W766" s="365"/>
      <c r="X766" s="365"/>
      <c r="Y766" s="365"/>
      <c r="Z766" s="365"/>
      <c r="AA766" s="365"/>
      <c r="AB766" s="365">
        <f t="shared" si="63"/>
        <v>3</v>
      </c>
      <c r="AC766" s="588"/>
      <c r="AD766" s="365"/>
    </row>
    <row r="767" spans="1:30" s="541" customFormat="1" ht="18.75" hidden="1" customHeight="1" x14ac:dyDescent="0.3">
      <c r="A767" s="806"/>
      <c r="B767" s="365" t="s">
        <v>167</v>
      </c>
      <c r="C767" s="588" t="s">
        <v>381</v>
      </c>
      <c r="D767" s="588" t="s">
        <v>382</v>
      </c>
      <c r="E767" s="365" t="s">
        <v>947</v>
      </c>
      <c r="F767" s="365" t="s">
        <v>383</v>
      </c>
      <c r="G767" s="365" t="s">
        <v>3</v>
      </c>
      <c r="H767" s="588"/>
      <c r="I767" s="588"/>
      <c r="J767" s="588"/>
      <c r="K767" s="588"/>
      <c r="L767" s="365"/>
      <c r="M767" s="274">
        <v>33.840000000000003</v>
      </c>
      <c r="N767" s="366">
        <f t="shared" si="58"/>
        <v>16.920000000000002</v>
      </c>
      <c r="O767" s="366">
        <f t="shared" si="59"/>
        <v>11.280000000000001</v>
      </c>
      <c r="P767" s="366">
        <f t="shared" si="60"/>
        <v>40.608000000000004</v>
      </c>
      <c r="Q767" s="367">
        <v>42371</v>
      </c>
      <c r="R767" s="365" t="s">
        <v>1648</v>
      </c>
      <c r="S767" s="365"/>
      <c r="T767" s="365">
        <v>10</v>
      </c>
      <c r="U767" s="365"/>
      <c r="V767" s="365"/>
      <c r="W767" s="365"/>
      <c r="X767" s="365"/>
      <c r="Y767" s="365"/>
      <c r="Z767" s="365"/>
      <c r="AA767" s="365"/>
      <c r="AB767" s="365">
        <f t="shared" si="63"/>
        <v>10</v>
      </c>
      <c r="AC767" s="588"/>
      <c r="AD767" s="365"/>
    </row>
    <row r="768" spans="1:30" s="541" customFormat="1" ht="18.75" hidden="1" customHeight="1" x14ac:dyDescent="0.3">
      <c r="A768" s="806"/>
      <c r="B768" s="365" t="s">
        <v>558</v>
      </c>
      <c r="C768" s="588" t="s">
        <v>195</v>
      </c>
      <c r="D768" s="588"/>
      <c r="E768" s="365"/>
      <c r="F768" s="365"/>
      <c r="G768" s="365"/>
      <c r="H768" s="588"/>
      <c r="I768" s="588"/>
      <c r="J768" s="588"/>
      <c r="K768" s="588"/>
      <c r="L768" s="365"/>
      <c r="M768" s="274"/>
      <c r="N768" s="366"/>
      <c r="O768" s="366"/>
      <c r="P768" s="366"/>
      <c r="Q768" s="367">
        <v>42371</v>
      </c>
      <c r="R768" s="365" t="s">
        <v>1648</v>
      </c>
      <c r="S768" s="365"/>
      <c r="T768" s="365">
        <v>1</v>
      </c>
      <c r="U768" s="365"/>
      <c r="V768" s="365"/>
      <c r="W768" s="365"/>
      <c r="X768" s="365"/>
      <c r="Y768" s="365"/>
      <c r="Z768" s="365"/>
      <c r="AA768" s="365"/>
      <c r="AB768" s="365">
        <f t="shared" si="63"/>
        <v>1</v>
      </c>
      <c r="AC768" s="588"/>
      <c r="AD768" s="365"/>
    </row>
    <row r="769" spans="1:49" s="541" customFormat="1" ht="18.75" hidden="1" customHeight="1" x14ac:dyDescent="0.3">
      <c r="A769" s="806"/>
      <c r="B769" s="365" t="s">
        <v>1030</v>
      </c>
      <c r="C769" s="588" t="s">
        <v>2303</v>
      </c>
      <c r="D769" s="588"/>
      <c r="E769" s="365"/>
      <c r="F769" s="365"/>
      <c r="G769" s="365"/>
      <c r="H769" s="588"/>
      <c r="I769" s="588"/>
      <c r="J769" s="588"/>
      <c r="K769" s="588"/>
      <c r="L769" s="365"/>
      <c r="M769" s="274"/>
      <c r="N769" s="366"/>
      <c r="O769" s="366"/>
      <c r="P769" s="366"/>
      <c r="Q769" s="367">
        <v>42371</v>
      </c>
      <c r="R769" s="365" t="s">
        <v>1648</v>
      </c>
      <c r="S769" s="365"/>
      <c r="T769" s="365">
        <v>1</v>
      </c>
      <c r="U769" s="365"/>
      <c r="V769" s="365"/>
      <c r="W769" s="365"/>
      <c r="X769" s="365"/>
      <c r="Y769" s="365"/>
      <c r="Z769" s="365"/>
      <c r="AA769" s="365"/>
      <c r="AB769" s="365">
        <f t="shared" si="63"/>
        <v>1</v>
      </c>
      <c r="AC769" s="588"/>
      <c r="AD769" s="365"/>
    </row>
    <row r="770" spans="1:49" s="541" customFormat="1" ht="18.75" hidden="1" customHeight="1" x14ac:dyDescent="0.3">
      <c r="A770" s="806"/>
      <c r="B770" s="365" t="s">
        <v>165</v>
      </c>
      <c r="C770" s="588" t="s">
        <v>195</v>
      </c>
      <c r="D770" s="588"/>
      <c r="E770" s="365"/>
      <c r="F770" s="365"/>
      <c r="G770" s="365"/>
      <c r="H770" s="588"/>
      <c r="I770" s="588"/>
      <c r="J770" s="588"/>
      <c r="K770" s="588"/>
      <c r="L770" s="365"/>
      <c r="M770" s="274"/>
      <c r="N770" s="366"/>
      <c r="O770" s="366"/>
      <c r="P770" s="366"/>
      <c r="Q770" s="367">
        <v>42371</v>
      </c>
      <c r="R770" s="365" t="s">
        <v>1648</v>
      </c>
      <c r="S770" s="365"/>
      <c r="T770" s="365">
        <v>1</v>
      </c>
      <c r="U770" s="365"/>
      <c r="V770" s="365"/>
      <c r="W770" s="365"/>
      <c r="X770" s="365"/>
      <c r="Y770" s="365"/>
      <c r="Z770" s="365"/>
      <c r="AA770" s="365"/>
      <c r="AB770" s="365">
        <f t="shared" si="63"/>
        <v>1</v>
      </c>
      <c r="AC770" s="588"/>
      <c r="AD770" s="365"/>
    </row>
    <row r="771" spans="1:49" s="541" customFormat="1" ht="18.75" hidden="1" customHeight="1" x14ac:dyDescent="0.3">
      <c r="A771" s="806"/>
      <c r="B771" s="365" t="s">
        <v>851</v>
      </c>
      <c r="C771" s="590" t="s">
        <v>852</v>
      </c>
      <c r="D771" s="588" t="s">
        <v>853</v>
      </c>
      <c r="E771" s="533"/>
      <c r="F771" s="365" t="s">
        <v>1240</v>
      </c>
      <c r="G771" s="365" t="s">
        <v>3</v>
      </c>
      <c r="H771" s="588"/>
      <c r="I771" s="588"/>
      <c r="J771" s="588"/>
      <c r="K771" s="588"/>
      <c r="L771" s="588"/>
      <c r="M771" s="280">
        <v>45.34</v>
      </c>
      <c r="N771" s="368">
        <f t="shared" ref="N771:N829" si="64">+M771/2</f>
        <v>22.67</v>
      </c>
      <c r="O771" s="368">
        <f t="shared" ref="O771:O829" si="65">+M771/3</f>
        <v>15.113333333333335</v>
      </c>
      <c r="P771" s="368">
        <f t="shared" ref="P771:P829" si="66">+M771+(M771*20%)</f>
        <v>54.408000000000001</v>
      </c>
      <c r="Q771" s="367">
        <v>42371</v>
      </c>
      <c r="R771" s="365" t="s">
        <v>1648</v>
      </c>
      <c r="S771" s="365"/>
      <c r="T771" s="533">
        <v>1</v>
      </c>
      <c r="U771" s="365"/>
      <c r="V771" s="367"/>
      <c r="W771" s="365"/>
      <c r="X771" s="365"/>
      <c r="Y771" s="365"/>
      <c r="Z771" s="365"/>
      <c r="AA771" s="533"/>
      <c r="AB771" s="533">
        <f t="shared" si="63"/>
        <v>1</v>
      </c>
      <c r="AC771" s="588"/>
      <c r="AD771" s="365"/>
    </row>
    <row r="772" spans="1:49" s="551" customFormat="1" ht="18.75" hidden="1" customHeight="1" x14ac:dyDescent="0.3">
      <c r="A772" s="806"/>
      <c r="B772" s="365" t="s">
        <v>888</v>
      </c>
      <c r="C772" s="588" t="s">
        <v>892</v>
      </c>
      <c r="D772" s="588" t="s">
        <v>1009</v>
      </c>
      <c r="E772" s="365" t="s">
        <v>1010</v>
      </c>
      <c r="F772" s="365" t="s">
        <v>909</v>
      </c>
      <c r="G772" s="365" t="s">
        <v>3</v>
      </c>
      <c r="H772" s="588"/>
      <c r="I772" s="588"/>
      <c r="J772" s="588"/>
      <c r="K772" s="588"/>
      <c r="L772" s="365"/>
      <c r="M772" s="274">
        <v>17.23</v>
      </c>
      <c r="N772" s="366">
        <f t="shared" si="64"/>
        <v>8.6150000000000002</v>
      </c>
      <c r="O772" s="366">
        <f t="shared" si="65"/>
        <v>5.7433333333333332</v>
      </c>
      <c r="P772" s="366">
        <f t="shared" si="66"/>
        <v>20.676000000000002</v>
      </c>
      <c r="Q772" s="367">
        <v>42371</v>
      </c>
      <c r="R772" s="365" t="s">
        <v>1648</v>
      </c>
      <c r="S772" s="365"/>
      <c r="T772" s="365">
        <v>1</v>
      </c>
      <c r="U772" s="365"/>
      <c r="V772" s="367"/>
      <c r="W772" s="365"/>
      <c r="X772" s="365"/>
      <c r="Y772" s="365"/>
      <c r="Z772" s="365"/>
      <c r="AA772" s="532"/>
      <c r="AB772" s="365">
        <f t="shared" si="63"/>
        <v>1</v>
      </c>
      <c r="AC772" s="588"/>
      <c r="AD772" s="365"/>
      <c r="AE772" s="547"/>
      <c r="AF772" s="547"/>
      <c r="AG772" s="547"/>
      <c r="AH772" s="547"/>
      <c r="AI772" s="547"/>
      <c r="AJ772" s="547"/>
      <c r="AK772" s="547"/>
      <c r="AL772" s="547"/>
      <c r="AM772" s="547"/>
      <c r="AN772" s="547"/>
      <c r="AO772" s="547"/>
      <c r="AP772" s="547"/>
      <c r="AQ772" s="547"/>
      <c r="AR772" s="547"/>
      <c r="AS772" s="547"/>
      <c r="AT772" s="547"/>
      <c r="AU772" s="547"/>
      <c r="AV772" s="547"/>
      <c r="AW772" s="547"/>
    </row>
    <row r="773" spans="1:49" s="541" customFormat="1" ht="18.75" hidden="1" customHeight="1" x14ac:dyDescent="0.3">
      <c r="A773" s="806"/>
      <c r="B773" s="365" t="s">
        <v>1406</v>
      </c>
      <c r="C773" s="588" t="s">
        <v>1023</v>
      </c>
      <c r="D773" s="588" t="s">
        <v>1407</v>
      </c>
      <c r="E773" s="365" t="s">
        <v>1895</v>
      </c>
      <c r="F773" s="365" t="s">
        <v>803</v>
      </c>
      <c r="G773" s="365" t="s">
        <v>3</v>
      </c>
      <c r="H773" s="588"/>
      <c r="I773" s="588"/>
      <c r="J773" s="588"/>
      <c r="K773" s="588"/>
      <c r="L773" s="365"/>
      <c r="M773" s="274">
        <v>40.03</v>
      </c>
      <c r="N773" s="366">
        <f t="shared" si="64"/>
        <v>20.015000000000001</v>
      </c>
      <c r="O773" s="366">
        <f t="shared" si="65"/>
        <v>13.343333333333334</v>
      </c>
      <c r="P773" s="366">
        <f t="shared" si="66"/>
        <v>48.036000000000001</v>
      </c>
      <c r="Q773" s="367">
        <v>42371</v>
      </c>
      <c r="R773" s="365" t="s">
        <v>1648</v>
      </c>
      <c r="S773" s="365"/>
      <c r="T773" s="365">
        <v>3</v>
      </c>
      <c r="U773" s="365"/>
      <c r="V773" s="365"/>
      <c r="W773" s="365"/>
      <c r="X773" s="365"/>
      <c r="Y773" s="365"/>
      <c r="Z773" s="365"/>
      <c r="AA773" s="365"/>
      <c r="AB773" s="365">
        <f t="shared" si="63"/>
        <v>3</v>
      </c>
      <c r="AC773" s="588"/>
      <c r="AD773" s="365"/>
    </row>
    <row r="774" spans="1:49" s="541" customFormat="1" ht="18.75" hidden="1" customHeight="1" x14ac:dyDescent="0.3">
      <c r="A774" s="807" t="s">
        <v>1139</v>
      </c>
      <c r="B774" s="365" t="s">
        <v>1385</v>
      </c>
      <c r="C774" s="588" t="s">
        <v>1386</v>
      </c>
      <c r="D774" s="588" t="s">
        <v>1387</v>
      </c>
      <c r="E774" s="365" t="s">
        <v>1148</v>
      </c>
      <c r="F774" s="365" t="s">
        <v>1070</v>
      </c>
      <c r="G774" s="365" t="s">
        <v>3</v>
      </c>
      <c r="H774" s="588"/>
      <c r="I774" s="588"/>
      <c r="J774" s="588"/>
      <c r="K774" s="588"/>
      <c r="L774" s="365"/>
      <c r="M774" s="274">
        <v>39.450000000000003</v>
      </c>
      <c r="N774" s="366">
        <f t="shared" si="64"/>
        <v>19.725000000000001</v>
      </c>
      <c r="O774" s="366">
        <f t="shared" si="65"/>
        <v>13.15</v>
      </c>
      <c r="P774" s="366">
        <f t="shared" si="66"/>
        <v>47.34</v>
      </c>
      <c r="Q774" s="367">
        <v>42371</v>
      </c>
      <c r="R774" s="365" t="s">
        <v>1648</v>
      </c>
      <c r="S774" s="365"/>
      <c r="T774" s="365">
        <v>1</v>
      </c>
      <c r="U774" s="365"/>
      <c r="V774" s="365"/>
      <c r="W774" s="365"/>
      <c r="X774" s="365"/>
      <c r="Y774" s="365"/>
      <c r="Z774" s="365"/>
      <c r="AA774" s="365"/>
      <c r="AB774" s="365">
        <f t="shared" si="63"/>
        <v>1</v>
      </c>
      <c r="AC774" s="588"/>
      <c r="AD774" s="365"/>
    </row>
    <row r="775" spans="1:49" s="541" customFormat="1" ht="18.75" hidden="1" customHeight="1" x14ac:dyDescent="0.3">
      <c r="A775" s="807"/>
      <c r="B775" s="365" t="s">
        <v>1385</v>
      </c>
      <c r="C775" s="588" t="s">
        <v>1408</v>
      </c>
      <c r="D775" s="588" t="s">
        <v>1409</v>
      </c>
      <c r="E775" s="365" t="s">
        <v>1411</v>
      </c>
      <c r="F775" s="365" t="s">
        <v>1070</v>
      </c>
      <c r="G775" s="365" t="s">
        <v>3</v>
      </c>
      <c r="H775" s="588"/>
      <c r="I775" s="588"/>
      <c r="J775" s="588"/>
      <c r="K775" s="588"/>
      <c r="L775" s="365"/>
      <c r="M775" s="274">
        <v>39.450000000000003</v>
      </c>
      <c r="N775" s="366">
        <f t="shared" si="64"/>
        <v>19.725000000000001</v>
      </c>
      <c r="O775" s="366">
        <f t="shared" si="65"/>
        <v>13.15</v>
      </c>
      <c r="P775" s="366">
        <f t="shared" si="66"/>
        <v>47.34</v>
      </c>
      <c r="Q775" s="367">
        <v>42371</v>
      </c>
      <c r="R775" s="365" t="s">
        <v>1648</v>
      </c>
      <c r="S775" s="365"/>
      <c r="T775" s="365">
        <v>1</v>
      </c>
      <c r="U775" s="365"/>
      <c r="V775" s="365"/>
      <c r="W775" s="365"/>
      <c r="X775" s="365"/>
      <c r="Y775" s="365"/>
      <c r="Z775" s="365"/>
      <c r="AA775" s="365"/>
      <c r="AB775" s="365">
        <f t="shared" si="63"/>
        <v>1</v>
      </c>
      <c r="AC775" s="588"/>
      <c r="AD775" s="365"/>
    </row>
    <row r="776" spans="1:49" s="541" customFormat="1" ht="18.75" hidden="1" customHeight="1" x14ac:dyDescent="0.3">
      <c r="A776" s="807"/>
      <c r="B776" s="365" t="s">
        <v>1327</v>
      </c>
      <c r="C776" s="588" t="s">
        <v>1328</v>
      </c>
      <c r="D776" s="588" t="s">
        <v>1329</v>
      </c>
      <c r="E776" s="365" t="s">
        <v>1255</v>
      </c>
      <c r="F776" s="365" t="s">
        <v>1413</v>
      </c>
      <c r="G776" s="365" t="s">
        <v>3</v>
      </c>
      <c r="H776" s="588"/>
      <c r="I776" s="588"/>
      <c r="J776" s="588"/>
      <c r="K776" s="588"/>
      <c r="L776" s="365"/>
      <c r="M776" s="274">
        <v>24.92</v>
      </c>
      <c r="N776" s="366">
        <f t="shared" si="64"/>
        <v>12.46</v>
      </c>
      <c r="O776" s="366">
        <f t="shared" si="65"/>
        <v>8.3066666666666666</v>
      </c>
      <c r="P776" s="366">
        <f t="shared" si="66"/>
        <v>29.904000000000003</v>
      </c>
      <c r="Q776" s="367">
        <v>42371</v>
      </c>
      <c r="R776" s="365" t="s">
        <v>1648</v>
      </c>
      <c r="S776" s="365"/>
      <c r="T776" s="365">
        <v>1</v>
      </c>
      <c r="U776" s="365"/>
      <c r="V776" s="365"/>
      <c r="W776" s="365"/>
      <c r="X776" s="365"/>
      <c r="Y776" s="365"/>
      <c r="Z776" s="365"/>
      <c r="AA776" s="365"/>
      <c r="AB776" s="365">
        <f t="shared" si="63"/>
        <v>1</v>
      </c>
      <c r="AC776" s="588"/>
      <c r="AD776" s="365"/>
    </row>
    <row r="777" spans="1:49" s="541" customFormat="1" ht="18.75" hidden="1" customHeight="1" x14ac:dyDescent="0.3">
      <c r="A777" s="807"/>
      <c r="B777" s="365" t="s">
        <v>582</v>
      </c>
      <c r="C777" s="588" t="s">
        <v>554</v>
      </c>
      <c r="D777" s="588" t="s">
        <v>583</v>
      </c>
      <c r="E777" s="364" t="s">
        <v>584</v>
      </c>
      <c r="F777" s="365" t="s">
        <v>585</v>
      </c>
      <c r="G777" s="365" t="s">
        <v>3</v>
      </c>
      <c r="H777" s="588"/>
      <c r="I777" s="588"/>
      <c r="J777" s="588"/>
      <c r="K777" s="588"/>
      <c r="L777" s="365"/>
      <c r="M777" s="274">
        <v>24.02</v>
      </c>
      <c r="N777" s="366">
        <f t="shared" si="64"/>
        <v>12.01</v>
      </c>
      <c r="O777" s="366">
        <f t="shared" si="65"/>
        <v>8.0066666666666659</v>
      </c>
      <c r="P777" s="366">
        <f t="shared" si="66"/>
        <v>28.823999999999998</v>
      </c>
      <c r="Q777" s="367">
        <v>42371</v>
      </c>
      <c r="R777" s="365" t="s">
        <v>1648</v>
      </c>
      <c r="S777" s="365"/>
      <c r="T777" s="365">
        <v>1</v>
      </c>
      <c r="U777" s="365"/>
      <c r="V777" s="367"/>
      <c r="W777" s="365"/>
      <c r="X777" s="365"/>
      <c r="Y777" s="365"/>
      <c r="Z777" s="365"/>
      <c r="AA777" s="365"/>
      <c r="AB777" s="365">
        <f t="shared" si="63"/>
        <v>1</v>
      </c>
      <c r="AC777" s="588"/>
      <c r="AD777" s="365"/>
    </row>
    <row r="778" spans="1:49" s="541" customFormat="1" ht="18.75" hidden="1" customHeight="1" x14ac:dyDescent="0.3">
      <c r="A778" s="807"/>
      <c r="B778" s="365" t="s">
        <v>588</v>
      </c>
      <c r="C778" s="588" t="s">
        <v>589</v>
      </c>
      <c r="D778" s="588" t="s">
        <v>607</v>
      </c>
      <c r="E778" s="365" t="s">
        <v>187</v>
      </c>
      <c r="F778" s="365" t="s">
        <v>1891</v>
      </c>
      <c r="G778" s="365" t="s">
        <v>3</v>
      </c>
      <c r="H778" s="588"/>
      <c r="I778" s="588"/>
      <c r="J778" s="588"/>
      <c r="K778" s="588"/>
      <c r="L778" s="365"/>
      <c r="M778" s="274">
        <v>121.46</v>
      </c>
      <c r="N778" s="366">
        <f t="shared" si="64"/>
        <v>60.73</v>
      </c>
      <c r="O778" s="366">
        <f t="shared" si="65"/>
        <v>40.486666666666665</v>
      </c>
      <c r="P778" s="366">
        <f t="shared" si="66"/>
        <v>145.75200000000001</v>
      </c>
      <c r="Q778" s="367">
        <v>42371</v>
      </c>
      <c r="R778" s="365" t="s">
        <v>1648</v>
      </c>
      <c r="S778" s="365"/>
      <c r="T778" s="365">
        <v>1</v>
      </c>
      <c r="U778" s="365"/>
      <c r="V778" s="367"/>
      <c r="W778" s="365"/>
      <c r="X778" s="365"/>
      <c r="Y778" s="365"/>
      <c r="Z778" s="365"/>
      <c r="AA778" s="365"/>
      <c r="AB778" s="365">
        <f t="shared" si="63"/>
        <v>1</v>
      </c>
      <c r="AC778" s="588"/>
      <c r="AD778" s="365"/>
    </row>
    <row r="779" spans="1:49" s="541" customFormat="1" ht="18.75" hidden="1" customHeight="1" x14ac:dyDescent="0.3">
      <c r="A779" s="807"/>
      <c r="B779" s="591" t="s">
        <v>1626</v>
      </c>
      <c r="C779" s="590" t="s">
        <v>1627</v>
      </c>
      <c r="D779" s="590" t="s">
        <v>1628</v>
      </c>
      <c r="E779" s="533" t="s">
        <v>187</v>
      </c>
      <c r="F779" s="365"/>
      <c r="G779" s="365" t="s">
        <v>3</v>
      </c>
      <c r="H779" s="588"/>
      <c r="I779" s="588"/>
      <c r="J779" s="588"/>
      <c r="K779" s="588"/>
      <c r="L779" s="588"/>
      <c r="M779" s="280">
        <v>41.38</v>
      </c>
      <c r="N779" s="368">
        <f t="shared" si="64"/>
        <v>20.69</v>
      </c>
      <c r="O779" s="368">
        <f t="shared" si="65"/>
        <v>13.793333333333335</v>
      </c>
      <c r="P779" s="368">
        <f t="shared" si="66"/>
        <v>49.656000000000006</v>
      </c>
      <c r="Q779" s="367">
        <v>42371</v>
      </c>
      <c r="R779" s="365" t="s">
        <v>1648</v>
      </c>
      <c r="S779" s="365"/>
      <c r="T779" s="533">
        <v>1</v>
      </c>
      <c r="U779" s="365"/>
      <c r="V779" s="367"/>
      <c r="W779" s="365"/>
      <c r="X779" s="365"/>
      <c r="Y779" s="365"/>
      <c r="Z779" s="365"/>
      <c r="AA779" s="533"/>
      <c r="AB779" s="533">
        <v>1</v>
      </c>
      <c r="AC779" s="588"/>
      <c r="AD779" s="365"/>
    </row>
    <row r="780" spans="1:49" s="541" customFormat="1" ht="18.75" hidden="1" customHeight="1" x14ac:dyDescent="0.3">
      <c r="A780" s="807"/>
      <c r="B780" s="365" t="s">
        <v>1283</v>
      </c>
      <c r="C780" s="588" t="s">
        <v>1357</v>
      </c>
      <c r="D780" s="588" t="s">
        <v>1285</v>
      </c>
      <c r="E780" s="365" t="s">
        <v>1888</v>
      </c>
      <c r="F780" s="365" t="s">
        <v>552</v>
      </c>
      <c r="G780" s="365" t="s">
        <v>3</v>
      </c>
      <c r="H780" s="588"/>
      <c r="I780" s="588"/>
      <c r="J780" s="588"/>
      <c r="K780" s="588"/>
      <c r="L780" s="588"/>
      <c r="M780" s="280">
        <v>60.89</v>
      </c>
      <c r="N780" s="368">
        <f t="shared" si="64"/>
        <v>30.445</v>
      </c>
      <c r="O780" s="368">
        <f t="shared" si="65"/>
        <v>20.296666666666667</v>
      </c>
      <c r="P780" s="368">
        <f t="shared" si="66"/>
        <v>73.067999999999998</v>
      </c>
      <c r="Q780" s="367">
        <v>42371</v>
      </c>
      <c r="R780" s="365" t="s">
        <v>1648</v>
      </c>
      <c r="S780" s="365"/>
      <c r="T780" s="365">
        <v>1</v>
      </c>
      <c r="U780" s="365"/>
      <c r="V780" s="367"/>
      <c r="W780" s="365"/>
      <c r="X780" s="365"/>
      <c r="Y780" s="365"/>
      <c r="Z780" s="365"/>
      <c r="AA780" s="533"/>
      <c r="AB780" s="365">
        <f>T780</f>
        <v>1</v>
      </c>
      <c r="AC780" s="588"/>
      <c r="AD780" s="365"/>
    </row>
    <row r="781" spans="1:49" s="541" customFormat="1" ht="18.75" hidden="1" customHeight="1" x14ac:dyDescent="0.3">
      <c r="A781" s="807"/>
      <c r="B781" s="365" t="s">
        <v>1406</v>
      </c>
      <c r="C781" s="588" t="s">
        <v>960</v>
      </c>
      <c r="D781" s="588" t="s">
        <v>961</v>
      </c>
      <c r="E781" s="365" t="s">
        <v>1580</v>
      </c>
      <c r="F781" s="365" t="s">
        <v>803</v>
      </c>
      <c r="G781" s="365" t="s">
        <v>3</v>
      </c>
      <c r="H781" s="588"/>
      <c r="I781" s="588"/>
      <c r="J781" s="588"/>
      <c r="K781" s="588"/>
      <c r="L781" s="365"/>
      <c r="M781" s="274">
        <v>40.03</v>
      </c>
      <c r="N781" s="366">
        <f t="shared" si="64"/>
        <v>20.015000000000001</v>
      </c>
      <c r="O781" s="366">
        <f t="shared" si="65"/>
        <v>13.343333333333334</v>
      </c>
      <c r="P781" s="366">
        <f t="shared" si="66"/>
        <v>48.036000000000001</v>
      </c>
      <c r="Q781" s="367">
        <v>42371</v>
      </c>
      <c r="R781" s="365" t="s">
        <v>1648</v>
      </c>
      <c r="S781" s="365"/>
      <c r="T781" s="365">
        <v>1</v>
      </c>
      <c r="U781" s="365"/>
      <c r="V781" s="365"/>
      <c r="W781" s="365"/>
      <c r="X781" s="365"/>
      <c r="Y781" s="365"/>
      <c r="Z781" s="365"/>
      <c r="AA781" s="365"/>
      <c r="AB781" s="365">
        <f>T781</f>
        <v>1</v>
      </c>
      <c r="AC781" s="588"/>
      <c r="AD781" s="365"/>
    </row>
    <row r="782" spans="1:49" s="551" customFormat="1" ht="18.75" hidden="1" customHeight="1" x14ac:dyDescent="0.3">
      <c r="A782" s="807"/>
      <c r="B782" s="365" t="s">
        <v>791</v>
      </c>
      <c r="C782" s="588" t="s">
        <v>813</v>
      </c>
      <c r="D782" s="590" t="s">
        <v>814</v>
      </c>
      <c r="E782" s="365" t="s">
        <v>1750</v>
      </c>
      <c r="F782" s="365" t="s">
        <v>909</v>
      </c>
      <c r="G782" s="365" t="s">
        <v>3</v>
      </c>
      <c r="H782" s="588"/>
      <c r="I782" s="588"/>
      <c r="J782" s="588"/>
      <c r="K782" s="588"/>
      <c r="L782" s="365"/>
      <c r="M782" s="274">
        <v>42.72</v>
      </c>
      <c r="N782" s="366">
        <f t="shared" si="64"/>
        <v>21.36</v>
      </c>
      <c r="O782" s="366">
        <f t="shared" si="65"/>
        <v>14.24</v>
      </c>
      <c r="P782" s="366">
        <f t="shared" si="66"/>
        <v>51.263999999999996</v>
      </c>
      <c r="Q782" s="367">
        <v>42371</v>
      </c>
      <c r="R782" s="365" t="s">
        <v>1648</v>
      </c>
      <c r="S782" s="365"/>
      <c r="T782" s="365">
        <v>1</v>
      </c>
      <c r="U782" s="365"/>
      <c r="V782" s="367"/>
      <c r="W782" s="365"/>
      <c r="X782" s="365"/>
      <c r="Y782" s="365"/>
      <c r="Z782" s="365"/>
      <c r="AA782" s="532"/>
      <c r="AB782" s="365">
        <v>1</v>
      </c>
      <c r="AC782" s="588"/>
      <c r="AD782" s="365"/>
      <c r="AE782" s="547"/>
      <c r="AF782" s="547"/>
      <c r="AG782" s="547"/>
      <c r="AH782" s="547"/>
      <c r="AI782" s="547"/>
      <c r="AJ782" s="547"/>
      <c r="AK782" s="547"/>
      <c r="AL782" s="547"/>
      <c r="AM782" s="547"/>
      <c r="AN782" s="547"/>
      <c r="AO782" s="547"/>
      <c r="AP782" s="547"/>
      <c r="AQ782" s="547"/>
      <c r="AR782" s="547"/>
      <c r="AS782" s="547"/>
      <c r="AT782" s="547"/>
      <c r="AU782" s="547"/>
      <c r="AV782" s="547"/>
      <c r="AW782" s="547"/>
    </row>
    <row r="783" spans="1:49" s="551" customFormat="1" ht="18.75" hidden="1" customHeight="1" x14ac:dyDescent="0.3">
      <c r="A783" s="807"/>
      <c r="B783" s="365" t="s">
        <v>1143</v>
      </c>
      <c r="C783" s="588" t="s">
        <v>1149</v>
      </c>
      <c r="D783" s="588" t="s">
        <v>1150</v>
      </c>
      <c r="E783" s="365" t="s">
        <v>1151</v>
      </c>
      <c r="F783" s="365" t="s">
        <v>883</v>
      </c>
      <c r="G783" s="365" t="s">
        <v>3</v>
      </c>
      <c r="H783" s="588"/>
      <c r="I783" s="588"/>
      <c r="J783" s="588"/>
      <c r="K783" s="588"/>
      <c r="L783" s="365"/>
      <c r="M783" s="274">
        <v>22.03</v>
      </c>
      <c r="N783" s="366">
        <f t="shared" si="64"/>
        <v>11.015000000000001</v>
      </c>
      <c r="O783" s="366">
        <f t="shared" si="65"/>
        <v>7.3433333333333337</v>
      </c>
      <c r="P783" s="366">
        <f t="shared" si="66"/>
        <v>26.436</v>
      </c>
      <c r="Q783" s="367">
        <v>42371</v>
      </c>
      <c r="R783" s="365" t="s">
        <v>1648</v>
      </c>
      <c r="S783" s="365"/>
      <c r="T783" s="365">
        <v>1</v>
      </c>
      <c r="U783" s="365"/>
      <c r="V783" s="367"/>
      <c r="W783" s="365"/>
      <c r="X783" s="365"/>
      <c r="Y783" s="365"/>
      <c r="Z783" s="365"/>
      <c r="AA783" s="532"/>
      <c r="AB783" s="365">
        <f t="shared" ref="AB783:AB791" si="67">T783</f>
        <v>1</v>
      </c>
      <c r="AC783" s="588"/>
      <c r="AD783" s="365"/>
      <c r="AE783" s="547"/>
      <c r="AF783" s="547"/>
      <c r="AG783" s="547"/>
      <c r="AH783" s="547"/>
      <c r="AI783" s="547"/>
      <c r="AJ783" s="547"/>
      <c r="AK783" s="547"/>
      <c r="AL783" s="547"/>
      <c r="AM783" s="547"/>
      <c r="AN783" s="547"/>
      <c r="AO783" s="547"/>
      <c r="AP783" s="547"/>
      <c r="AQ783" s="547"/>
      <c r="AR783" s="547"/>
      <c r="AS783" s="547"/>
      <c r="AT783" s="547"/>
      <c r="AU783" s="547"/>
      <c r="AV783" s="547"/>
      <c r="AW783" s="547"/>
    </row>
    <row r="784" spans="1:49" s="551" customFormat="1" ht="18.75" hidden="1" customHeight="1" x14ac:dyDescent="0.3">
      <c r="A784" s="807"/>
      <c r="B784" s="365" t="s">
        <v>977</v>
      </c>
      <c r="C784" s="588" t="s">
        <v>1154</v>
      </c>
      <c r="D784" s="588" t="s">
        <v>1155</v>
      </c>
      <c r="E784" s="365" t="s">
        <v>1890</v>
      </c>
      <c r="F784" s="365" t="s">
        <v>1156</v>
      </c>
      <c r="G784" s="365" t="s">
        <v>3</v>
      </c>
      <c r="H784" s="588"/>
      <c r="I784" s="588"/>
      <c r="J784" s="588"/>
      <c r="K784" s="588"/>
      <c r="L784" s="365"/>
      <c r="M784" s="274">
        <v>117.96</v>
      </c>
      <c r="N784" s="366">
        <f t="shared" si="64"/>
        <v>58.98</v>
      </c>
      <c r="O784" s="366">
        <f t="shared" si="65"/>
        <v>39.32</v>
      </c>
      <c r="P784" s="366">
        <f t="shared" si="66"/>
        <v>141.55199999999999</v>
      </c>
      <c r="Q784" s="367">
        <v>42371</v>
      </c>
      <c r="R784" s="365" t="s">
        <v>1648</v>
      </c>
      <c r="S784" s="365"/>
      <c r="T784" s="365">
        <v>2</v>
      </c>
      <c r="U784" s="365"/>
      <c r="V784" s="367"/>
      <c r="W784" s="365"/>
      <c r="X784" s="365"/>
      <c r="Y784" s="365"/>
      <c r="Z784" s="365"/>
      <c r="AA784" s="532"/>
      <c r="AB784" s="365">
        <f t="shared" si="67"/>
        <v>2</v>
      </c>
      <c r="AC784" s="588"/>
      <c r="AD784" s="365"/>
      <c r="AE784" s="547"/>
      <c r="AF784" s="547"/>
      <c r="AG784" s="547"/>
      <c r="AH784" s="547"/>
      <c r="AI784" s="547"/>
      <c r="AJ784" s="547"/>
      <c r="AK784" s="547"/>
      <c r="AL784" s="547"/>
      <c r="AM784" s="547"/>
      <c r="AN784" s="547"/>
      <c r="AO784" s="547"/>
      <c r="AP784" s="547"/>
      <c r="AQ784" s="547"/>
      <c r="AR784" s="547"/>
      <c r="AS784" s="547"/>
      <c r="AT784" s="547"/>
      <c r="AU784" s="547"/>
      <c r="AV784" s="547"/>
      <c r="AW784" s="547"/>
    </row>
    <row r="785" spans="1:49" s="551" customFormat="1" ht="18.75" hidden="1" customHeight="1" x14ac:dyDescent="0.3">
      <c r="A785" s="807"/>
      <c r="B785" s="365" t="s">
        <v>977</v>
      </c>
      <c r="C785" s="588" t="s">
        <v>1050</v>
      </c>
      <c r="D785" s="588" t="s">
        <v>1157</v>
      </c>
      <c r="E785" s="365" t="s">
        <v>1158</v>
      </c>
      <c r="F785" s="365" t="s">
        <v>1159</v>
      </c>
      <c r="G785" s="365" t="s">
        <v>3</v>
      </c>
      <c r="H785" s="588"/>
      <c r="I785" s="588"/>
      <c r="J785" s="588"/>
      <c r="K785" s="588"/>
      <c r="L785" s="365"/>
      <c r="M785" s="274">
        <v>98.3</v>
      </c>
      <c r="N785" s="366">
        <f t="shared" si="64"/>
        <v>49.15</v>
      </c>
      <c r="O785" s="366">
        <f t="shared" si="65"/>
        <v>32.766666666666666</v>
      </c>
      <c r="P785" s="366">
        <f t="shared" si="66"/>
        <v>117.96</v>
      </c>
      <c r="Q785" s="367">
        <v>42371</v>
      </c>
      <c r="R785" s="365" t="s">
        <v>1648</v>
      </c>
      <c r="S785" s="365"/>
      <c r="T785" s="365">
        <v>1</v>
      </c>
      <c r="U785" s="365"/>
      <c r="V785" s="367"/>
      <c r="W785" s="365"/>
      <c r="X785" s="365"/>
      <c r="Y785" s="365"/>
      <c r="Z785" s="365"/>
      <c r="AA785" s="532"/>
      <c r="AB785" s="365">
        <f t="shared" si="67"/>
        <v>1</v>
      </c>
      <c r="AC785" s="588"/>
      <c r="AD785" s="365"/>
      <c r="AE785" s="547"/>
      <c r="AF785" s="547"/>
      <c r="AG785" s="547"/>
      <c r="AH785" s="547"/>
      <c r="AI785" s="547"/>
      <c r="AJ785" s="547"/>
      <c r="AK785" s="547"/>
      <c r="AL785" s="547"/>
      <c r="AM785" s="547"/>
      <c r="AN785" s="547"/>
      <c r="AO785" s="547"/>
      <c r="AP785" s="547"/>
      <c r="AQ785" s="547"/>
      <c r="AR785" s="547"/>
      <c r="AS785" s="547"/>
      <c r="AT785" s="547"/>
      <c r="AU785" s="547"/>
      <c r="AV785" s="547"/>
      <c r="AW785" s="547"/>
    </row>
    <row r="786" spans="1:49" s="541" customFormat="1" ht="18.75" hidden="1" customHeight="1" x14ac:dyDescent="0.3">
      <c r="A786" s="807"/>
      <c r="B786" s="365" t="s">
        <v>587</v>
      </c>
      <c r="C786" s="588" t="s">
        <v>195</v>
      </c>
      <c r="D786" s="588" t="s">
        <v>231</v>
      </c>
      <c r="E786" s="365" t="s">
        <v>187</v>
      </c>
      <c r="F786" s="365" t="s">
        <v>688</v>
      </c>
      <c r="G786" s="365" t="s">
        <v>3</v>
      </c>
      <c r="H786" s="588"/>
      <c r="I786" s="588"/>
      <c r="J786" s="588"/>
      <c r="K786" s="588"/>
      <c r="L786" s="365"/>
      <c r="M786" s="274">
        <v>31.06</v>
      </c>
      <c r="N786" s="366">
        <f t="shared" si="64"/>
        <v>15.53</v>
      </c>
      <c r="O786" s="366">
        <f t="shared" si="65"/>
        <v>10.353333333333333</v>
      </c>
      <c r="P786" s="366">
        <f t="shared" si="66"/>
        <v>37.271999999999998</v>
      </c>
      <c r="Q786" s="367">
        <v>42371</v>
      </c>
      <c r="R786" s="365" t="s">
        <v>1648</v>
      </c>
      <c r="S786" s="365"/>
      <c r="T786" s="365">
        <v>1</v>
      </c>
      <c r="U786" s="365"/>
      <c r="V786" s="365"/>
      <c r="W786" s="365"/>
      <c r="X786" s="365"/>
      <c r="Y786" s="365"/>
      <c r="Z786" s="365"/>
      <c r="AA786" s="365"/>
      <c r="AB786" s="365">
        <f t="shared" si="67"/>
        <v>1</v>
      </c>
      <c r="AC786" s="588"/>
      <c r="AD786" s="365"/>
    </row>
    <row r="787" spans="1:49" s="541" customFormat="1" ht="18.75" hidden="1" customHeight="1" x14ac:dyDescent="0.3">
      <c r="A787" s="807"/>
      <c r="B787" s="365" t="s">
        <v>587</v>
      </c>
      <c r="C787" s="588" t="s">
        <v>16</v>
      </c>
      <c r="D787" s="588" t="s">
        <v>227</v>
      </c>
      <c r="E787" s="365" t="s">
        <v>1889</v>
      </c>
      <c r="F787" s="365" t="s">
        <v>344</v>
      </c>
      <c r="G787" s="365" t="s">
        <v>3</v>
      </c>
      <c r="H787" s="588"/>
      <c r="I787" s="588"/>
      <c r="J787" s="588"/>
      <c r="K787" s="588"/>
      <c r="L787" s="365"/>
      <c r="M787" s="274">
        <v>31.06</v>
      </c>
      <c r="N787" s="366">
        <f t="shared" si="64"/>
        <v>15.53</v>
      </c>
      <c r="O787" s="366">
        <f t="shared" si="65"/>
        <v>10.353333333333333</v>
      </c>
      <c r="P787" s="366">
        <f t="shared" si="66"/>
        <v>37.271999999999998</v>
      </c>
      <c r="Q787" s="367">
        <v>42371</v>
      </c>
      <c r="R787" s="365" t="s">
        <v>1648</v>
      </c>
      <c r="S787" s="365"/>
      <c r="T787" s="365">
        <v>5</v>
      </c>
      <c r="U787" s="365"/>
      <c r="V787" s="367"/>
      <c r="W787" s="365"/>
      <c r="X787" s="365"/>
      <c r="Y787" s="365"/>
      <c r="Z787" s="365"/>
      <c r="AA787" s="365"/>
      <c r="AB787" s="533">
        <f t="shared" si="67"/>
        <v>5</v>
      </c>
      <c r="AC787" s="588"/>
      <c r="AD787" s="365"/>
    </row>
    <row r="788" spans="1:49" s="541" customFormat="1" ht="18.75" hidden="1" customHeight="1" x14ac:dyDescent="0.3">
      <c r="A788" s="807"/>
      <c r="B788" s="365" t="s">
        <v>30</v>
      </c>
      <c r="C788" s="588" t="s">
        <v>62</v>
      </c>
      <c r="D788" s="588" t="s">
        <v>228</v>
      </c>
      <c r="E788" s="365" t="s">
        <v>1743</v>
      </c>
      <c r="F788" s="365" t="s">
        <v>344</v>
      </c>
      <c r="G788" s="365" t="s">
        <v>3</v>
      </c>
      <c r="H788" s="588"/>
      <c r="I788" s="588"/>
      <c r="J788" s="588"/>
      <c r="K788" s="588"/>
      <c r="L788" s="365"/>
      <c r="M788" s="274">
        <v>31.06</v>
      </c>
      <c r="N788" s="366">
        <f t="shared" si="64"/>
        <v>15.53</v>
      </c>
      <c r="O788" s="366">
        <f t="shared" si="65"/>
        <v>10.353333333333333</v>
      </c>
      <c r="P788" s="366">
        <f t="shared" si="66"/>
        <v>37.271999999999998</v>
      </c>
      <c r="Q788" s="367">
        <v>42371</v>
      </c>
      <c r="R788" s="365" t="s">
        <v>1648</v>
      </c>
      <c r="S788" s="365"/>
      <c r="T788" s="365">
        <v>1</v>
      </c>
      <c r="U788" s="365"/>
      <c r="V788" s="365"/>
      <c r="W788" s="365"/>
      <c r="X788" s="365"/>
      <c r="Y788" s="365"/>
      <c r="Z788" s="365"/>
      <c r="AA788" s="365"/>
      <c r="AB788" s="533">
        <f t="shared" si="67"/>
        <v>1</v>
      </c>
      <c r="AC788" s="588"/>
      <c r="AD788" s="365"/>
    </row>
    <row r="789" spans="1:49" s="541" customFormat="1" ht="18.75" hidden="1" customHeight="1" x14ac:dyDescent="0.3">
      <c r="A789" s="807"/>
      <c r="B789" s="365" t="s">
        <v>587</v>
      </c>
      <c r="C789" s="588" t="s">
        <v>62</v>
      </c>
      <c r="D789" s="588" t="s">
        <v>228</v>
      </c>
      <c r="E789" s="365" t="s">
        <v>1355</v>
      </c>
      <c r="F789" s="365" t="s">
        <v>344</v>
      </c>
      <c r="G789" s="365" t="s">
        <v>3</v>
      </c>
      <c r="H789" s="588"/>
      <c r="I789" s="588"/>
      <c r="J789" s="588"/>
      <c r="K789" s="588"/>
      <c r="L789" s="365"/>
      <c r="M789" s="274">
        <v>31.06</v>
      </c>
      <c r="N789" s="366">
        <f t="shared" si="64"/>
        <v>15.53</v>
      </c>
      <c r="O789" s="366">
        <f t="shared" si="65"/>
        <v>10.353333333333333</v>
      </c>
      <c r="P789" s="366">
        <f t="shared" si="66"/>
        <v>37.271999999999998</v>
      </c>
      <c r="Q789" s="367">
        <v>42371</v>
      </c>
      <c r="R789" s="365" t="s">
        <v>1648</v>
      </c>
      <c r="S789" s="365"/>
      <c r="T789" s="365">
        <v>1</v>
      </c>
      <c r="U789" s="365"/>
      <c r="V789" s="365"/>
      <c r="W789" s="365"/>
      <c r="X789" s="365"/>
      <c r="Y789" s="365"/>
      <c r="Z789" s="365"/>
      <c r="AA789" s="365"/>
      <c r="AB789" s="533">
        <f t="shared" si="67"/>
        <v>1</v>
      </c>
      <c r="AC789" s="588"/>
      <c r="AD789" s="365"/>
    </row>
    <row r="790" spans="1:49" s="541" customFormat="1" ht="18.75" hidden="1" customHeight="1" x14ac:dyDescent="0.3">
      <c r="A790" s="807"/>
      <c r="B790" s="365" t="s">
        <v>800</v>
      </c>
      <c r="C790" s="588" t="s">
        <v>62</v>
      </c>
      <c r="D790" s="588" t="s">
        <v>228</v>
      </c>
      <c r="E790" s="365" t="s">
        <v>1826</v>
      </c>
      <c r="F790" s="365" t="s">
        <v>801</v>
      </c>
      <c r="G790" s="365" t="s">
        <v>3</v>
      </c>
      <c r="H790" s="588"/>
      <c r="I790" s="588"/>
      <c r="J790" s="588"/>
      <c r="K790" s="588"/>
      <c r="L790" s="365"/>
      <c r="M790" s="274">
        <v>33.380000000000003</v>
      </c>
      <c r="N790" s="366">
        <f t="shared" si="64"/>
        <v>16.690000000000001</v>
      </c>
      <c r="O790" s="366">
        <f t="shared" si="65"/>
        <v>11.126666666666667</v>
      </c>
      <c r="P790" s="366">
        <f t="shared" si="66"/>
        <v>40.056000000000004</v>
      </c>
      <c r="Q790" s="367">
        <v>42371</v>
      </c>
      <c r="R790" s="365" t="s">
        <v>1648</v>
      </c>
      <c r="S790" s="365"/>
      <c r="T790" s="365">
        <v>2</v>
      </c>
      <c r="U790" s="365"/>
      <c r="V790" s="365"/>
      <c r="W790" s="365"/>
      <c r="X790" s="365"/>
      <c r="Y790" s="365"/>
      <c r="Z790" s="365"/>
      <c r="AA790" s="365"/>
      <c r="AB790" s="533">
        <f t="shared" si="67"/>
        <v>2</v>
      </c>
      <c r="AC790" s="588"/>
      <c r="AD790" s="365"/>
    </row>
    <row r="791" spans="1:49" s="541" customFormat="1" ht="18.75" hidden="1" customHeight="1" x14ac:dyDescent="0.3">
      <c r="A791" s="807"/>
      <c r="B791" s="365" t="s">
        <v>28</v>
      </c>
      <c r="C791" s="588" t="s">
        <v>55</v>
      </c>
      <c r="D791" s="588" t="s">
        <v>214</v>
      </c>
      <c r="E791" s="365"/>
      <c r="F791" s="365" t="s">
        <v>339</v>
      </c>
      <c r="G791" s="365" t="s">
        <v>3</v>
      </c>
      <c r="H791" s="588"/>
      <c r="I791" s="588"/>
      <c r="J791" s="588"/>
      <c r="K791" s="588"/>
      <c r="L791" s="365"/>
      <c r="M791" s="274">
        <v>53.42</v>
      </c>
      <c r="N791" s="366">
        <f t="shared" si="64"/>
        <v>26.71</v>
      </c>
      <c r="O791" s="366">
        <f t="shared" si="65"/>
        <v>17.806666666666668</v>
      </c>
      <c r="P791" s="366">
        <f t="shared" si="66"/>
        <v>64.103999999999999</v>
      </c>
      <c r="Q791" s="367">
        <v>42371</v>
      </c>
      <c r="R791" s="365" t="s">
        <v>1648</v>
      </c>
      <c r="S791" s="365"/>
      <c r="T791" s="365">
        <v>1</v>
      </c>
      <c r="U791" s="365"/>
      <c r="V791" s="365"/>
      <c r="W791" s="365"/>
      <c r="X791" s="365"/>
      <c r="Y791" s="365"/>
      <c r="Z791" s="365"/>
      <c r="AA791" s="365"/>
      <c r="AB791" s="365">
        <f t="shared" si="67"/>
        <v>1</v>
      </c>
      <c r="AC791" s="588"/>
      <c r="AD791" s="365"/>
    </row>
    <row r="792" spans="1:49" s="541" customFormat="1" ht="18.75" hidden="1" customHeight="1" x14ac:dyDescent="0.3">
      <c r="A792" s="807" t="s">
        <v>1140</v>
      </c>
      <c r="B792" s="365" t="s">
        <v>500</v>
      </c>
      <c r="C792" s="588" t="s">
        <v>501</v>
      </c>
      <c r="D792" s="588" t="s">
        <v>521</v>
      </c>
      <c r="E792" s="365" t="s">
        <v>1876</v>
      </c>
      <c r="F792" s="365" t="s">
        <v>522</v>
      </c>
      <c r="G792" s="365" t="s">
        <v>3</v>
      </c>
      <c r="H792" s="588"/>
      <c r="I792" s="588"/>
      <c r="J792" s="588"/>
      <c r="K792" s="588"/>
      <c r="L792" s="365"/>
      <c r="M792" s="274">
        <v>63.85</v>
      </c>
      <c r="N792" s="366">
        <f t="shared" si="64"/>
        <v>31.925000000000001</v>
      </c>
      <c r="O792" s="366">
        <f t="shared" si="65"/>
        <v>21.283333333333335</v>
      </c>
      <c r="P792" s="366">
        <f t="shared" si="66"/>
        <v>76.62</v>
      </c>
      <c r="Q792" s="367">
        <v>42371</v>
      </c>
      <c r="R792" s="365" t="s">
        <v>1648</v>
      </c>
      <c r="S792" s="365"/>
      <c r="T792" s="365">
        <v>1</v>
      </c>
      <c r="U792" s="365"/>
      <c r="V792" s="365"/>
      <c r="W792" s="365"/>
      <c r="X792" s="365"/>
      <c r="Y792" s="365"/>
      <c r="Z792" s="365"/>
      <c r="AA792" s="365"/>
      <c r="AB792" s="365">
        <f>T792-Y792</f>
        <v>1</v>
      </c>
      <c r="AC792" s="588"/>
      <c r="AD792" s="365"/>
    </row>
    <row r="793" spans="1:49" s="541" customFormat="1" ht="18.75" hidden="1" customHeight="1" x14ac:dyDescent="0.3">
      <c r="A793" s="807"/>
      <c r="B793" s="365" t="s">
        <v>474</v>
      </c>
      <c r="C793" s="588" t="s">
        <v>72</v>
      </c>
      <c r="D793" s="588" t="s">
        <v>241</v>
      </c>
      <c r="E793" s="365" t="s">
        <v>198</v>
      </c>
      <c r="F793" s="365" t="s">
        <v>340</v>
      </c>
      <c r="G793" s="365" t="s">
        <v>3</v>
      </c>
      <c r="H793" s="588"/>
      <c r="I793" s="588"/>
      <c r="J793" s="588"/>
      <c r="K793" s="588"/>
      <c r="L793" s="365"/>
      <c r="M793" s="274">
        <v>15.2</v>
      </c>
      <c r="N793" s="366">
        <f t="shared" si="64"/>
        <v>7.6</v>
      </c>
      <c r="O793" s="366">
        <f t="shared" si="65"/>
        <v>5.0666666666666664</v>
      </c>
      <c r="P793" s="366">
        <f t="shared" si="66"/>
        <v>18.239999999999998</v>
      </c>
      <c r="Q793" s="367">
        <v>42371</v>
      </c>
      <c r="R793" s="365" t="s">
        <v>1648</v>
      </c>
      <c r="S793" s="365"/>
      <c r="T793" s="365">
        <v>1</v>
      </c>
      <c r="U793" s="365"/>
      <c r="V793" s="365"/>
      <c r="W793" s="365"/>
      <c r="X793" s="365"/>
      <c r="Y793" s="365"/>
      <c r="Z793" s="365"/>
      <c r="AA793" s="365"/>
      <c r="AB793" s="365">
        <f t="shared" ref="AB793:AB798" si="68">T793</f>
        <v>1</v>
      </c>
      <c r="AC793" s="588"/>
      <c r="AD793" s="365"/>
    </row>
    <row r="794" spans="1:49" s="541" customFormat="1" ht="18.75" hidden="1" customHeight="1" x14ac:dyDescent="0.3">
      <c r="A794" s="807"/>
      <c r="B794" s="365" t="s">
        <v>64</v>
      </c>
      <c r="C794" s="588" t="s">
        <v>199</v>
      </c>
      <c r="D794" s="588" t="s">
        <v>260</v>
      </c>
      <c r="E794" s="365" t="s">
        <v>1877</v>
      </c>
      <c r="F794" s="365" t="s">
        <v>349</v>
      </c>
      <c r="G794" s="365" t="s">
        <v>3</v>
      </c>
      <c r="H794" s="588"/>
      <c r="I794" s="588"/>
      <c r="J794" s="588"/>
      <c r="K794" s="588"/>
      <c r="L794" s="365"/>
      <c r="M794" s="274">
        <v>33.81</v>
      </c>
      <c r="N794" s="366">
        <f t="shared" si="64"/>
        <v>16.905000000000001</v>
      </c>
      <c r="O794" s="366">
        <f t="shared" si="65"/>
        <v>11.270000000000001</v>
      </c>
      <c r="P794" s="366">
        <f t="shared" si="66"/>
        <v>40.572000000000003</v>
      </c>
      <c r="Q794" s="367">
        <v>42371</v>
      </c>
      <c r="R794" s="365" t="s">
        <v>1648</v>
      </c>
      <c r="S794" s="365"/>
      <c r="T794" s="365">
        <v>1</v>
      </c>
      <c r="U794" s="365"/>
      <c r="V794" s="365"/>
      <c r="W794" s="365"/>
      <c r="X794" s="365"/>
      <c r="Y794" s="365"/>
      <c r="Z794" s="365"/>
      <c r="AA794" s="365"/>
      <c r="AB794" s="365">
        <f t="shared" si="68"/>
        <v>1</v>
      </c>
      <c r="AC794" s="588"/>
      <c r="AD794" s="365"/>
    </row>
    <row r="795" spans="1:49" s="541" customFormat="1" ht="18.75" hidden="1" customHeight="1" x14ac:dyDescent="0.3">
      <c r="A795" s="807"/>
      <c r="B795" s="365" t="s">
        <v>37</v>
      </c>
      <c r="C795" s="588" t="s">
        <v>166</v>
      </c>
      <c r="D795" s="588" t="s">
        <v>233</v>
      </c>
      <c r="E795" s="365" t="s">
        <v>622</v>
      </c>
      <c r="F795" s="365" t="s">
        <v>343</v>
      </c>
      <c r="G795" s="365" t="s">
        <v>3</v>
      </c>
      <c r="H795" s="588"/>
      <c r="I795" s="588"/>
      <c r="J795" s="588"/>
      <c r="K795" s="588"/>
      <c r="L795" s="365"/>
      <c r="M795" s="274">
        <v>34.200000000000003</v>
      </c>
      <c r="N795" s="366">
        <f t="shared" si="64"/>
        <v>17.100000000000001</v>
      </c>
      <c r="O795" s="366">
        <f t="shared" si="65"/>
        <v>11.4</v>
      </c>
      <c r="P795" s="366">
        <f t="shared" si="66"/>
        <v>41.040000000000006</v>
      </c>
      <c r="Q795" s="367">
        <v>42371</v>
      </c>
      <c r="R795" s="365" t="s">
        <v>1648</v>
      </c>
      <c r="S795" s="365"/>
      <c r="T795" s="365">
        <v>1</v>
      </c>
      <c r="U795" s="365"/>
      <c r="V795" s="365"/>
      <c r="W795" s="365"/>
      <c r="X795" s="365"/>
      <c r="Y795" s="365"/>
      <c r="Z795" s="365"/>
      <c r="AA795" s="365"/>
      <c r="AB795" s="365">
        <f t="shared" si="68"/>
        <v>1</v>
      </c>
      <c r="AC795" s="588"/>
      <c r="AD795" s="365"/>
    </row>
    <row r="796" spans="1:49" s="541" customFormat="1" ht="18.75" hidden="1" customHeight="1" x14ac:dyDescent="0.3">
      <c r="A796" s="807"/>
      <c r="B796" s="365" t="s">
        <v>822</v>
      </c>
      <c r="C796" s="588" t="s">
        <v>617</v>
      </c>
      <c r="D796" s="588" t="s">
        <v>823</v>
      </c>
      <c r="E796" s="365" t="s">
        <v>1883</v>
      </c>
      <c r="F796" s="365" t="s">
        <v>647</v>
      </c>
      <c r="G796" s="365" t="s">
        <v>3</v>
      </c>
      <c r="H796" s="588"/>
      <c r="I796" s="588"/>
      <c r="J796" s="588"/>
      <c r="K796" s="588"/>
      <c r="L796" s="588"/>
      <c r="M796" s="280">
        <v>35.22</v>
      </c>
      <c r="N796" s="368">
        <f t="shared" si="64"/>
        <v>17.61</v>
      </c>
      <c r="O796" s="368">
        <f t="shared" si="65"/>
        <v>11.74</v>
      </c>
      <c r="P796" s="368">
        <f t="shared" si="66"/>
        <v>42.263999999999996</v>
      </c>
      <c r="Q796" s="367">
        <v>42371</v>
      </c>
      <c r="R796" s="365" t="s">
        <v>1648</v>
      </c>
      <c r="S796" s="365"/>
      <c r="T796" s="365">
        <v>3</v>
      </c>
      <c r="U796" s="365"/>
      <c r="V796" s="367"/>
      <c r="W796" s="365"/>
      <c r="X796" s="365"/>
      <c r="Y796" s="365"/>
      <c r="Z796" s="365"/>
      <c r="AA796" s="533"/>
      <c r="AB796" s="365">
        <f t="shared" si="68"/>
        <v>3</v>
      </c>
      <c r="AC796" s="588"/>
      <c r="AD796" s="365"/>
    </row>
    <row r="797" spans="1:49" s="551" customFormat="1" ht="18.75" hidden="1" customHeight="1" x14ac:dyDescent="0.3">
      <c r="A797" s="807"/>
      <c r="B797" s="365" t="s">
        <v>1001</v>
      </c>
      <c r="C797" s="588" t="s">
        <v>1002</v>
      </c>
      <c r="D797" s="588" t="s">
        <v>1003</v>
      </c>
      <c r="E797" s="365" t="s">
        <v>804</v>
      </c>
      <c r="F797" s="365" t="s">
        <v>1004</v>
      </c>
      <c r="G797" s="365" t="s">
        <v>3</v>
      </c>
      <c r="H797" s="588"/>
      <c r="I797" s="588"/>
      <c r="J797" s="588"/>
      <c r="K797" s="588"/>
      <c r="L797" s="365"/>
      <c r="M797" s="274">
        <v>27.43</v>
      </c>
      <c r="N797" s="366">
        <f t="shared" si="64"/>
        <v>13.715</v>
      </c>
      <c r="O797" s="366">
        <f t="shared" si="65"/>
        <v>9.1433333333333326</v>
      </c>
      <c r="P797" s="366">
        <f t="shared" si="66"/>
        <v>32.915999999999997</v>
      </c>
      <c r="Q797" s="367">
        <v>42371</v>
      </c>
      <c r="R797" s="365" t="s">
        <v>1648</v>
      </c>
      <c r="S797" s="365"/>
      <c r="T797" s="365">
        <v>1</v>
      </c>
      <c r="U797" s="365"/>
      <c r="V797" s="367"/>
      <c r="W797" s="365"/>
      <c r="X797" s="365"/>
      <c r="Y797" s="365"/>
      <c r="Z797" s="365"/>
      <c r="AA797" s="532"/>
      <c r="AB797" s="365">
        <f t="shared" si="68"/>
        <v>1</v>
      </c>
      <c r="AC797" s="588"/>
      <c r="AD797" s="365"/>
      <c r="AE797" s="547"/>
      <c r="AF797" s="547"/>
      <c r="AG797" s="547"/>
      <c r="AH797" s="547"/>
      <c r="AI797" s="547"/>
      <c r="AJ797" s="547"/>
      <c r="AK797" s="547"/>
      <c r="AL797" s="547"/>
      <c r="AM797" s="547"/>
      <c r="AN797" s="547"/>
      <c r="AO797" s="547"/>
      <c r="AP797" s="547"/>
      <c r="AQ797" s="547"/>
      <c r="AR797" s="547"/>
      <c r="AS797" s="547"/>
      <c r="AT797" s="547"/>
      <c r="AU797" s="547"/>
      <c r="AV797" s="547"/>
      <c r="AW797" s="547"/>
    </row>
    <row r="798" spans="1:49" s="551" customFormat="1" ht="18.75" hidden="1" customHeight="1" x14ac:dyDescent="0.3">
      <c r="A798" s="807"/>
      <c r="B798" s="365" t="s">
        <v>1001</v>
      </c>
      <c r="C798" s="588" t="s">
        <v>1006</v>
      </c>
      <c r="D798" s="588" t="s">
        <v>1007</v>
      </c>
      <c r="E798" s="365" t="s">
        <v>1008</v>
      </c>
      <c r="F798" s="365" t="s">
        <v>908</v>
      </c>
      <c r="G798" s="365" t="s">
        <v>3</v>
      </c>
      <c r="H798" s="588"/>
      <c r="I798" s="588"/>
      <c r="J798" s="588"/>
      <c r="K798" s="588"/>
      <c r="L798" s="365"/>
      <c r="M798" s="274">
        <v>27.43</v>
      </c>
      <c r="N798" s="366">
        <f t="shared" si="64"/>
        <v>13.715</v>
      </c>
      <c r="O798" s="366">
        <f t="shared" si="65"/>
        <v>9.1433333333333326</v>
      </c>
      <c r="P798" s="366">
        <f t="shared" si="66"/>
        <v>32.915999999999997</v>
      </c>
      <c r="Q798" s="367">
        <v>42371</v>
      </c>
      <c r="R798" s="365" t="s">
        <v>1648</v>
      </c>
      <c r="S798" s="365"/>
      <c r="T798" s="365">
        <v>1</v>
      </c>
      <c r="U798" s="365"/>
      <c r="V798" s="367"/>
      <c r="W798" s="365"/>
      <c r="X798" s="365"/>
      <c r="Y798" s="365"/>
      <c r="Z798" s="365"/>
      <c r="AA798" s="532"/>
      <c r="AB798" s="365">
        <f t="shared" si="68"/>
        <v>1</v>
      </c>
      <c r="AC798" s="588"/>
      <c r="AD798" s="365"/>
      <c r="AE798" s="547"/>
      <c r="AF798" s="547"/>
      <c r="AG798" s="547"/>
      <c r="AH798" s="547"/>
      <c r="AI798" s="547"/>
      <c r="AJ798" s="547"/>
      <c r="AK798" s="547"/>
      <c r="AL798" s="547"/>
      <c r="AM798" s="547"/>
      <c r="AN798" s="547"/>
      <c r="AO798" s="547"/>
      <c r="AP798" s="547"/>
      <c r="AQ798" s="547"/>
      <c r="AR798" s="547"/>
      <c r="AS798" s="547"/>
      <c r="AT798" s="547"/>
      <c r="AU798" s="547"/>
      <c r="AV798" s="547"/>
      <c r="AW798" s="547"/>
    </row>
    <row r="799" spans="1:49" s="551" customFormat="1" ht="18.75" hidden="1" customHeight="1" x14ac:dyDescent="0.3">
      <c r="A799" s="807"/>
      <c r="B799" s="365" t="s">
        <v>959</v>
      </c>
      <c r="C799" s="588" t="s">
        <v>794</v>
      </c>
      <c r="D799" s="588" t="s">
        <v>1005</v>
      </c>
      <c r="E799" s="365" t="s">
        <v>1884</v>
      </c>
      <c r="F799" s="365" t="s">
        <v>963</v>
      </c>
      <c r="G799" s="365" t="s">
        <v>3</v>
      </c>
      <c r="H799" s="588"/>
      <c r="I799" s="588"/>
      <c r="J799" s="588"/>
      <c r="K799" s="588"/>
      <c r="L799" s="365"/>
      <c r="M799" s="274">
        <v>36.15</v>
      </c>
      <c r="N799" s="366">
        <f t="shared" si="64"/>
        <v>18.074999999999999</v>
      </c>
      <c r="O799" s="366">
        <f t="shared" si="65"/>
        <v>12.049999999999999</v>
      </c>
      <c r="P799" s="366">
        <f t="shared" si="66"/>
        <v>43.379999999999995</v>
      </c>
      <c r="Q799" s="367">
        <v>42371</v>
      </c>
      <c r="R799" s="365" t="s">
        <v>1648</v>
      </c>
      <c r="S799" s="365"/>
      <c r="T799" s="365">
        <v>2</v>
      </c>
      <c r="U799" s="365"/>
      <c r="V799" s="367"/>
      <c r="W799" s="365"/>
      <c r="X799" s="365"/>
      <c r="Y799" s="365"/>
      <c r="Z799" s="365"/>
      <c r="AA799" s="532"/>
      <c r="AB799" s="365">
        <v>2</v>
      </c>
      <c r="AC799" s="588"/>
      <c r="AD799" s="365"/>
      <c r="AE799" s="547"/>
      <c r="AF799" s="547"/>
      <c r="AG799" s="547"/>
      <c r="AH799" s="547"/>
      <c r="AI799" s="547"/>
      <c r="AJ799" s="547"/>
      <c r="AK799" s="547"/>
      <c r="AL799" s="547"/>
      <c r="AM799" s="547"/>
      <c r="AN799" s="547"/>
      <c r="AO799" s="547"/>
      <c r="AP799" s="547"/>
      <c r="AQ799" s="547"/>
      <c r="AR799" s="547"/>
      <c r="AS799" s="547"/>
      <c r="AT799" s="547"/>
      <c r="AU799" s="547"/>
      <c r="AV799" s="547"/>
      <c r="AW799" s="547"/>
    </row>
    <row r="800" spans="1:49" s="551" customFormat="1" ht="18.75" hidden="1" customHeight="1" x14ac:dyDescent="0.3">
      <c r="A800" s="807"/>
      <c r="B800" s="365" t="s">
        <v>1014</v>
      </c>
      <c r="C800" s="588" t="s">
        <v>1015</v>
      </c>
      <c r="D800" s="588" t="s">
        <v>1016</v>
      </c>
      <c r="E800" s="365" t="s">
        <v>1017</v>
      </c>
      <c r="F800" s="365" t="s">
        <v>908</v>
      </c>
      <c r="G800" s="365" t="s">
        <v>3</v>
      </c>
      <c r="H800" s="588"/>
      <c r="I800" s="588"/>
      <c r="J800" s="588"/>
      <c r="K800" s="588"/>
      <c r="L800" s="365"/>
      <c r="M800" s="274">
        <v>35.409999999999997</v>
      </c>
      <c r="N800" s="366">
        <f t="shared" si="64"/>
        <v>17.704999999999998</v>
      </c>
      <c r="O800" s="366">
        <f t="shared" si="65"/>
        <v>11.803333333333333</v>
      </c>
      <c r="P800" s="366">
        <f t="shared" si="66"/>
        <v>42.491999999999997</v>
      </c>
      <c r="Q800" s="367">
        <v>42371</v>
      </c>
      <c r="R800" s="365" t="s">
        <v>1648</v>
      </c>
      <c r="S800" s="365"/>
      <c r="T800" s="365">
        <v>1</v>
      </c>
      <c r="U800" s="365"/>
      <c r="V800" s="367"/>
      <c r="W800" s="365"/>
      <c r="X800" s="365"/>
      <c r="Y800" s="365"/>
      <c r="Z800" s="365"/>
      <c r="AA800" s="532"/>
      <c r="AB800" s="365">
        <v>1</v>
      </c>
      <c r="AC800" s="588"/>
      <c r="AD800" s="365"/>
      <c r="AE800" s="547"/>
      <c r="AF800" s="547"/>
      <c r="AG800" s="547"/>
      <c r="AH800" s="547"/>
      <c r="AI800" s="547"/>
      <c r="AJ800" s="547"/>
      <c r="AK800" s="547"/>
      <c r="AL800" s="547"/>
      <c r="AM800" s="547"/>
      <c r="AN800" s="547"/>
      <c r="AO800" s="547"/>
      <c r="AP800" s="547"/>
      <c r="AQ800" s="547"/>
      <c r="AR800" s="547"/>
      <c r="AS800" s="547"/>
      <c r="AT800" s="547"/>
      <c r="AU800" s="547"/>
      <c r="AV800" s="547"/>
      <c r="AW800" s="547"/>
    </row>
    <row r="801" spans="1:49" s="551" customFormat="1" ht="18.75" hidden="1" customHeight="1" x14ac:dyDescent="0.3">
      <c r="A801" s="807"/>
      <c r="B801" s="365" t="s">
        <v>1063</v>
      </c>
      <c r="C801" s="588" t="s">
        <v>1065</v>
      </c>
      <c r="D801" s="588" t="s">
        <v>1068</v>
      </c>
      <c r="E801" s="365" t="s">
        <v>1052</v>
      </c>
      <c r="F801" s="365" t="s">
        <v>1070</v>
      </c>
      <c r="G801" s="365" t="s">
        <v>3</v>
      </c>
      <c r="H801" s="588"/>
      <c r="I801" s="588"/>
      <c r="J801" s="588"/>
      <c r="K801" s="588"/>
      <c r="L801" s="365"/>
      <c r="M801" s="274">
        <v>42.96</v>
      </c>
      <c r="N801" s="366">
        <f t="shared" si="64"/>
        <v>21.48</v>
      </c>
      <c r="O801" s="366">
        <f t="shared" si="65"/>
        <v>14.32</v>
      </c>
      <c r="P801" s="366">
        <f t="shared" si="66"/>
        <v>51.552</v>
      </c>
      <c r="Q801" s="367">
        <v>42371</v>
      </c>
      <c r="R801" s="365" t="s">
        <v>1648</v>
      </c>
      <c r="S801" s="365"/>
      <c r="T801" s="365">
        <v>1</v>
      </c>
      <c r="U801" s="365"/>
      <c r="V801" s="367"/>
      <c r="W801" s="365"/>
      <c r="X801" s="365"/>
      <c r="Y801" s="365"/>
      <c r="Z801" s="365"/>
      <c r="AA801" s="532"/>
      <c r="AB801" s="364">
        <f t="shared" ref="AB801:AB807" si="69">T801</f>
        <v>1</v>
      </c>
      <c r="AC801" s="588"/>
      <c r="AD801" s="365"/>
      <c r="AE801" s="547"/>
      <c r="AF801" s="547"/>
      <c r="AG801" s="547"/>
      <c r="AH801" s="547"/>
      <c r="AI801" s="547"/>
      <c r="AJ801" s="547"/>
      <c r="AK801" s="547"/>
      <c r="AL801" s="547"/>
      <c r="AM801" s="547"/>
      <c r="AN801" s="547"/>
      <c r="AO801" s="547"/>
      <c r="AP801" s="547"/>
      <c r="AQ801" s="547"/>
      <c r="AR801" s="547"/>
      <c r="AS801" s="547"/>
      <c r="AT801" s="547"/>
      <c r="AU801" s="547"/>
      <c r="AV801" s="547"/>
      <c r="AW801" s="547"/>
    </row>
    <row r="802" spans="1:49" s="551" customFormat="1" ht="18.75" hidden="1" customHeight="1" x14ac:dyDescent="0.3">
      <c r="A802" s="807"/>
      <c r="B802" s="365" t="s">
        <v>1063</v>
      </c>
      <c r="C802" s="588" t="s">
        <v>1077</v>
      </c>
      <c r="D802" s="588" t="s">
        <v>1080</v>
      </c>
      <c r="E802" s="365" t="s">
        <v>1085</v>
      </c>
      <c r="F802" s="365" t="s">
        <v>1070</v>
      </c>
      <c r="G802" s="365" t="s">
        <v>3</v>
      </c>
      <c r="H802" s="588"/>
      <c r="I802" s="588"/>
      <c r="J802" s="588"/>
      <c r="K802" s="588"/>
      <c r="L802" s="365"/>
      <c r="M802" s="274">
        <v>31.1</v>
      </c>
      <c r="N802" s="366">
        <f t="shared" si="64"/>
        <v>15.55</v>
      </c>
      <c r="O802" s="366">
        <f t="shared" si="65"/>
        <v>10.366666666666667</v>
      </c>
      <c r="P802" s="366">
        <f t="shared" si="66"/>
        <v>37.32</v>
      </c>
      <c r="Q802" s="367">
        <v>42371</v>
      </c>
      <c r="R802" s="365" t="s">
        <v>1648</v>
      </c>
      <c r="S802" s="365"/>
      <c r="T802" s="365">
        <v>3</v>
      </c>
      <c r="U802" s="365"/>
      <c r="V802" s="367"/>
      <c r="W802" s="365"/>
      <c r="X802" s="365"/>
      <c r="Y802" s="365"/>
      <c r="Z802" s="365"/>
      <c r="AA802" s="532"/>
      <c r="AB802" s="364">
        <f t="shared" si="69"/>
        <v>3</v>
      </c>
      <c r="AC802" s="588"/>
      <c r="AD802" s="365"/>
      <c r="AE802" s="547"/>
      <c r="AF802" s="547"/>
      <c r="AG802" s="547"/>
      <c r="AH802" s="547"/>
      <c r="AI802" s="547"/>
      <c r="AJ802" s="547"/>
      <c r="AK802" s="547"/>
      <c r="AL802" s="547"/>
      <c r="AM802" s="547"/>
      <c r="AN802" s="547"/>
      <c r="AO802" s="547"/>
      <c r="AP802" s="547"/>
      <c r="AQ802" s="547"/>
      <c r="AR802" s="547"/>
      <c r="AS802" s="547"/>
      <c r="AT802" s="547"/>
      <c r="AU802" s="547"/>
      <c r="AV802" s="547"/>
      <c r="AW802" s="547"/>
    </row>
    <row r="803" spans="1:49" s="551" customFormat="1" ht="18.75" hidden="1" customHeight="1" x14ac:dyDescent="0.3">
      <c r="A803" s="807"/>
      <c r="B803" s="365" t="s">
        <v>1063</v>
      </c>
      <c r="C803" s="588" t="s">
        <v>1077</v>
      </c>
      <c r="D803" s="588" t="s">
        <v>1080</v>
      </c>
      <c r="E803" s="365" t="s">
        <v>911</v>
      </c>
      <c r="F803" s="365" t="s">
        <v>1070</v>
      </c>
      <c r="G803" s="365" t="s">
        <v>3</v>
      </c>
      <c r="H803" s="588"/>
      <c r="I803" s="588"/>
      <c r="J803" s="588"/>
      <c r="K803" s="588"/>
      <c r="L803" s="365"/>
      <c r="M803" s="274">
        <v>31.1</v>
      </c>
      <c r="N803" s="366">
        <f t="shared" si="64"/>
        <v>15.55</v>
      </c>
      <c r="O803" s="366">
        <f t="shared" si="65"/>
        <v>10.366666666666667</v>
      </c>
      <c r="P803" s="366">
        <f t="shared" si="66"/>
        <v>37.32</v>
      </c>
      <c r="Q803" s="367">
        <v>42371</v>
      </c>
      <c r="R803" s="365" t="s">
        <v>1648</v>
      </c>
      <c r="S803" s="365"/>
      <c r="T803" s="365">
        <v>1</v>
      </c>
      <c r="U803" s="365"/>
      <c r="V803" s="367"/>
      <c r="W803" s="365"/>
      <c r="X803" s="365"/>
      <c r="Y803" s="365"/>
      <c r="Z803" s="365"/>
      <c r="AA803" s="532"/>
      <c r="AB803" s="364">
        <f t="shared" si="69"/>
        <v>1</v>
      </c>
      <c r="AC803" s="588"/>
      <c r="AD803" s="365"/>
      <c r="AE803" s="547"/>
      <c r="AF803" s="547"/>
      <c r="AG803" s="547"/>
      <c r="AH803" s="547"/>
      <c r="AI803" s="547"/>
      <c r="AJ803" s="547"/>
      <c r="AK803" s="547"/>
      <c r="AL803" s="547"/>
      <c r="AM803" s="547"/>
      <c r="AN803" s="547"/>
      <c r="AO803" s="547"/>
      <c r="AP803" s="547"/>
      <c r="AQ803" s="547"/>
      <c r="AR803" s="547"/>
      <c r="AS803" s="547"/>
      <c r="AT803" s="547"/>
      <c r="AU803" s="547"/>
      <c r="AV803" s="547"/>
      <c r="AW803" s="547"/>
    </row>
    <row r="804" spans="1:49" s="551" customFormat="1" ht="18.75" hidden="1" customHeight="1" x14ac:dyDescent="0.3">
      <c r="A804" s="807"/>
      <c r="B804" s="365" t="s">
        <v>1063</v>
      </c>
      <c r="C804" s="588" t="s">
        <v>1081</v>
      </c>
      <c r="D804" s="588" t="s">
        <v>1083</v>
      </c>
      <c r="E804" s="365" t="s">
        <v>1818</v>
      </c>
      <c r="F804" s="365" t="s">
        <v>1070</v>
      </c>
      <c r="G804" s="365" t="s">
        <v>3</v>
      </c>
      <c r="H804" s="588"/>
      <c r="I804" s="588"/>
      <c r="J804" s="588"/>
      <c r="K804" s="588"/>
      <c r="L804" s="365"/>
      <c r="M804" s="274">
        <v>31.1</v>
      </c>
      <c r="N804" s="366">
        <f t="shared" si="64"/>
        <v>15.55</v>
      </c>
      <c r="O804" s="366">
        <f t="shared" si="65"/>
        <v>10.366666666666667</v>
      </c>
      <c r="P804" s="366">
        <f t="shared" si="66"/>
        <v>37.32</v>
      </c>
      <c r="Q804" s="367">
        <v>42371</v>
      </c>
      <c r="R804" s="365" t="s">
        <v>1648</v>
      </c>
      <c r="S804" s="365"/>
      <c r="T804" s="365">
        <v>3</v>
      </c>
      <c r="U804" s="365"/>
      <c r="V804" s="367"/>
      <c r="W804" s="365"/>
      <c r="X804" s="365"/>
      <c r="Y804" s="365"/>
      <c r="Z804" s="365"/>
      <c r="AA804" s="532"/>
      <c r="AB804" s="364">
        <f t="shared" si="69"/>
        <v>3</v>
      </c>
      <c r="AC804" s="588"/>
      <c r="AD804" s="365"/>
      <c r="AE804" s="547"/>
      <c r="AF804" s="547"/>
      <c r="AG804" s="547"/>
      <c r="AH804" s="547"/>
      <c r="AI804" s="547"/>
      <c r="AJ804" s="547"/>
      <c r="AK804" s="547"/>
      <c r="AL804" s="547"/>
      <c r="AM804" s="547"/>
      <c r="AN804" s="547"/>
      <c r="AO804" s="547"/>
      <c r="AP804" s="547"/>
      <c r="AQ804" s="547"/>
      <c r="AR804" s="547"/>
      <c r="AS804" s="547"/>
      <c r="AT804" s="547"/>
      <c r="AU804" s="547"/>
      <c r="AV804" s="547"/>
      <c r="AW804" s="547"/>
    </row>
    <row r="805" spans="1:49" s="551" customFormat="1" ht="18.75" hidden="1" customHeight="1" x14ac:dyDescent="0.3">
      <c r="A805" s="807"/>
      <c r="B805" s="365" t="s">
        <v>1063</v>
      </c>
      <c r="C805" s="588" t="s">
        <v>1082</v>
      </c>
      <c r="D805" s="588" t="s">
        <v>1084</v>
      </c>
      <c r="E805" s="365" t="s">
        <v>1086</v>
      </c>
      <c r="F805" s="365" t="s">
        <v>1070</v>
      </c>
      <c r="G805" s="365" t="s">
        <v>3</v>
      </c>
      <c r="H805" s="588"/>
      <c r="I805" s="588"/>
      <c r="J805" s="588"/>
      <c r="K805" s="588"/>
      <c r="L805" s="365"/>
      <c r="M805" s="274">
        <v>31.1</v>
      </c>
      <c r="N805" s="366">
        <f t="shared" si="64"/>
        <v>15.55</v>
      </c>
      <c r="O805" s="366">
        <f t="shared" si="65"/>
        <v>10.366666666666667</v>
      </c>
      <c r="P805" s="366">
        <f t="shared" si="66"/>
        <v>37.32</v>
      </c>
      <c r="Q805" s="367">
        <v>42371</v>
      </c>
      <c r="R805" s="365" t="s">
        <v>1648</v>
      </c>
      <c r="S805" s="365"/>
      <c r="T805" s="365">
        <v>1</v>
      </c>
      <c r="U805" s="365"/>
      <c r="V805" s="367"/>
      <c r="W805" s="365"/>
      <c r="X805" s="365"/>
      <c r="Y805" s="365"/>
      <c r="Z805" s="365"/>
      <c r="AA805" s="532"/>
      <c r="AB805" s="364">
        <f t="shared" si="69"/>
        <v>1</v>
      </c>
      <c r="AC805" s="588"/>
      <c r="AD805" s="365"/>
      <c r="AE805" s="547"/>
      <c r="AF805" s="547"/>
      <c r="AG805" s="547"/>
      <c r="AH805" s="547"/>
      <c r="AI805" s="547"/>
      <c r="AJ805" s="547"/>
      <c r="AK805" s="547"/>
      <c r="AL805" s="547"/>
      <c r="AM805" s="547"/>
      <c r="AN805" s="547"/>
      <c r="AO805" s="547"/>
      <c r="AP805" s="547"/>
      <c r="AQ805" s="547"/>
      <c r="AR805" s="547"/>
      <c r="AS805" s="547"/>
      <c r="AT805" s="547"/>
      <c r="AU805" s="547"/>
      <c r="AV805" s="547"/>
      <c r="AW805" s="547"/>
    </row>
    <row r="806" spans="1:49" s="551" customFormat="1" ht="18.75" hidden="1" customHeight="1" x14ac:dyDescent="0.3">
      <c r="A806" s="807"/>
      <c r="B806" s="365" t="s">
        <v>628</v>
      </c>
      <c r="C806" s="588" t="s">
        <v>632</v>
      </c>
      <c r="D806" s="588" t="s">
        <v>633</v>
      </c>
      <c r="E806" s="365" t="s">
        <v>911</v>
      </c>
      <c r="F806" s="365" t="s">
        <v>1882</v>
      </c>
      <c r="G806" s="365" t="s">
        <v>3</v>
      </c>
      <c r="H806" s="588"/>
      <c r="I806" s="588"/>
      <c r="J806" s="588"/>
      <c r="K806" s="588"/>
      <c r="L806" s="365"/>
      <c r="M806" s="274">
        <v>47.55</v>
      </c>
      <c r="N806" s="366">
        <f t="shared" si="64"/>
        <v>23.774999999999999</v>
      </c>
      <c r="O806" s="366">
        <f t="shared" si="65"/>
        <v>15.85</v>
      </c>
      <c r="P806" s="366">
        <f t="shared" si="66"/>
        <v>57.059999999999995</v>
      </c>
      <c r="Q806" s="367">
        <v>42371</v>
      </c>
      <c r="R806" s="365" t="s">
        <v>1648</v>
      </c>
      <c r="S806" s="365"/>
      <c r="T806" s="365">
        <v>1</v>
      </c>
      <c r="U806" s="365"/>
      <c r="V806" s="367"/>
      <c r="W806" s="365"/>
      <c r="X806" s="365"/>
      <c r="Y806" s="365"/>
      <c r="Z806" s="365"/>
      <c r="AA806" s="532"/>
      <c r="AB806" s="365">
        <f t="shared" si="69"/>
        <v>1</v>
      </c>
      <c r="AC806" s="588"/>
      <c r="AD806" s="365"/>
      <c r="AE806" s="547"/>
      <c r="AF806" s="547"/>
      <c r="AG806" s="547"/>
      <c r="AH806" s="547"/>
      <c r="AI806" s="547"/>
      <c r="AJ806" s="547"/>
      <c r="AK806" s="547"/>
      <c r="AL806" s="547"/>
      <c r="AM806" s="547"/>
      <c r="AN806" s="547"/>
      <c r="AO806" s="547"/>
      <c r="AP806" s="547"/>
      <c r="AQ806" s="547"/>
      <c r="AR806" s="547"/>
      <c r="AS806" s="547"/>
      <c r="AT806" s="547"/>
      <c r="AU806" s="547"/>
      <c r="AV806" s="547"/>
      <c r="AW806" s="547"/>
    </row>
    <row r="807" spans="1:49" s="551" customFormat="1" ht="18.75" hidden="1" customHeight="1" x14ac:dyDescent="0.3">
      <c r="A807" s="807"/>
      <c r="B807" s="365" t="s">
        <v>994</v>
      </c>
      <c r="C807" s="588" t="s">
        <v>685</v>
      </c>
      <c r="D807" s="588" t="s">
        <v>995</v>
      </c>
      <c r="E807" s="365" t="s">
        <v>996</v>
      </c>
      <c r="F807" s="365" t="s">
        <v>909</v>
      </c>
      <c r="G807" s="365" t="s">
        <v>3</v>
      </c>
      <c r="H807" s="588"/>
      <c r="I807" s="588"/>
      <c r="J807" s="588"/>
      <c r="K807" s="588"/>
      <c r="L807" s="365"/>
      <c r="M807" s="274">
        <v>35.409999999999997</v>
      </c>
      <c r="N807" s="366">
        <f t="shared" si="64"/>
        <v>17.704999999999998</v>
      </c>
      <c r="O807" s="366">
        <f t="shared" si="65"/>
        <v>11.803333333333333</v>
      </c>
      <c r="P807" s="366">
        <f t="shared" si="66"/>
        <v>42.491999999999997</v>
      </c>
      <c r="Q807" s="367">
        <v>42371</v>
      </c>
      <c r="R807" s="365" t="s">
        <v>1648</v>
      </c>
      <c r="S807" s="365"/>
      <c r="T807" s="365">
        <v>2</v>
      </c>
      <c r="U807" s="365"/>
      <c r="V807" s="367"/>
      <c r="W807" s="365"/>
      <c r="X807" s="365"/>
      <c r="Y807" s="365"/>
      <c r="Z807" s="365"/>
      <c r="AA807" s="532"/>
      <c r="AB807" s="365">
        <f t="shared" si="69"/>
        <v>2</v>
      </c>
      <c r="AC807" s="588"/>
      <c r="AD807" s="365"/>
      <c r="AE807" s="547"/>
      <c r="AF807" s="547"/>
      <c r="AG807" s="547"/>
      <c r="AH807" s="547"/>
      <c r="AI807" s="547"/>
      <c r="AJ807" s="547"/>
      <c r="AK807" s="547"/>
      <c r="AL807" s="547"/>
      <c r="AM807" s="547"/>
      <c r="AN807" s="547"/>
      <c r="AO807" s="547"/>
      <c r="AP807" s="547"/>
      <c r="AQ807" s="547"/>
      <c r="AR807" s="547"/>
      <c r="AS807" s="547"/>
      <c r="AT807" s="547"/>
      <c r="AU807" s="547"/>
      <c r="AV807" s="547"/>
      <c r="AW807" s="547"/>
    </row>
    <row r="808" spans="1:49" s="551" customFormat="1" ht="18.75" hidden="1" customHeight="1" x14ac:dyDescent="0.3">
      <c r="A808" s="807"/>
      <c r="B808" s="365" t="s">
        <v>969</v>
      </c>
      <c r="C808" s="588" t="s">
        <v>970</v>
      </c>
      <c r="D808" s="588" t="s">
        <v>971</v>
      </c>
      <c r="E808" s="365" t="s">
        <v>866</v>
      </c>
      <c r="F808" s="365" t="s">
        <v>909</v>
      </c>
      <c r="G808" s="365" t="s">
        <v>3</v>
      </c>
      <c r="H808" s="588"/>
      <c r="I808" s="588"/>
      <c r="J808" s="588"/>
      <c r="K808" s="588"/>
      <c r="L808" s="365"/>
      <c r="M808" s="274">
        <v>40.49</v>
      </c>
      <c r="N808" s="366">
        <f t="shared" si="64"/>
        <v>20.245000000000001</v>
      </c>
      <c r="O808" s="366">
        <f t="shared" si="65"/>
        <v>13.496666666666668</v>
      </c>
      <c r="P808" s="366">
        <f t="shared" si="66"/>
        <v>48.588000000000001</v>
      </c>
      <c r="Q808" s="367">
        <v>42371</v>
      </c>
      <c r="R808" s="365" t="s">
        <v>1648</v>
      </c>
      <c r="S808" s="365"/>
      <c r="T808" s="365">
        <v>1</v>
      </c>
      <c r="U808" s="365"/>
      <c r="V808" s="367"/>
      <c r="W808" s="365"/>
      <c r="X808" s="365"/>
      <c r="Y808" s="365"/>
      <c r="Z808" s="365"/>
      <c r="AA808" s="532"/>
      <c r="AB808" s="365">
        <v>1</v>
      </c>
      <c r="AC808" s="588"/>
      <c r="AD808" s="365"/>
      <c r="AE808" s="547"/>
      <c r="AF808" s="547"/>
      <c r="AG808" s="547"/>
      <c r="AH808" s="547"/>
      <c r="AI808" s="547"/>
      <c r="AJ808" s="547"/>
      <c r="AK808" s="547"/>
      <c r="AL808" s="547"/>
      <c r="AM808" s="547"/>
      <c r="AN808" s="547"/>
      <c r="AO808" s="547"/>
      <c r="AP808" s="547"/>
      <c r="AQ808" s="547"/>
      <c r="AR808" s="547"/>
      <c r="AS808" s="547"/>
      <c r="AT808" s="547"/>
      <c r="AU808" s="547"/>
      <c r="AV808" s="547"/>
      <c r="AW808" s="547"/>
    </row>
    <row r="809" spans="1:49" s="551" customFormat="1" ht="18.75" hidden="1" customHeight="1" x14ac:dyDescent="0.3">
      <c r="A809" s="807"/>
      <c r="B809" s="365" t="s">
        <v>969</v>
      </c>
      <c r="C809" s="588" t="s">
        <v>970</v>
      </c>
      <c r="D809" s="588" t="s">
        <v>971</v>
      </c>
      <c r="E809" s="365" t="s">
        <v>1887</v>
      </c>
      <c r="F809" s="365" t="s">
        <v>1018</v>
      </c>
      <c r="G809" s="365" t="s">
        <v>3</v>
      </c>
      <c r="H809" s="588"/>
      <c r="I809" s="588"/>
      <c r="J809" s="588"/>
      <c r="K809" s="588"/>
      <c r="L809" s="365"/>
      <c r="M809" s="274">
        <v>40.49</v>
      </c>
      <c r="N809" s="366">
        <f t="shared" si="64"/>
        <v>20.245000000000001</v>
      </c>
      <c r="O809" s="366">
        <f t="shared" si="65"/>
        <v>13.496666666666668</v>
      </c>
      <c r="P809" s="366">
        <f t="shared" si="66"/>
        <v>48.588000000000001</v>
      </c>
      <c r="Q809" s="367">
        <v>42371</v>
      </c>
      <c r="R809" s="365" t="s">
        <v>1648</v>
      </c>
      <c r="S809" s="365"/>
      <c r="T809" s="365">
        <v>1</v>
      </c>
      <c r="U809" s="365"/>
      <c r="V809" s="367"/>
      <c r="W809" s="365"/>
      <c r="X809" s="365"/>
      <c r="Y809" s="365"/>
      <c r="Z809" s="365"/>
      <c r="AA809" s="532"/>
      <c r="AB809" s="365">
        <f>T809</f>
        <v>1</v>
      </c>
      <c r="AC809" s="588"/>
      <c r="AD809" s="365"/>
      <c r="AE809" s="547"/>
      <c r="AF809" s="547"/>
      <c r="AG809" s="547"/>
      <c r="AH809" s="547"/>
      <c r="AI809" s="547"/>
      <c r="AJ809" s="547"/>
      <c r="AK809" s="547"/>
      <c r="AL809" s="547"/>
      <c r="AM809" s="547"/>
      <c r="AN809" s="547"/>
      <c r="AO809" s="547"/>
      <c r="AP809" s="547"/>
      <c r="AQ809" s="547"/>
      <c r="AR809" s="547"/>
      <c r="AS809" s="547"/>
      <c r="AT809" s="547"/>
      <c r="AU809" s="547"/>
      <c r="AV809" s="547"/>
      <c r="AW809" s="547"/>
    </row>
    <row r="810" spans="1:49" s="551" customFormat="1" ht="18.75" hidden="1" customHeight="1" x14ac:dyDescent="0.3">
      <c r="A810" s="807"/>
      <c r="B810" s="365" t="s">
        <v>1019</v>
      </c>
      <c r="C810" s="588" t="s">
        <v>1020</v>
      </c>
      <c r="D810" s="588" t="s">
        <v>1021</v>
      </c>
      <c r="E810" s="365" t="s">
        <v>1022</v>
      </c>
      <c r="F810" s="365" t="s">
        <v>908</v>
      </c>
      <c r="G810" s="365" t="s">
        <v>3</v>
      </c>
      <c r="H810" s="588"/>
      <c r="I810" s="588"/>
      <c r="J810" s="588"/>
      <c r="K810" s="588"/>
      <c r="L810" s="365"/>
      <c r="M810" s="274">
        <v>66.349999999999994</v>
      </c>
      <c r="N810" s="366">
        <f t="shared" si="64"/>
        <v>33.174999999999997</v>
      </c>
      <c r="O810" s="366">
        <f t="shared" si="65"/>
        <v>22.116666666666664</v>
      </c>
      <c r="P810" s="366">
        <f t="shared" si="66"/>
        <v>79.61999999999999</v>
      </c>
      <c r="Q810" s="367">
        <v>42371</v>
      </c>
      <c r="R810" s="365" t="s">
        <v>1648</v>
      </c>
      <c r="S810" s="365"/>
      <c r="T810" s="365">
        <v>1</v>
      </c>
      <c r="U810" s="365"/>
      <c r="V810" s="367"/>
      <c r="W810" s="365"/>
      <c r="X810" s="365"/>
      <c r="Y810" s="365"/>
      <c r="Z810" s="365"/>
      <c r="AA810" s="532"/>
      <c r="AB810" s="365">
        <v>1</v>
      </c>
      <c r="AC810" s="588"/>
      <c r="AD810" s="365"/>
      <c r="AE810" s="547"/>
      <c r="AF810" s="547"/>
      <c r="AG810" s="547"/>
      <c r="AH810" s="547"/>
      <c r="AI810" s="547"/>
      <c r="AJ810" s="547"/>
      <c r="AK810" s="547"/>
      <c r="AL810" s="547"/>
      <c r="AM810" s="547"/>
      <c r="AN810" s="547"/>
      <c r="AO810" s="547"/>
      <c r="AP810" s="547"/>
      <c r="AQ810" s="547"/>
      <c r="AR810" s="547"/>
      <c r="AS810" s="547"/>
      <c r="AT810" s="547"/>
      <c r="AU810" s="547"/>
      <c r="AV810" s="547"/>
      <c r="AW810" s="547"/>
    </row>
    <row r="811" spans="1:49" s="541" customFormat="1" ht="18.75" hidden="1" customHeight="1" x14ac:dyDescent="0.3">
      <c r="A811" s="807"/>
      <c r="B811" s="365" t="s">
        <v>1233</v>
      </c>
      <c r="C811" s="588" t="s">
        <v>1124</v>
      </c>
      <c r="D811" s="588" t="s">
        <v>1234</v>
      </c>
      <c r="E811" s="365" t="s">
        <v>1885</v>
      </c>
      <c r="F811" s="365" t="s">
        <v>1886</v>
      </c>
      <c r="G811" s="365" t="s">
        <v>3</v>
      </c>
      <c r="H811" s="588"/>
      <c r="I811" s="588"/>
      <c r="J811" s="588"/>
      <c r="K811" s="588"/>
      <c r="L811" s="588"/>
      <c r="M811" s="280">
        <v>46.3</v>
      </c>
      <c r="N811" s="368">
        <f t="shared" si="64"/>
        <v>23.15</v>
      </c>
      <c r="O811" s="368">
        <f t="shared" si="65"/>
        <v>15.433333333333332</v>
      </c>
      <c r="P811" s="368">
        <f t="shared" si="66"/>
        <v>55.559999999999995</v>
      </c>
      <c r="Q811" s="367">
        <v>42371</v>
      </c>
      <c r="R811" s="365" t="s">
        <v>1648</v>
      </c>
      <c r="S811" s="365"/>
      <c r="T811" s="365">
        <v>3</v>
      </c>
      <c r="U811" s="365"/>
      <c r="V811" s="367"/>
      <c r="W811" s="365"/>
      <c r="X811" s="365"/>
      <c r="Y811" s="365"/>
      <c r="Z811" s="365"/>
      <c r="AA811" s="533"/>
      <c r="AB811" s="365">
        <f t="shared" ref="AB811:AB818" si="70">T811</f>
        <v>3</v>
      </c>
      <c r="AC811" s="588"/>
      <c r="AD811" s="365"/>
    </row>
    <row r="812" spans="1:49" s="541" customFormat="1" ht="18.75" hidden="1" customHeight="1" x14ac:dyDescent="0.3">
      <c r="A812" s="807"/>
      <c r="B812" s="365" t="s">
        <v>1233</v>
      </c>
      <c r="C812" s="588" t="s">
        <v>1124</v>
      </c>
      <c r="D812" s="588" t="s">
        <v>1234</v>
      </c>
      <c r="E812" s="365" t="s">
        <v>1401</v>
      </c>
      <c r="F812" s="365" t="s">
        <v>344</v>
      </c>
      <c r="G812" s="365" t="s">
        <v>3</v>
      </c>
      <c r="H812" s="588"/>
      <c r="I812" s="588"/>
      <c r="J812" s="588"/>
      <c r="K812" s="588"/>
      <c r="L812" s="588"/>
      <c r="M812" s="280">
        <v>46.3</v>
      </c>
      <c r="N812" s="368">
        <f t="shared" si="64"/>
        <v>23.15</v>
      </c>
      <c r="O812" s="368">
        <f t="shared" si="65"/>
        <v>15.433333333333332</v>
      </c>
      <c r="P812" s="368">
        <f t="shared" si="66"/>
        <v>55.559999999999995</v>
      </c>
      <c r="Q812" s="367">
        <v>42371</v>
      </c>
      <c r="R812" s="365" t="s">
        <v>1648</v>
      </c>
      <c r="S812" s="365"/>
      <c r="T812" s="365">
        <v>1</v>
      </c>
      <c r="U812" s="365"/>
      <c r="V812" s="367"/>
      <c r="W812" s="365"/>
      <c r="X812" s="365"/>
      <c r="Y812" s="365"/>
      <c r="Z812" s="365"/>
      <c r="AA812" s="533"/>
      <c r="AB812" s="365">
        <f t="shared" si="70"/>
        <v>1</v>
      </c>
      <c r="AC812" s="588"/>
      <c r="AD812" s="365"/>
    </row>
    <row r="813" spans="1:49" s="541" customFormat="1" ht="18.75" hidden="1" customHeight="1" x14ac:dyDescent="0.3">
      <c r="A813" s="807" t="s">
        <v>1878</v>
      </c>
      <c r="B813" s="365" t="s">
        <v>1101</v>
      </c>
      <c r="C813" s="369" t="s">
        <v>31</v>
      </c>
      <c r="D813" s="588" t="s">
        <v>386</v>
      </c>
      <c r="E813" s="365" t="s">
        <v>1879</v>
      </c>
      <c r="F813" s="365" t="s">
        <v>1745</v>
      </c>
      <c r="G813" s="365" t="s">
        <v>3</v>
      </c>
      <c r="H813" s="588"/>
      <c r="I813" s="588"/>
      <c r="J813" s="588"/>
      <c r="K813" s="588"/>
      <c r="L813" s="365"/>
      <c r="M813" s="274">
        <v>47.7</v>
      </c>
      <c r="N813" s="366">
        <f t="shared" si="64"/>
        <v>23.85</v>
      </c>
      <c r="O813" s="366">
        <f t="shared" si="65"/>
        <v>15.9</v>
      </c>
      <c r="P813" s="366">
        <f t="shared" si="66"/>
        <v>57.24</v>
      </c>
      <c r="Q813" s="367">
        <v>42371</v>
      </c>
      <c r="R813" s="365" t="s">
        <v>1648</v>
      </c>
      <c r="S813" s="365"/>
      <c r="T813" s="365">
        <v>10</v>
      </c>
      <c r="U813" s="365"/>
      <c r="V813" s="365"/>
      <c r="W813" s="365"/>
      <c r="X813" s="365"/>
      <c r="Y813" s="365"/>
      <c r="Z813" s="365"/>
      <c r="AA813" s="365"/>
      <c r="AB813" s="365">
        <f t="shared" si="70"/>
        <v>10</v>
      </c>
      <c r="AC813" s="588"/>
      <c r="AD813" s="365"/>
    </row>
    <row r="814" spans="1:49" s="541" customFormat="1" ht="18.75" hidden="1" customHeight="1" x14ac:dyDescent="0.3">
      <c r="A814" s="807"/>
      <c r="B814" s="365" t="s">
        <v>1101</v>
      </c>
      <c r="C814" s="369" t="s">
        <v>31</v>
      </c>
      <c r="D814" s="588" t="s">
        <v>386</v>
      </c>
      <c r="E814" s="365" t="s">
        <v>1821</v>
      </c>
      <c r="F814" s="365"/>
      <c r="G814" s="365" t="s">
        <v>3</v>
      </c>
      <c r="H814" s="588"/>
      <c r="I814" s="588"/>
      <c r="J814" s="588"/>
      <c r="K814" s="588"/>
      <c r="L814" s="365"/>
      <c r="M814" s="274">
        <v>47.7</v>
      </c>
      <c r="N814" s="366">
        <f t="shared" si="64"/>
        <v>23.85</v>
      </c>
      <c r="O814" s="366">
        <f t="shared" si="65"/>
        <v>15.9</v>
      </c>
      <c r="P814" s="366">
        <f t="shared" si="66"/>
        <v>57.24</v>
      </c>
      <c r="Q814" s="367">
        <v>42371</v>
      </c>
      <c r="R814" s="365" t="s">
        <v>1648</v>
      </c>
      <c r="S814" s="365"/>
      <c r="T814" s="365">
        <v>10</v>
      </c>
      <c r="U814" s="365"/>
      <c r="V814" s="365"/>
      <c r="W814" s="365"/>
      <c r="X814" s="365"/>
      <c r="Y814" s="365"/>
      <c r="Z814" s="365"/>
      <c r="AA814" s="365"/>
      <c r="AB814" s="365">
        <f t="shared" si="70"/>
        <v>10</v>
      </c>
      <c r="AC814" s="588"/>
      <c r="AD814" s="365"/>
    </row>
    <row r="815" spans="1:49" s="541" customFormat="1" ht="18.75" hidden="1" customHeight="1" x14ac:dyDescent="0.3">
      <c r="A815" s="807"/>
      <c r="B815" s="365" t="s">
        <v>1101</v>
      </c>
      <c r="C815" s="369" t="s">
        <v>31</v>
      </c>
      <c r="D815" s="588" t="s">
        <v>386</v>
      </c>
      <c r="E815" s="365" t="s">
        <v>1880</v>
      </c>
      <c r="F815" s="365" t="s">
        <v>1881</v>
      </c>
      <c r="G815" s="365" t="s">
        <v>3</v>
      </c>
      <c r="H815" s="588"/>
      <c r="I815" s="588"/>
      <c r="J815" s="588"/>
      <c r="K815" s="588"/>
      <c r="L815" s="365"/>
      <c r="M815" s="274">
        <v>47.71</v>
      </c>
      <c r="N815" s="366">
        <f t="shared" si="64"/>
        <v>23.855</v>
      </c>
      <c r="O815" s="366">
        <f t="shared" si="65"/>
        <v>15.903333333333334</v>
      </c>
      <c r="P815" s="366">
        <f t="shared" si="66"/>
        <v>57.252000000000002</v>
      </c>
      <c r="Q815" s="367">
        <v>42371</v>
      </c>
      <c r="R815" s="365" t="s">
        <v>1648</v>
      </c>
      <c r="S815" s="365"/>
      <c r="T815" s="365">
        <v>10</v>
      </c>
      <c r="U815" s="365"/>
      <c r="V815" s="365"/>
      <c r="W815" s="365"/>
      <c r="X815" s="365"/>
      <c r="Y815" s="365"/>
      <c r="Z815" s="365"/>
      <c r="AA815" s="365"/>
      <c r="AB815" s="365">
        <f t="shared" si="70"/>
        <v>10</v>
      </c>
      <c r="AC815" s="588"/>
      <c r="AD815" s="365"/>
    </row>
    <row r="816" spans="1:49" s="538" customFormat="1" ht="18.75" hidden="1" customHeight="1" x14ac:dyDescent="0.3">
      <c r="A816" s="807" t="s">
        <v>1161</v>
      </c>
      <c r="B816" s="365" t="s">
        <v>815</v>
      </c>
      <c r="C816" s="588" t="s">
        <v>581</v>
      </c>
      <c r="D816" s="588" t="s">
        <v>620</v>
      </c>
      <c r="E816" s="365" t="s">
        <v>1826</v>
      </c>
      <c r="F816" s="365" t="s">
        <v>801</v>
      </c>
      <c r="G816" s="365" t="s">
        <v>3</v>
      </c>
      <c r="H816" s="588"/>
      <c r="I816" s="588"/>
      <c r="J816" s="588"/>
      <c r="K816" s="588"/>
      <c r="L816" s="365"/>
      <c r="M816" s="274">
        <v>33.380000000000003</v>
      </c>
      <c r="N816" s="366">
        <f t="shared" si="64"/>
        <v>16.690000000000001</v>
      </c>
      <c r="O816" s="366">
        <f t="shared" si="65"/>
        <v>11.126666666666667</v>
      </c>
      <c r="P816" s="366">
        <f t="shared" si="66"/>
        <v>40.056000000000004</v>
      </c>
      <c r="Q816" s="367">
        <v>42371</v>
      </c>
      <c r="R816" s="365" t="s">
        <v>1648</v>
      </c>
      <c r="S816" s="365"/>
      <c r="T816" s="365">
        <v>1</v>
      </c>
      <c r="U816" s="365"/>
      <c r="V816" s="365"/>
      <c r="W816" s="365"/>
      <c r="X816" s="365"/>
      <c r="Y816" s="365"/>
      <c r="Z816" s="365"/>
      <c r="AA816" s="365"/>
      <c r="AB816" s="365">
        <f t="shared" si="70"/>
        <v>1</v>
      </c>
      <c r="AC816" s="588"/>
      <c r="AD816" s="365"/>
    </row>
    <row r="817" spans="1:49" s="538" customFormat="1" ht="18.75" hidden="1" customHeight="1" x14ac:dyDescent="0.3">
      <c r="A817" s="807"/>
      <c r="B817" s="365" t="s">
        <v>815</v>
      </c>
      <c r="C817" s="588" t="s">
        <v>581</v>
      </c>
      <c r="D817" s="588" t="s">
        <v>620</v>
      </c>
      <c r="E817" s="365" t="s">
        <v>1872</v>
      </c>
      <c r="F817" s="365" t="s">
        <v>801</v>
      </c>
      <c r="G817" s="365" t="s">
        <v>3</v>
      </c>
      <c r="H817" s="588"/>
      <c r="I817" s="588"/>
      <c r="J817" s="588"/>
      <c r="K817" s="588"/>
      <c r="L817" s="365"/>
      <c r="M817" s="274">
        <v>33.380000000000003</v>
      </c>
      <c r="N817" s="366">
        <f t="shared" si="64"/>
        <v>16.690000000000001</v>
      </c>
      <c r="O817" s="366">
        <f t="shared" si="65"/>
        <v>11.126666666666667</v>
      </c>
      <c r="P817" s="366">
        <f t="shared" si="66"/>
        <v>40.056000000000004</v>
      </c>
      <c r="Q817" s="367">
        <v>42371</v>
      </c>
      <c r="R817" s="365" t="s">
        <v>1648</v>
      </c>
      <c r="S817" s="365"/>
      <c r="T817" s="365">
        <v>2</v>
      </c>
      <c r="U817" s="365"/>
      <c r="V817" s="367"/>
      <c r="W817" s="365"/>
      <c r="X817" s="365"/>
      <c r="Y817" s="365"/>
      <c r="Z817" s="365"/>
      <c r="AA817" s="365"/>
      <c r="AB817" s="365">
        <f t="shared" si="70"/>
        <v>2</v>
      </c>
      <c r="AC817" s="588"/>
      <c r="AD817" s="365"/>
    </row>
    <row r="818" spans="1:49" s="541" customFormat="1" ht="18.75" hidden="1" customHeight="1" x14ac:dyDescent="0.3">
      <c r="A818" s="807"/>
      <c r="B818" s="365" t="s">
        <v>200</v>
      </c>
      <c r="C818" s="588" t="s">
        <v>2094</v>
      </c>
      <c r="D818" s="588" t="s">
        <v>247</v>
      </c>
      <c r="E818" s="365" t="s">
        <v>952</v>
      </c>
      <c r="F818" s="365" t="s">
        <v>339</v>
      </c>
      <c r="G818" s="365" t="s">
        <v>3</v>
      </c>
      <c r="H818" s="588"/>
      <c r="I818" s="588"/>
      <c r="J818" s="588"/>
      <c r="K818" s="588"/>
      <c r="L818" s="365"/>
      <c r="M818" s="274">
        <v>30.72</v>
      </c>
      <c r="N818" s="366">
        <f t="shared" si="64"/>
        <v>15.36</v>
      </c>
      <c r="O818" s="366">
        <f t="shared" si="65"/>
        <v>10.24</v>
      </c>
      <c r="P818" s="366">
        <f t="shared" si="66"/>
        <v>36.863999999999997</v>
      </c>
      <c r="Q818" s="367">
        <v>42371</v>
      </c>
      <c r="R818" s="365" t="s">
        <v>1648</v>
      </c>
      <c r="S818" s="365"/>
      <c r="T818" s="365">
        <v>4</v>
      </c>
      <c r="U818" s="365"/>
      <c r="V818" s="365"/>
      <c r="W818" s="365"/>
      <c r="X818" s="365"/>
      <c r="Y818" s="365"/>
      <c r="Z818" s="365"/>
      <c r="AA818" s="365"/>
      <c r="AB818" s="365">
        <f t="shared" si="70"/>
        <v>4</v>
      </c>
      <c r="AC818" s="588"/>
      <c r="AD818" s="365"/>
    </row>
    <row r="819" spans="1:49" s="541" customFormat="1" ht="18.75" hidden="1" customHeight="1" x14ac:dyDescent="0.3">
      <c r="A819" s="807"/>
      <c r="B819" s="365" t="s">
        <v>791</v>
      </c>
      <c r="C819" s="588" t="s">
        <v>809</v>
      </c>
      <c r="D819" s="590" t="s">
        <v>810</v>
      </c>
      <c r="E819" s="365" t="s">
        <v>642</v>
      </c>
      <c r="F819" s="365" t="s">
        <v>647</v>
      </c>
      <c r="G819" s="365" t="s">
        <v>3</v>
      </c>
      <c r="H819" s="588"/>
      <c r="I819" s="588"/>
      <c r="J819" s="588"/>
      <c r="K819" s="588"/>
      <c r="L819" s="588"/>
      <c r="M819" s="280">
        <v>42.72</v>
      </c>
      <c r="N819" s="368">
        <f t="shared" si="64"/>
        <v>21.36</v>
      </c>
      <c r="O819" s="368">
        <f t="shared" si="65"/>
        <v>14.24</v>
      </c>
      <c r="P819" s="368">
        <f t="shared" si="66"/>
        <v>51.263999999999996</v>
      </c>
      <c r="Q819" s="367">
        <v>42371</v>
      </c>
      <c r="R819" s="365" t="s">
        <v>1648</v>
      </c>
      <c r="S819" s="365"/>
      <c r="T819" s="365">
        <v>2</v>
      </c>
      <c r="U819" s="365"/>
      <c r="V819" s="367"/>
      <c r="W819" s="365"/>
      <c r="X819" s="365"/>
      <c r="Y819" s="365"/>
      <c r="Z819" s="365"/>
      <c r="AA819" s="533"/>
      <c r="AB819" s="365">
        <v>2</v>
      </c>
      <c r="AC819" s="588"/>
      <c r="AD819" s="365"/>
    </row>
    <row r="820" spans="1:49" s="541" customFormat="1" ht="18.75" hidden="1" customHeight="1" x14ac:dyDescent="0.3">
      <c r="A820" s="807"/>
      <c r="B820" s="365" t="s">
        <v>791</v>
      </c>
      <c r="C820" s="588" t="s">
        <v>792</v>
      </c>
      <c r="D820" s="588" t="s">
        <v>793</v>
      </c>
      <c r="E820" s="365" t="s">
        <v>1870</v>
      </c>
      <c r="F820" s="365" t="s">
        <v>647</v>
      </c>
      <c r="G820" s="365" t="s">
        <v>3</v>
      </c>
      <c r="H820" s="588"/>
      <c r="I820" s="588"/>
      <c r="J820" s="588"/>
      <c r="K820" s="588"/>
      <c r="L820" s="588"/>
      <c r="M820" s="280">
        <v>40.15</v>
      </c>
      <c r="N820" s="368">
        <f t="shared" si="64"/>
        <v>20.074999999999999</v>
      </c>
      <c r="O820" s="368">
        <f t="shared" si="65"/>
        <v>13.383333333333333</v>
      </c>
      <c r="P820" s="368">
        <f t="shared" si="66"/>
        <v>48.18</v>
      </c>
      <c r="Q820" s="367">
        <v>42371</v>
      </c>
      <c r="R820" s="365" t="s">
        <v>1648</v>
      </c>
      <c r="S820" s="365"/>
      <c r="T820" s="365">
        <v>9</v>
      </c>
      <c r="U820" s="365"/>
      <c r="V820" s="367"/>
      <c r="W820" s="365"/>
      <c r="X820" s="365"/>
      <c r="Y820" s="365"/>
      <c r="Z820" s="365"/>
      <c r="AA820" s="533"/>
      <c r="AB820" s="365">
        <v>9</v>
      </c>
      <c r="AC820" s="588"/>
      <c r="AD820" s="365"/>
    </row>
    <row r="821" spans="1:49" s="541" customFormat="1" ht="18.75" hidden="1" customHeight="1" x14ac:dyDescent="0.3">
      <c r="A821" s="807"/>
      <c r="B821" s="365" t="s">
        <v>1235</v>
      </c>
      <c r="C821" s="588" t="s">
        <v>877</v>
      </c>
      <c r="D821" s="588" t="s">
        <v>1289</v>
      </c>
      <c r="E821" s="365" t="s">
        <v>621</v>
      </c>
      <c r="F821" s="365" t="s">
        <v>1871</v>
      </c>
      <c r="G821" s="365" t="s">
        <v>3</v>
      </c>
      <c r="H821" s="588"/>
      <c r="I821" s="588"/>
      <c r="J821" s="588"/>
      <c r="K821" s="588"/>
      <c r="L821" s="588"/>
      <c r="M821" s="280">
        <v>65.45</v>
      </c>
      <c r="N821" s="368">
        <f t="shared" si="64"/>
        <v>32.725000000000001</v>
      </c>
      <c r="O821" s="368">
        <f t="shared" si="65"/>
        <v>21.816666666666666</v>
      </c>
      <c r="P821" s="368">
        <f t="shared" si="66"/>
        <v>78.540000000000006</v>
      </c>
      <c r="Q821" s="367">
        <v>42371</v>
      </c>
      <c r="R821" s="365" t="s">
        <v>1648</v>
      </c>
      <c r="S821" s="365"/>
      <c r="T821" s="365">
        <v>2</v>
      </c>
      <c r="U821" s="365"/>
      <c r="V821" s="367"/>
      <c r="W821" s="365"/>
      <c r="X821" s="365"/>
      <c r="Y821" s="365"/>
      <c r="Z821" s="365"/>
      <c r="AA821" s="533"/>
      <c r="AB821" s="365">
        <v>2</v>
      </c>
      <c r="AC821" s="588"/>
      <c r="AD821" s="365"/>
    </row>
    <row r="822" spans="1:49" s="541" customFormat="1" ht="18.75" hidden="1" customHeight="1" x14ac:dyDescent="0.3">
      <c r="A822" s="807"/>
      <c r="B822" s="365" t="s">
        <v>1309</v>
      </c>
      <c r="C822" s="588" t="s">
        <v>1312</v>
      </c>
      <c r="D822" s="588" t="s">
        <v>1313</v>
      </c>
      <c r="E822" s="365" t="s">
        <v>1340</v>
      </c>
      <c r="F822" s="365" t="s">
        <v>803</v>
      </c>
      <c r="G822" s="365" t="s">
        <v>3</v>
      </c>
      <c r="H822" s="588"/>
      <c r="I822" s="588"/>
      <c r="J822" s="588"/>
      <c r="K822" s="588"/>
      <c r="L822" s="588"/>
      <c r="M822" s="280">
        <v>40.11</v>
      </c>
      <c r="N822" s="368">
        <f t="shared" si="64"/>
        <v>20.055</v>
      </c>
      <c r="O822" s="368">
        <f t="shared" si="65"/>
        <v>13.37</v>
      </c>
      <c r="P822" s="368">
        <f t="shared" si="66"/>
        <v>48.131999999999998</v>
      </c>
      <c r="Q822" s="367">
        <v>42371</v>
      </c>
      <c r="R822" s="365" t="s">
        <v>1648</v>
      </c>
      <c r="S822" s="365"/>
      <c r="T822" s="365">
        <v>1</v>
      </c>
      <c r="U822" s="365"/>
      <c r="V822" s="367"/>
      <c r="W822" s="365"/>
      <c r="X822" s="365"/>
      <c r="Y822" s="365"/>
      <c r="Z822" s="365"/>
      <c r="AA822" s="533"/>
      <c r="AB822" s="365">
        <v>1</v>
      </c>
      <c r="AC822" s="588"/>
      <c r="AD822" s="365"/>
    </row>
    <row r="823" spans="1:49" s="541" customFormat="1" ht="18.75" hidden="1" customHeight="1" x14ac:dyDescent="0.3">
      <c r="A823" s="807"/>
      <c r="B823" s="365" t="s">
        <v>1309</v>
      </c>
      <c r="C823" s="588" t="s">
        <v>1312</v>
      </c>
      <c r="D823" s="588" t="s">
        <v>1313</v>
      </c>
      <c r="E823" s="365" t="s">
        <v>1341</v>
      </c>
      <c r="F823" s="365" t="s">
        <v>803</v>
      </c>
      <c r="G823" s="365" t="s">
        <v>3</v>
      </c>
      <c r="H823" s="588"/>
      <c r="I823" s="588"/>
      <c r="J823" s="588"/>
      <c r="K823" s="588"/>
      <c r="L823" s="588"/>
      <c r="M823" s="280">
        <v>40.11</v>
      </c>
      <c r="N823" s="368">
        <f t="shared" si="64"/>
        <v>20.055</v>
      </c>
      <c r="O823" s="368">
        <f t="shared" si="65"/>
        <v>13.37</v>
      </c>
      <c r="P823" s="368">
        <f t="shared" si="66"/>
        <v>48.131999999999998</v>
      </c>
      <c r="Q823" s="367">
        <v>42371</v>
      </c>
      <c r="R823" s="365" t="s">
        <v>1648</v>
      </c>
      <c r="S823" s="365"/>
      <c r="T823" s="365">
        <v>1</v>
      </c>
      <c r="U823" s="365"/>
      <c r="V823" s="367"/>
      <c r="W823" s="365"/>
      <c r="X823" s="365"/>
      <c r="Y823" s="365"/>
      <c r="Z823" s="365"/>
      <c r="AA823" s="533"/>
      <c r="AB823" s="365">
        <v>1</v>
      </c>
      <c r="AC823" s="588"/>
      <c r="AD823" s="365"/>
    </row>
    <row r="824" spans="1:49" s="551" customFormat="1" ht="18.75" hidden="1" customHeight="1" x14ac:dyDescent="0.3">
      <c r="A824" s="807"/>
      <c r="B824" s="365" t="s">
        <v>888</v>
      </c>
      <c r="C824" s="588" t="s">
        <v>889</v>
      </c>
      <c r="D824" s="588" t="s">
        <v>999</v>
      </c>
      <c r="E824" s="365" t="s">
        <v>1000</v>
      </c>
      <c r="F824" s="365" t="s">
        <v>909</v>
      </c>
      <c r="G824" s="365" t="s">
        <v>3</v>
      </c>
      <c r="H824" s="588"/>
      <c r="I824" s="588"/>
      <c r="J824" s="588"/>
      <c r="K824" s="588"/>
      <c r="L824" s="365"/>
      <c r="M824" s="274">
        <v>17.23</v>
      </c>
      <c r="N824" s="366">
        <f t="shared" si="64"/>
        <v>8.6150000000000002</v>
      </c>
      <c r="O824" s="366">
        <f t="shared" si="65"/>
        <v>5.7433333333333332</v>
      </c>
      <c r="P824" s="366">
        <f t="shared" si="66"/>
        <v>20.676000000000002</v>
      </c>
      <c r="Q824" s="367">
        <v>42371</v>
      </c>
      <c r="R824" s="365" t="s">
        <v>1648</v>
      </c>
      <c r="S824" s="365"/>
      <c r="T824" s="365">
        <v>1</v>
      </c>
      <c r="U824" s="365"/>
      <c r="V824" s="367"/>
      <c r="W824" s="365"/>
      <c r="X824" s="365"/>
      <c r="Y824" s="365"/>
      <c r="Z824" s="365"/>
      <c r="AA824" s="532"/>
      <c r="AB824" s="365">
        <v>1</v>
      </c>
      <c r="AC824" s="588"/>
      <c r="AD824" s="365"/>
      <c r="AE824" s="547"/>
      <c r="AF824" s="547"/>
      <c r="AG824" s="547"/>
      <c r="AH824" s="547"/>
      <c r="AI824" s="547"/>
      <c r="AJ824" s="547"/>
      <c r="AK824" s="547"/>
      <c r="AL824" s="547"/>
      <c r="AM824" s="547"/>
      <c r="AN824" s="547"/>
      <c r="AO824" s="547"/>
      <c r="AP824" s="547"/>
      <c r="AQ824" s="547"/>
      <c r="AR824" s="547"/>
      <c r="AS824" s="547"/>
      <c r="AT824" s="547"/>
      <c r="AU824" s="547"/>
      <c r="AV824" s="547"/>
      <c r="AW824" s="547"/>
    </row>
    <row r="825" spans="1:49" s="551" customFormat="1" ht="18.75" hidden="1" customHeight="1" x14ac:dyDescent="0.3">
      <c r="A825" s="807"/>
      <c r="B825" s="365" t="s">
        <v>1168</v>
      </c>
      <c r="C825" s="588" t="s">
        <v>1072</v>
      </c>
      <c r="D825" s="588" t="s">
        <v>1174</v>
      </c>
      <c r="E825" s="365" t="s">
        <v>1288</v>
      </c>
      <c r="F825" s="365" t="s">
        <v>1163</v>
      </c>
      <c r="G825" s="365" t="s">
        <v>3</v>
      </c>
      <c r="H825" s="588"/>
      <c r="I825" s="588"/>
      <c r="J825" s="588"/>
      <c r="K825" s="588"/>
      <c r="L825" s="365"/>
      <c r="M825" s="274">
        <v>42.96</v>
      </c>
      <c r="N825" s="366">
        <f t="shared" si="64"/>
        <v>21.48</v>
      </c>
      <c r="O825" s="366">
        <f t="shared" si="65"/>
        <v>14.32</v>
      </c>
      <c r="P825" s="366">
        <f t="shared" si="66"/>
        <v>51.552</v>
      </c>
      <c r="Q825" s="367">
        <v>42371</v>
      </c>
      <c r="R825" s="365" t="s">
        <v>1648</v>
      </c>
      <c r="S825" s="365"/>
      <c r="T825" s="365">
        <v>2</v>
      </c>
      <c r="U825" s="365"/>
      <c r="V825" s="367"/>
      <c r="W825" s="365"/>
      <c r="X825" s="365"/>
      <c r="Y825" s="365"/>
      <c r="Z825" s="365"/>
      <c r="AA825" s="378"/>
      <c r="AB825" s="365">
        <f>T825</f>
        <v>2</v>
      </c>
      <c r="AC825" s="588"/>
      <c r="AD825" s="365"/>
      <c r="AE825" s="547"/>
      <c r="AF825" s="547"/>
      <c r="AG825" s="547"/>
      <c r="AH825" s="547"/>
      <c r="AI825" s="547"/>
      <c r="AJ825" s="547"/>
      <c r="AK825" s="547"/>
      <c r="AL825" s="547"/>
      <c r="AM825" s="547"/>
      <c r="AN825" s="547"/>
      <c r="AO825" s="547"/>
      <c r="AP825" s="547"/>
      <c r="AQ825" s="547"/>
      <c r="AR825" s="547"/>
      <c r="AS825" s="547"/>
      <c r="AT825" s="547"/>
      <c r="AU825" s="547"/>
      <c r="AV825" s="547"/>
      <c r="AW825" s="547"/>
    </row>
    <row r="826" spans="1:49" s="541" customFormat="1" ht="18.75" hidden="1" customHeight="1" x14ac:dyDescent="0.3">
      <c r="A826" s="807"/>
      <c r="B826" s="365" t="s">
        <v>1233</v>
      </c>
      <c r="C826" s="588" t="s">
        <v>1124</v>
      </c>
      <c r="D826" s="588" t="s">
        <v>1234</v>
      </c>
      <c r="E826" s="365" t="s">
        <v>1873</v>
      </c>
      <c r="F826" s="365" t="s">
        <v>344</v>
      </c>
      <c r="G826" s="365" t="s">
        <v>3</v>
      </c>
      <c r="H826" s="588"/>
      <c r="I826" s="588"/>
      <c r="J826" s="588"/>
      <c r="K826" s="588"/>
      <c r="L826" s="588"/>
      <c r="M826" s="280">
        <v>46.3</v>
      </c>
      <c r="N826" s="368">
        <f t="shared" si="64"/>
        <v>23.15</v>
      </c>
      <c r="O826" s="368">
        <f t="shared" si="65"/>
        <v>15.433333333333332</v>
      </c>
      <c r="P826" s="368">
        <f t="shared" si="66"/>
        <v>55.559999999999995</v>
      </c>
      <c r="Q826" s="367">
        <v>42371</v>
      </c>
      <c r="R826" s="365" t="s">
        <v>1648</v>
      </c>
      <c r="S826" s="365"/>
      <c r="T826" s="365">
        <v>6</v>
      </c>
      <c r="U826" s="365"/>
      <c r="V826" s="367"/>
      <c r="W826" s="365"/>
      <c r="X826" s="365"/>
      <c r="Y826" s="365"/>
      <c r="Z826" s="365"/>
      <c r="AA826" s="533"/>
      <c r="AB826" s="365">
        <f>T826</f>
        <v>6</v>
      </c>
      <c r="AC826" s="588"/>
      <c r="AD826" s="365"/>
    </row>
    <row r="827" spans="1:49" s="541" customFormat="1" ht="18.75" hidden="1" customHeight="1" x14ac:dyDescent="0.3">
      <c r="A827" s="806" t="s">
        <v>1203</v>
      </c>
      <c r="B827" s="365" t="s">
        <v>784</v>
      </c>
      <c r="C827" s="588" t="s">
        <v>780</v>
      </c>
      <c r="D827" s="588" t="s">
        <v>781</v>
      </c>
      <c r="E827" s="365" t="s">
        <v>911</v>
      </c>
      <c r="F827" s="365" t="s">
        <v>785</v>
      </c>
      <c r="G827" s="365" t="s">
        <v>3</v>
      </c>
      <c r="H827" s="588"/>
      <c r="I827" s="588"/>
      <c r="J827" s="588"/>
      <c r="K827" s="588"/>
      <c r="L827" s="588"/>
      <c r="M827" s="280">
        <v>17.5</v>
      </c>
      <c r="N827" s="368">
        <f t="shared" si="64"/>
        <v>8.75</v>
      </c>
      <c r="O827" s="368">
        <f t="shared" si="65"/>
        <v>5.833333333333333</v>
      </c>
      <c r="P827" s="368">
        <f t="shared" si="66"/>
        <v>21</v>
      </c>
      <c r="Q827" s="367">
        <v>42371</v>
      </c>
      <c r="R827" s="365" t="s">
        <v>1648</v>
      </c>
      <c r="S827" s="365"/>
      <c r="T827" s="365">
        <v>3</v>
      </c>
      <c r="U827" s="365"/>
      <c r="V827" s="367"/>
      <c r="W827" s="365"/>
      <c r="X827" s="365"/>
      <c r="Y827" s="365"/>
      <c r="Z827" s="365"/>
      <c r="AA827" s="533"/>
      <c r="AB827" s="365">
        <f>T827</f>
        <v>3</v>
      </c>
      <c r="AC827" s="588"/>
      <c r="AD827" s="365"/>
    </row>
    <row r="828" spans="1:49" s="551" customFormat="1" ht="18.75" hidden="1" customHeight="1" x14ac:dyDescent="0.3">
      <c r="A828" s="806"/>
      <c r="B828" s="365" t="s">
        <v>1030</v>
      </c>
      <c r="C828" s="588" t="s">
        <v>1109</v>
      </c>
      <c r="D828" s="588" t="s">
        <v>1110</v>
      </c>
      <c r="E828" s="365" t="s">
        <v>804</v>
      </c>
      <c r="F828" s="365" t="s">
        <v>1134</v>
      </c>
      <c r="G828" s="365" t="s">
        <v>3</v>
      </c>
      <c r="H828" s="588"/>
      <c r="I828" s="588"/>
      <c r="J828" s="588"/>
      <c r="K828" s="588"/>
      <c r="L828" s="365"/>
      <c r="M828" s="274">
        <v>42.97</v>
      </c>
      <c r="N828" s="366">
        <f t="shared" si="64"/>
        <v>21.484999999999999</v>
      </c>
      <c r="O828" s="366">
        <f t="shared" si="65"/>
        <v>14.323333333333332</v>
      </c>
      <c r="P828" s="366">
        <f t="shared" si="66"/>
        <v>51.564</v>
      </c>
      <c r="Q828" s="367">
        <v>42371</v>
      </c>
      <c r="R828" s="365" t="s">
        <v>1648</v>
      </c>
      <c r="S828" s="365"/>
      <c r="T828" s="365">
        <v>2</v>
      </c>
      <c r="U828" s="365"/>
      <c r="V828" s="367"/>
      <c r="W828" s="365"/>
      <c r="X828" s="365"/>
      <c r="Y828" s="365"/>
      <c r="Z828" s="365"/>
      <c r="AA828" s="532"/>
      <c r="AB828" s="365">
        <f>T828</f>
        <v>2</v>
      </c>
      <c r="AC828" s="588"/>
      <c r="AD828" s="365"/>
      <c r="AE828" s="547"/>
      <c r="AF828" s="547"/>
      <c r="AG828" s="547"/>
      <c r="AH828" s="547"/>
      <c r="AI828" s="547"/>
      <c r="AJ828" s="547"/>
      <c r="AK828" s="547"/>
      <c r="AL828" s="547"/>
      <c r="AM828" s="547"/>
      <c r="AN828" s="547"/>
      <c r="AO828" s="547"/>
      <c r="AP828" s="547"/>
      <c r="AQ828" s="547"/>
      <c r="AR828" s="547"/>
      <c r="AS828" s="547"/>
      <c r="AT828" s="547"/>
      <c r="AU828" s="547"/>
      <c r="AV828" s="547"/>
      <c r="AW828" s="547"/>
    </row>
    <row r="829" spans="1:49" s="551" customFormat="1" ht="18.75" hidden="1" customHeight="1" x14ac:dyDescent="0.3">
      <c r="A829" s="806"/>
      <c r="B829" s="365" t="s">
        <v>1030</v>
      </c>
      <c r="C829" s="588" t="s">
        <v>855</v>
      </c>
      <c r="D829" s="588" t="s">
        <v>1031</v>
      </c>
      <c r="E829" s="365" t="s">
        <v>804</v>
      </c>
      <c r="F829" s="365" t="s">
        <v>854</v>
      </c>
      <c r="G829" s="365" t="s">
        <v>3</v>
      </c>
      <c r="H829" s="588"/>
      <c r="I829" s="588"/>
      <c r="J829" s="588"/>
      <c r="K829" s="588"/>
      <c r="L829" s="365"/>
      <c r="M829" s="274">
        <v>42.97</v>
      </c>
      <c r="N829" s="366">
        <f t="shared" si="64"/>
        <v>21.484999999999999</v>
      </c>
      <c r="O829" s="366">
        <f t="shared" si="65"/>
        <v>14.323333333333332</v>
      </c>
      <c r="P829" s="366">
        <f t="shared" si="66"/>
        <v>51.564</v>
      </c>
      <c r="Q829" s="367">
        <v>42371</v>
      </c>
      <c r="R829" s="365" t="s">
        <v>1648</v>
      </c>
      <c r="S829" s="365"/>
      <c r="T829" s="365">
        <v>2</v>
      </c>
      <c r="U829" s="365"/>
      <c r="V829" s="367"/>
      <c r="W829" s="365"/>
      <c r="X829" s="365"/>
      <c r="Y829" s="365"/>
      <c r="Z829" s="365"/>
      <c r="AA829" s="532"/>
      <c r="AB829" s="365">
        <f>T829</f>
        <v>2</v>
      </c>
      <c r="AC829" s="588"/>
      <c r="AD829" s="365"/>
      <c r="AE829" s="547"/>
      <c r="AF829" s="547"/>
      <c r="AG829" s="547"/>
      <c r="AH829" s="547"/>
      <c r="AI829" s="547"/>
      <c r="AJ829" s="547"/>
      <c r="AK829" s="547"/>
      <c r="AL829" s="547"/>
      <c r="AM829" s="547"/>
      <c r="AN829" s="547"/>
      <c r="AO829" s="547"/>
      <c r="AP829" s="547"/>
      <c r="AQ829" s="547"/>
      <c r="AR829" s="547"/>
      <c r="AS829" s="547"/>
      <c r="AT829" s="547"/>
      <c r="AU829" s="547"/>
      <c r="AV829" s="547"/>
      <c r="AW829" s="547"/>
    </row>
    <row r="830" spans="1:49" s="551" customFormat="1" ht="18.75" hidden="1" customHeight="1" x14ac:dyDescent="0.3">
      <c r="A830" s="806"/>
      <c r="B830" s="365" t="s">
        <v>2304</v>
      </c>
      <c r="C830" s="588" t="s">
        <v>780</v>
      </c>
      <c r="D830" s="588"/>
      <c r="E830" s="365"/>
      <c r="F830" s="365"/>
      <c r="G830" s="365"/>
      <c r="H830" s="588"/>
      <c r="I830" s="588"/>
      <c r="J830" s="588"/>
      <c r="K830" s="588"/>
      <c r="L830" s="365"/>
      <c r="M830" s="274"/>
      <c r="N830" s="366"/>
      <c r="O830" s="366"/>
      <c r="P830" s="366"/>
      <c r="Q830" s="367">
        <v>42371</v>
      </c>
      <c r="R830" s="365" t="s">
        <v>1648</v>
      </c>
      <c r="S830" s="365"/>
      <c r="T830" s="365">
        <v>2</v>
      </c>
      <c r="U830" s="365"/>
      <c r="V830" s="367"/>
      <c r="W830" s="365"/>
      <c r="X830" s="365"/>
      <c r="Y830" s="365"/>
      <c r="Z830" s="365"/>
      <c r="AA830" s="532"/>
      <c r="AB830" s="365">
        <f t="shared" ref="AB830:AB840" si="71">T830</f>
        <v>2</v>
      </c>
      <c r="AC830" s="588"/>
      <c r="AD830" s="365"/>
      <c r="AE830" s="547"/>
      <c r="AF830" s="547"/>
      <c r="AG830" s="547"/>
      <c r="AH830" s="547"/>
      <c r="AI830" s="547"/>
      <c r="AJ830" s="547"/>
      <c r="AK830" s="547"/>
      <c r="AL830" s="547"/>
      <c r="AM830" s="547"/>
      <c r="AN830" s="547"/>
      <c r="AO830" s="547"/>
      <c r="AP830" s="547"/>
      <c r="AQ830" s="547"/>
      <c r="AR830" s="547"/>
      <c r="AS830" s="547"/>
      <c r="AT830" s="547"/>
      <c r="AU830" s="547"/>
      <c r="AV830" s="547"/>
      <c r="AW830" s="547"/>
    </row>
    <row r="831" spans="1:49" s="551" customFormat="1" ht="18.75" hidden="1" customHeight="1" x14ac:dyDescent="0.3">
      <c r="A831" s="806"/>
      <c r="B831" s="365" t="s">
        <v>1030</v>
      </c>
      <c r="C831" s="588" t="s">
        <v>1111</v>
      </c>
      <c r="D831" s="588"/>
      <c r="E831" s="365"/>
      <c r="F831" s="365"/>
      <c r="G831" s="365"/>
      <c r="H831" s="588"/>
      <c r="I831" s="588"/>
      <c r="J831" s="588"/>
      <c r="K831" s="588"/>
      <c r="L831" s="365"/>
      <c r="M831" s="274"/>
      <c r="N831" s="366"/>
      <c r="O831" s="366"/>
      <c r="P831" s="366"/>
      <c r="Q831" s="367">
        <v>42371</v>
      </c>
      <c r="R831" s="365" t="s">
        <v>1648</v>
      </c>
      <c r="S831" s="365"/>
      <c r="T831" s="365">
        <v>9</v>
      </c>
      <c r="U831" s="365"/>
      <c r="V831" s="367"/>
      <c r="W831" s="365"/>
      <c r="X831" s="365"/>
      <c r="Y831" s="365"/>
      <c r="Z831" s="365"/>
      <c r="AA831" s="532"/>
      <c r="AB831" s="365">
        <f t="shared" si="71"/>
        <v>9</v>
      </c>
      <c r="AC831" s="588"/>
      <c r="AD831" s="365"/>
      <c r="AE831" s="547"/>
      <c r="AF831" s="547"/>
      <c r="AG831" s="547"/>
      <c r="AH831" s="547"/>
      <c r="AI831" s="547"/>
      <c r="AJ831" s="547"/>
      <c r="AK831" s="547"/>
      <c r="AL831" s="547"/>
      <c r="AM831" s="547"/>
      <c r="AN831" s="547"/>
      <c r="AO831" s="547"/>
      <c r="AP831" s="547"/>
      <c r="AQ831" s="547"/>
      <c r="AR831" s="547"/>
      <c r="AS831" s="547"/>
      <c r="AT831" s="547"/>
      <c r="AU831" s="547"/>
      <c r="AV831" s="547"/>
      <c r="AW831" s="547"/>
    </row>
    <row r="832" spans="1:49" s="551" customFormat="1" ht="18.75" hidden="1" customHeight="1" x14ac:dyDescent="0.3">
      <c r="A832" s="806"/>
      <c r="B832" s="365" t="s">
        <v>1030</v>
      </c>
      <c r="C832" s="588" t="s">
        <v>855</v>
      </c>
      <c r="D832" s="588" t="s">
        <v>1031</v>
      </c>
      <c r="E832" s="365" t="s">
        <v>1022</v>
      </c>
      <c r="F832" s="365" t="s">
        <v>854</v>
      </c>
      <c r="G832" s="365" t="s">
        <v>3</v>
      </c>
      <c r="H832" s="588"/>
      <c r="I832" s="588"/>
      <c r="J832" s="588"/>
      <c r="K832" s="588"/>
      <c r="L832" s="365"/>
      <c r="M832" s="274">
        <v>42.97</v>
      </c>
      <c r="N832" s="366">
        <f>+M832/2</f>
        <v>21.484999999999999</v>
      </c>
      <c r="O832" s="366">
        <f>+M832/3</f>
        <v>14.323333333333332</v>
      </c>
      <c r="P832" s="366">
        <f>+M832+(M832*20%)</f>
        <v>51.564</v>
      </c>
      <c r="Q832" s="367">
        <v>42371</v>
      </c>
      <c r="R832" s="365" t="s">
        <v>1648</v>
      </c>
      <c r="S832" s="365"/>
      <c r="T832" s="365">
        <v>7</v>
      </c>
      <c r="U832" s="365"/>
      <c r="V832" s="367"/>
      <c r="W832" s="365"/>
      <c r="X832" s="365"/>
      <c r="Y832" s="365"/>
      <c r="Z832" s="365"/>
      <c r="AA832" s="532"/>
      <c r="AB832" s="365">
        <f t="shared" si="71"/>
        <v>7</v>
      </c>
      <c r="AC832" s="588"/>
      <c r="AD832" s="365"/>
      <c r="AE832" s="547"/>
      <c r="AF832" s="547"/>
      <c r="AG832" s="547"/>
      <c r="AH832" s="547"/>
      <c r="AI832" s="547"/>
      <c r="AJ832" s="547"/>
      <c r="AK832" s="547"/>
      <c r="AL832" s="547"/>
      <c r="AM832" s="547"/>
      <c r="AN832" s="547"/>
      <c r="AO832" s="547"/>
      <c r="AP832" s="547"/>
      <c r="AQ832" s="547"/>
      <c r="AR832" s="547"/>
      <c r="AS832" s="547"/>
      <c r="AT832" s="547"/>
      <c r="AU832" s="547"/>
      <c r="AV832" s="547"/>
      <c r="AW832" s="547"/>
    </row>
    <row r="833" spans="1:49" s="551" customFormat="1" ht="18.75" hidden="1" customHeight="1" x14ac:dyDescent="0.3">
      <c r="A833" s="806"/>
      <c r="B833" s="365" t="s">
        <v>1030</v>
      </c>
      <c r="C833" s="588" t="s">
        <v>1111</v>
      </c>
      <c r="D833" s="588" t="s">
        <v>1112</v>
      </c>
      <c r="E833" s="365" t="s">
        <v>911</v>
      </c>
      <c r="F833" s="365" t="s">
        <v>1113</v>
      </c>
      <c r="G833" s="365" t="s">
        <v>3</v>
      </c>
      <c r="H833" s="588"/>
      <c r="I833" s="588"/>
      <c r="J833" s="588"/>
      <c r="K833" s="588"/>
      <c r="L833" s="365"/>
      <c r="M833" s="274">
        <v>13.32</v>
      </c>
      <c r="N833" s="366">
        <f t="shared" ref="N833:N849" si="72">+M833/2</f>
        <v>6.66</v>
      </c>
      <c r="O833" s="366">
        <f t="shared" ref="O833:O849" si="73">+M833/3</f>
        <v>4.4400000000000004</v>
      </c>
      <c r="P833" s="366">
        <f t="shared" ref="P833:P849" si="74">+M833+(M833*20%)</f>
        <v>15.984</v>
      </c>
      <c r="Q833" s="367">
        <v>42371</v>
      </c>
      <c r="R833" s="365" t="s">
        <v>1648</v>
      </c>
      <c r="S833" s="365"/>
      <c r="T833" s="365">
        <v>16</v>
      </c>
      <c r="U833" s="365"/>
      <c r="V833" s="367"/>
      <c r="W833" s="365"/>
      <c r="X833" s="365"/>
      <c r="Y833" s="365"/>
      <c r="Z833" s="365"/>
      <c r="AA833" s="532"/>
      <c r="AB833" s="365">
        <f t="shared" si="71"/>
        <v>16</v>
      </c>
      <c r="AC833" s="588"/>
      <c r="AD833" s="365"/>
      <c r="AE833" s="547"/>
      <c r="AF833" s="547"/>
      <c r="AG833" s="547"/>
      <c r="AH833" s="547"/>
      <c r="AI833" s="547"/>
      <c r="AJ833" s="547"/>
      <c r="AK833" s="547"/>
      <c r="AL833" s="547"/>
      <c r="AM833" s="547"/>
      <c r="AN833" s="547"/>
      <c r="AO833" s="547"/>
      <c r="AP833" s="547"/>
      <c r="AQ833" s="547"/>
      <c r="AR833" s="547"/>
      <c r="AS833" s="547"/>
      <c r="AT833" s="547"/>
      <c r="AU833" s="547"/>
      <c r="AV833" s="547"/>
      <c r="AW833" s="547"/>
    </row>
    <row r="834" spans="1:49" s="551" customFormat="1" ht="18.75" hidden="1" customHeight="1" x14ac:dyDescent="0.3">
      <c r="A834" s="806"/>
      <c r="B834" s="365" t="s">
        <v>959</v>
      </c>
      <c r="C834" s="588" t="s">
        <v>1023</v>
      </c>
      <c r="D834" s="588" t="s">
        <v>1024</v>
      </c>
      <c r="E834" s="365" t="s">
        <v>1825</v>
      </c>
      <c r="F834" s="365" t="s">
        <v>963</v>
      </c>
      <c r="G834" s="365" t="s">
        <v>3</v>
      </c>
      <c r="H834" s="588"/>
      <c r="I834" s="588"/>
      <c r="J834" s="588"/>
      <c r="K834" s="588"/>
      <c r="L834" s="365"/>
      <c r="M834" s="274">
        <v>36.15</v>
      </c>
      <c r="N834" s="366">
        <f t="shared" si="72"/>
        <v>18.074999999999999</v>
      </c>
      <c r="O834" s="366">
        <f t="shared" si="73"/>
        <v>12.049999999999999</v>
      </c>
      <c r="P834" s="366">
        <f t="shared" si="74"/>
        <v>43.379999999999995</v>
      </c>
      <c r="Q834" s="367">
        <v>42371</v>
      </c>
      <c r="R834" s="365" t="s">
        <v>1648</v>
      </c>
      <c r="S834" s="365"/>
      <c r="T834" s="365">
        <v>4</v>
      </c>
      <c r="U834" s="365"/>
      <c r="V834" s="367"/>
      <c r="W834" s="365"/>
      <c r="X834" s="365"/>
      <c r="Y834" s="365"/>
      <c r="Z834" s="365"/>
      <c r="AA834" s="532"/>
      <c r="AB834" s="365">
        <f t="shared" si="71"/>
        <v>4</v>
      </c>
      <c r="AC834" s="588"/>
      <c r="AD834" s="365"/>
      <c r="AE834" s="547"/>
      <c r="AF834" s="547"/>
      <c r="AG834" s="547"/>
      <c r="AH834" s="547"/>
      <c r="AI834" s="547"/>
      <c r="AJ834" s="547"/>
      <c r="AK834" s="547"/>
      <c r="AL834" s="547"/>
      <c r="AM834" s="547"/>
      <c r="AN834" s="547"/>
      <c r="AO834" s="547"/>
      <c r="AP834" s="547"/>
      <c r="AQ834" s="547"/>
      <c r="AR834" s="547"/>
      <c r="AS834" s="547"/>
      <c r="AT834" s="547"/>
      <c r="AU834" s="547"/>
      <c r="AV834" s="547"/>
      <c r="AW834" s="547"/>
    </row>
    <row r="835" spans="1:49" s="551" customFormat="1" ht="18.75" hidden="1" customHeight="1" x14ac:dyDescent="0.3">
      <c r="A835" s="807" t="s">
        <v>1204</v>
      </c>
      <c r="B835" s="365" t="s">
        <v>1033</v>
      </c>
      <c r="C835" s="588" t="s">
        <v>1034</v>
      </c>
      <c r="D835" s="588" t="s">
        <v>1035</v>
      </c>
      <c r="E835" s="365" t="s">
        <v>1043</v>
      </c>
      <c r="F835" s="365" t="s">
        <v>1036</v>
      </c>
      <c r="G835" s="365" t="s">
        <v>3</v>
      </c>
      <c r="H835" s="588"/>
      <c r="I835" s="588"/>
      <c r="J835" s="588"/>
      <c r="K835" s="588"/>
      <c r="L835" s="365"/>
      <c r="M835" s="274">
        <v>40</v>
      </c>
      <c r="N835" s="366">
        <f t="shared" si="72"/>
        <v>20</v>
      </c>
      <c r="O835" s="366">
        <f t="shared" si="73"/>
        <v>13.333333333333334</v>
      </c>
      <c r="P835" s="366">
        <f t="shared" si="74"/>
        <v>48</v>
      </c>
      <c r="Q835" s="367">
        <v>42371</v>
      </c>
      <c r="R835" s="365" t="s">
        <v>1648</v>
      </c>
      <c r="S835" s="365"/>
      <c r="T835" s="365">
        <v>3</v>
      </c>
      <c r="U835" s="365"/>
      <c r="V835" s="367"/>
      <c r="W835" s="365"/>
      <c r="X835" s="365"/>
      <c r="Y835" s="365"/>
      <c r="Z835" s="365"/>
      <c r="AA835" s="532"/>
      <c r="AB835" s="365">
        <f t="shared" si="71"/>
        <v>3</v>
      </c>
      <c r="AC835" s="588"/>
      <c r="AD835" s="365"/>
      <c r="AE835" s="547"/>
      <c r="AF835" s="547"/>
      <c r="AG835" s="547"/>
      <c r="AH835" s="547"/>
      <c r="AI835" s="547"/>
      <c r="AJ835" s="547"/>
      <c r="AK835" s="547"/>
      <c r="AL835" s="547"/>
      <c r="AM835" s="547"/>
      <c r="AN835" s="547"/>
      <c r="AO835" s="547"/>
      <c r="AP835" s="547"/>
      <c r="AQ835" s="547"/>
      <c r="AR835" s="547"/>
      <c r="AS835" s="547"/>
      <c r="AT835" s="547"/>
      <c r="AU835" s="547"/>
      <c r="AV835" s="547"/>
      <c r="AW835" s="547"/>
    </row>
    <row r="836" spans="1:49" s="551" customFormat="1" ht="18.75" hidden="1" customHeight="1" x14ac:dyDescent="0.3">
      <c r="A836" s="807"/>
      <c r="B836" s="365" t="s">
        <v>1033</v>
      </c>
      <c r="C836" s="588" t="s">
        <v>1046</v>
      </c>
      <c r="D836" s="588" t="s">
        <v>1047</v>
      </c>
      <c r="E836" s="365" t="s">
        <v>1829</v>
      </c>
      <c r="F836" s="365" t="s">
        <v>1882</v>
      </c>
      <c r="G836" s="365" t="s">
        <v>3</v>
      </c>
      <c r="H836" s="588"/>
      <c r="I836" s="588"/>
      <c r="J836" s="588"/>
      <c r="K836" s="588"/>
      <c r="L836" s="365"/>
      <c r="M836" s="274">
        <v>50.26</v>
      </c>
      <c r="N836" s="366">
        <f t="shared" si="72"/>
        <v>25.13</v>
      </c>
      <c r="O836" s="366">
        <f t="shared" si="73"/>
        <v>16.753333333333334</v>
      </c>
      <c r="P836" s="366">
        <f t="shared" si="74"/>
        <v>60.311999999999998</v>
      </c>
      <c r="Q836" s="367">
        <v>42371</v>
      </c>
      <c r="R836" s="365" t="s">
        <v>1648</v>
      </c>
      <c r="S836" s="365"/>
      <c r="T836" s="365">
        <v>10</v>
      </c>
      <c r="U836" s="365"/>
      <c r="V836" s="367"/>
      <c r="W836" s="365"/>
      <c r="X836" s="365"/>
      <c r="Y836" s="365"/>
      <c r="Z836" s="365"/>
      <c r="AA836" s="532"/>
      <c r="AB836" s="365">
        <f t="shared" si="71"/>
        <v>10</v>
      </c>
      <c r="AC836" s="588"/>
      <c r="AD836" s="365"/>
      <c r="AE836" s="547"/>
      <c r="AF836" s="547"/>
      <c r="AG836" s="547"/>
      <c r="AH836" s="547"/>
      <c r="AI836" s="547"/>
      <c r="AJ836" s="547"/>
      <c r="AK836" s="547"/>
      <c r="AL836" s="547"/>
      <c r="AM836" s="547"/>
      <c r="AN836" s="547"/>
      <c r="AO836" s="547"/>
      <c r="AP836" s="547"/>
      <c r="AQ836" s="547"/>
      <c r="AR836" s="547"/>
      <c r="AS836" s="547"/>
      <c r="AT836" s="547"/>
      <c r="AU836" s="547"/>
      <c r="AV836" s="547"/>
      <c r="AW836" s="547"/>
    </row>
    <row r="837" spans="1:49" s="551" customFormat="1" ht="18.75" hidden="1" customHeight="1" x14ac:dyDescent="0.3">
      <c r="A837" s="807"/>
      <c r="B837" s="365" t="s">
        <v>1033</v>
      </c>
      <c r="C837" s="588" t="s">
        <v>1048</v>
      </c>
      <c r="D837" s="588" t="s">
        <v>1049</v>
      </c>
      <c r="E837" s="365" t="s">
        <v>1830</v>
      </c>
      <c r="F837" s="365" t="s">
        <v>1882</v>
      </c>
      <c r="G837" s="365" t="s">
        <v>3</v>
      </c>
      <c r="H837" s="588"/>
      <c r="I837" s="588"/>
      <c r="J837" s="588"/>
      <c r="K837" s="588"/>
      <c r="L837" s="365"/>
      <c r="M837" s="274">
        <v>40</v>
      </c>
      <c r="N837" s="366">
        <f t="shared" si="72"/>
        <v>20</v>
      </c>
      <c r="O837" s="366">
        <f t="shared" si="73"/>
        <v>13.333333333333334</v>
      </c>
      <c r="P837" s="366">
        <f t="shared" si="74"/>
        <v>48</v>
      </c>
      <c r="Q837" s="367">
        <v>42371</v>
      </c>
      <c r="R837" s="365" t="s">
        <v>1648</v>
      </c>
      <c r="S837" s="365"/>
      <c r="T837" s="365">
        <v>7</v>
      </c>
      <c r="U837" s="365"/>
      <c r="V837" s="367"/>
      <c r="W837" s="365"/>
      <c r="X837" s="365"/>
      <c r="Y837" s="365"/>
      <c r="Z837" s="365"/>
      <c r="AA837" s="532"/>
      <c r="AB837" s="365">
        <f t="shared" si="71"/>
        <v>7</v>
      </c>
      <c r="AC837" s="588"/>
      <c r="AD837" s="365"/>
      <c r="AE837" s="547"/>
      <c r="AF837" s="547"/>
      <c r="AG837" s="547"/>
      <c r="AH837" s="547"/>
      <c r="AI837" s="547"/>
      <c r="AJ837" s="547"/>
      <c r="AK837" s="547"/>
      <c r="AL837" s="547"/>
      <c r="AM837" s="547"/>
      <c r="AN837" s="547"/>
      <c r="AO837" s="547"/>
      <c r="AP837" s="547"/>
      <c r="AQ837" s="547"/>
      <c r="AR837" s="547"/>
      <c r="AS837" s="547"/>
      <c r="AT837" s="547"/>
      <c r="AU837" s="547"/>
      <c r="AV837" s="547"/>
      <c r="AW837" s="547"/>
    </row>
    <row r="838" spans="1:49" s="551" customFormat="1" ht="18.75" hidden="1" customHeight="1" x14ac:dyDescent="0.3">
      <c r="A838" s="807"/>
      <c r="B838" s="365" t="s">
        <v>1030</v>
      </c>
      <c r="C838" s="588" t="s">
        <v>1109</v>
      </c>
      <c r="D838" s="588" t="s">
        <v>1110</v>
      </c>
      <c r="E838" s="365" t="s">
        <v>1135</v>
      </c>
      <c r="F838" s="365" t="s">
        <v>1134</v>
      </c>
      <c r="G838" s="365" t="s">
        <v>3</v>
      </c>
      <c r="H838" s="588"/>
      <c r="I838" s="588"/>
      <c r="J838" s="588"/>
      <c r="K838" s="588"/>
      <c r="L838" s="365"/>
      <c r="M838" s="274">
        <v>42.97</v>
      </c>
      <c r="N838" s="366">
        <f t="shared" si="72"/>
        <v>21.484999999999999</v>
      </c>
      <c r="O838" s="366">
        <f t="shared" si="73"/>
        <v>14.323333333333332</v>
      </c>
      <c r="P838" s="366">
        <f t="shared" si="74"/>
        <v>51.564</v>
      </c>
      <c r="Q838" s="367">
        <v>42371</v>
      </c>
      <c r="R838" s="365" t="s">
        <v>1648</v>
      </c>
      <c r="S838" s="365"/>
      <c r="T838" s="365">
        <v>10</v>
      </c>
      <c r="U838" s="365"/>
      <c r="V838" s="367"/>
      <c r="W838" s="365"/>
      <c r="X838" s="365"/>
      <c r="Y838" s="365"/>
      <c r="Z838" s="365"/>
      <c r="AA838" s="532"/>
      <c r="AB838" s="365">
        <f t="shared" si="71"/>
        <v>10</v>
      </c>
      <c r="AC838" s="588"/>
      <c r="AD838" s="365"/>
      <c r="AE838" s="547"/>
      <c r="AF838" s="547"/>
      <c r="AG838" s="547"/>
      <c r="AH838" s="547"/>
      <c r="AI838" s="547"/>
      <c r="AJ838" s="547"/>
      <c r="AK838" s="547"/>
      <c r="AL838" s="547"/>
      <c r="AM838" s="547"/>
      <c r="AN838" s="547"/>
      <c r="AO838" s="547"/>
      <c r="AP838" s="547"/>
      <c r="AQ838" s="547"/>
      <c r="AR838" s="547"/>
      <c r="AS838" s="547"/>
      <c r="AT838" s="547"/>
      <c r="AU838" s="547"/>
      <c r="AV838" s="547"/>
      <c r="AW838" s="547"/>
    </row>
    <row r="839" spans="1:49" s="551" customFormat="1" ht="18.75" hidden="1" customHeight="1" x14ac:dyDescent="0.3">
      <c r="A839" s="807"/>
      <c r="B839" s="365" t="s">
        <v>1063</v>
      </c>
      <c r="C839" s="588" t="s">
        <v>1097</v>
      </c>
      <c r="D839" s="588" t="s">
        <v>1098</v>
      </c>
      <c r="E839" s="365" t="s">
        <v>1826</v>
      </c>
      <c r="F839" s="365" t="s">
        <v>1108</v>
      </c>
      <c r="G839" s="365" t="s">
        <v>3</v>
      </c>
      <c r="H839" s="588"/>
      <c r="I839" s="588"/>
      <c r="J839" s="588"/>
      <c r="K839" s="588"/>
      <c r="L839" s="365"/>
      <c r="M839" s="274">
        <v>16.5</v>
      </c>
      <c r="N839" s="366">
        <f t="shared" si="72"/>
        <v>8.25</v>
      </c>
      <c r="O839" s="366">
        <f t="shared" si="73"/>
        <v>5.5</v>
      </c>
      <c r="P839" s="366">
        <f t="shared" si="74"/>
        <v>19.8</v>
      </c>
      <c r="Q839" s="367">
        <v>42371</v>
      </c>
      <c r="R839" s="365" t="s">
        <v>1648</v>
      </c>
      <c r="S839" s="365"/>
      <c r="T839" s="365">
        <v>14</v>
      </c>
      <c r="U839" s="365"/>
      <c r="V839" s="367"/>
      <c r="W839" s="365"/>
      <c r="X839" s="365"/>
      <c r="Y839" s="365"/>
      <c r="Z839" s="365"/>
      <c r="AA839" s="532"/>
      <c r="AB839" s="365">
        <f t="shared" si="71"/>
        <v>14</v>
      </c>
      <c r="AC839" s="588"/>
      <c r="AD839" s="365"/>
      <c r="AE839" s="547"/>
      <c r="AF839" s="547"/>
      <c r="AG839" s="547"/>
      <c r="AH839" s="547"/>
      <c r="AI839" s="547"/>
      <c r="AJ839" s="547"/>
      <c r="AK839" s="547"/>
      <c r="AL839" s="547"/>
      <c r="AM839" s="547"/>
      <c r="AN839" s="547"/>
      <c r="AO839" s="547"/>
      <c r="AP839" s="547"/>
      <c r="AQ839" s="547"/>
      <c r="AR839" s="547"/>
      <c r="AS839" s="547"/>
      <c r="AT839" s="547"/>
      <c r="AU839" s="547"/>
      <c r="AV839" s="547"/>
      <c r="AW839" s="547"/>
    </row>
    <row r="840" spans="1:49" s="551" customFormat="1" ht="18.75" hidden="1" customHeight="1" x14ac:dyDescent="0.3">
      <c r="A840" s="807"/>
      <c r="B840" s="365" t="s">
        <v>1063</v>
      </c>
      <c r="C840" s="588" t="s">
        <v>1097</v>
      </c>
      <c r="D840" s="588" t="s">
        <v>1098</v>
      </c>
      <c r="E840" s="365" t="s">
        <v>1827</v>
      </c>
      <c r="F840" s="365" t="s">
        <v>1108</v>
      </c>
      <c r="G840" s="365" t="s">
        <v>3</v>
      </c>
      <c r="H840" s="588"/>
      <c r="I840" s="588"/>
      <c r="J840" s="588"/>
      <c r="K840" s="588"/>
      <c r="L840" s="365"/>
      <c r="M840" s="274">
        <v>16.5</v>
      </c>
      <c r="N840" s="366">
        <f t="shared" si="72"/>
        <v>8.25</v>
      </c>
      <c r="O840" s="366">
        <f t="shared" si="73"/>
        <v>5.5</v>
      </c>
      <c r="P840" s="366">
        <f t="shared" si="74"/>
        <v>19.8</v>
      </c>
      <c r="Q840" s="367">
        <v>42371</v>
      </c>
      <c r="R840" s="365" t="s">
        <v>1648</v>
      </c>
      <c r="S840" s="365"/>
      <c r="T840" s="365">
        <v>8</v>
      </c>
      <c r="U840" s="365"/>
      <c r="V840" s="367"/>
      <c r="W840" s="365"/>
      <c r="X840" s="365"/>
      <c r="Y840" s="365"/>
      <c r="Z840" s="365"/>
      <c r="AA840" s="532"/>
      <c r="AB840" s="365">
        <f t="shared" si="71"/>
        <v>8</v>
      </c>
      <c r="AC840" s="588"/>
      <c r="AD840" s="365"/>
      <c r="AE840" s="547"/>
      <c r="AF840" s="547"/>
      <c r="AG840" s="547"/>
      <c r="AH840" s="547"/>
      <c r="AI840" s="547"/>
      <c r="AJ840" s="547"/>
      <c r="AK840" s="547"/>
      <c r="AL840" s="547"/>
      <c r="AM840" s="547"/>
      <c r="AN840" s="547"/>
      <c r="AO840" s="547"/>
      <c r="AP840" s="547"/>
      <c r="AQ840" s="547"/>
      <c r="AR840" s="547"/>
      <c r="AS840" s="547"/>
      <c r="AT840" s="547"/>
      <c r="AU840" s="547"/>
      <c r="AV840" s="547"/>
      <c r="AW840" s="547"/>
    </row>
    <row r="841" spans="1:49" s="538" customFormat="1" ht="18.75" hidden="1" customHeight="1" x14ac:dyDescent="0.3">
      <c r="A841" s="807"/>
      <c r="B841" s="365" t="s">
        <v>1063</v>
      </c>
      <c r="C841" s="588" t="s">
        <v>1093</v>
      </c>
      <c r="D841" s="588" t="s">
        <v>1094</v>
      </c>
      <c r="E841" s="365" t="s">
        <v>1828</v>
      </c>
      <c r="F841" s="365" t="s">
        <v>1108</v>
      </c>
      <c r="G841" s="365" t="s">
        <v>3</v>
      </c>
      <c r="H841" s="588"/>
      <c r="I841" s="588"/>
      <c r="J841" s="588"/>
      <c r="K841" s="588"/>
      <c r="L841" s="365"/>
      <c r="M841" s="274">
        <v>16.5</v>
      </c>
      <c r="N841" s="366">
        <f t="shared" si="72"/>
        <v>8.25</v>
      </c>
      <c r="O841" s="366">
        <f t="shared" si="73"/>
        <v>5.5</v>
      </c>
      <c r="P841" s="366">
        <f t="shared" si="74"/>
        <v>19.8</v>
      </c>
      <c r="Q841" s="367">
        <v>42371</v>
      </c>
      <c r="R841" s="365" t="s">
        <v>1648</v>
      </c>
      <c r="S841" s="365"/>
      <c r="T841" s="365">
        <v>7</v>
      </c>
      <c r="U841" s="365"/>
      <c r="V841" s="367"/>
      <c r="W841" s="365"/>
      <c r="X841" s="365"/>
      <c r="Y841" s="365"/>
      <c r="Z841" s="365"/>
      <c r="AA841" s="532"/>
      <c r="AB841" s="365">
        <v>6</v>
      </c>
      <c r="AC841" s="588"/>
      <c r="AD841" s="365"/>
    </row>
    <row r="842" spans="1:49" s="551" customFormat="1" ht="18.75" hidden="1" customHeight="1" x14ac:dyDescent="0.3">
      <c r="A842" s="807"/>
      <c r="B842" s="365" t="s">
        <v>1063</v>
      </c>
      <c r="C842" s="588" t="s">
        <v>1076</v>
      </c>
      <c r="D842" s="588" t="s">
        <v>1079</v>
      </c>
      <c r="E842" s="365" t="s">
        <v>1117</v>
      </c>
      <c r="F842" s="365" t="s">
        <v>1070</v>
      </c>
      <c r="G842" s="365" t="s">
        <v>3</v>
      </c>
      <c r="H842" s="588"/>
      <c r="I842" s="588"/>
      <c r="J842" s="588"/>
      <c r="K842" s="588"/>
      <c r="L842" s="365"/>
      <c r="M842" s="274">
        <v>31.1</v>
      </c>
      <c r="N842" s="366">
        <f t="shared" si="72"/>
        <v>15.55</v>
      </c>
      <c r="O842" s="366">
        <f t="shared" si="73"/>
        <v>10.366666666666667</v>
      </c>
      <c r="P842" s="366">
        <f t="shared" si="74"/>
        <v>37.32</v>
      </c>
      <c r="Q842" s="367">
        <v>42371</v>
      </c>
      <c r="R842" s="365" t="s">
        <v>1648</v>
      </c>
      <c r="S842" s="365"/>
      <c r="T842" s="365">
        <v>2</v>
      </c>
      <c r="U842" s="365"/>
      <c r="V842" s="367"/>
      <c r="W842" s="365"/>
      <c r="X842" s="365"/>
      <c r="Y842" s="365"/>
      <c r="Z842" s="365"/>
      <c r="AA842" s="532"/>
      <c r="AB842" s="364">
        <f>T842</f>
        <v>2</v>
      </c>
      <c r="AC842" s="588"/>
      <c r="AD842" s="365"/>
      <c r="AE842" s="547"/>
      <c r="AF842" s="547"/>
      <c r="AG842" s="547"/>
      <c r="AH842" s="547"/>
      <c r="AI842" s="547"/>
      <c r="AJ842" s="547"/>
      <c r="AK842" s="547"/>
      <c r="AL842" s="547"/>
      <c r="AM842" s="547"/>
      <c r="AN842" s="547"/>
      <c r="AO842" s="547"/>
      <c r="AP842" s="547"/>
      <c r="AQ842" s="547"/>
      <c r="AR842" s="547"/>
      <c r="AS842" s="547"/>
      <c r="AT842" s="547"/>
      <c r="AU842" s="547"/>
      <c r="AV842" s="547"/>
      <c r="AW842" s="547"/>
    </row>
    <row r="843" spans="1:49" s="551" customFormat="1" ht="18.75" hidden="1" customHeight="1" x14ac:dyDescent="0.3">
      <c r="A843" s="807"/>
      <c r="B843" s="365" t="s">
        <v>997</v>
      </c>
      <c r="C843" s="588" t="s">
        <v>160</v>
      </c>
      <c r="D843" s="588" t="s">
        <v>998</v>
      </c>
      <c r="E843" s="365" t="s">
        <v>1982</v>
      </c>
      <c r="F843" s="365" t="s">
        <v>968</v>
      </c>
      <c r="G843" s="365" t="s">
        <v>3</v>
      </c>
      <c r="H843" s="588"/>
      <c r="I843" s="588"/>
      <c r="J843" s="588"/>
      <c r="K843" s="588"/>
      <c r="L843" s="365"/>
      <c r="M843" s="274">
        <v>51.73</v>
      </c>
      <c r="N843" s="366">
        <f t="shared" si="72"/>
        <v>25.864999999999998</v>
      </c>
      <c r="O843" s="366">
        <f t="shared" si="73"/>
        <v>17.243333333333332</v>
      </c>
      <c r="P843" s="366">
        <f t="shared" si="74"/>
        <v>62.075999999999993</v>
      </c>
      <c r="Q843" s="367">
        <v>42371</v>
      </c>
      <c r="R843" s="365" t="s">
        <v>1648</v>
      </c>
      <c r="S843" s="365"/>
      <c r="T843" s="365">
        <v>6</v>
      </c>
      <c r="U843" s="365"/>
      <c r="V843" s="367"/>
      <c r="W843" s="365"/>
      <c r="X843" s="365"/>
      <c r="Y843" s="365"/>
      <c r="Z843" s="365"/>
      <c r="AA843" s="532"/>
      <c r="AB843" s="365">
        <v>1</v>
      </c>
      <c r="AC843" s="588"/>
      <c r="AD843" s="365"/>
      <c r="AE843" s="547"/>
      <c r="AF843" s="547"/>
      <c r="AG843" s="547"/>
      <c r="AH843" s="547"/>
      <c r="AI843" s="547"/>
      <c r="AJ843" s="547"/>
      <c r="AK843" s="547"/>
      <c r="AL843" s="547"/>
      <c r="AM843" s="547"/>
      <c r="AN843" s="547"/>
      <c r="AO843" s="547"/>
      <c r="AP843" s="547"/>
      <c r="AQ843" s="547"/>
      <c r="AR843" s="547"/>
      <c r="AS843" s="547"/>
      <c r="AT843" s="547"/>
      <c r="AU843" s="547"/>
      <c r="AV843" s="547"/>
      <c r="AW843" s="547"/>
    </row>
    <row r="844" spans="1:49" s="541" customFormat="1" ht="18.75" hidden="1" customHeight="1" x14ac:dyDescent="0.3">
      <c r="A844" s="807"/>
      <c r="B844" s="365" t="s">
        <v>1168</v>
      </c>
      <c r="C844" s="588" t="s">
        <v>1223</v>
      </c>
      <c r="D844" s="588" t="s">
        <v>1224</v>
      </c>
      <c r="E844" s="365" t="s">
        <v>911</v>
      </c>
      <c r="F844" s="365" t="s">
        <v>1108</v>
      </c>
      <c r="G844" s="365" t="s">
        <v>3</v>
      </c>
      <c r="H844" s="588"/>
      <c r="I844" s="588"/>
      <c r="J844" s="588"/>
      <c r="K844" s="588"/>
      <c r="L844" s="588"/>
      <c r="M844" s="280">
        <v>10.45</v>
      </c>
      <c r="N844" s="368">
        <f t="shared" si="72"/>
        <v>5.2249999999999996</v>
      </c>
      <c r="O844" s="368">
        <f t="shared" si="73"/>
        <v>3.4833333333333329</v>
      </c>
      <c r="P844" s="368">
        <f t="shared" si="74"/>
        <v>12.54</v>
      </c>
      <c r="Q844" s="367">
        <v>42371</v>
      </c>
      <c r="R844" s="365" t="s">
        <v>1648</v>
      </c>
      <c r="S844" s="365"/>
      <c r="T844" s="365">
        <v>5</v>
      </c>
      <c r="U844" s="365"/>
      <c r="V844" s="367"/>
      <c r="W844" s="365"/>
      <c r="X844" s="365"/>
      <c r="Y844" s="365"/>
      <c r="Z844" s="365"/>
      <c r="AA844" s="533"/>
      <c r="AB844" s="365">
        <f t="shared" ref="AB844:AB878" si="75">T844</f>
        <v>5</v>
      </c>
      <c r="AC844" s="588"/>
      <c r="AD844" s="365"/>
    </row>
    <row r="845" spans="1:49" s="541" customFormat="1" ht="18.75" hidden="1" customHeight="1" x14ac:dyDescent="0.3">
      <c r="A845" s="807"/>
      <c r="B845" s="365" t="s">
        <v>1283</v>
      </c>
      <c r="C845" s="588" t="s">
        <v>1357</v>
      </c>
      <c r="D845" s="588" t="s">
        <v>1285</v>
      </c>
      <c r="E845" s="365" t="s">
        <v>911</v>
      </c>
      <c r="F845" s="365" t="s">
        <v>552</v>
      </c>
      <c r="G845" s="365" t="s">
        <v>3</v>
      </c>
      <c r="H845" s="588"/>
      <c r="I845" s="588"/>
      <c r="J845" s="588"/>
      <c r="K845" s="588"/>
      <c r="L845" s="588"/>
      <c r="M845" s="280">
        <v>60.89</v>
      </c>
      <c r="N845" s="368">
        <f t="shared" si="72"/>
        <v>30.445</v>
      </c>
      <c r="O845" s="368">
        <f t="shared" si="73"/>
        <v>20.296666666666667</v>
      </c>
      <c r="P845" s="368">
        <f t="shared" si="74"/>
        <v>73.067999999999998</v>
      </c>
      <c r="Q845" s="367">
        <v>42371</v>
      </c>
      <c r="R845" s="365" t="s">
        <v>1648</v>
      </c>
      <c r="S845" s="365"/>
      <c r="T845" s="365">
        <v>2</v>
      </c>
      <c r="U845" s="365"/>
      <c r="V845" s="367"/>
      <c r="W845" s="365"/>
      <c r="X845" s="365"/>
      <c r="Y845" s="365"/>
      <c r="Z845" s="365"/>
      <c r="AA845" s="533"/>
      <c r="AB845" s="365">
        <f t="shared" si="75"/>
        <v>2</v>
      </c>
      <c r="AC845" s="588"/>
      <c r="AD845" s="365"/>
    </row>
    <row r="846" spans="1:49" s="551" customFormat="1" ht="18.75" hidden="1" customHeight="1" x14ac:dyDescent="0.3">
      <c r="A846" s="807" t="s">
        <v>1220</v>
      </c>
      <c r="B846" s="365" t="s">
        <v>1063</v>
      </c>
      <c r="C846" s="588" t="s">
        <v>1095</v>
      </c>
      <c r="D846" s="588" t="s">
        <v>1096</v>
      </c>
      <c r="E846" s="365" t="s">
        <v>1809</v>
      </c>
      <c r="F846" s="365" t="s">
        <v>1108</v>
      </c>
      <c r="G846" s="365" t="s">
        <v>3</v>
      </c>
      <c r="H846" s="588"/>
      <c r="I846" s="588"/>
      <c r="J846" s="588"/>
      <c r="K846" s="588"/>
      <c r="L846" s="365"/>
      <c r="M846" s="274">
        <v>16.5</v>
      </c>
      <c r="N846" s="366">
        <f t="shared" si="72"/>
        <v>8.25</v>
      </c>
      <c r="O846" s="366">
        <f t="shared" si="73"/>
        <v>5.5</v>
      </c>
      <c r="P846" s="366">
        <f t="shared" si="74"/>
        <v>19.8</v>
      </c>
      <c r="Q846" s="367">
        <v>42371</v>
      </c>
      <c r="R846" s="365" t="s">
        <v>1648</v>
      </c>
      <c r="S846" s="365"/>
      <c r="T846" s="365">
        <v>36</v>
      </c>
      <c r="U846" s="365"/>
      <c r="V846" s="367"/>
      <c r="W846" s="365"/>
      <c r="X846" s="365"/>
      <c r="Y846" s="365"/>
      <c r="Z846" s="365"/>
      <c r="AA846" s="532"/>
      <c r="AB846" s="365">
        <f t="shared" si="75"/>
        <v>36</v>
      </c>
      <c r="AC846" s="588"/>
      <c r="AD846" s="365"/>
      <c r="AE846" s="547"/>
      <c r="AF846" s="547"/>
      <c r="AG846" s="547"/>
      <c r="AH846" s="547"/>
      <c r="AI846" s="547"/>
      <c r="AJ846" s="547"/>
      <c r="AK846" s="547"/>
      <c r="AL846" s="547"/>
      <c r="AM846" s="547"/>
      <c r="AN846" s="547"/>
      <c r="AO846" s="547"/>
      <c r="AP846" s="547"/>
      <c r="AQ846" s="547"/>
      <c r="AR846" s="547"/>
      <c r="AS846" s="547"/>
      <c r="AT846" s="547"/>
      <c r="AU846" s="547"/>
      <c r="AV846" s="547"/>
      <c r="AW846" s="547"/>
    </row>
    <row r="847" spans="1:49" s="551" customFormat="1" ht="18.75" hidden="1" customHeight="1" x14ac:dyDescent="0.3">
      <c r="A847" s="807"/>
      <c r="B847" s="365" t="s">
        <v>1168</v>
      </c>
      <c r="C847" s="588" t="s">
        <v>1064</v>
      </c>
      <c r="D847" s="588" t="s">
        <v>1169</v>
      </c>
      <c r="E847" s="365" t="s">
        <v>1810</v>
      </c>
      <c r="F847" s="365" t="s">
        <v>1163</v>
      </c>
      <c r="G847" s="365" t="s">
        <v>3</v>
      </c>
      <c r="H847" s="588"/>
      <c r="I847" s="588"/>
      <c r="J847" s="588"/>
      <c r="K847" s="588"/>
      <c r="L847" s="365"/>
      <c r="M847" s="274">
        <v>42.96</v>
      </c>
      <c r="N847" s="366">
        <f t="shared" si="72"/>
        <v>21.48</v>
      </c>
      <c r="O847" s="366">
        <f t="shared" si="73"/>
        <v>14.32</v>
      </c>
      <c r="P847" s="366">
        <f t="shared" si="74"/>
        <v>51.552</v>
      </c>
      <c r="Q847" s="367">
        <v>42371</v>
      </c>
      <c r="R847" s="365" t="s">
        <v>1648</v>
      </c>
      <c r="S847" s="365"/>
      <c r="T847" s="365">
        <v>2</v>
      </c>
      <c r="U847" s="365"/>
      <c r="V847" s="367"/>
      <c r="W847" s="365"/>
      <c r="X847" s="365"/>
      <c r="Y847" s="365"/>
      <c r="Z847" s="365"/>
      <c r="AA847" s="378"/>
      <c r="AB847" s="365">
        <f t="shared" si="75"/>
        <v>2</v>
      </c>
      <c r="AC847" s="588"/>
      <c r="AD847" s="365"/>
      <c r="AE847" s="547"/>
      <c r="AF847" s="547"/>
      <c r="AG847" s="547"/>
      <c r="AH847" s="547"/>
      <c r="AI847" s="547"/>
      <c r="AJ847" s="547"/>
      <c r="AK847" s="547"/>
      <c r="AL847" s="547"/>
      <c r="AM847" s="547"/>
      <c r="AN847" s="547"/>
      <c r="AO847" s="547"/>
      <c r="AP847" s="547"/>
      <c r="AQ847" s="547"/>
      <c r="AR847" s="547"/>
      <c r="AS847" s="547"/>
      <c r="AT847" s="547"/>
      <c r="AU847" s="547"/>
      <c r="AV847" s="547"/>
      <c r="AW847" s="547"/>
    </row>
    <row r="848" spans="1:49" s="541" customFormat="1" ht="18.75" hidden="1" customHeight="1" x14ac:dyDescent="0.3">
      <c r="A848" s="807"/>
      <c r="B848" s="365" t="s">
        <v>494</v>
      </c>
      <c r="C848" s="588" t="s">
        <v>2095</v>
      </c>
      <c r="D848" s="588" t="s">
        <v>519</v>
      </c>
      <c r="E848" s="365" t="s">
        <v>911</v>
      </c>
      <c r="F848" s="365" t="s">
        <v>520</v>
      </c>
      <c r="G848" s="365" t="s">
        <v>3</v>
      </c>
      <c r="H848" s="588"/>
      <c r="I848" s="588"/>
      <c r="J848" s="588"/>
      <c r="K848" s="588"/>
      <c r="L848" s="365"/>
      <c r="M848" s="274">
        <v>62.41</v>
      </c>
      <c r="N848" s="366">
        <f t="shared" si="72"/>
        <v>31.204999999999998</v>
      </c>
      <c r="O848" s="366">
        <f t="shared" si="73"/>
        <v>20.803333333333331</v>
      </c>
      <c r="P848" s="366">
        <f t="shared" si="74"/>
        <v>74.891999999999996</v>
      </c>
      <c r="Q848" s="367">
        <v>42371</v>
      </c>
      <c r="R848" s="365" t="s">
        <v>1648</v>
      </c>
      <c r="S848" s="365"/>
      <c r="T848" s="365">
        <v>6</v>
      </c>
      <c r="U848" s="365"/>
      <c r="V848" s="367"/>
      <c r="W848" s="365"/>
      <c r="X848" s="365"/>
      <c r="Y848" s="365"/>
      <c r="Z848" s="365"/>
      <c r="AA848" s="365"/>
      <c r="AB848" s="365">
        <f t="shared" si="75"/>
        <v>6</v>
      </c>
      <c r="AC848" s="588"/>
      <c r="AD848" s="365"/>
    </row>
    <row r="849" spans="1:49" s="541" customFormat="1" ht="18.75" hidden="1" customHeight="1" x14ac:dyDescent="0.3">
      <c r="A849" s="807"/>
      <c r="B849" s="365" t="s">
        <v>842</v>
      </c>
      <c r="C849" s="369" t="s">
        <v>644</v>
      </c>
      <c r="D849" s="588" t="s">
        <v>645</v>
      </c>
      <c r="E849" s="364" t="s">
        <v>1813</v>
      </c>
      <c r="F849" s="365" t="s">
        <v>647</v>
      </c>
      <c r="G849" s="365" t="s">
        <v>3</v>
      </c>
      <c r="H849" s="588"/>
      <c r="I849" s="588"/>
      <c r="J849" s="588"/>
      <c r="K849" s="588"/>
      <c r="L849" s="365"/>
      <c r="M849" s="274">
        <v>38.71</v>
      </c>
      <c r="N849" s="366">
        <f t="shared" si="72"/>
        <v>19.355</v>
      </c>
      <c r="O849" s="366">
        <f t="shared" si="73"/>
        <v>12.903333333333334</v>
      </c>
      <c r="P849" s="366">
        <f t="shared" si="74"/>
        <v>46.451999999999998</v>
      </c>
      <c r="Q849" s="367">
        <v>42371</v>
      </c>
      <c r="R849" s="365" t="s">
        <v>1648</v>
      </c>
      <c r="S849" s="365"/>
      <c r="T849" s="365">
        <v>6</v>
      </c>
      <c r="U849" s="365"/>
      <c r="V849" s="367"/>
      <c r="W849" s="365"/>
      <c r="X849" s="365"/>
      <c r="Y849" s="365"/>
      <c r="Z849" s="365"/>
      <c r="AA849" s="533"/>
      <c r="AB849" s="533">
        <f t="shared" si="75"/>
        <v>6</v>
      </c>
      <c r="AC849" s="588"/>
      <c r="AD849" s="365"/>
    </row>
    <row r="850" spans="1:49" s="541" customFormat="1" ht="18.75" hidden="1" customHeight="1" x14ac:dyDescent="0.3">
      <c r="A850" s="807"/>
      <c r="B850" s="365" t="s">
        <v>1178</v>
      </c>
      <c r="C850" s="369" t="s">
        <v>2305</v>
      </c>
      <c r="D850" s="588"/>
      <c r="E850" s="364"/>
      <c r="F850" s="365"/>
      <c r="G850" s="365"/>
      <c r="H850" s="588"/>
      <c r="I850" s="588"/>
      <c r="J850" s="588"/>
      <c r="K850" s="588"/>
      <c r="L850" s="365"/>
      <c r="M850" s="274"/>
      <c r="N850" s="366"/>
      <c r="O850" s="366"/>
      <c r="P850" s="366"/>
      <c r="Q850" s="367">
        <v>42371</v>
      </c>
      <c r="R850" s="365" t="s">
        <v>1648</v>
      </c>
      <c r="S850" s="365"/>
      <c r="T850" s="365">
        <v>1</v>
      </c>
      <c r="U850" s="365"/>
      <c r="V850" s="367"/>
      <c r="W850" s="365"/>
      <c r="X850" s="365"/>
      <c r="Y850" s="365"/>
      <c r="Z850" s="365"/>
      <c r="AA850" s="533"/>
      <c r="AB850" s="533">
        <f t="shared" si="75"/>
        <v>1</v>
      </c>
      <c r="AC850" s="588"/>
      <c r="AD850" s="365"/>
    </row>
    <row r="851" spans="1:49" s="541" customFormat="1" ht="18.75" hidden="1" customHeight="1" x14ac:dyDescent="0.3">
      <c r="A851" s="807"/>
      <c r="B851" s="365" t="s">
        <v>784</v>
      </c>
      <c r="C851" s="588" t="s">
        <v>748</v>
      </c>
      <c r="D851" s="588" t="s">
        <v>779</v>
      </c>
      <c r="E851" s="365" t="s">
        <v>1812</v>
      </c>
      <c r="F851" s="365" t="s">
        <v>1784</v>
      </c>
      <c r="G851" s="365" t="s">
        <v>3</v>
      </c>
      <c r="H851" s="588"/>
      <c r="I851" s="588"/>
      <c r="J851" s="588"/>
      <c r="K851" s="588"/>
      <c r="L851" s="365"/>
      <c r="M851" s="274">
        <v>14.41</v>
      </c>
      <c r="N851" s="366">
        <f t="shared" ref="N851:N861" si="76">+M851/2</f>
        <v>7.2050000000000001</v>
      </c>
      <c r="O851" s="366">
        <f t="shared" ref="O851:O861" si="77">+M851/3</f>
        <v>4.8033333333333337</v>
      </c>
      <c r="P851" s="366">
        <f t="shared" ref="P851:P861" si="78">+M851+(M851*20%)</f>
        <v>17.292000000000002</v>
      </c>
      <c r="Q851" s="367">
        <v>42371</v>
      </c>
      <c r="R851" s="365" t="s">
        <v>1648</v>
      </c>
      <c r="S851" s="365"/>
      <c r="T851" s="365">
        <v>1</v>
      </c>
      <c r="U851" s="365"/>
      <c r="V851" s="367"/>
      <c r="W851" s="365"/>
      <c r="X851" s="365"/>
      <c r="Y851" s="365"/>
      <c r="Z851" s="365"/>
      <c r="AA851" s="533"/>
      <c r="AB851" s="365">
        <f t="shared" si="75"/>
        <v>1</v>
      </c>
      <c r="AC851" s="588"/>
      <c r="AD851" s="365"/>
    </row>
    <row r="852" spans="1:49" s="541" customFormat="1" ht="18.75" hidden="1" customHeight="1" x14ac:dyDescent="0.3">
      <c r="A852" s="807"/>
      <c r="B852" s="365" t="s">
        <v>1233</v>
      </c>
      <c r="C852" s="588" t="s">
        <v>164</v>
      </c>
      <c r="D852" s="588" t="s">
        <v>817</v>
      </c>
      <c r="E852" s="365" t="s">
        <v>1814</v>
      </c>
      <c r="F852" s="365" t="s">
        <v>344</v>
      </c>
      <c r="G852" s="365" t="s">
        <v>3</v>
      </c>
      <c r="H852" s="588"/>
      <c r="I852" s="588"/>
      <c r="J852" s="588"/>
      <c r="K852" s="588"/>
      <c r="L852" s="588"/>
      <c r="M852" s="280">
        <v>46.3</v>
      </c>
      <c r="N852" s="368">
        <f t="shared" si="76"/>
        <v>23.15</v>
      </c>
      <c r="O852" s="368">
        <f t="shared" si="77"/>
        <v>15.433333333333332</v>
      </c>
      <c r="P852" s="368">
        <f t="shared" si="78"/>
        <v>55.559999999999995</v>
      </c>
      <c r="Q852" s="367">
        <v>42371</v>
      </c>
      <c r="R852" s="365" t="s">
        <v>1648</v>
      </c>
      <c r="S852" s="365"/>
      <c r="T852" s="365">
        <v>4</v>
      </c>
      <c r="U852" s="365"/>
      <c r="V852" s="367"/>
      <c r="W852" s="365"/>
      <c r="X852" s="365"/>
      <c r="Y852" s="365"/>
      <c r="Z852" s="365"/>
      <c r="AA852" s="533"/>
      <c r="AB852" s="365">
        <f t="shared" si="75"/>
        <v>4</v>
      </c>
      <c r="AC852" s="588"/>
      <c r="AD852" s="365"/>
    </row>
    <row r="853" spans="1:49" s="541" customFormat="1" ht="18.75" hidden="1" customHeight="1" x14ac:dyDescent="0.3">
      <c r="A853" s="807"/>
      <c r="B853" s="365" t="s">
        <v>1241</v>
      </c>
      <c r="C853" s="588" t="s">
        <v>1275</v>
      </c>
      <c r="D853" s="588" t="s">
        <v>1276</v>
      </c>
      <c r="E853" s="365" t="s">
        <v>1811</v>
      </c>
      <c r="F853" s="365"/>
      <c r="G853" s="365" t="s">
        <v>3</v>
      </c>
      <c r="H853" s="588"/>
      <c r="I853" s="588"/>
      <c r="J853" s="588"/>
      <c r="K853" s="588"/>
      <c r="L853" s="588"/>
      <c r="M853" s="280">
        <v>45.29</v>
      </c>
      <c r="N853" s="368">
        <f t="shared" si="76"/>
        <v>22.645</v>
      </c>
      <c r="O853" s="368">
        <f t="shared" si="77"/>
        <v>15.096666666666666</v>
      </c>
      <c r="P853" s="368">
        <f t="shared" si="78"/>
        <v>54.347999999999999</v>
      </c>
      <c r="Q853" s="367">
        <v>42371</v>
      </c>
      <c r="R853" s="365" t="s">
        <v>1648</v>
      </c>
      <c r="S853" s="365"/>
      <c r="T853" s="365">
        <v>1</v>
      </c>
      <c r="U853" s="365"/>
      <c r="V853" s="367"/>
      <c r="W853" s="365"/>
      <c r="X853" s="365"/>
      <c r="Y853" s="365"/>
      <c r="Z853" s="365"/>
      <c r="AA853" s="533"/>
      <c r="AB853" s="365">
        <f t="shared" si="75"/>
        <v>1</v>
      </c>
      <c r="AC853" s="588"/>
      <c r="AD853" s="365"/>
    </row>
    <row r="854" spans="1:49" s="541" customFormat="1" ht="18.75" hidden="1" customHeight="1" x14ac:dyDescent="0.3">
      <c r="A854" s="807"/>
      <c r="B854" s="365" t="s">
        <v>1283</v>
      </c>
      <c r="C854" s="588" t="s">
        <v>1356</v>
      </c>
      <c r="D854" s="588" t="s">
        <v>1284</v>
      </c>
      <c r="E854" s="365" t="s">
        <v>911</v>
      </c>
      <c r="F854" s="365" t="s">
        <v>552</v>
      </c>
      <c r="G854" s="365" t="s">
        <v>3</v>
      </c>
      <c r="H854" s="588"/>
      <c r="I854" s="588"/>
      <c r="J854" s="588"/>
      <c r="K854" s="588"/>
      <c r="L854" s="588"/>
      <c r="M854" s="280">
        <v>60.89</v>
      </c>
      <c r="N854" s="368">
        <f t="shared" si="76"/>
        <v>30.445</v>
      </c>
      <c r="O854" s="368">
        <f t="shared" si="77"/>
        <v>20.296666666666667</v>
      </c>
      <c r="P854" s="368">
        <f t="shared" si="78"/>
        <v>73.067999999999998</v>
      </c>
      <c r="Q854" s="367">
        <v>42371</v>
      </c>
      <c r="R854" s="365" t="s">
        <v>1648</v>
      </c>
      <c r="S854" s="365"/>
      <c r="T854" s="365">
        <v>1</v>
      </c>
      <c r="U854" s="365"/>
      <c r="V854" s="367"/>
      <c r="W854" s="365"/>
      <c r="X854" s="365"/>
      <c r="Y854" s="365"/>
      <c r="Z854" s="365"/>
      <c r="AA854" s="533"/>
      <c r="AB854" s="365">
        <f t="shared" si="75"/>
        <v>1</v>
      </c>
      <c r="AC854" s="588"/>
      <c r="AD854" s="365"/>
    </row>
    <row r="855" spans="1:49" s="551" customFormat="1" ht="18.75" hidden="1" customHeight="1" x14ac:dyDescent="0.3">
      <c r="A855" s="807" t="s">
        <v>1221</v>
      </c>
      <c r="B855" s="365" t="s">
        <v>1063</v>
      </c>
      <c r="C855" s="588" t="s">
        <v>1115</v>
      </c>
      <c r="D855" s="588" t="s">
        <v>1116</v>
      </c>
      <c r="E855" s="365" t="s">
        <v>1815</v>
      </c>
      <c r="F855" s="365" t="s">
        <v>1108</v>
      </c>
      <c r="G855" s="365" t="s">
        <v>3</v>
      </c>
      <c r="H855" s="588"/>
      <c r="I855" s="588"/>
      <c r="J855" s="588"/>
      <c r="K855" s="588"/>
      <c r="L855" s="365"/>
      <c r="M855" s="274">
        <v>16.5</v>
      </c>
      <c r="N855" s="366">
        <f t="shared" si="76"/>
        <v>8.25</v>
      </c>
      <c r="O855" s="366">
        <f t="shared" si="77"/>
        <v>5.5</v>
      </c>
      <c r="P855" s="366">
        <f t="shared" si="78"/>
        <v>19.8</v>
      </c>
      <c r="Q855" s="367">
        <v>42371</v>
      </c>
      <c r="R855" s="365" t="s">
        <v>1648</v>
      </c>
      <c r="S855" s="365"/>
      <c r="T855" s="365">
        <v>8</v>
      </c>
      <c r="U855" s="365"/>
      <c r="V855" s="367"/>
      <c r="W855" s="365"/>
      <c r="X855" s="365"/>
      <c r="Y855" s="365"/>
      <c r="Z855" s="365"/>
      <c r="AA855" s="532"/>
      <c r="AB855" s="533">
        <f t="shared" si="75"/>
        <v>8</v>
      </c>
      <c r="AC855" s="588"/>
      <c r="AD855" s="365"/>
      <c r="AE855" s="547"/>
      <c r="AF855" s="547"/>
      <c r="AG855" s="547"/>
      <c r="AH855" s="547"/>
      <c r="AI855" s="547"/>
      <c r="AJ855" s="547"/>
      <c r="AK855" s="547"/>
      <c r="AL855" s="547"/>
      <c r="AM855" s="547"/>
      <c r="AN855" s="547"/>
      <c r="AO855" s="547"/>
      <c r="AP855" s="547"/>
      <c r="AQ855" s="547"/>
      <c r="AR855" s="547"/>
      <c r="AS855" s="547"/>
      <c r="AT855" s="547"/>
      <c r="AU855" s="547"/>
      <c r="AV855" s="547"/>
      <c r="AW855" s="547"/>
    </row>
    <row r="856" spans="1:49" s="551" customFormat="1" ht="18.75" hidden="1" customHeight="1" x14ac:dyDescent="0.3">
      <c r="A856" s="807"/>
      <c r="B856" s="365" t="s">
        <v>1063</v>
      </c>
      <c r="C856" s="588" t="s">
        <v>1115</v>
      </c>
      <c r="D856" s="588" t="s">
        <v>1116</v>
      </c>
      <c r="E856" s="365" t="s">
        <v>1816</v>
      </c>
      <c r="F856" s="365" t="s">
        <v>1108</v>
      </c>
      <c r="G856" s="365" t="s">
        <v>3</v>
      </c>
      <c r="H856" s="588"/>
      <c r="I856" s="588"/>
      <c r="J856" s="588"/>
      <c r="K856" s="588"/>
      <c r="L856" s="365"/>
      <c r="M856" s="274">
        <v>16.5</v>
      </c>
      <c r="N856" s="366">
        <f t="shared" si="76"/>
        <v>8.25</v>
      </c>
      <c r="O856" s="366">
        <f t="shared" si="77"/>
        <v>5.5</v>
      </c>
      <c r="P856" s="366">
        <f t="shared" si="78"/>
        <v>19.8</v>
      </c>
      <c r="Q856" s="367">
        <v>42371</v>
      </c>
      <c r="R856" s="365" t="s">
        <v>1648</v>
      </c>
      <c r="S856" s="365"/>
      <c r="T856" s="365">
        <v>23</v>
      </c>
      <c r="U856" s="365"/>
      <c r="V856" s="367"/>
      <c r="W856" s="365"/>
      <c r="X856" s="365"/>
      <c r="Y856" s="365"/>
      <c r="Z856" s="365"/>
      <c r="AA856" s="532"/>
      <c r="AB856" s="533">
        <f t="shared" si="75"/>
        <v>23</v>
      </c>
      <c r="AC856" s="588"/>
      <c r="AD856" s="365"/>
      <c r="AE856" s="547"/>
      <c r="AF856" s="547"/>
      <c r="AG856" s="547"/>
      <c r="AH856" s="547"/>
      <c r="AI856" s="547"/>
      <c r="AJ856" s="547"/>
      <c r="AK856" s="547"/>
      <c r="AL856" s="547"/>
      <c r="AM856" s="547"/>
      <c r="AN856" s="547"/>
      <c r="AO856" s="547"/>
      <c r="AP856" s="547"/>
      <c r="AQ856" s="547"/>
      <c r="AR856" s="547"/>
      <c r="AS856" s="547"/>
      <c r="AT856" s="547"/>
      <c r="AU856" s="547"/>
      <c r="AV856" s="547"/>
      <c r="AW856" s="547"/>
    </row>
    <row r="857" spans="1:49" s="551" customFormat="1" ht="18.75" hidden="1" customHeight="1" x14ac:dyDescent="0.3">
      <c r="A857" s="807"/>
      <c r="B857" s="365" t="s">
        <v>1063</v>
      </c>
      <c r="C857" s="588" t="s">
        <v>1099</v>
      </c>
      <c r="D857" s="588" t="s">
        <v>1100</v>
      </c>
      <c r="E857" s="365" t="s">
        <v>1816</v>
      </c>
      <c r="F857" s="365" t="s">
        <v>1108</v>
      </c>
      <c r="G857" s="365" t="s">
        <v>3</v>
      </c>
      <c r="H857" s="588"/>
      <c r="I857" s="588"/>
      <c r="J857" s="588"/>
      <c r="K857" s="588"/>
      <c r="L857" s="365"/>
      <c r="M857" s="274">
        <v>16.5</v>
      </c>
      <c r="N857" s="366">
        <f t="shared" si="76"/>
        <v>8.25</v>
      </c>
      <c r="O857" s="366">
        <f t="shared" si="77"/>
        <v>5.5</v>
      </c>
      <c r="P857" s="366">
        <f t="shared" si="78"/>
        <v>19.8</v>
      </c>
      <c r="Q857" s="367">
        <v>42371</v>
      </c>
      <c r="R857" s="365" t="s">
        <v>1648</v>
      </c>
      <c r="S857" s="365"/>
      <c r="T857" s="365">
        <v>19</v>
      </c>
      <c r="U857" s="365"/>
      <c r="V857" s="367"/>
      <c r="W857" s="365"/>
      <c r="X857" s="365"/>
      <c r="Y857" s="365"/>
      <c r="Z857" s="365"/>
      <c r="AA857" s="532"/>
      <c r="AB857" s="365">
        <f t="shared" si="75"/>
        <v>19</v>
      </c>
      <c r="AC857" s="588"/>
      <c r="AD857" s="365"/>
      <c r="AE857" s="547"/>
      <c r="AF857" s="547"/>
      <c r="AG857" s="547"/>
      <c r="AH857" s="547"/>
      <c r="AI857" s="547"/>
      <c r="AJ857" s="547"/>
      <c r="AK857" s="547"/>
      <c r="AL857" s="547"/>
      <c r="AM857" s="547"/>
      <c r="AN857" s="547"/>
      <c r="AO857" s="547"/>
      <c r="AP857" s="547"/>
      <c r="AQ857" s="547"/>
      <c r="AR857" s="547"/>
      <c r="AS857" s="547"/>
      <c r="AT857" s="547"/>
      <c r="AU857" s="547"/>
      <c r="AV857" s="547"/>
      <c r="AW857" s="547"/>
    </row>
    <row r="858" spans="1:49" s="551" customFormat="1" ht="18.75" hidden="1" customHeight="1" x14ac:dyDescent="0.3">
      <c r="A858" s="807"/>
      <c r="B858" s="365" t="s">
        <v>1063</v>
      </c>
      <c r="C858" s="588" t="s">
        <v>1099</v>
      </c>
      <c r="D858" s="588" t="s">
        <v>1100</v>
      </c>
      <c r="E858" s="365" t="s">
        <v>942</v>
      </c>
      <c r="F858" s="365" t="s">
        <v>1108</v>
      </c>
      <c r="G858" s="365" t="s">
        <v>3</v>
      </c>
      <c r="H858" s="588"/>
      <c r="I858" s="588"/>
      <c r="J858" s="588"/>
      <c r="K858" s="588"/>
      <c r="L858" s="365"/>
      <c r="M858" s="274">
        <v>16.5</v>
      </c>
      <c r="N858" s="366">
        <f t="shared" si="76"/>
        <v>8.25</v>
      </c>
      <c r="O858" s="366">
        <f t="shared" si="77"/>
        <v>5.5</v>
      </c>
      <c r="P858" s="366">
        <f t="shared" si="78"/>
        <v>19.8</v>
      </c>
      <c r="Q858" s="367">
        <v>42371</v>
      </c>
      <c r="R858" s="365" t="s">
        <v>1648</v>
      </c>
      <c r="S858" s="365"/>
      <c r="T858" s="365">
        <v>13</v>
      </c>
      <c r="U858" s="365"/>
      <c r="V858" s="367"/>
      <c r="W858" s="365"/>
      <c r="X858" s="365"/>
      <c r="Y858" s="365"/>
      <c r="Z858" s="365"/>
      <c r="AA858" s="532"/>
      <c r="AB858" s="365">
        <f t="shared" si="75"/>
        <v>13</v>
      </c>
      <c r="AC858" s="588"/>
      <c r="AD858" s="365"/>
      <c r="AE858" s="547"/>
      <c r="AF858" s="547"/>
      <c r="AG858" s="547"/>
      <c r="AH858" s="547"/>
      <c r="AI858" s="547"/>
      <c r="AJ858" s="547"/>
      <c r="AK858" s="547"/>
      <c r="AL858" s="547"/>
      <c r="AM858" s="547"/>
      <c r="AN858" s="547"/>
      <c r="AO858" s="547"/>
      <c r="AP858" s="547"/>
      <c r="AQ858" s="547"/>
      <c r="AR858" s="547"/>
      <c r="AS858" s="547"/>
      <c r="AT858" s="547"/>
      <c r="AU858" s="547"/>
      <c r="AV858" s="547"/>
      <c r="AW858" s="547"/>
    </row>
    <row r="859" spans="1:49" s="551" customFormat="1" ht="18.75" hidden="1" customHeight="1" x14ac:dyDescent="0.3">
      <c r="A859" s="807"/>
      <c r="B859" s="365" t="s">
        <v>592</v>
      </c>
      <c r="C859" s="588" t="s">
        <v>1037</v>
      </c>
      <c r="D859" s="588" t="s">
        <v>1038</v>
      </c>
      <c r="E859" s="365" t="s">
        <v>1085</v>
      </c>
      <c r="F859" s="365" t="s">
        <v>1040</v>
      </c>
      <c r="G859" s="365" t="s">
        <v>3</v>
      </c>
      <c r="H859" s="588"/>
      <c r="I859" s="588"/>
      <c r="J859" s="588"/>
      <c r="K859" s="588"/>
      <c r="L859" s="365"/>
      <c r="M859" s="274">
        <v>42.11</v>
      </c>
      <c r="N859" s="366">
        <f t="shared" si="76"/>
        <v>21.055</v>
      </c>
      <c r="O859" s="366">
        <f t="shared" si="77"/>
        <v>14.036666666666667</v>
      </c>
      <c r="P859" s="366">
        <f t="shared" si="78"/>
        <v>50.531999999999996</v>
      </c>
      <c r="Q859" s="367">
        <v>42371</v>
      </c>
      <c r="R859" s="365" t="s">
        <v>1648</v>
      </c>
      <c r="S859" s="365"/>
      <c r="T859" s="365">
        <v>12</v>
      </c>
      <c r="U859" s="365"/>
      <c r="V859" s="367"/>
      <c r="W859" s="365"/>
      <c r="X859" s="365"/>
      <c r="Y859" s="365"/>
      <c r="Z859" s="365"/>
      <c r="AA859" s="532"/>
      <c r="AB859" s="365">
        <f t="shared" si="75"/>
        <v>12</v>
      </c>
      <c r="AC859" s="588"/>
      <c r="AD859" s="365"/>
      <c r="AE859" s="547"/>
      <c r="AF859" s="547"/>
      <c r="AG859" s="547"/>
      <c r="AH859" s="547"/>
      <c r="AI859" s="547"/>
      <c r="AJ859" s="547"/>
      <c r="AK859" s="547"/>
      <c r="AL859" s="547"/>
      <c r="AM859" s="547"/>
      <c r="AN859" s="547"/>
      <c r="AO859" s="547"/>
      <c r="AP859" s="547"/>
      <c r="AQ859" s="547"/>
      <c r="AR859" s="547"/>
      <c r="AS859" s="547"/>
      <c r="AT859" s="547"/>
      <c r="AU859" s="547"/>
      <c r="AV859" s="547"/>
      <c r="AW859" s="547"/>
    </row>
    <row r="860" spans="1:49" s="551" customFormat="1" ht="18.75" hidden="1" customHeight="1" x14ac:dyDescent="0.3">
      <c r="A860" s="807"/>
      <c r="B860" s="365" t="s">
        <v>592</v>
      </c>
      <c r="C860" s="588" t="s">
        <v>1037</v>
      </c>
      <c r="D860" s="588" t="s">
        <v>1038</v>
      </c>
      <c r="E860" s="365" t="s">
        <v>1039</v>
      </c>
      <c r="F860" s="365" t="s">
        <v>1040</v>
      </c>
      <c r="G860" s="365" t="s">
        <v>3</v>
      </c>
      <c r="H860" s="588"/>
      <c r="I860" s="588"/>
      <c r="J860" s="588"/>
      <c r="K860" s="588"/>
      <c r="L860" s="365"/>
      <c r="M860" s="274">
        <v>42.11</v>
      </c>
      <c r="N860" s="366">
        <f t="shared" si="76"/>
        <v>21.055</v>
      </c>
      <c r="O860" s="366">
        <f t="shared" si="77"/>
        <v>14.036666666666667</v>
      </c>
      <c r="P860" s="366">
        <f t="shared" si="78"/>
        <v>50.531999999999996</v>
      </c>
      <c r="Q860" s="367">
        <v>42371</v>
      </c>
      <c r="R860" s="365" t="s">
        <v>1648</v>
      </c>
      <c r="S860" s="365"/>
      <c r="T860" s="365">
        <v>11</v>
      </c>
      <c r="U860" s="365"/>
      <c r="V860" s="367"/>
      <c r="W860" s="365"/>
      <c r="X860" s="365"/>
      <c r="Y860" s="365"/>
      <c r="Z860" s="365"/>
      <c r="AA860" s="532"/>
      <c r="AB860" s="365">
        <f t="shared" si="75"/>
        <v>11</v>
      </c>
      <c r="AC860" s="588"/>
      <c r="AD860" s="365"/>
      <c r="AE860" s="547"/>
      <c r="AF860" s="547"/>
      <c r="AG860" s="547"/>
      <c r="AH860" s="547"/>
      <c r="AI860" s="547"/>
      <c r="AJ860" s="547"/>
      <c r="AK860" s="547"/>
      <c r="AL860" s="547"/>
      <c r="AM860" s="547"/>
      <c r="AN860" s="547"/>
      <c r="AO860" s="547"/>
      <c r="AP860" s="547"/>
      <c r="AQ860" s="547"/>
      <c r="AR860" s="547"/>
      <c r="AS860" s="547"/>
      <c r="AT860" s="547"/>
      <c r="AU860" s="547"/>
      <c r="AV860" s="547"/>
      <c r="AW860" s="547"/>
    </row>
    <row r="861" spans="1:49" s="551" customFormat="1" ht="18.75" hidden="1" customHeight="1" x14ac:dyDescent="0.3">
      <c r="A861" s="807"/>
      <c r="B861" s="365" t="s">
        <v>592</v>
      </c>
      <c r="C861" s="588" t="s">
        <v>1037</v>
      </c>
      <c r="D861" s="588" t="s">
        <v>1038</v>
      </c>
      <c r="E861" s="365" t="s">
        <v>1817</v>
      </c>
      <c r="F861" s="365" t="s">
        <v>1040</v>
      </c>
      <c r="G861" s="365" t="s">
        <v>3</v>
      </c>
      <c r="H861" s="588"/>
      <c r="I861" s="588"/>
      <c r="J861" s="588"/>
      <c r="K861" s="588"/>
      <c r="L861" s="365"/>
      <c r="M861" s="274">
        <v>42.11</v>
      </c>
      <c r="N861" s="366">
        <f t="shared" si="76"/>
        <v>21.055</v>
      </c>
      <c r="O861" s="366">
        <f t="shared" si="77"/>
        <v>14.036666666666667</v>
      </c>
      <c r="P861" s="366">
        <f t="shared" si="78"/>
        <v>50.531999999999996</v>
      </c>
      <c r="Q861" s="367">
        <v>42371</v>
      </c>
      <c r="R861" s="365" t="s">
        <v>1648</v>
      </c>
      <c r="S861" s="365"/>
      <c r="T861" s="365">
        <v>1</v>
      </c>
      <c r="U861" s="365"/>
      <c r="V861" s="367"/>
      <c r="W861" s="365"/>
      <c r="X861" s="365"/>
      <c r="Y861" s="365"/>
      <c r="Z861" s="365"/>
      <c r="AA861" s="532"/>
      <c r="AB861" s="365">
        <f t="shared" si="75"/>
        <v>1</v>
      </c>
      <c r="AC861" s="588"/>
      <c r="AD861" s="365"/>
      <c r="AE861" s="547"/>
      <c r="AF861" s="547"/>
      <c r="AG861" s="547"/>
      <c r="AH861" s="547"/>
      <c r="AI861" s="547"/>
      <c r="AJ861" s="547"/>
      <c r="AK861" s="547"/>
      <c r="AL861" s="547"/>
      <c r="AM861" s="547"/>
      <c r="AN861" s="547"/>
      <c r="AO861" s="547"/>
      <c r="AP861" s="547"/>
      <c r="AQ861" s="547"/>
      <c r="AR861" s="547"/>
      <c r="AS861" s="547"/>
      <c r="AT861" s="547"/>
      <c r="AU861" s="547"/>
      <c r="AV861" s="547"/>
      <c r="AW861" s="547"/>
    </row>
    <row r="862" spans="1:49" s="551" customFormat="1" ht="18.75" hidden="1" customHeight="1" x14ac:dyDescent="0.3">
      <c r="A862" s="807"/>
      <c r="B862" s="365" t="s">
        <v>789</v>
      </c>
      <c r="C862" s="588" t="s">
        <v>2306</v>
      </c>
      <c r="D862" s="588"/>
      <c r="E862" s="365"/>
      <c r="F862" s="365"/>
      <c r="G862" s="365"/>
      <c r="H862" s="588"/>
      <c r="I862" s="588"/>
      <c r="J862" s="588"/>
      <c r="K862" s="588"/>
      <c r="L862" s="365"/>
      <c r="M862" s="274"/>
      <c r="N862" s="366"/>
      <c r="O862" s="366"/>
      <c r="P862" s="366"/>
      <c r="Q862" s="367">
        <v>42371</v>
      </c>
      <c r="R862" s="365" t="s">
        <v>1648</v>
      </c>
      <c r="S862" s="365"/>
      <c r="T862" s="365">
        <v>3</v>
      </c>
      <c r="U862" s="365"/>
      <c r="V862" s="367"/>
      <c r="W862" s="365"/>
      <c r="X862" s="365"/>
      <c r="Y862" s="365"/>
      <c r="Z862" s="365"/>
      <c r="AA862" s="532"/>
      <c r="AB862" s="365">
        <f t="shared" si="75"/>
        <v>3</v>
      </c>
      <c r="AC862" s="588"/>
      <c r="AD862" s="365"/>
      <c r="AE862" s="547"/>
      <c r="AF862" s="547"/>
      <c r="AG862" s="547"/>
      <c r="AH862" s="547"/>
      <c r="AI862" s="547"/>
      <c r="AJ862" s="547"/>
      <c r="AK862" s="547"/>
      <c r="AL862" s="547"/>
      <c r="AM862" s="547"/>
      <c r="AN862" s="547"/>
      <c r="AO862" s="547"/>
      <c r="AP862" s="547"/>
      <c r="AQ862" s="547"/>
      <c r="AR862" s="547"/>
      <c r="AS862" s="547"/>
      <c r="AT862" s="547"/>
      <c r="AU862" s="547"/>
      <c r="AV862" s="547"/>
      <c r="AW862" s="547"/>
    </row>
    <row r="863" spans="1:49" s="541" customFormat="1" ht="18.75" hidden="1" customHeight="1" x14ac:dyDescent="0.3">
      <c r="A863" s="807"/>
      <c r="B863" s="365" t="s">
        <v>842</v>
      </c>
      <c r="C863" s="588" t="s">
        <v>630</v>
      </c>
      <c r="D863" s="588" t="s">
        <v>631</v>
      </c>
      <c r="E863" s="365" t="s">
        <v>1818</v>
      </c>
      <c r="F863" s="365" t="s">
        <v>647</v>
      </c>
      <c r="G863" s="365" t="s">
        <v>3</v>
      </c>
      <c r="H863" s="588"/>
      <c r="I863" s="588"/>
      <c r="J863" s="588"/>
      <c r="K863" s="588"/>
      <c r="L863" s="365"/>
      <c r="M863" s="274">
        <v>38.71</v>
      </c>
      <c r="N863" s="366">
        <f t="shared" ref="N863:N871" si="79">+M863/2</f>
        <v>19.355</v>
      </c>
      <c r="O863" s="366">
        <f t="shared" ref="O863:O871" si="80">+M863/3</f>
        <v>12.903333333333334</v>
      </c>
      <c r="P863" s="366">
        <f t="shared" ref="P863:P871" si="81">+M863+(M863*20%)</f>
        <v>46.451999999999998</v>
      </c>
      <c r="Q863" s="367">
        <v>42371</v>
      </c>
      <c r="R863" s="365" t="s">
        <v>1648</v>
      </c>
      <c r="S863" s="365"/>
      <c r="T863" s="365">
        <v>1</v>
      </c>
      <c r="U863" s="365"/>
      <c r="V863" s="367"/>
      <c r="W863" s="365"/>
      <c r="X863" s="365"/>
      <c r="Y863" s="365"/>
      <c r="Z863" s="365"/>
      <c r="AA863" s="533"/>
      <c r="AB863" s="365">
        <f t="shared" si="75"/>
        <v>1</v>
      </c>
      <c r="AC863" s="588"/>
      <c r="AD863" s="365"/>
    </row>
    <row r="864" spans="1:49" s="541" customFormat="1" ht="18.75" hidden="1" customHeight="1" x14ac:dyDescent="0.3">
      <c r="A864" s="807"/>
      <c r="B864" s="365" t="s">
        <v>1233</v>
      </c>
      <c r="C864" s="588" t="s">
        <v>164</v>
      </c>
      <c r="D864" s="588" t="s">
        <v>817</v>
      </c>
      <c r="E864" s="365" t="s">
        <v>1255</v>
      </c>
      <c r="F864" s="365" t="s">
        <v>344</v>
      </c>
      <c r="G864" s="365" t="s">
        <v>3</v>
      </c>
      <c r="H864" s="588"/>
      <c r="I864" s="588"/>
      <c r="J864" s="588"/>
      <c r="K864" s="588"/>
      <c r="L864" s="588"/>
      <c r="M864" s="280">
        <v>46.3</v>
      </c>
      <c r="N864" s="368">
        <f t="shared" si="79"/>
        <v>23.15</v>
      </c>
      <c r="O864" s="368">
        <f t="shared" si="80"/>
        <v>15.433333333333332</v>
      </c>
      <c r="P864" s="368">
        <f t="shared" si="81"/>
        <v>55.559999999999995</v>
      </c>
      <c r="Q864" s="367">
        <v>42371</v>
      </c>
      <c r="R864" s="365" t="s">
        <v>1648</v>
      </c>
      <c r="S864" s="365"/>
      <c r="T864" s="365">
        <v>2</v>
      </c>
      <c r="U864" s="365"/>
      <c r="V864" s="367"/>
      <c r="W864" s="365"/>
      <c r="X864" s="365"/>
      <c r="Y864" s="365"/>
      <c r="Z864" s="365"/>
      <c r="AA864" s="533"/>
      <c r="AB864" s="365">
        <f t="shared" si="75"/>
        <v>2</v>
      </c>
      <c r="AC864" s="588"/>
      <c r="AD864" s="365"/>
    </row>
    <row r="865" spans="1:30" s="541" customFormat="1" ht="18.75" hidden="1" customHeight="1" x14ac:dyDescent="0.3">
      <c r="A865" s="807" t="s">
        <v>1222</v>
      </c>
      <c r="B865" s="365" t="s">
        <v>1131</v>
      </c>
      <c r="C865" s="588" t="s">
        <v>184</v>
      </c>
      <c r="D865" s="588" t="s">
        <v>258</v>
      </c>
      <c r="E865" s="365" t="s">
        <v>1821</v>
      </c>
      <c r="F865" s="365" t="s">
        <v>1822</v>
      </c>
      <c r="G865" s="365" t="s">
        <v>3</v>
      </c>
      <c r="H865" s="588"/>
      <c r="I865" s="588"/>
      <c r="J865" s="588"/>
      <c r="K865" s="593"/>
      <c r="L865" s="365"/>
      <c r="M865" s="274">
        <v>46.68</v>
      </c>
      <c r="N865" s="366">
        <f t="shared" si="79"/>
        <v>23.34</v>
      </c>
      <c r="O865" s="366">
        <f t="shared" si="80"/>
        <v>15.56</v>
      </c>
      <c r="P865" s="366">
        <f t="shared" si="81"/>
        <v>56.015999999999998</v>
      </c>
      <c r="Q865" s="367">
        <v>42371</v>
      </c>
      <c r="R865" s="365" t="s">
        <v>1648</v>
      </c>
      <c r="S865" s="365"/>
      <c r="T865" s="365">
        <v>4</v>
      </c>
      <c r="U865" s="365"/>
      <c r="V865" s="367"/>
      <c r="W865" s="365"/>
      <c r="X865" s="365"/>
      <c r="Y865" s="365"/>
      <c r="Z865" s="365"/>
      <c r="AA865" s="365"/>
      <c r="AB865" s="365">
        <f t="shared" si="75"/>
        <v>4</v>
      </c>
      <c r="AC865" s="588"/>
      <c r="AD865" s="365"/>
    </row>
    <row r="866" spans="1:30" s="541" customFormat="1" ht="18.75" hidden="1" customHeight="1" x14ac:dyDescent="0.3">
      <c r="A866" s="807"/>
      <c r="B866" s="365" t="s">
        <v>586</v>
      </c>
      <c r="C866" s="588" t="s">
        <v>24</v>
      </c>
      <c r="D866" s="588" t="s">
        <v>263</v>
      </c>
      <c r="E866" s="365" t="s">
        <v>1010</v>
      </c>
      <c r="F866" s="365" t="s">
        <v>346</v>
      </c>
      <c r="G866" s="365" t="s">
        <v>3</v>
      </c>
      <c r="H866" s="588"/>
      <c r="I866" s="588"/>
      <c r="J866" s="588"/>
      <c r="K866" s="588"/>
      <c r="L866" s="365"/>
      <c r="M866" s="274">
        <v>49.9</v>
      </c>
      <c r="N866" s="366">
        <f t="shared" si="79"/>
        <v>24.95</v>
      </c>
      <c r="O866" s="366">
        <f t="shared" si="80"/>
        <v>16.633333333333333</v>
      </c>
      <c r="P866" s="366">
        <f t="shared" si="81"/>
        <v>59.879999999999995</v>
      </c>
      <c r="Q866" s="367">
        <v>42371</v>
      </c>
      <c r="R866" s="365" t="s">
        <v>1648</v>
      </c>
      <c r="S866" s="365"/>
      <c r="T866" s="365">
        <v>1</v>
      </c>
      <c r="U866" s="365"/>
      <c r="V866" s="365"/>
      <c r="W866" s="365"/>
      <c r="X866" s="365"/>
      <c r="Y866" s="365"/>
      <c r="Z866" s="365"/>
      <c r="AA866" s="365"/>
      <c r="AB866" s="533">
        <f t="shared" si="75"/>
        <v>1</v>
      </c>
      <c r="AC866" s="588"/>
      <c r="AD866" s="365"/>
    </row>
    <row r="867" spans="1:30" s="541" customFormat="1" ht="18.75" hidden="1" customHeight="1" x14ac:dyDescent="0.3">
      <c r="A867" s="807"/>
      <c r="B867" s="365" t="s">
        <v>1131</v>
      </c>
      <c r="C867" s="377" t="s">
        <v>739</v>
      </c>
      <c r="D867" s="588" t="s">
        <v>740</v>
      </c>
      <c r="E867" s="364" t="s">
        <v>621</v>
      </c>
      <c r="F867" s="365" t="s">
        <v>741</v>
      </c>
      <c r="G867" s="365" t="s">
        <v>3</v>
      </c>
      <c r="H867" s="588"/>
      <c r="I867" s="588"/>
      <c r="J867" s="588"/>
      <c r="K867" s="588"/>
      <c r="L867" s="365"/>
      <c r="M867" s="274">
        <v>68.88</v>
      </c>
      <c r="N867" s="366">
        <f t="shared" si="79"/>
        <v>34.44</v>
      </c>
      <c r="O867" s="366">
        <f t="shared" si="80"/>
        <v>22.959999999999997</v>
      </c>
      <c r="P867" s="366">
        <f t="shared" si="81"/>
        <v>82.655999999999992</v>
      </c>
      <c r="Q867" s="367">
        <v>42371</v>
      </c>
      <c r="R867" s="365" t="s">
        <v>1648</v>
      </c>
      <c r="S867" s="365"/>
      <c r="T867" s="365">
        <v>1</v>
      </c>
      <c r="U867" s="365"/>
      <c r="V867" s="367"/>
      <c r="W867" s="365"/>
      <c r="X867" s="365"/>
      <c r="Y867" s="365"/>
      <c r="Z867" s="365"/>
      <c r="AA867" s="533"/>
      <c r="AB867" s="365">
        <f t="shared" si="75"/>
        <v>1</v>
      </c>
      <c r="AC867" s="588"/>
      <c r="AD867" s="365"/>
    </row>
    <row r="868" spans="1:30" s="541" customFormat="1" ht="18.75" hidden="1" customHeight="1" x14ac:dyDescent="0.3">
      <c r="A868" s="807"/>
      <c r="B868" s="365" t="s">
        <v>857</v>
      </c>
      <c r="C868" s="377" t="s">
        <v>737</v>
      </c>
      <c r="D868" s="588" t="s">
        <v>738</v>
      </c>
      <c r="E868" s="364" t="s">
        <v>1819</v>
      </c>
      <c r="F868" s="365"/>
      <c r="G868" s="365" t="s">
        <v>3</v>
      </c>
      <c r="H868" s="588"/>
      <c r="I868" s="588"/>
      <c r="J868" s="588"/>
      <c r="K868" s="588"/>
      <c r="L868" s="365"/>
      <c r="M868" s="274">
        <v>68.88</v>
      </c>
      <c r="N868" s="366">
        <f t="shared" si="79"/>
        <v>34.44</v>
      </c>
      <c r="O868" s="366">
        <f t="shared" si="80"/>
        <v>22.959999999999997</v>
      </c>
      <c r="P868" s="366">
        <f t="shared" si="81"/>
        <v>82.655999999999992</v>
      </c>
      <c r="Q868" s="367">
        <v>42371</v>
      </c>
      <c r="R868" s="365" t="s">
        <v>1648</v>
      </c>
      <c r="S868" s="365"/>
      <c r="T868" s="365">
        <v>2</v>
      </c>
      <c r="U868" s="365"/>
      <c r="V868" s="367"/>
      <c r="W868" s="365"/>
      <c r="X868" s="365"/>
      <c r="Y868" s="365"/>
      <c r="Z868" s="365"/>
      <c r="AA868" s="533"/>
      <c r="AB868" s="365">
        <f t="shared" si="75"/>
        <v>2</v>
      </c>
      <c r="AC868" s="588"/>
      <c r="AD868" s="365"/>
    </row>
    <row r="869" spans="1:30" s="541" customFormat="1" ht="18.75" hidden="1" customHeight="1" x14ac:dyDescent="0.3">
      <c r="A869" s="807"/>
      <c r="B869" s="365" t="s">
        <v>857</v>
      </c>
      <c r="C869" s="377" t="s">
        <v>737</v>
      </c>
      <c r="D869" s="588" t="s">
        <v>738</v>
      </c>
      <c r="E869" s="364" t="s">
        <v>1820</v>
      </c>
      <c r="F869" s="365"/>
      <c r="G869" s="365" t="s">
        <v>3</v>
      </c>
      <c r="H869" s="588"/>
      <c r="I869" s="588"/>
      <c r="J869" s="588"/>
      <c r="K869" s="588"/>
      <c r="L869" s="365"/>
      <c r="M869" s="274">
        <v>68.88</v>
      </c>
      <c r="N869" s="366">
        <f t="shared" si="79"/>
        <v>34.44</v>
      </c>
      <c r="O869" s="366">
        <f t="shared" si="80"/>
        <v>22.959999999999997</v>
      </c>
      <c r="P869" s="366">
        <f t="shared" si="81"/>
        <v>82.655999999999992</v>
      </c>
      <c r="Q869" s="367">
        <v>42371</v>
      </c>
      <c r="R869" s="365" t="s">
        <v>1648</v>
      </c>
      <c r="S869" s="365"/>
      <c r="T869" s="365">
        <v>3</v>
      </c>
      <c r="U869" s="365"/>
      <c r="V869" s="367"/>
      <c r="W869" s="365"/>
      <c r="X869" s="365"/>
      <c r="Y869" s="365"/>
      <c r="Z869" s="365"/>
      <c r="AA869" s="533"/>
      <c r="AB869" s="365">
        <f t="shared" si="75"/>
        <v>3</v>
      </c>
      <c r="AC869" s="588"/>
      <c r="AD869" s="365"/>
    </row>
    <row r="870" spans="1:30" s="541" customFormat="1" ht="18.75" hidden="1" customHeight="1" x14ac:dyDescent="0.3">
      <c r="A870" s="807"/>
      <c r="B870" s="365" t="s">
        <v>503</v>
      </c>
      <c r="C870" s="377" t="s">
        <v>739</v>
      </c>
      <c r="D870" s="588" t="s">
        <v>740</v>
      </c>
      <c r="E870" s="364" t="s">
        <v>1537</v>
      </c>
      <c r="F870" s="365" t="s">
        <v>741</v>
      </c>
      <c r="G870" s="365" t="s">
        <v>3</v>
      </c>
      <c r="H870" s="588"/>
      <c r="I870" s="588"/>
      <c r="J870" s="588"/>
      <c r="K870" s="588"/>
      <c r="L870" s="365"/>
      <c r="M870" s="274">
        <v>68.88</v>
      </c>
      <c r="N870" s="366">
        <f t="shared" si="79"/>
        <v>34.44</v>
      </c>
      <c r="O870" s="366">
        <f t="shared" si="80"/>
        <v>22.959999999999997</v>
      </c>
      <c r="P870" s="366">
        <f t="shared" si="81"/>
        <v>82.655999999999992</v>
      </c>
      <c r="Q870" s="367">
        <v>42371</v>
      </c>
      <c r="R870" s="365" t="s">
        <v>1648</v>
      </c>
      <c r="S870" s="365"/>
      <c r="T870" s="365">
        <v>3</v>
      </c>
      <c r="U870" s="365"/>
      <c r="V870" s="367"/>
      <c r="W870" s="365"/>
      <c r="X870" s="365"/>
      <c r="Y870" s="365"/>
      <c r="Z870" s="365"/>
      <c r="AA870" s="533"/>
      <c r="AB870" s="365">
        <f t="shared" si="75"/>
        <v>3</v>
      </c>
      <c r="AC870" s="588"/>
      <c r="AD870" s="365"/>
    </row>
    <row r="871" spans="1:30" s="541" customFormat="1" ht="18.75" hidden="1" customHeight="1" x14ac:dyDescent="0.3">
      <c r="A871" s="807"/>
      <c r="B871" s="365" t="s">
        <v>503</v>
      </c>
      <c r="C871" s="377" t="s">
        <v>739</v>
      </c>
      <c r="D871" s="588" t="s">
        <v>740</v>
      </c>
      <c r="E871" s="364" t="s">
        <v>1823</v>
      </c>
      <c r="F871" s="365"/>
      <c r="G871" s="365" t="s">
        <v>3</v>
      </c>
      <c r="H871" s="588"/>
      <c r="I871" s="588"/>
      <c r="J871" s="588"/>
      <c r="K871" s="588"/>
      <c r="L871" s="365"/>
      <c r="M871" s="274">
        <v>68.88</v>
      </c>
      <c r="N871" s="366">
        <f t="shared" si="79"/>
        <v>34.44</v>
      </c>
      <c r="O871" s="366">
        <f t="shared" si="80"/>
        <v>22.959999999999997</v>
      </c>
      <c r="P871" s="366">
        <f t="shared" si="81"/>
        <v>82.655999999999992</v>
      </c>
      <c r="Q871" s="367">
        <v>42371</v>
      </c>
      <c r="R871" s="365" t="s">
        <v>1648</v>
      </c>
      <c r="S871" s="365"/>
      <c r="T871" s="365">
        <v>2</v>
      </c>
      <c r="U871" s="365"/>
      <c r="V871" s="367"/>
      <c r="W871" s="365"/>
      <c r="X871" s="365"/>
      <c r="Y871" s="365"/>
      <c r="Z871" s="365"/>
      <c r="AA871" s="533"/>
      <c r="AB871" s="365">
        <f t="shared" si="75"/>
        <v>2</v>
      </c>
      <c r="AC871" s="588"/>
      <c r="AD871" s="365"/>
    </row>
    <row r="872" spans="1:30" s="541" customFormat="1" ht="18.75" hidden="1" customHeight="1" x14ac:dyDescent="0.3">
      <c r="A872" s="807" t="s">
        <v>1381</v>
      </c>
      <c r="B872" s="365" t="s">
        <v>503</v>
      </c>
      <c r="C872" s="377" t="s">
        <v>739</v>
      </c>
      <c r="D872" s="588" t="s">
        <v>740</v>
      </c>
      <c r="E872" s="364" t="s">
        <v>1537</v>
      </c>
      <c r="F872" s="365"/>
      <c r="G872" s="365" t="s">
        <v>3</v>
      </c>
      <c r="H872" s="588"/>
      <c r="I872" s="588"/>
      <c r="J872" s="588"/>
      <c r="K872" s="588"/>
      <c r="L872" s="365"/>
      <c r="M872" s="274">
        <v>68.88</v>
      </c>
      <c r="N872" s="366">
        <f t="shared" ref="N872:N916" si="82">+M872/2</f>
        <v>34.44</v>
      </c>
      <c r="O872" s="366">
        <f t="shared" ref="O872:O916" si="83">+M872/3</f>
        <v>22.959999999999997</v>
      </c>
      <c r="P872" s="366">
        <f t="shared" ref="P872:P916" si="84">+M872+(M872*20%)</f>
        <v>82.655999999999992</v>
      </c>
      <c r="Q872" s="367">
        <v>42371</v>
      </c>
      <c r="R872" s="365" t="s">
        <v>1648</v>
      </c>
      <c r="S872" s="365"/>
      <c r="T872" s="365">
        <v>1</v>
      </c>
      <c r="U872" s="365"/>
      <c r="V872" s="367"/>
      <c r="W872" s="365"/>
      <c r="X872" s="365"/>
      <c r="Y872" s="365"/>
      <c r="Z872" s="365"/>
      <c r="AA872" s="533"/>
      <c r="AB872" s="365">
        <f t="shared" si="75"/>
        <v>1</v>
      </c>
      <c r="AC872" s="588"/>
      <c r="AD872" s="365"/>
    </row>
    <row r="873" spans="1:30" s="541" customFormat="1" ht="18.75" hidden="1" customHeight="1" x14ac:dyDescent="0.3">
      <c r="A873" s="807"/>
      <c r="B873" s="365" t="s">
        <v>789</v>
      </c>
      <c r="C873" s="588" t="s">
        <v>788</v>
      </c>
      <c r="D873" s="588" t="s">
        <v>790</v>
      </c>
      <c r="E873" s="365" t="s">
        <v>911</v>
      </c>
      <c r="F873" s="365" t="s">
        <v>785</v>
      </c>
      <c r="G873" s="365" t="s">
        <v>3</v>
      </c>
      <c r="H873" s="588"/>
      <c r="I873" s="588"/>
      <c r="J873" s="588"/>
      <c r="K873" s="588"/>
      <c r="L873" s="588"/>
      <c r="M873" s="280">
        <v>47.51</v>
      </c>
      <c r="N873" s="368">
        <f t="shared" si="82"/>
        <v>23.754999999999999</v>
      </c>
      <c r="O873" s="368">
        <f t="shared" si="83"/>
        <v>15.836666666666666</v>
      </c>
      <c r="P873" s="368">
        <f t="shared" si="84"/>
        <v>57.012</v>
      </c>
      <c r="Q873" s="367">
        <v>42371</v>
      </c>
      <c r="R873" s="365" t="s">
        <v>1648</v>
      </c>
      <c r="S873" s="365"/>
      <c r="T873" s="365">
        <v>2</v>
      </c>
      <c r="U873" s="365"/>
      <c r="V873" s="367"/>
      <c r="W873" s="365"/>
      <c r="X873" s="365"/>
      <c r="Y873" s="365"/>
      <c r="Z873" s="365"/>
      <c r="AA873" s="533"/>
      <c r="AB873" s="365">
        <f t="shared" si="75"/>
        <v>2</v>
      </c>
      <c r="AC873" s="588"/>
      <c r="AD873" s="365"/>
    </row>
    <row r="874" spans="1:30" s="541" customFormat="1" ht="18.75" hidden="1" customHeight="1" x14ac:dyDescent="0.3">
      <c r="A874" s="807"/>
      <c r="B874" s="365" t="s">
        <v>1233</v>
      </c>
      <c r="C874" s="588" t="s">
        <v>1124</v>
      </c>
      <c r="D874" s="588" t="s">
        <v>1234</v>
      </c>
      <c r="E874" s="365" t="s">
        <v>911</v>
      </c>
      <c r="F874" s="365" t="s">
        <v>344</v>
      </c>
      <c r="G874" s="365" t="s">
        <v>3</v>
      </c>
      <c r="H874" s="588"/>
      <c r="I874" s="588"/>
      <c r="J874" s="588"/>
      <c r="K874" s="588"/>
      <c r="L874" s="588"/>
      <c r="M874" s="280">
        <v>46.3</v>
      </c>
      <c r="N874" s="368">
        <f t="shared" si="82"/>
        <v>23.15</v>
      </c>
      <c r="O874" s="368">
        <f t="shared" si="83"/>
        <v>15.433333333333332</v>
      </c>
      <c r="P874" s="368">
        <f t="shared" si="84"/>
        <v>55.559999999999995</v>
      </c>
      <c r="Q874" s="367">
        <v>42371</v>
      </c>
      <c r="R874" s="365" t="s">
        <v>1648</v>
      </c>
      <c r="S874" s="365"/>
      <c r="T874" s="365">
        <v>1</v>
      </c>
      <c r="U874" s="365"/>
      <c r="V874" s="367"/>
      <c r="W874" s="365"/>
      <c r="X874" s="365"/>
      <c r="Y874" s="365"/>
      <c r="Z874" s="365"/>
      <c r="AA874" s="533"/>
      <c r="AB874" s="365">
        <f t="shared" si="75"/>
        <v>1</v>
      </c>
      <c r="AC874" s="588"/>
      <c r="AD874" s="365"/>
    </row>
    <row r="875" spans="1:30" s="541" customFormat="1" ht="18.75" hidden="1" customHeight="1" x14ac:dyDescent="0.3">
      <c r="A875" s="807"/>
      <c r="B875" s="365" t="s">
        <v>1233</v>
      </c>
      <c r="C875" s="588" t="s">
        <v>1124</v>
      </c>
      <c r="D875" s="588" t="s">
        <v>1234</v>
      </c>
      <c r="E875" s="365" t="s">
        <v>1815</v>
      </c>
      <c r="F875" s="365" t="s">
        <v>344</v>
      </c>
      <c r="G875" s="365" t="s">
        <v>3</v>
      </c>
      <c r="H875" s="588"/>
      <c r="I875" s="588"/>
      <c r="J875" s="588"/>
      <c r="K875" s="588"/>
      <c r="L875" s="588"/>
      <c r="M875" s="280">
        <v>46.3</v>
      </c>
      <c r="N875" s="368">
        <f t="shared" si="82"/>
        <v>23.15</v>
      </c>
      <c r="O875" s="368">
        <f t="shared" si="83"/>
        <v>15.433333333333332</v>
      </c>
      <c r="P875" s="368">
        <f t="shared" si="84"/>
        <v>55.559999999999995</v>
      </c>
      <c r="Q875" s="367">
        <v>42371</v>
      </c>
      <c r="R875" s="365" t="s">
        <v>1648</v>
      </c>
      <c r="S875" s="365"/>
      <c r="T875" s="365">
        <v>1</v>
      </c>
      <c r="U875" s="365"/>
      <c r="V875" s="367"/>
      <c r="W875" s="365"/>
      <c r="X875" s="365"/>
      <c r="Y875" s="365"/>
      <c r="Z875" s="365"/>
      <c r="AA875" s="533"/>
      <c r="AB875" s="365">
        <f t="shared" si="75"/>
        <v>1</v>
      </c>
      <c r="AC875" s="588"/>
      <c r="AD875" s="365"/>
    </row>
    <row r="876" spans="1:30" s="541" customFormat="1" ht="18.75" hidden="1" customHeight="1" x14ac:dyDescent="0.3">
      <c r="A876" s="807"/>
      <c r="B876" s="365" t="s">
        <v>1233</v>
      </c>
      <c r="C876" s="588" t="s">
        <v>1124</v>
      </c>
      <c r="D876" s="588" t="s">
        <v>1234</v>
      </c>
      <c r="E876" s="365" t="s">
        <v>1824</v>
      </c>
      <c r="F876" s="365" t="s">
        <v>344</v>
      </c>
      <c r="G876" s="365" t="s">
        <v>3</v>
      </c>
      <c r="H876" s="588"/>
      <c r="I876" s="588"/>
      <c r="J876" s="588"/>
      <c r="K876" s="588"/>
      <c r="L876" s="588"/>
      <c r="M876" s="280">
        <v>46.3</v>
      </c>
      <c r="N876" s="368">
        <f t="shared" si="82"/>
        <v>23.15</v>
      </c>
      <c r="O876" s="368">
        <f t="shared" si="83"/>
        <v>15.433333333333332</v>
      </c>
      <c r="P876" s="368">
        <f t="shared" si="84"/>
        <v>55.559999999999995</v>
      </c>
      <c r="Q876" s="367">
        <v>42371</v>
      </c>
      <c r="R876" s="365" t="s">
        <v>1648</v>
      </c>
      <c r="S876" s="365"/>
      <c r="T876" s="365">
        <v>2</v>
      </c>
      <c r="U876" s="365"/>
      <c r="V876" s="367"/>
      <c r="W876" s="365"/>
      <c r="X876" s="365"/>
      <c r="Y876" s="365"/>
      <c r="Z876" s="365"/>
      <c r="AA876" s="533"/>
      <c r="AB876" s="365">
        <f>T876-Y876</f>
        <v>2</v>
      </c>
      <c r="AC876" s="588"/>
      <c r="AD876" s="365"/>
    </row>
    <row r="877" spans="1:30" s="541" customFormat="1" ht="18.75" hidden="1" customHeight="1" x14ac:dyDescent="0.3">
      <c r="A877" s="807"/>
      <c r="B877" s="365" t="s">
        <v>1233</v>
      </c>
      <c r="C877" s="588" t="s">
        <v>1124</v>
      </c>
      <c r="D877" s="588" t="s">
        <v>1234</v>
      </c>
      <c r="E877" s="365" t="s">
        <v>1821</v>
      </c>
      <c r="F877" s="365" t="s">
        <v>344</v>
      </c>
      <c r="G877" s="365" t="s">
        <v>3</v>
      </c>
      <c r="H877" s="588"/>
      <c r="I877" s="588"/>
      <c r="J877" s="588"/>
      <c r="K877" s="588"/>
      <c r="L877" s="588"/>
      <c r="M877" s="280">
        <v>46.3</v>
      </c>
      <c r="N877" s="368">
        <f t="shared" si="82"/>
        <v>23.15</v>
      </c>
      <c r="O877" s="368">
        <f t="shared" si="83"/>
        <v>15.433333333333332</v>
      </c>
      <c r="P877" s="368">
        <f t="shared" si="84"/>
        <v>55.559999999999995</v>
      </c>
      <c r="Q877" s="367">
        <v>42371</v>
      </c>
      <c r="R877" s="365" t="s">
        <v>1648</v>
      </c>
      <c r="S877" s="365"/>
      <c r="T877" s="365">
        <v>10</v>
      </c>
      <c r="U877" s="365"/>
      <c r="V877" s="367"/>
      <c r="W877" s="365"/>
      <c r="X877" s="365"/>
      <c r="Y877" s="365"/>
      <c r="Z877" s="365"/>
      <c r="AA877" s="533"/>
      <c r="AB877" s="365">
        <f t="shared" si="75"/>
        <v>10</v>
      </c>
      <c r="AC877" s="588"/>
      <c r="AD877" s="365"/>
    </row>
    <row r="878" spans="1:30" s="541" customFormat="1" ht="18.75" hidden="1" customHeight="1" x14ac:dyDescent="0.3">
      <c r="A878" s="807"/>
      <c r="B878" s="365" t="s">
        <v>1233</v>
      </c>
      <c r="C878" s="588" t="s">
        <v>1124</v>
      </c>
      <c r="D878" s="588" t="s">
        <v>1234</v>
      </c>
      <c r="E878" s="365" t="s">
        <v>621</v>
      </c>
      <c r="F878" s="365" t="s">
        <v>344</v>
      </c>
      <c r="G878" s="365" t="s">
        <v>3</v>
      </c>
      <c r="H878" s="588"/>
      <c r="I878" s="588"/>
      <c r="J878" s="588"/>
      <c r="K878" s="588"/>
      <c r="L878" s="588"/>
      <c r="M878" s="280">
        <v>46.3</v>
      </c>
      <c r="N878" s="368">
        <f t="shared" si="82"/>
        <v>23.15</v>
      </c>
      <c r="O878" s="368">
        <f t="shared" si="83"/>
        <v>15.433333333333332</v>
      </c>
      <c r="P878" s="368">
        <f t="shared" si="84"/>
        <v>55.559999999999995</v>
      </c>
      <c r="Q878" s="367">
        <v>42371</v>
      </c>
      <c r="R878" s="365" t="s">
        <v>1648</v>
      </c>
      <c r="S878" s="365"/>
      <c r="T878" s="365">
        <v>8</v>
      </c>
      <c r="U878" s="365"/>
      <c r="V878" s="367"/>
      <c r="W878" s="365"/>
      <c r="X878" s="365"/>
      <c r="Y878" s="365"/>
      <c r="Z878" s="365"/>
      <c r="AA878" s="533"/>
      <c r="AB878" s="365">
        <f t="shared" si="75"/>
        <v>8</v>
      </c>
      <c r="AC878" s="588"/>
      <c r="AD878" s="365"/>
    </row>
    <row r="879" spans="1:30" s="541" customFormat="1" ht="18.75" hidden="1" customHeight="1" x14ac:dyDescent="0.3">
      <c r="A879" s="807"/>
      <c r="B879" s="365" t="s">
        <v>1233</v>
      </c>
      <c r="C879" s="588" t="s">
        <v>579</v>
      </c>
      <c r="D879" s="588" t="s">
        <v>816</v>
      </c>
      <c r="E879" s="365" t="s">
        <v>621</v>
      </c>
      <c r="F879" s="365" t="s">
        <v>344</v>
      </c>
      <c r="G879" s="365" t="s">
        <v>3</v>
      </c>
      <c r="H879" s="588"/>
      <c r="I879" s="588"/>
      <c r="J879" s="588"/>
      <c r="K879" s="588"/>
      <c r="L879" s="588"/>
      <c r="M879" s="280">
        <v>46.3</v>
      </c>
      <c r="N879" s="368">
        <f t="shared" si="82"/>
        <v>23.15</v>
      </c>
      <c r="O879" s="368">
        <f t="shared" si="83"/>
        <v>15.433333333333332</v>
      </c>
      <c r="P879" s="368">
        <f t="shared" si="84"/>
        <v>55.559999999999995</v>
      </c>
      <c r="Q879" s="367">
        <v>42371</v>
      </c>
      <c r="R879" s="365" t="s">
        <v>1648</v>
      </c>
      <c r="S879" s="365"/>
      <c r="T879" s="365">
        <v>2</v>
      </c>
      <c r="U879" s="365"/>
      <c r="V879" s="367"/>
      <c r="W879" s="365"/>
      <c r="X879" s="365"/>
      <c r="Y879" s="365"/>
      <c r="Z879" s="365"/>
      <c r="AA879" s="533"/>
      <c r="AB879" s="365">
        <f>T879</f>
        <v>2</v>
      </c>
      <c r="AC879" s="588"/>
      <c r="AD879" s="365"/>
    </row>
    <row r="880" spans="1:30" s="541" customFormat="1" ht="18.75" hidden="1" customHeight="1" x14ac:dyDescent="0.3">
      <c r="A880" s="807"/>
      <c r="B880" s="365" t="s">
        <v>1241</v>
      </c>
      <c r="C880" s="588" t="s">
        <v>1347</v>
      </c>
      <c r="D880" s="588" t="s">
        <v>1350</v>
      </c>
      <c r="E880" s="365" t="s">
        <v>804</v>
      </c>
      <c r="F880" s="365" t="s">
        <v>1346</v>
      </c>
      <c r="G880" s="365" t="s">
        <v>3</v>
      </c>
      <c r="H880" s="588"/>
      <c r="I880" s="588"/>
      <c r="J880" s="588"/>
      <c r="K880" s="588"/>
      <c r="L880" s="588"/>
      <c r="M880" s="280">
        <v>43.09</v>
      </c>
      <c r="N880" s="368">
        <f t="shared" si="82"/>
        <v>21.545000000000002</v>
      </c>
      <c r="O880" s="368">
        <f t="shared" si="83"/>
        <v>14.363333333333335</v>
      </c>
      <c r="P880" s="368">
        <f t="shared" si="84"/>
        <v>51.708000000000006</v>
      </c>
      <c r="Q880" s="367">
        <v>42371</v>
      </c>
      <c r="R880" s="365" t="s">
        <v>1648</v>
      </c>
      <c r="S880" s="365"/>
      <c r="T880" s="365">
        <v>1</v>
      </c>
      <c r="U880" s="365"/>
      <c r="V880" s="367"/>
      <c r="W880" s="365"/>
      <c r="X880" s="365"/>
      <c r="Y880" s="365"/>
      <c r="Z880" s="365"/>
      <c r="AA880" s="533"/>
      <c r="AB880" s="365">
        <f>T880</f>
        <v>1</v>
      </c>
      <c r="AC880" s="588"/>
      <c r="AD880" s="365"/>
    </row>
    <row r="881" spans="1:49" s="541" customFormat="1" ht="18.75" hidden="1" customHeight="1" x14ac:dyDescent="0.3">
      <c r="A881" s="807"/>
      <c r="B881" s="365" t="s">
        <v>1241</v>
      </c>
      <c r="C881" s="588" t="s">
        <v>1314</v>
      </c>
      <c r="D881" s="588" t="s">
        <v>1351</v>
      </c>
      <c r="E881" s="365" t="s">
        <v>1348</v>
      </c>
      <c r="F881" s="365" t="s">
        <v>1346</v>
      </c>
      <c r="G881" s="365" t="s">
        <v>3</v>
      </c>
      <c r="H881" s="588"/>
      <c r="I881" s="588"/>
      <c r="J881" s="588"/>
      <c r="K881" s="588"/>
      <c r="L881" s="588"/>
      <c r="M881" s="280">
        <v>43.09</v>
      </c>
      <c r="N881" s="368">
        <f t="shared" si="82"/>
        <v>21.545000000000002</v>
      </c>
      <c r="O881" s="368">
        <f t="shared" si="83"/>
        <v>14.363333333333335</v>
      </c>
      <c r="P881" s="368">
        <f t="shared" si="84"/>
        <v>51.708000000000006</v>
      </c>
      <c r="Q881" s="367">
        <v>42371</v>
      </c>
      <c r="R881" s="365" t="s">
        <v>1648</v>
      </c>
      <c r="S881" s="365"/>
      <c r="T881" s="365">
        <v>1</v>
      </c>
      <c r="U881" s="365"/>
      <c r="V881" s="367"/>
      <c r="W881" s="365"/>
      <c r="X881" s="365"/>
      <c r="Y881" s="365"/>
      <c r="Z881" s="365"/>
      <c r="AA881" s="533"/>
      <c r="AB881" s="365">
        <f>T881-Y881</f>
        <v>1</v>
      </c>
      <c r="AC881" s="588"/>
      <c r="AD881" s="365"/>
    </row>
    <row r="882" spans="1:49" s="541" customFormat="1" ht="18.75" hidden="1" customHeight="1" x14ac:dyDescent="0.3">
      <c r="A882" s="807"/>
      <c r="B882" s="365" t="s">
        <v>1241</v>
      </c>
      <c r="C882" s="588" t="s">
        <v>1314</v>
      </c>
      <c r="D882" s="588" t="s">
        <v>1351</v>
      </c>
      <c r="E882" s="365" t="s">
        <v>1762</v>
      </c>
      <c r="F882" s="365" t="s">
        <v>1346</v>
      </c>
      <c r="G882" s="365" t="s">
        <v>3</v>
      </c>
      <c r="H882" s="588"/>
      <c r="I882" s="588"/>
      <c r="J882" s="588"/>
      <c r="K882" s="588"/>
      <c r="L882" s="588"/>
      <c r="M882" s="280">
        <v>43.09</v>
      </c>
      <c r="N882" s="368">
        <f t="shared" si="82"/>
        <v>21.545000000000002</v>
      </c>
      <c r="O882" s="368">
        <f t="shared" si="83"/>
        <v>14.363333333333335</v>
      </c>
      <c r="P882" s="368">
        <f t="shared" si="84"/>
        <v>51.708000000000006</v>
      </c>
      <c r="Q882" s="367">
        <v>42371</v>
      </c>
      <c r="R882" s="365" t="s">
        <v>1648</v>
      </c>
      <c r="S882" s="365"/>
      <c r="T882" s="365">
        <v>2</v>
      </c>
      <c r="U882" s="365"/>
      <c r="V882" s="367"/>
      <c r="W882" s="365"/>
      <c r="X882" s="365"/>
      <c r="Y882" s="365"/>
      <c r="Z882" s="365"/>
      <c r="AA882" s="533"/>
      <c r="AB882" s="365">
        <f>T882</f>
        <v>2</v>
      </c>
      <c r="AC882" s="588"/>
      <c r="AD882" s="365"/>
    </row>
    <row r="883" spans="1:49" s="541" customFormat="1" ht="18.75" hidden="1" customHeight="1" x14ac:dyDescent="0.3">
      <c r="A883" s="807"/>
      <c r="B883" s="365" t="s">
        <v>1241</v>
      </c>
      <c r="C883" s="588" t="s">
        <v>1314</v>
      </c>
      <c r="D883" s="588" t="s">
        <v>1351</v>
      </c>
      <c r="E883" s="365" t="s">
        <v>866</v>
      </c>
      <c r="F883" s="365" t="s">
        <v>1346</v>
      </c>
      <c r="G883" s="365" t="s">
        <v>3</v>
      </c>
      <c r="H883" s="588"/>
      <c r="I883" s="588"/>
      <c r="J883" s="588"/>
      <c r="K883" s="588"/>
      <c r="L883" s="588"/>
      <c r="M883" s="280">
        <v>43.09</v>
      </c>
      <c r="N883" s="368">
        <f t="shared" si="82"/>
        <v>21.545000000000002</v>
      </c>
      <c r="O883" s="368">
        <f t="shared" si="83"/>
        <v>14.363333333333335</v>
      </c>
      <c r="P883" s="368">
        <f t="shared" si="84"/>
        <v>51.708000000000006</v>
      </c>
      <c r="Q883" s="367">
        <v>42371</v>
      </c>
      <c r="R883" s="365" t="s">
        <v>1648</v>
      </c>
      <c r="S883" s="365"/>
      <c r="T883" s="365">
        <v>2</v>
      </c>
      <c r="U883" s="365"/>
      <c r="V883" s="367"/>
      <c r="W883" s="365"/>
      <c r="X883" s="365"/>
      <c r="Y883" s="365"/>
      <c r="Z883" s="365"/>
      <c r="AA883" s="533"/>
      <c r="AB883" s="365">
        <f>T883</f>
        <v>2</v>
      </c>
      <c r="AC883" s="588"/>
      <c r="AD883" s="365"/>
    </row>
    <row r="884" spans="1:49" s="541" customFormat="1" ht="18.75" hidden="1" customHeight="1" x14ac:dyDescent="0.3">
      <c r="A884" s="807"/>
      <c r="B884" s="365" t="s">
        <v>1316</v>
      </c>
      <c r="C884" s="588" t="s">
        <v>1318</v>
      </c>
      <c r="D884" s="588" t="s">
        <v>1352</v>
      </c>
      <c r="E884" s="365" t="s">
        <v>1353</v>
      </c>
      <c r="F884" s="365" t="s">
        <v>1354</v>
      </c>
      <c r="G884" s="365" t="s">
        <v>3</v>
      </c>
      <c r="H884" s="588"/>
      <c r="I884" s="588"/>
      <c r="J884" s="588"/>
      <c r="K884" s="588"/>
      <c r="L884" s="588"/>
      <c r="M884" s="280">
        <v>25.96</v>
      </c>
      <c r="N884" s="368">
        <f t="shared" si="82"/>
        <v>12.98</v>
      </c>
      <c r="O884" s="368">
        <f t="shared" si="83"/>
        <v>8.6533333333333342</v>
      </c>
      <c r="P884" s="368">
        <f t="shared" si="84"/>
        <v>31.152000000000001</v>
      </c>
      <c r="Q884" s="367">
        <v>42371</v>
      </c>
      <c r="R884" s="365" t="s">
        <v>1648</v>
      </c>
      <c r="S884" s="365"/>
      <c r="T884" s="365">
        <v>1</v>
      </c>
      <c r="U884" s="365"/>
      <c r="V884" s="367"/>
      <c r="W884" s="365"/>
      <c r="X884" s="365"/>
      <c r="Y884" s="365"/>
      <c r="Z884" s="365"/>
      <c r="AA884" s="533"/>
      <c r="AB884" s="365">
        <f>T884</f>
        <v>1</v>
      </c>
      <c r="AC884" s="588"/>
      <c r="AD884" s="365"/>
    </row>
    <row r="885" spans="1:49" s="551" customFormat="1" ht="18.75" hidden="1" customHeight="1" x14ac:dyDescent="0.3">
      <c r="A885" s="807" t="s">
        <v>1256</v>
      </c>
      <c r="B885" s="365" t="s">
        <v>1011</v>
      </c>
      <c r="C885" s="588" t="s">
        <v>1012</v>
      </c>
      <c r="D885" s="588" t="s">
        <v>1013</v>
      </c>
      <c r="E885" s="365" t="s">
        <v>1616</v>
      </c>
      <c r="F885" s="365"/>
      <c r="G885" s="365" t="s">
        <v>3</v>
      </c>
      <c r="H885" s="588"/>
      <c r="I885" s="588"/>
      <c r="J885" s="588"/>
      <c r="K885" s="588"/>
      <c r="L885" s="365"/>
      <c r="M885" s="274">
        <v>45.64</v>
      </c>
      <c r="N885" s="366">
        <f t="shared" si="82"/>
        <v>22.82</v>
      </c>
      <c r="O885" s="366">
        <f t="shared" si="83"/>
        <v>15.213333333333333</v>
      </c>
      <c r="P885" s="366">
        <f t="shared" si="84"/>
        <v>54.768000000000001</v>
      </c>
      <c r="Q885" s="367">
        <v>42371</v>
      </c>
      <c r="R885" s="365" t="s">
        <v>1648</v>
      </c>
      <c r="S885" s="365"/>
      <c r="T885" s="365">
        <v>1</v>
      </c>
      <c r="U885" s="365"/>
      <c r="V885" s="367"/>
      <c r="W885" s="365"/>
      <c r="X885" s="365"/>
      <c r="Y885" s="365"/>
      <c r="Z885" s="365"/>
      <c r="AA885" s="532"/>
      <c r="AB885" s="365">
        <f>T885</f>
        <v>1</v>
      </c>
      <c r="AC885" s="588"/>
      <c r="AD885" s="365"/>
      <c r="AE885" s="547"/>
      <c r="AF885" s="547"/>
      <c r="AG885" s="547"/>
      <c r="AH885" s="547"/>
      <c r="AI885" s="547"/>
      <c r="AJ885" s="547"/>
      <c r="AK885" s="547"/>
      <c r="AL885" s="547"/>
      <c r="AM885" s="547"/>
      <c r="AN885" s="547"/>
      <c r="AO885" s="547"/>
      <c r="AP885" s="547"/>
      <c r="AQ885" s="547"/>
      <c r="AR885" s="547"/>
      <c r="AS885" s="547"/>
      <c r="AT885" s="547"/>
      <c r="AU885" s="547"/>
      <c r="AV885" s="547"/>
      <c r="AW885" s="547"/>
    </row>
    <row r="886" spans="1:49" s="551" customFormat="1" ht="18.75" hidden="1" customHeight="1" x14ac:dyDescent="0.3">
      <c r="A886" s="807"/>
      <c r="B886" s="365" t="s">
        <v>1143</v>
      </c>
      <c r="C886" s="588" t="s">
        <v>1146</v>
      </c>
      <c r="D886" s="588" t="s">
        <v>1147</v>
      </c>
      <c r="E886" s="365" t="s">
        <v>621</v>
      </c>
      <c r="F886" s="365" t="s">
        <v>883</v>
      </c>
      <c r="G886" s="365" t="s">
        <v>3</v>
      </c>
      <c r="H886" s="588"/>
      <c r="I886" s="588"/>
      <c r="J886" s="588"/>
      <c r="K886" s="588"/>
      <c r="L886" s="365"/>
      <c r="M886" s="274">
        <v>22.03</v>
      </c>
      <c r="N886" s="366">
        <f t="shared" si="82"/>
        <v>11.015000000000001</v>
      </c>
      <c r="O886" s="366">
        <f t="shared" si="83"/>
        <v>7.3433333333333337</v>
      </c>
      <c r="P886" s="366">
        <f t="shared" si="84"/>
        <v>26.436</v>
      </c>
      <c r="Q886" s="367">
        <v>42371</v>
      </c>
      <c r="R886" s="365" t="s">
        <v>1648</v>
      </c>
      <c r="S886" s="365"/>
      <c r="T886" s="365">
        <v>2</v>
      </c>
      <c r="U886" s="365"/>
      <c r="V886" s="367"/>
      <c r="W886" s="365"/>
      <c r="X886" s="365"/>
      <c r="Y886" s="365"/>
      <c r="Z886" s="365"/>
      <c r="AA886" s="532"/>
      <c r="AB886" s="365">
        <v>2</v>
      </c>
      <c r="AC886" s="588"/>
      <c r="AD886" s="365"/>
      <c r="AE886" s="547"/>
      <c r="AF886" s="547"/>
      <c r="AG886" s="547"/>
      <c r="AH886" s="547"/>
      <c r="AI886" s="547"/>
      <c r="AJ886" s="547"/>
      <c r="AK886" s="547"/>
      <c r="AL886" s="547"/>
      <c r="AM886" s="547"/>
      <c r="AN886" s="547"/>
      <c r="AO886" s="547"/>
      <c r="AP886" s="547"/>
      <c r="AQ886" s="547"/>
      <c r="AR886" s="547"/>
      <c r="AS886" s="547"/>
      <c r="AT886" s="547"/>
      <c r="AU886" s="547"/>
      <c r="AV886" s="547"/>
      <c r="AW886" s="547"/>
    </row>
    <row r="887" spans="1:49" s="551" customFormat="1" ht="18.75" hidden="1" customHeight="1" x14ac:dyDescent="0.3">
      <c r="A887" s="807"/>
      <c r="B887" s="365" t="s">
        <v>1143</v>
      </c>
      <c r="C887" s="588" t="s">
        <v>1144</v>
      </c>
      <c r="D887" s="588" t="s">
        <v>1145</v>
      </c>
      <c r="E887" s="365" t="s">
        <v>1148</v>
      </c>
      <c r="F887" s="365" t="s">
        <v>883</v>
      </c>
      <c r="G887" s="365" t="s">
        <v>3</v>
      </c>
      <c r="H887" s="588"/>
      <c r="I887" s="588"/>
      <c r="J887" s="588"/>
      <c r="K887" s="588"/>
      <c r="L887" s="365"/>
      <c r="M887" s="274">
        <v>22.03</v>
      </c>
      <c r="N887" s="366">
        <f t="shared" si="82"/>
        <v>11.015000000000001</v>
      </c>
      <c r="O887" s="366">
        <f t="shared" si="83"/>
        <v>7.3433333333333337</v>
      </c>
      <c r="P887" s="366">
        <f t="shared" si="84"/>
        <v>26.436</v>
      </c>
      <c r="Q887" s="367">
        <v>42371</v>
      </c>
      <c r="R887" s="365" t="s">
        <v>1648</v>
      </c>
      <c r="S887" s="365"/>
      <c r="T887" s="365">
        <v>4</v>
      </c>
      <c r="U887" s="365"/>
      <c r="V887" s="367"/>
      <c r="W887" s="365"/>
      <c r="X887" s="365"/>
      <c r="Y887" s="365"/>
      <c r="Z887" s="365"/>
      <c r="AA887" s="532"/>
      <c r="AB887" s="365">
        <f t="shared" ref="AB887:AB893" si="85">T887</f>
        <v>4</v>
      </c>
      <c r="AC887" s="588"/>
      <c r="AD887" s="365"/>
      <c r="AE887" s="547"/>
      <c r="AF887" s="547"/>
      <c r="AG887" s="547"/>
      <c r="AH887" s="547"/>
      <c r="AI887" s="547"/>
      <c r="AJ887" s="547"/>
      <c r="AK887" s="547"/>
      <c r="AL887" s="547"/>
      <c r="AM887" s="547"/>
      <c r="AN887" s="547"/>
      <c r="AO887" s="547"/>
      <c r="AP887" s="547"/>
      <c r="AQ887" s="547"/>
      <c r="AR887" s="547"/>
      <c r="AS887" s="547"/>
      <c r="AT887" s="547"/>
      <c r="AU887" s="547"/>
      <c r="AV887" s="547"/>
      <c r="AW887" s="547"/>
    </row>
    <row r="888" spans="1:49" s="551" customFormat="1" ht="18.75" hidden="1" customHeight="1" x14ac:dyDescent="0.3">
      <c r="A888" s="807"/>
      <c r="B888" s="365" t="s">
        <v>1513</v>
      </c>
      <c r="C888" s="588" t="s">
        <v>2093</v>
      </c>
      <c r="D888" s="588" t="s">
        <v>1025</v>
      </c>
      <c r="E888" s="365" t="s">
        <v>1616</v>
      </c>
      <c r="F888" s="365"/>
      <c r="G888" s="365" t="s">
        <v>3</v>
      </c>
      <c r="H888" s="588"/>
      <c r="I888" s="588"/>
      <c r="J888" s="588"/>
      <c r="K888" s="588"/>
      <c r="L888" s="365"/>
      <c r="M888" s="274">
        <v>45.64</v>
      </c>
      <c r="N888" s="366">
        <f t="shared" si="82"/>
        <v>22.82</v>
      </c>
      <c r="O888" s="366">
        <f t="shared" si="83"/>
        <v>15.213333333333333</v>
      </c>
      <c r="P888" s="366">
        <f t="shared" si="84"/>
        <v>54.768000000000001</v>
      </c>
      <c r="Q888" s="367">
        <v>42371</v>
      </c>
      <c r="R888" s="365" t="s">
        <v>1648</v>
      </c>
      <c r="S888" s="365"/>
      <c r="T888" s="365">
        <v>2</v>
      </c>
      <c r="U888" s="365"/>
      <c r="V888" s="367"/>
      <c r="W888" s="365"/>
      <c r="X888" s="365"/>
      <c r="Y888" s="365"/>
      <c r="Z888" s="365"/>
      <c r="AA888" s="532"/>
      <c r="AB888" s="365">
        <f t="shared" si="85"/>
        <v>2</v>
      </c>
      <c r="AC888" s="588"/>
      <c r="AD888" s="365"/>
      <c r="AE888" s="547"/>
      <c r="AF888" s="547"/>
      <c r="AG888" s="547"/>
      <c r="AH888" s="547"/>
      <c r="AI888" s="547"/>
      <c r="AJ888" s="547"/>
      <c r="AK888" s="547"/>
      <c r="AL888" s="547"/>
      <c r="AM888" s="547"/>
      <c r="AN888" s="547"/>
      <c r="AO888" s="547"/>
      <c r="AP888" s="547"/>
      <c r="AQ888" s="547"/>
      <c r="AR888" s="547"/>
      <c r="AS888" s="547"/>
      <c r="AT888" s="547"/>
      <c r="AU888" s="547"/>
      <c r="AV888" s="547"/>
      <c r="AW888" s="547"/>
    </row>
    <row r="889" spans="1:49" s="551" customFormat="1" ht="18.75" hidden="1" customHeight="1" x14ac:dyDescent="0.3">
      <c r="A889" s="807"/>
      <c r="B889" s="365" t="s">
        <v>915</v>
      </c>
      <c r="C889" s="588" t="s">
        <v>931</v>
      </c>
      <c r="D889" s="588" t="s">
        <v>920</v>
      </c>
      <c r="E889" s="365" t="s">
        <v>1802</v>
      </c>
      <c r="F889" s="365" t="s">
        <v>925</v>
      </c>
      <c r="G889" s="365" t="s">
        <v>3</v>
      </c>
      <c r="H889" s="588"/>
      <c r="I889" s="588"/>
      <c r="J889" s="588"/>
      <c r="K889" s="588"/>
      <c r="L889" s="365"/>
      <c r="M889" s="274">
        <v>53.5</v>
      </c>
      <c r="N889" s="366">
        <f t="shared" si="82"/>
        <v>26.75</v>
      </c>
      <c r="O889" s="366">
        <f t="shared" si="83"/>
        <v>17.833333333333332</v>
      </c>
      <c r="P889" s="366">
        <f t="shared" si="84"/>
        <v>64.2</v>
      </c>
      <c r="Q889" s="367">
        <v>42371</v>
      </c>
      <c r="R889" s="365" t="s">
        <v>1648</v>
      </c>
      <c r="S889" s="365"/>
      <c r="T889" s="365">
        <v>1</v>
      </c>
      <c r="U889" s="365"/>
      <c r="V889" s="367"/>
      <c r="W889" s="365"/>
      <c r="X889" s="365"/>
      <c r="Y889" s="365"/>
      <c r="Z889" s="365"/>
      <c r="AA889" s="532"/>
      <c r="AB889" s="365">
        <f t="shared" si="85"/>
        <v>1</v>
      </c>
      <c r="AC889" s="588"/>
      <c r="AD889" s="365"/>
      <c r="AE889" s="547"/>
      <c r="AF889" s="547"/>
      <c r="AG889" s="547"/>
      <c r="AH889" s="547"/>
      <c r="AI889" s="547"/>
      <c r="AJ889" s="547"/>
      <c r="AK889" s="547"/>
      <c r="AL889" s="547"/>
      <c r="AM889" s="547"/>
      <c r="AN889" s="547"/>
      <c r="AO889" s="547"/>
      <c r="AP889" s="547"/>
      <c r="AQ889" s="547"/>
      <c r="AR889" s="547"/>
      <c r="AS889" s="547"/>
      <c r="AT889" s="547"/>
      <c r="AU889" s="547"/>
      <c r="AV889" s="547"/>
      <c r="AW889" s="547"/>
    </row>
    <row r="890" spans="1:49" s="551" customFormat="1" ht="18.75" hidden="1" customHeight="1" x14ac:dyDescent="0.3">
      <c r="A890" s="807"/>
      <c r="B890" s="365" t="s">
        <v>915</v>
      </c>
      <c r="C890" s="588" t="s">
        <v>919</v>
      </c>
      <c r="D890" s="588" t="s">
        <v>920</v>
      </c>
      <c r="E890" s="365" t="s">
        <v>937</v>
      </c>
      <c r="F890" s="365" t="s">
        <v>925</v>
      </c>
      <c r="G890" s="365" t="s">
        <v>3</v>
      </c>
      <c r="H890" s="588"/>
      <c r="I890" s="588"/>
      <c r="J890" s="588"/>
      <c r="K890" s="588"/>
      <c r="L890" s="365"/>
      <c r="M890" s="274">
        <v>53.5</v>
      </c>
      <c r="N890" s="366">
        <f t="shared" si="82"/>
        <v>26.75</v>
      </c>
      <c r="O890" s="366">
        <f t="shared" si="83"/>
        <v>17.833333333333332</v>
      </c>
      <c r="P890" s="366">
        <f t="shared" si="84"/>
        <v>64.2</v>
      </c>
      <c r="Q890" s="367">
        <v>42371</v>
      </c>
      <c r="R890" s="365" t="s">
        <v>1648</v>
      </c>
      <c r="S890" s="365"/>
      <c r="T890" s="365">
        <v>1</v>
      </c>
      <c r="U890" s="365"/>
      <c r="V890" s="367"/>
      <c r="W890" s="365"/>
      <c r="X890" s="365"/>
      <c r="Y890" s="365"/>
      <c r="Z890" s="365"/>
      <c r="AA890" s="532"/>
      <c r="AB890" s="365">
        <f t="shared" si="85"/>
        <v>1</v>
      </c>
      <c r="AC890" s="588"/>
      <c r="AD890" s="365"/>
      <c r="AE890" s="547"/>
      <c r="AF890" s="547"/>
      <c r="AG890" s="547"/>
      <c r="AH890" s="547"/>
      <c r="AI890" s="547"/>
      <c r="AJ890" s="547"/>
      <c r="AK890" s="547"/>
      <c r="AL890" s="547"/>
      <c r="AM890" s="547"/>
      <c r="AN890" s="547"/>
      <c r="AO890" s="547"/>
      <c r="AP890" s="547"/>
      <c r="AQ890" s="547"/>
      <c r="AR890" s="547"/>
      <c r="AS890" s="547"/>
      <c r="AT890" s="547"/>
      <c r="AU890" s="547"/>
      <c r="AV890" s="547"/>
      <c r="AW890" s="547"/>
    </row>
    <row r="891" spans="1:49" s="551" customFormat="1" ht="18.75" hidden="1" customHeight="1" x14ac:dyDescent="0.3">
      <c r="A891" s="807"/>
      <c r="B891" s="365" t="s">
        <v>915</v>
      </c>
      <c r="C891" s="588" t="s">
        <v>919</v>
      </c>
      <c r="D891" s="588" t="s">
        <v>920</v>
      </c>
      <c r="E891" s="365" t="s">
        <v>1805</v>
      </c>
      <c r="F891" s="365" t="s">
        <v>925</v>
      </c>
      <c r="G891" s="365" t="s">
        <v>3</v>
      </c>
      <c r="H891" s="588"/>
      <c r="I891" s="588"/>
      <c r="J891" s="588"/>
      <c r="K891" s="588"/>
      <c r="L891" s="365"/>
      <c r="M891" s="274">
        <v>53.5</v>
      </c>
      <c r="N891" s="366">
        <f t="shared" si="82"/>
        <v>26.75</v>
      </c>
      <c r="O891" s="366">
        <f t="shared" si="83"/>
        <v>17.833333333333332</v>
      </c>
      <c r="P891" s="366">
        <f t="shared" si="84"/>
        <v>64.2</v>
      </c>
      <c r="Q891" s="367">
        <v>42371</v>
      </c>
      <c r="R891" s="365" t="s">
        <v>1648</v>
      </c>
      <c r="S891" s="365"/>
      <c r="T891" s="365">
        <v>1</v>
      </c>
      <c r="U891" s="365"/>
      <c r="V891" s="367"/>
      <c r="W891" s="365"/>
      <c r="X891" s="365"/>
      <c r="Y891" s="365"/>
      <c r="Z891" s="365"/>
      <c r="AA891" s="532"/>
      <c r="AB891" s="365">
        <f t="shared" si="85"/>
        <v>1</v>
      </c>
      <c r="AC891" s="588"/>
      <c r="AD891" s="365"/>
      <c r="AE891" s="547"/>
      <c r="AF891" s="547"/>
      <c r="AG891" s="547"/>
      <c r="AH891" s="547"/>
      <c r="AI891" s="547"/>
      <c r="AJ891" s="547"/>
      <c r="AK891" s="547"/>
      <c r="AL891" s="547"/>
      <c r="AM891" s="547"/>
      <c r="AN891" s="547"/>
      <c r="AO891" s="547"/>
      <c r="AP891" s="547"/>
      <c r="AQ891" s="547"/>
      <c r="AR891" s="547"/>
      <c r="AS891" s="547"/>
      <c r="AT891" s="547"/>
      <c r="AU891" s="547"/>
      <c r="AV891" s="547"/>
      <c r="AW891" s="547"/>
    </row>
    <row r="892" spans="1:49" s="551" customFormat="1" ht="18.75" hidden="1" customHeight="1" x14ac:dyDescent="0.3">
      <c r="A892" s="807"/>
      <c r="B892" s="365" t="s">
        <v>915</v>
      </c>
      <c r="C892" s="588" t="s">
        <v>919</v>
      </c>
      <c r="D892" s="588" t="s">
        <v>920</v>
      </c>
      <c r="E892" s="365" t="s">
        <v>1929</v>
      </c>
      <c r="F892" s="365" t="s">
        <v>925</v>
      </c>
      <c r="G892" s="365" t="s">
        <v>3</v>
      </c>
      <c r="H892" s="588"/>
      <c r="I892" s="588"/>
      <c r="J892" s="588"/>
      <c r="K892" s="588"/>
      <c r="L892" s="365"/>
      <c r="M892" s="274">
        <v>53.5</v>
      </c>
      <c r="N892" s="366">
        <f t="shared" si="82"/>
        <v>26.75</v>
      </c>
      <c r="O892" s="366">
        <f t="shared" si="83"/>
        <v>17.833333333333332</v>
      </c>
      <c r="P892" s="366">
        <f t="shared" si="84"/>
        <v>64.2</v>
      </c>
      <c r="Q892" s="367">
        <v>42371</v>
      </c>
      <c r="R892" s="365" t="s">
        <v>1648</v>
      </c>
      <c r="S892" s="365"/>
      <c r="T892" s="365">
        <v>1</v>
      </c>
      <c r="U892" s="365"/>
      <c r="V892" s="367"/>
      <c r="W892" s="365"/>
      <c r="X892" s="365"/>
      <c r="Y892" s="365"/>
      <c r="Z892" s="365"/>
      <c r="AA892" s="532"/>
      <c r="AB892" s="365">
        <f t="shared" si="85"/>
        <v>1</v>
      </c>
      <c r="AC892" s="588"/>
      <c r="AD892" s="365"/>
      <c r="AE892" s="547"/>
      <c r="AF892" s="547"/>
      <c r="AG892" s="547"/>
      <c r="AH892" s="547"/>
      <c r="AI892" s="547"/>
      <c r="AJ892" s="547"/>
      <c r="AK892" s="547"/>
      <c r="AL892" s="547"/>
      <c r="AM892" s="547"/>
      <c r="AN892" s="547"/>
      <c r="AO892" s="547"/>
      <c r="AP892" s="547"/>
      <c r="AQ892" s="547"/>
      <c r="AR892" s="547"/>
      <c r="AS892" s="547"/>
      <c r="AT892" s="547"/>
      <c r="AU892" s="547"/>
      <c r="AV892" s="547"/>
      <c r="AW892" s="547"/>
    </row>
    <row r="893" spans="1:49" s="551" customFormat="1" ht="18.75" hidden="1" customHeight="1" x14ac:dyDescent="0.3">
      <c r="A893" s="807"/>
      <c r="B893" s="365" t="s">
        <v>915</v>
      </c>
      <c r="C893" s="588" t="s">
        <v>484</v>
      </c>
      <c r="D893" s="588" t="s">
        <v>934</v>
      </c>
      <c r="E893" s="365" t="s">
        <v>1294</v>
      </c>
      <c r="F893" s="365" t="s">
        <v>925</v>
      </c>
      <c r="G893" s="365" t="s">
        <v>3</v>
      </c>
      <c r="H893" s="588"/>
      <c r="I893" s="588"/>
      <c r="J893" s="588"/>
      <c r="K893" s="588"/>
      <c r="L893" s="365"/>
      <c r="M893" s="274">
        <v>53.5</v>
      </c>
      <c r="N893" s="366">
        <f t="shared" si="82"/>
        <v>26.75</v>
      </c>
      <c r="O893" s="366">
        <f t="shared" si="83"/>
        <v>17.833333333333332</v>
      </c>
      <c r="P893" s="366">
        <f t="shared" si="84"/>
        <v>64.2</v>
      </c>
      <c r="Q893" s="367">
        <v>42371</v>
      </c>
      <c r="R893" s="365" t="s">
        <v>1648</v>
      </c>
      <c r="S893" s="365"/>
      <c r="T893" s="365">
        <v>1</v>
      </c>
      <c r="U893" s="365"/>
      <c r="V893" s="367"/>
      <c r="W893" s="365"/>
      <c r="X893" s="365"/>
      <c r="Y893" s="365"/>
      <c r="Z893" s="365"/>
      <c r="AA893" s="532"/>
      <c r="AB893" s="533">
        <f t="shared" si="85"/>
        <v>1</v>
      </c>
      <c r="AC893" s="588"/>
      <c r="AD893" s="365"/>
      <c r="AE893" s="547"/>
      <c r="AF893" s="547"/>
      <c r="AG893" s="547"/>
      <c r="AH893" s="547"/>
      <c r="AI893" s="547"/>
      <c r="AJ893" s="547"/>
      <c r="AK893" s="547"/>
      <c r="AL893" s="547"/>
      <c r="AM893" s="547"/>
      <c r="AN893" s="547"/>
      <c r="AO893" s="547"/>
      <c r="AP893" s="547"/>
      <c r="AQ893" s="547"/>
      <c r="AR893" s="547"/>
      <c r="AS893" s="547"/>
      <c r="AT893" s="547"/>
      <c r="AU893" s="547"/>
      <c r="AV893" s="547"/>
      <c r="AW893" s="547"/>
    </row>
    <row r="894" spans="1:49" s="551" customFormat="1" ht="18.75" hidden="1" customHeight="1" x14ac:dyDescent="0.3">
      <c r="A894" s="807"/>
      <c r="B894" s="365" t="s">
        <v>915</v>
      </c>
      <c r="C894" s="588" t="s">
        <v>931</v>
      </c>
      <c r="D894" s="588" t="s">
        <v>944</v>
      </c>
      <c r="E894" s="365" t="s">
        <v>945</v>
      </c>
      <c r="F894" s="365" t="s">
        <v>925</v>
      </c>
      <c r="G894" s="365" t="s">
        <v>3</v>
      </c>
      <c r="H894" s="588"/>
      <c r="I894" s="588"/>
      <c r="J894" s="588"/>
      <c r="K894" s="588"/>
      <c r="L894" s="365"/>
      <c r="M894" s="274">
        <v>53.5</v>
      </c>
      <c r="N894" s="366">
        <f t="shared" si="82"/>
        <v>26.75</v>
      </c>
      <c r="O894" s="366">
        <f t="shared" si="83"/>
        <v>17.833333333333332</v>
      </c>
      <c r="P894" s="366">
        <f t="shared" si="84"/>
        <v>64.2</v>
      </c>
      <c r="Q894" s="367">
        <v>42371</v>
      </c>
      <c r="R894" s="365" t="s">
        <v>1648</v>
      </c>
      <c r="S894" s="365"/>
      <c r="T894" s="365">
        <v>1</v>
      </c>
      <c r="U894" s="365"/>
      <c r="V894" s="367"/>
      <c r="W894" s="365"/>
      <c r="X894" s="365"/>
      <c r="Y894" s="365"/>
      <c r="Z894" s="365"/>
      <c r="AA894" s="532"/>
      <c r="AB894" s="365">
        <v>1</v>
      </c>
      <c r="AC894" s="588"/>
      <c r="AD894" s="365"/>
      <c r="AE894" s="547"/>
      <c r="AF894" s="547"/>
      <c r="AG894" s="547"/>
      <c r="AH894" s="547"/>
      <c r="AI894" s="547"/>
      <c r="AJ894" s="547"/>
      <c r="AK894" s="547"/>
      <c r="AL894" s="547"/>
      <c r="AM894" s="547"/>
      <c r="AN894" s="547"/>
      <c r="AO894" s="547"/>
      <c r="AP894" s="547"/>
      <c r="AQ894" s="547"/>
      <c r="AR894" s="547"/>
      <c r="AS894" s="547"/>
      <c r="AT894" s="547"/>
      <c r="AU894" s="547"/>
      <c r="AV894" s="547"/>
      <c r="AW894" s="547"/>
    </row>
    <row r="895" spans="1:49" s="551" customFormat="1" ht="18.75" hidden="1" customHeight="1" x14ac:dyDescent="0.3">
      <c r="A895" s="807"/>
      <c r="B895" s="365" t="s">
        <v>857</v>
      </c>
      <c r="C895" s="588" t="s">
        <v>931</v>
      </c>
      <c r="D895" s="588" t="s">
        <v>944</v>
      </c>
      <c r="E895" s="365" t="s">
        <v>1803</v>
      </c>
      <c r="F895" s="365" t="s">
        <v>925</v>
      </c>
      <c r="G895" s="365" t="s">
        <v>3</v>
      </c>
      <c r="H895" s="588"/>
      <c r="I895" s="588"/>
      <c r="J895" s="588"/>
      <c r="K895" s="588"/>
      <c r="L895" s="365"/>
      <c r="M895" s="274">
        <v>53.5</v>
      </c>
      <c r="N895" s="366">
        <f t="shared" si="82"/>
        <v>26.75</v>
      </c>
      <c r="O895" s="366">
        <f t="shared" si="83"/>
        <v>17.833333333333332</v>
      </c>
      <c r="P895" s="366">
        <f t="shared" si="84"/>
        <v>64.2</v>
      </c>
      <c r="Q895" s="367">
        <v>42371</v>
      </c>
      <c r="R895" s="365" t="s">
        <v>1648</v>
      </c>
      <c r="S895" s="365"/>
      <c r="T895" s="365">
        <v>1</v>
      </c>
      <c r="U895" s="365"/>
      <c r="V895" s="367"/>
      <c r="W895" s="365"/>
      <c r="X895" s="365"/>
      <c r="Y895" s="365"/>
      <c r="Z895" s="365"/>
      <c r="AA895" s="532"/>
      <c r="AB895" s="365">
        <f>T895</f>
        <v>1</v>
      </c>
      <c r="AC895" s="588"/>
      <c r="AD895" s="365"/>
      <c r="AE895" s="547"/>
      <c r="AF895" s="547"/>
      <c r="AG895" s="547"/>
      <c r="AH895" s="547"/>
      <c r="AI895" s="547"/>
      <c r="AJ895" s="547"/>
      <c r="AK895" s="547"/>
      <c r="AL895" s="547"/>
      <c r="AM895" s="547"/>
      <c r="AN895" s="547"/>
      <c r="AO895" s="547"/>
      <c r="AP895" s="547"/>
      <c r="AQ895" s="547"/>
      <c r="AR895" s="547"/>
      <c r="AS895" s="547"/>
      <c r="AT895" s="547"/>
      <c r="AU895" s="547"/>
      <c r="AV895" s="547"/>
      <c r="AW895" s="547"/>
    </row>
    <row r="896" spans="1:49" s="551" customFormat="1" ht="18.75" hidden="1" customHeight="1" x14ac:dyDescent="0.3">
      <c r="A896" s="807"/>
      <c r="B896" s="365" t="s">
        <v>533</v>
      </c>
      <c r="C896" s="588" t="s">
        <v>931</v>
      </c>
      <c r="D896" s="588" t="s">
        <v>944</v>
      </c>
      <c r="E896" s="365" t="s">
        <v>743</v>
      </c>
      <c r="F896" s="365" t="s">
        <v>925</v>
      </c>
      <c r="G896" s="365" t="s">
        <v>3</v>
      </c>
      <c r="H896" s="588"/>
      <c r="I896" s="588"/>
      <c r="J896" s="588"/>
      <c r="K896" s="588"/>
      <c r="L896" s="365"/>
      <c r="M896" s="274">
        <v>53.5</v>
      </c>
      <c r="N896" s="366">
        <f t="shared" si="82"/>
        <v>26.75</v>
      </c>
      <c r="O896" s="366">
        <f t="shared" si="83"/>
        <v>17.833333333333332</v>
      </c>
      <c r="P896" s="366">
        <f t="shared" si="84"/>
        <v>64.2</v>
      </c>
      <c r="Q896" s="367">
        <v>42371</v>
      </c>
      <c r="R896" s="365" t="s">
        <v>1648</v>
      </c>
      <c r="S896" s="365"/>
      <c r="T896" s="365">
        <v>1</v>
      </c>
      <c r="U896" s="365"/>
      <c r="V896" s="367"/>
      <c r="W896" s="365"/>
      <c r="X896" s="365"/>
      <c r="Y896" s="365"/>
      <c r="Z896" s="365"/>
      <c r="AA896" s="532"/>
      <c r="AB896" s="365">
        <f>T896</f>
        <v>1</v>
      </c>
      <c r="AC896" s="588"/>
      <c r="AD896" s="365"/>
      <c r="AE896" s="547"/>
      <c r="AF896" s="547"/>
      <c r="AG896" s="547"/>
      <c r="AH896" s="547"/>
      <c r="AI896" s="547"/>
      <c r="AJ896" s="547"/>
      <c r="AK896" s="547"/>
      <c r="AL896" s="547"/>
      <c r="AM896" s="547"/>
      <c r="AN896" s="547"/>
      <c r="AO896" s="547"/>
      <c r="AP896" s="547"/>
      <c r="AQ896" s="547"/>
      <c r="AR896" s="547"/>
      <c r="AS896" s="547"/>
      <c r="AT896" s="547"/>
      <c r="AU896" s="547"/>
      <c r="AV896" s="547"/>
      <c r="AW896" s="547"/>
    </row>
    <row r="897" spans="1:49" s="551" customFormat="1" ht="18.75" hidden="1" customHeight="1" x14ac:dyDescent="0.3">
      <c r="A897" s="807"/>
      <c r="B897" s="365" t="s">
        <v>857</v>
      </c>
      <c r="C897" s="588" t="s">
        <v>931</v>
      </c>
      <c r="D897" s="588" t="s">
        <v>944</v>
      </c>
      <c r="E897" s="365" t="s">
        <v>945</v>
      </c>
      <c r="F897" s="365" t="s">
        <v>925</v>
      </c>
      <c r="G897" s="365" t="s">
        <v>3</v>
      </c>
      <c r="H897" s="588"/>
      <c r="I897" s="588"/>
      <c r="J897" s="588"/>
      <c r="K897" s="588"/>
      <c r="L897" s="365"/>
      <c r="M897" s="274">
        <v>53.5</v>
      </c>
      <c r="N897" s="366">
        <f t="shared" si="82"/>
        <v>26.75</v>
      </c>
      <c r="O897" s="366">
        <f t="shared" si="83"/>
        <v>17.833333333333332</v>
      </c>
      <c r="P897" s="366">
        <f t="shared" si="84"/>
        <v>64.2</v>
      </c>
      <c r="Q897" s="367">
        <v>42371</v>
      </c>
      <c r="R897" s="365" t="s">
        <v>1648</v>
      </c>
      <c r="S897" s="365"/>
      <c r="T897" s="365">
        <v>1</v>
      </c>
      <c r="U897" s="365"/>
      <c r="V897" s="367"/>
      <c r="W897" s="365"/>
      <c r="X897" s="365"/>
      <c r="Y897" s="365"/>
      <c r="Z897" s="365"/>
      <c r="AA897" s="532"/>
      <c r="AB897" s="365">
        <f>T897</f>
        <v>1</v>
      </c>
      <c r="AC897" s="588"/>
      <c r="AD897" s="365"/>
      <c r="AE897" s="547"/>
      <c r="AF897" s="547"/>
      <c r="AG897" s="547"/>
      <c r="AH897" s="547"/>
      <c r="AI897" s="547"/>
      <c r="AJ897" s="547"/>
      <c r="AK897" s="547"/>
      <c r="AL897" s="547"/>
      <c r="AM897" s="547"/>
      <c r="AN897" s="547"/>
      <c r="AO897" s="547"/>
      <c r="AP897" s="547"/>
      <c r="AQ897" s="547"/>
      <c r="AR897" s="547"/>
      <c r="AS897" s="547"/>
      <c r="AT897" s="547"/>
      <c r="AU897" s="547"/>
      <c r="AV897" s="547"/>
      <c r="AW897" s="547"/>
    </row>
    <row r="898" spans="1:49" s="551" customFormat="1" ht="18.75" hidden="1" customHeight="1" x14ac:dyDescent="0.3">
      <c r="A898" s="807"/>
      <c r="B898" s="365" t="s">
        <v>915</v>
      </c>
      <c r="C898" s="588" t="s">
        <v>939</v>
      </c>
      <c r="D898" s="588" t="s">
        <v>940</v>
      </c>
      <c r="E898" s="365" t="s">
        <v>941</v>
      </c>
      <c r="F898" s="365" t="s">
        <v>536</v>
      </c>
      <c r="G898" s="365" t="s">
        <v>3</v>
      </c>
      <c r="H898" s="588"/>
      <c r="I898" s="588"/>
      <c r="J898" s="588"/>
      <c r="K898" s="588"/>
      <c r="L898" s="365"/>
      <c r="M898" s="274">
        <v>12.94</v>
      </c>
      <c r="N898" s="366">
        <f t="shared" si="82"/>
        <v>6.47</v>
      </c>
      <c r="O898" s="366">
        <f t="shared" si="83"/>
        <v>4.3133333333333335</v>
      </c>
      <c r="P898" s="366">
        <f t="shared" si="84"/>
        <v>15.527999999999999</v>
      </c>
      <c r="Q898" s="367">
        <v>42371</v>
      </c>
      <c r="R898" s="365" t="s">
        <v>1648</v>
      </c>
      <c r="S898" s="365"/>
      <c r="T898" s="365">
        <v>22</v>
      </c>
      <c r="U898" s="365"/>
      <c r="V898" s="367"/>
      <c r="W898" s="365"/>
      <c r="X898" s="365"/>
      <c r="Y898" s="365"/>
      <c r="Z898" s="365"/>
      <c r="AA898" s="532"/>
      <c r="AB898" s="365">
        <f>T898</f>
        <v>22</v>
      </c>
      <c r="AC898" s="588"/>
      <c r="AD898" s="365"/>
      <c r="AE898" s="547"/>
      <c r="AF898" s="547"/>
      <c r="AG898" s="547"/>
      <c r="AH898" s="547"/>
      <c r="AI898" s="547"/>
      <c r="AJ898" s="547"/>
      <c r="AK898" s="547"/>
      <c r="AL898" s="547"/>
      <c r="AM898" s="547"/>
      <c r="AN898" s="547"/>
      <c r="AO898" s="547"/>
      <c r="AP898" s="547"/>
      <c r="AQ898" s="547"/>
      <c r="AR898" s="547"/>
      <c r="AS898" s="547"/>
      <c r="AT898" s="547"/>
      <c r="AU898" s="547"/>
      <c r="AV898" s="547"/>
      <c r="AW898" s="547"/>
    </row>
    <row r="899" spans="1:49" s="551" customFormat="1" ht="18.75" hidden="1" customHeight="1" x14ac:dyDescent="0.3">
      <c r="A899" s="807"/>
      <c r="B899" s="365" t="s">
        <v>915</v>
      </c>
      <c r="C899" s="588" t="s">
        <v>939</v>
      </c>
      <c r="D899" s="588" t="s">
        <v>940</v>
      </c>
      <c r="E899" s="365" t="s">
        <v>942</v>
      </c>
      <c r="F899" s="365" t="s">
        <v>536</v>
      </c>
      <c r="G899" s="365" t="s">
        <v>3</v>
      </c>
      <c r="H899" s="588"/>
      <c r="I899" s="588"/>
      <c r="J899" s="588"/>
      <c r="K899" s="588"/>
      <c r="L899" s="365"/>
      <c r="M899" s="274">
        <v>12.94</v>
      </c>
      <c r="N899" s="366">
        <f t="shared" si="82"/>
        <v>6.47</v>
      </c>
      <c r="O899" s="366">
        <f t="shared" si="83"/>
        <v>4.3133333333333335</v>
      </c>
      <c r="P899" s="366">
        <f t="shared" si="84"/>
        <v>15.527999999999999</v>
      </c>
      <c r="Q899" s="367">
        <v>42371</v>
      </c>
      <c r="R899" s="365" t="s">
        <v>1648</v>
      </c>
      <c r="S899" s="365"/>
      <c r="T899" s="365">
        <v>1</v>
      </c>
      <c r="U899" s="365"/>
      <c r="V899" s="367"/>
      <c r="W899" s="365"/>
      <c r="X899" s="365"/>
      <c r="Y899" s="365"/>
      <c r="Z899" s="365"/>
      <c r="AA899" s="532"/>
      <c r="AB899" s="365">
        <v>1</v>
      </c>
      <c r="AC899" s="588"/>
      <c r="AD899" s="365"/>
      <c r="AE899" s="547"/>
      <c r="AF899" s="547"/>
      <c r="AG899" s="547"/>
      <c r="AH899" s="547"/>
      <c r="AI899" s="547"/>
      <c r="AJ899" s="547"/>
      <c r="AK899" s="547"/>
      <c r="AL899" s="547"/>
      <c r="AM899" s="547"/>
      <c r="AN899" s="547"/>
      <c r="AO899" s="547"/>
      <c r="AP899" s="547"/>
      <c r="AQ899" s="547"/>
      <c r="AR899" s="547"/>
      <c r="AS899" s="547"/>
      <c r="AT899" s="547"/>
      <c r="AU899" s="547"/>
      <c r="AV899" s="547"/>
      <c r="AW899" s="547"/>
    </row>
    <row r="900" spans="1:49" s="551" customFormat="1" ht="18.75" hidden="1" customHeight="1" x14ac:dyDescent="0.3">
      <c r="A900" s="807"/>
      <c r="B900" s="365" t="s">
        <v>465</v>
      </c>
      <c r="C900" s="588" t="s">
        <v>939</v>
      </c>
      <c r="D900" s="588" t="s">
        <v>940</v>
      </c>
      <c r="E900" s="365" t="s">
        <v>1931</v>
      </c>
      <c r="F900" s="365" t="s">
        <v>536</v>
      </c>
      <c r="G900" s="365" t="s">
        <v>3</v>
      </c>
      <c r="H900" s="588"/>
      <c r="I900" s="588"/>
      <c r="J900" s="588"/>
      <c r="K900" s="588"/>
      <c r="L900" s="365"/>
      <c r="M900" s="274">
        <v>12.94</v>
      </c>
      <c r="N900" s="366">
        <f t="shared" si="82"/>
        <v>6.47</v>
      </c>
      <c r="O900" s="366">
        <f t="shared" si="83"/>
        <v>4.3133333333333335</v>
      </c>
      <c r="P900" s="366">
        <f t="shared" si="84"/>
        <v>15.527999999999999</v>
      </c>
      <c r="Q900" s="367">
        <v>42371</v>
      </c>
      <c r="R900" s="365" t="s">
        <v>1648</v>
      </c>
      <c r="S900" s="365"/>
      <c r="T900" s="365">
        <v>1</v>
      </c>
      <c r="U900" s="365"/>
      <c r="V900" s="367"/>
      <c r="W900" s="365"/>
      <c r="X900" s="365"/>
      <c r="Y900" s="365"/>
      <c r="Z900" s="365"/>
      <c r="AA900" s="532"/>
      <c r="AB900" s="365">
        <f t="shared" ref="AB900:AB910" si="86">T900</f>
        <v>1</v>
      </c>
      <c r="AC900" s="588"/>
      <c r="AD900" s="365"/>
      <c r="AE900" s="547"/>
      <c r="AF900" s="547"/>
      <c r="AG900" s="547"/>
      <c r="AH900" s="547"/>
      <c r="AI900" s="547"/>
      <c r="AJ900" s="547"/>
      <c r="AK900" s="547"/>
      <c r="AL900" s="547"/>
      <c r="AM900" s="547"/>
      <c r="AN900" s="547"/>
      <c r="AO900" s="547"/>
      <c r="AP900" s="547"/>
      <c r="AQ900" s="547"/>
      <c r="AR900" s="547"/>
      <c r="AS900" s="547"/>
      <c r="AT900" s="547"/>
      <c r="AU900" s="547"/>
      <c r="AV900" s="547"/>
      <c r="AW900" s="547"/>
    </row>
    <row r="901" spans="1:49" s="551" customFormat="1" ht="18.75" hidden="1" customHeight="1" x14ac:dyDescent="0.3">
      <c r="A901" s="807"/>
      <c r="B901" s="365" t="s">
        <v>915</v>
      </c>
      <c r="C901" s="590" t="s">
        <v>914</v>
      </c>
      <c r="D901" s="590" t="s">
        <v>916</v>
      </c>
      <c r="E901" s="365" t="s">
        <v>1186</v>
      </c>
      <c r="F901" s="365" t="s">
        <v>536</v>
      </c>
      <c r="G901" s="365" t="s">
        <v>3</v>
      </c>
      <c r="H901" s="588"/>
      <c r="I901" s="588"/>
      <c r="J901" s="588"/>
      <c r="K901" s="588"/>
      <c r="L901" s="365"/>
      <c r="M901" s="274">
        <v>12.94</v>
      </c>
      <c r="N901" s="366">
        <f t="shared" si="82"/>
        <v>6.47</v>
      </c>
      <c r="O901" s="366">
        <f t="shared" si="83"/>
        <v>4.3133333333333335</v>
      </c>
      <c r="P901" s="366">
        <f t="shared" si="84"/>
        <v>15.527999999999999</v>
      </c>
      <c r="Q901" s="367">
        <v>42371</v>
      </c>
      <c r="R901" s="365" t="s">
        <v>1648</v>
      </c>
      <c r="S901" s="365"/>
      <c r="T901" s="365">
        <v>3</v>
      </c>
      <c r="U901" s="365"/>
      <c r="V901" s="367"/>
      <c r="W901" s="365"/>
      <c r="X901" s="365"/>
      <c r="Y901" s="365"/>
      <c r="Z901" s="365"/>
      <c r="AA901" s="532"/>
      <c r="AB901" s="365">
        <f t="shared" si="86"/>
        <v>3</v>
      </c>
      <c r="AC901" s="588"/>
      <c r="AD901" s="365"/>
      <c r="AE901" s="547"/>
      <c r="AF901" s="547"/>
      <c r="AG901" s="547"/>
      <c r="AH901" s="547"/>
      <c r="AI901" s="547"/>
      <c r="AJ901" s="547"/>
      <c r="AK901" s="547"/>
      <c r="AL901" s="547"/>
      <c r="AM901" s="547"/>
      <c r="AN901" s="547"/>
      <c r="AO901" s="547"/>
      <c r="AP901" s="547"/>
      <c r="AQ901" s="547"/>
      <c r="AR901" s="547"/>
      <c r="AS901" s="547"/>
      <c r="AT901" s="547"/>
      <c r="AU901" s="547"/>
      <c r="AV901" s="547"/>
      <c r="AW901" s="547"/>
    </row>
    <row r="902" spans="1:49" s="551" customFormat="1" ht="18.75" hidden="1" customHeight="1" x14ac:dyDescent="0.3">
      <c r="A902" s="807"/>
      <c r="B902" s="365" t="s">
        <v>915</v>
      </c>
      <c r="C902" s="588" t="s">
        <v>868</v>
      </c>
      <c r="D902" s="588" t="s">
        <v>935</v>
      </c>
      <c r="E902" s="365" t="s">
        <v>1085</v>
      </c>
      <c r="F902" s="365" t="s">
        <v>536</v>
      </c>
      <c r="G902" s="365" t="s">
        <v>3</v>
      </c>
      <c r="H902" s="588"/>
      <c r="I902" s="588"/>
      <c r="J902" s="588"/>
      <c r="K902" s="588"/>
      <c r="L902" s="365"/>
      <c r="M902" s="274">
        <v>12.94</v>
      </c>
      <c r="N902" s="366">
        <f t="shared" si="82"/>
        <v>6.47</v>
      </c>
      <c r="O902" s="366">
        <f t="shared" si="83"/>
        <v>4.3133333333333335</v>
      </c>
      <c r="P902" s="366">
        <f t="shared" si="84"/>
        <v>15.527999999999999</v>
      </c>
      <c r="Q902" s="367">
        <v>42371</v>
      </c>
      <c r="R902" s="365" t="s">
        <v>1648</v>
      </c>
      <c r="S902" s="365"/>
      <c r="T902" s="365">
        <v>10</v>
      </c>
      <c r="U902" s="365"/>
      <c r="V902" s="367"/>
      <c r="W902" s="365"/>
      <c r="X902" s="365"/>
      <c r="Y902" s="365"/>
      <c r="Z902" s="365"/>
      <c r="AA902" s="532"/>
      <c r="AB902" s="365">
        <f t="shared" si="86"/>
        <v>10</v>
      </c>
      <c r="AC902" s="588"/>
      <c r="AD902" s="365"/>
      <c r="AE902" s="547"/>
      <c r="AF902" s="547"/>
      <c r="AG902" s="547"/>
      <c r="AH902" s="547"/>
      <c r="AI902" s="547"/>
      <c r="AJ902" s="547"/>
      <c r="AK902" s="547"/>
      <c r="AL902" s="547"/>
      <c r="AM902" s="547"/>
      <c r="AN902" s="547"/>
      <c r="AO902" s="547"/>
      <c r="AP902" s="547"/>
      <c r="AQ902" s="547"/>
      <c r="AR902" s="547"/>
      <c r="AS902" s="547"/>
      <c r="AT902" s="547"/>
      <c r="AU902" s="547"/>
      <c r="AV902" s="547"/>
      <c r="AW902" s="547"/>
    </row>
    <row r="903" spans="1:49" s="551" customFormat="1" ht="18.75" hidden="1" customHeight="1" x14ac:dyDescent="0.3">
      <c r="A903" s="807"/>
      <c r="B903" s="365" t="s">
        <v>915</v>
      </c>
      <c r="C903" s="590" t="s">
        <v>864</v>
      </c>
      <c r="D903" s="590" t="s">
        <v>918</v>
      </c>
      <c r="E903" s="365" t="s">
        <v>1186</v>
      </c>
      <c r="F903" s="365" t="s">
        <v>536</v>
      </c>
      <c r="G903" s="365" t="s">
        <v>3</v>
      </c>
      <c r="H903" s="588"/>
      <c r="I903" s="588"/>
      <c r="J903" s="588"/>
      <c r="K903" s="588"/>
      <c r="L903" s="365"/>
      <c r="M903" s="274">
        <v>12.94</v>
      </c>
      <c r="N903" s="366">
        <f t="shared" si="82"/>
        <v>6.47</v>
      </c>
      <c r="O903" s="366">
        <f t="shared" si="83"/>
        <v>4.3133333333333335</v>
      </c>
      <c r="P903" s="366">
        <f t="shared" si="84"/>
        <v>15.527999999999999</v>
      </c>
      <c r="Q903" s="367">
        <v>42371</v>
      </c>
      <c r="R903" s="365" t="s">
        <v>1648</v>
      </c>
      <c r="S903" s="365"/>
      <c r="T903" s="365">
        <v>3</v>
      </c>
      <c r="U903" s="365"/>
      <c r="V903" s="367"/>
      <c r="W903" s="365"/>
      <c r="X903" s="365"/>
      <c r="Y903" s="365"/>
      <c r="Z903" s="365"/>
      <c r="AA903" s="532"/>
      <c r="AB903" s="365">
        <f t="shared" si="86"/>
        <v>3</v>
      </c>
      <c r="AC903" s="588"/>
      <c r="AD903" s="365"/>
      <c r="AE903" s="547"/>
      <c r="AF903" s="547"/>
      <c r="AG903" s="547"/>
      <c r="AH903" s="547"/>
      <c r="AI903" s="547"/>
      <c r="AJ903" s="547"/>
      <c r="AK903" s="547"/>
      <c r="AL903" s="547"/>
      <c r="AM903" s="547"/>
      <c r="AN903" s="547"/>
      <c r="AO903" s="547"/>
      <c r="AP903" s="547"/>
      <c r="AQ903" s="547"/>
      <c r="AR903" s="547"/>
      <c r="AS903" s="547"/>
      <c r="AT903" s="547"/>
      <c r="AU903" s="547"/>
      <c r="AV903" s="547"/>
      <c r="AW903" s="547"/>
    </row>
    <row r="904" spans="1:49" s="551" customFormat="1" ht="18.75" hidden="1" customHeight="1" x14ac:dyDescent="0.3">
      <c r="A904" s="807"/>
      <c r="B904" s="365" t="s">
        <v>915</v>
      </c>
      <c r="C904" s="588" t="s">
        <v>950</v>
      </c>
      <c r="D904" s="588" t="s">
        <v>951</v>
      </c>
      <c r="E904" s="365" t="s">
        <v>1932</v>
      </c>
      <c r="F904" s="365" t="s">
        <v>536</v>
      </c>
      <c r="G904" s="365" t="s">
        <v>3</v>
      </c>
      <c r="H904" s="588"/>
      <c r="I904" s="588"/>
      <c r="J904" s="588"/>
      <c r="K904" s="588"/>
      <c r="L904" s="365"/>
      <c r="M904" s="274">
        <v>12.94</v>
      </c>
      <c r="N904" s="366">
        <f t="shared" si="82"/>
        <v>6.47</v>
      </c>
      <c r="O904" s="366">
        <f t="shared" si="83"/>
        <v>4.3133333333333335</v>
      </c>
      <c r="P904" s="366">
        <f t="shared" si="84"/>
        <v>15.527999999999999</v>
      </c>
      <c r="Q904" s="367">
        <v>42371</v>
      </c>
      <c r="R904" s="365" t="s">
        <v>1648</v>
      </c>
      <c r="S904" s="365"/>
      <c r="T904" s="365">
        <v>7</v>
      </c>
      <c r="U904" s="365"/>
      <c r="V904" s="367"/>
      <c r="W904" s="365"/>
      <c r="X904" s="365"/>
      <c r="Y904" s="365"/>
      <c r="Z904" s="365"/>
      <c r="AA904" s="532"/>
      <c r="AB904" s="365">
        <f t="shared" si="86"/>
        <v>7</v>
      </c>
      <c r="AC904" s="588"/>
      <c r="AD904" s="365"/>
      <c r="AE904" s="547"/>
      <c r="AF904" s="547"/>
      <c r="AG904" s="547"/>
      <c r="AH904" s="547"/>
      <c r="AI904" s="547"/>
      <c r="AJ904" s="547"/>
      <c r="AK904" s="547"/>
      <c r="AL904" s="547"/>
      <c r="AM904" s="547"/>
      <c r="AN904" s="547"/>
      <c r="AO904" s="547"/>
      <c r="AP904" s="547"/>
      <c r="AQ904" s="547"/>
      <c r="AR904" s="547"/>
      <c r="AS904" s="547"/>
      <c r="AT904" s="547"/>
      <c r="AU904" s="547"/>
      <c r="AV904" s="547"/>
      <c r="AW904" s="547"/>
    </row>
    <row r="905" spans="1:49" s="551" customFormat="1" ht="18.75" hidden="1" customHeight="1" x14ac:dyDescent="0.3">
      <c r="A905" s="807"/>
      <c r="B905" s="365" t="s">
        <v>915</v>
      </c>
      <c r="C905" s="588" t="s">
        <v>923</v>
      </c>
      <c r="D905" s="588" t="s">
        <v>929</v>
      </c>
      <c r="E905" s="365" t="s">
        <v>1804</v>
      </c>
      <c r="F905" s="365" t="s">
        <v>924</v>
      </c>
      <c r="G905" s="365" t="s">
        <v>3</v>
      </c>
      <c r="H905" s="588"/>
      <c r="I905" s="588"/>
      <c r="J905" s="588"/>
      <c r="K905" s="588"/>
      <c r="L905" s="365"/>
      <c r="M905" s="274">
        <v>32.85</v>
      </c>
      <c r="N905" s="366">
        <f t="shared" si="82"/>
        <v>16.425000000000001</v>
      </c>
      <c r="O905" s="366">
        <f t="shared" si="83"/>
        <v>10.950000000000001</v>
      </c>
      <c r="P905" s="366">
        <f t="shared" si="84"/>
        <v>39.42</v>
      </c>
      <c r="Q905" s="367">
        <v>42371</v>
      </c>
      <c r="R905" s="365" t="s">
        <v>1648</v>
      </c>
      <c r="S905" s="365"/>
      <c r="T905" s="365">
        <v>1</v>
      </c>
      <c r="U905" s="365"/>
      <c r="V905" s="367"/>
      <c r="W905" s="365"/>
      <c r="X905" s="365"/>
      <c r="Y905" s="365"/>
      <c r="Z905" s="365"/>
      <c r="AA905" s="532"/>
      <c r="AB905" s="365">
        <f t="shared" si="86"/>
        <v>1</v>
      </c>
      <c r="AC905" s="588"/>
      <c r="AD905" s="365"/>
      <c r="AE905" s="547"/>
      <c r="AF905" s="547"/>
      <c r="AG905" s="547"/>
      <c r="AH905" s="547"/>
      <c r="AI905" s="547"/>
      <c r="AJ905" s="547"/>
      <c r="AK905" s="547"/>
      <c r="AL905" s="547"/>
      <c r="AM905" s="547"/>
      <c r="AN905" s="547"/>
      <c r="AO905" s="547"/>
      <c r="AP905" s="547"/>
      <c r="AQ905" s="547"/>
      <c r="AR905" s="547"/>
      <c r="AS905" s="547"/>
      <c r="AT905" s="547"/>
      <c r="AU905" s="547"/>
      <c r="AV905" s="547"/>
      <c r="AW905" s="547"/>
    </row>
    <row r="906" spans="1:49" s="551" customFormat="1" ht="18.75" hidden="1" customHeight="1" x14ac:dyDescent="0.3">
      <c r="A906" s="807"/>
      <c r="B906" s="365" t="s">
        <v>915</v>
      </c>
      <c r="C906" s="588" t="s">
        <v>544</v>
      </c>
      <c r="D906" s="588" t="s">
        <v>948</v>
      </c>
      <c r="E906" s="365" t="s">
        <v>947</v>
      </c>
      <c r="F906" s="365" t="s">
        <v>924</v>
      </c>
      <c r="G906" s="365" t="s">
        <v>3</v>
      </c>
      <c r="H906" s="588"/>
      <c r="I906" s="588"/>
      <c r="J906" s="588"/>
      <c r="K906" s="588"/>
      <c r="L906" s="365"/>
      <c r="M906" s="274">
        <v>32.85</v>
      </c>
      <c r="N906" s="366">
        <f t="shared" si="82"/>
        <v>16.425000000000001</v>
      </c>
      <c r="O906" s="366">
        <f t="shared" si="83"/>
        <v>10.950000000000001</v>
      </c>
      <c r="P906" s="366">
        <f t="shared" si="84"/>
        <v>39.42</v>
      </c>
      <c r="Q906" s="367">
        <v>42371</v>
      </c>
      <c r="R906" s="365" t="s">
        <v>1648</v>
      </c>
      <c r="S906" s="365"/>
      <c r="T906" s="365">
        <v>1</v>
      </c>
      <c r="U906" s="365"/>
      <c r="V906" s="367"/>
      <c r="W906" s="365"/>
      <c r="X906" s="365"/>
      <c r="Y906" s="365"/>
      <c r="Z906" s="365"/>
      <c r="AA906" s="532"/>
      <c r="AB906" s="365">
        <f t="shared" si="86"/>
        <v>1</v>
      </c>
      <c r="AC906" s="588"/>
      <c r="AD906" s="365"/>
      <c r="AE906" s="547"/>
      <c r="AF906" s="547"/>
      <c r="AG906" s="547"/>
      <c r="AH906" s="547"/>
      <c r="AI906" s="547"/>
      <c r="AJ906" s="547"/>
      <c r="AK906" s="547"/>
      <c r="AL906" s="547"/>
      <c r="AM906" s="547"/>
      <c r="AN906" s="547"/>
      <c r="AO906" s="547"/>
      <c r="AP906" s="547"/>
      <c r="AQ906" s="547"/>
      <c r="AR906" s="547"/>
      <c r="AS906" s="547"/>
      <c r="AT906" s="547"/>
      <c r="AU906" s="547"/>
      <c r="AV906" s="547"/>
      <c r="AW906" s="547"/>
    </row>
    <row r="907" spans="1:49" s="551" customFormat="1" ht="18.75" hidden="1" customHeight="1" x14ac:dyDescent="0.3">
      <c r="A907" s="807"/>
      <c r="B907" s="365" t="s">
        <v>857</v>
      </c>
      <c r="C907" s="588" t="s">
        <v>953</v>
      </c>
      <c r="D907" s="588" t="s">
        <v>954</v>
      </c>
      <c r="E907" s="365" t="s">
        <v>1806</v>
      </c>
      <c r="F907" s="365" t="s">
        <v>925</v>
      </c>
      <c r="G907" s="365" t="s">
        <v>3</v>
      </c>
      <c r="H907" s="588"/>
      <c r="I907" s="588"/>
      <c r="J907" s="588"/>
      <c r="K907" s="588"/>
      <c r="L907" s="365"/>
      <c r="M907" s="274">
        <v>53.5</v>
      </c>
      <c r="N907" s="366">
        <f t="shared" si="82"/>
        <v>26.75</v>
      </c>
      <c r="O907" s="366">
        <f t="shared" si="83"/>
        <v>17.833333333333332</v>
      </c>
      <c r="P907" s="366">
        <f t="shared" si="84"/>
        <v>64.2</v>
      </c>
      <c r="Q907" s="367">
        <v>42371</v>
      </c>
      <c r="R907" s="365" t="s">
        <v>1648</v>
      </c>
      <c r="S907" s="365"/>
      <c r="T907" s="365">
        <v>1</v>
      </c>
      <c r="U907" s="365"/>
      <c r="V907" s="367"/>
      <c r="W907" s="365"/>
      <c r="X907" s="365"/>
      <c r="Y907" s="365"/>
      <c r="Z907" s="365"/>
      <c r="AA907" s="532"/>
      <c r="AB907" s="365">
        <f t="shared" si="86"/>
        <v>1</v>
      </c>
      <c r="AC907" s="588"/>
      <c r="AD907" s="365"/>
      <c r="AE907" s="547"/>
      <c r="AF907" s="547"/>
      <c r="AG907" s="547"/>
      <c r="AH907" s="547"/>
      <c r="AI907" s="547"/>
      <c r="AJ907" s="547"/>
      <c r="AK907" s="547"/>
      <c r="AL907" s="547"/>
      <c r="AM907" s="547"/>
      <c r="AN907" s="547"/>
      <c r="AO907" s="547"/>
      <c r="AP907" s="547"/>
      <c r="AQ907" s="547"/>
      <c r="AR907" s="547"/>
      <c r="AS907" s="547"/>
      <c r="AT907" s="547"/>
      <c r="AU907" s="547"/>
      <c r="AV907" s="547"/>
      <c r="AW907" s="547"/>
    </row>
    <row r="908" spans="1:49" s="551" customFormat="1" ht="18.75" hidden="1" customHeight="1" x14ac:dyDescent="0.3">
      <c r="A908" s="807"/>
      <c r="B908" s="365" t="s">
        <v>1165</v>
      </c>
      <c r="C908" s="588" t="s">
        <v>953</v>
      </c>
      <c r="D908" s="588" t="s">
        <v>954</v>
      </c>
      <c r="E908" s="365" t="s">
        <v>1930</v>
      </c>
      <c r="F908" s="365" t="s">
        <v>925</v>
      </c>
      <c r="G908" s="365" t="s">
        <v>3</v>
      </c>
      <c r="H908" s="588"/>
      <c r="I908" s="588"/>
      <c r="J908" s="588"/>
      <c r="K908" s="588"/>
      <c r="L908" s="365"/>
      <c r="M908" s="274">
        <v>53.5</v>
      </c>
      <c r="N908" s="366">
        <f t="shared" si="82"/>
        <v>26.75</v>
      </c>
      <c r="O908" s="366">
        <f t="shared" si="83"/>
        <v>17.833333333333332</v>
      </c>
      <c r="P908" s="366">
        <f t="shared" si="84"/>
        <v>64.2</v>
      </c>
      <c r="Q908" s="367">
        <v>42371</v>
      </c>
      <c r="R908" s="365" t="s">
        <v>1648</v>
      </c>
      <c r="S908" s="365"/>
      <c r="T908" s="365">
        <v>2</v>
      </c>
      <c r="U908" s="365"/>
      <c r="V908" s="367"/>
      <c r="W908" s="365"/>
      <c r="X908" s="365"/>
      <c r="Y908" s="365"/>
      <c r="Z908" s="365"/>
      <c r="AA908" s="532"/>
      <c r="AB908" s="365">
        <f t="shared" si="86"/>
        <v>2</v>
      </c>
      <c r="AC908" s="588"/>
      <c r="AD908" s="365"/>
      <c r="AE908" s="547"/>
      <c r="AF908" s="547"/>
      <c r="AG908" s="547"/>
      <c r="AH908" s="547"/>
      <c r="AI908" s="547"/>
      <c r="AJ908" s="547"/>
      <c r="AK908" s="547"/>
      <c r="AL908" s="547"/>
      <c r="AM908" s="547"/>
      <c r="AN908" s="547"/>
      <c r="AO908" s="547"/>
      <c r="AP908" s="547"/>
      <c r="AQ908" s="547"/>
      <c r="AR908" s="547"/>
      <c r="AS908" s="547"/>
      <c r="AT908" s="547"/>
      <c r="AU908" s="547"/>
      <c r="AV908" s="547"/>
      <c r="AW908" s="547"/>
    </row>
    <row r="909" spans="1:49" s="541" customFormat="1" ht="18.75" hidden="1" customHeight="1" x14ac:dyDescent="0.3">
      <c r="A909" s="807"/>
      <c r="B909" s="365" t="s">
        <v>467</v>
      </c>
      <c r="C909" s="588" t="s">
        <v>534</v>
      </c>
      <c r="D909" s="588" t="s">
        <v>535</v>
      </c>
      <c r="E909" s="365" t="s">
        <v>804</v>
      </c>
      <c r="F909" s="365" t="s">
        <v>536</v>
      </c>
      <c r="G909" s="365" t="s">
        <v>3</v>
      </c>
      <c r="H909" s="588"/>
      <c r="I909" s="588"/>
      <c r="J909" s="588"/>
      <c r="K909" s="588"/>
      <c r="L909" s="365"/>
      <c r="M909" s="274">
        <v>12.51</v>
      </c>
      <c r="N909" s="366">
        <f t="shared" si="82"/>
        <v>6.2549999999999999</v>
      </c>
      <c r="O909" s="366">
        <f t="shared" si="83"/>
        <v>4.17</v>
      </c>
      <c r="P909" s="366">
        <f t="shared" si="84"/>
        <v>15.012</v>
      </c>
      <c r="Q909" s="367">
        <v>42371</v>
      </c>
      <c r="R909" s="365" t="s">
        <v>1648</v>
      </c>
      <c r="S909" s="365"/>
      <c r="T909" s="365">
        <v>10</v>
      </c>
      <c r="U909" s="365"/>
      <c r="V909" s="365"/>
      <c r="W909" s="365"/>
      <c r="X909" s="365"/>
      <c r="Y909" s="365"/>
      <c r="Z909" s="365"/>
      <c r="AA909" s="365"/>
      <c r="AB909" s="365">
        <f t="shared" si="86"/>
        <v>10</v>
      </c>
      <c r="AC909" s="588"/>
      <c r="AD909" s="365"/>
    </row>
    <row r="910" spans="1:49" s="541" customFormat="1" ht="18.75" hidden="1" customHeight="1" x14ac:dyDescent="0.3">
      <c r="A910" s="807"/>
      <c r="B910" s="365" t="s">
        <v>112</v>
      </c>
      <c r="C910" s="588" t="s">
        <v>177</v>
      </c>
      <c r="D910" s="588" t="s">
        <v>441</v>
      </c>
      <c r="E910" s="365" t="s">
        <v>911</v>
      </c>
      <c r="F910" s="365" t="s">
        <v>347</v>
      </c>
      <c r="G910" s="365" t="s">
        <v>3</v>
      </c>
      <c r="H910" s="588"/>
      <c r="I910" s="588"/>
      <c r="J910" s="588"/>
      <c r="K910" s="588"/>
      <c r="L910" s="365"/>
      <c r="M910" s="274">
        <v>34.369999999999997</v>
      </c>
      <c r="N910" s="366">
        <f t="shared" si="82"/>
        <v>17.184999999999999</v>
      </c>
      <c r="O910" s="366">
        <f t="shared" si="83"/>
        <v>11.456666666666665</v>
      </c>
      <c r="P910" s="366">
        <f t="shared" si="84"/>
        <v>41.244</v>
      </c>
      <c r="Q910" s="367">
        <v>42371</v>
      </c>
      <c r="R910" s="365" t="s">
        <v>1648</v>
      </c>
      <c r="S910" s="365"/>
      <c r="T910" s="365">
        <v>1</v>
      </c>
      <c r="U910" s="365"/>
      <c r="V910" s="365"/>
      <c r="W910" s="365"/>
      <c r="X910" s="365"/>
      <c r="Y910" s="365"/>
      <c r="Z910" s="365"/>
      <c r="AA910" s="365"/>
      <c r="AB910" s="365">
        <f t="shared" si="86"/>
        <v>1</v>
      </c>
      <c r="AC910" s="588"/>
      <c r="AD910" s="365"/>
    </row>
    <row r="911" spans="1:49" s="541" customFormat="1" ht="18.75" hidden="1" customHeight="1" x14ac:dyDescent="0.3">
      <c r="A911" s="807"/>
      <c r="B911" s="365" t="s">
        <v>628</v>
      </c>
      <c r="C911" s="588" t="s">
        <v>639</v>
      </c>
      <c r="D911" s="588" t="s">
        <v>640</v>
      </c>
      <c r="E911" s="365" t="s">
        <v>1933</v>
      </c>
      <c r="F911" s="365" t="s">
        <v>629</v>
      </c>
      <c r="G911" s="365" t="s">
        <v>3</v>
      </c>
      <c r="H911" s="588"/>
      <c r="I911" s="588"/>
      <c r="J911" s="588"/>
      <c r="K911" s="588"/>
      <c r="L911" s="365"/>
      <c r="M911" s="274">
        <v>14.38</v>
      </c>
      <c r="N911" s="366">
        <f t="shared" si="82"/>
        <v>7.19</v>
      </c>
      <c r="O911" s="366">
        <f t="shared" si="83"/>
        <v>4.7933333333333339</v>
      </c>
      <c r="P911" s="366">
        <f t="shared" si="84"/>
        <v>17.256</v>
      </c>
      <c r="Q911" s="367">
        <v>42371</v>
      </c>
      <c r="R911" s="365" t="s">
        <v>1648</v>
      </c>
      <c r="S911" s="365"/>
      <c r="T911" s="365">
        <v>3</v>
      </c>
      <c r="U911" s="365"/>
      <c r="V911" s="365"/>
      <c r="W911" s="365"/>
      <c r="X911" s="365"/>
      <c r="Y911" s="365"/>
      <c r="Z911" s="365"/>
      <c r="AA911" s="365"/>
      <c r="AB911" s="365">
        <v>3</v>
      </c>
      <c r="AC911" s="588"/>
      <c r="AD911" s="365"/>
    </row>
    <row r="912" spans="1:49" s="541" customFormat="1" ht="18.75" hidden="1" customHeight="1" x14ac:dyDescent="0.3">
      <c r="A912" s="807"/>
      <c r="B912" s="365" t="s">
        <v>1414</v>
      </c>
      <c r="C912" s="369" t="s">
        <v>544</v>
      </c>
      <c r="D912" s="588" t="s">
        <v>319</v>
      </c>
      <c r="E912" s="365" t="s">
        <v>1148</v>
      </c>
      <c r="F912" s="365" t="s">
        <v>362</v>
      </c>
      <c r="G912" s="365" t="s">
        <v>3</v>
      </c>
      <c r="H912" s="588"/>
      <c r="I912" s="588"/>
      <c r="J912" s="588"/>
      <c r="K912" s="588"/>
      <c r="L912" s="365"/>
      <c r="M912" s="274">
        <v>32.54</v>
      </c>
      <c r="N912" s="366">
        <f t="shared" si="82"/>
        <v>16.27</v>
      </c>
      <c r="O912" s="366">
        <f t="shared" si="83"/>
        <v>10.846666666666666</v>
      </c>
      <c r="P912" s="366">
        <f t="shared" si="84"/>
        <v>39.048000000000002</v>
      </c>
      <c r="Q912" s="367">
        <v>42371</v>
      </c>
      <c r="R912" s="365" t="s">
        <v>1648</v>
      </c>
      <c r="S912" s="365"/>
      <c r="T912" s="365">
        <v>1</v>
      </c>
      <c r="U912" s="365"/>
      <c r="V912" s="365"/>
      <c r="W912" s="365"/>
      <c r="X912" s="365"/>
      <c r="Y912" s="365"/>
      <c r="Z912" s="365"/>
      <c r="AA912" s="365"/>
      <c r="AB912" s="365">
        <f>T912</f>
        <v>1</v>
      </c>
      <c r="AC912" s="588"/>
      <c r="AD912" s="365"/>
    </row>
    <row r="913" spans="1:30" s="541" customFormat="1" ht="18.75" hidden="1" customHeight="1" x14ac:dyDescent="0.3">
      <c r="A913" s="807"/>
      <c r="B913" s="365" t="s">
        <v>82</v>
      </c>
      <c r="C913" s="369" t="s">
        <v>575</v>
      </c>
      <c r="D913" s="588" t="s">
        <v>320</v>
      </c>
      <c r="E913" s="365" t="s">
        <v>1807</v>
      </c>
      <c r="F913" s="365" t="s">
        <v>362</v>
      </c>
      <c r="G913" s="365" t="s">
        <v>3</v>
      </c>
      <c r="H913" s="588"/>
      <c r="I913" s="588"/>
      <c r="J913" s="588"/>
      <c r="K913" s="588"/>
      <c r="L913" s="365"/>
      <c r="M913" s="274">
        <v>32.54</v>
      </c>
      <c r="N913" s="366">
        <f t="shared" si="82"/>
        <v>16.27</v>
      </c>
      <c r="O913" s="366">
        <f t="shared" si="83"/>
        <v>10.846666666666666</v>
      </c>
      <c r="P913" s="366">
        <f t="shared" si="84"/>
        <v>39.048000000000002</v>
      </c>
      <c r="Q913" s="367">
        <v>42371</v>
      </c>
      <c r="R913" s="365" t="s">
        <v>1648</v>
      </c>
      <c r="S913" s="365"/>
      <c r="T913" s="365">
        <v>1</v>
      </c>
      <c r="U913" s="365"/>
      <c r="V913" s="365"/>
      <c r="W913" s="365"/>
      <c r="X913" s="365"/>
      <c r="Y913" s="365"/>
      <c r="Z913" s="365"/>
      <c r="AA913" s="365"/>
      <c r="AB913" s="365">
        <f>T913</f>
        <v>1</v>
      </c>
      <c r="AC913" s="588"/>
      <c r="AD913" s="365"/>
    </row>
    <row r="914" spans="1:30" s="541" customFormat="1" ht="18.75" hidden="1" customHeight="1" x14ac:dyDescent="0.3">
      <c r="A914" s="807"/>
      <c r="B914" s="370" t="s">
        <v>94</v>
      </c>
      <c r="C914" s="369" t="s">
        <v>118</v>
      </c>
      <c r="D914" s="588" t="s">
        <v>290</v>
      </c>
      <c r="E914" s="365" t="s">
        <v>189</v>
      </c>
      <c r="F914" s="365" t="s">
        <v>372</v>
      </c>
      <c r="G914" s="365" t="s">
        <v>3</v>
      </c>
      <c r="H914" s="588"/>
      <c r="I914" s="588"/>
      <c r="J914" s="588"/>
      <c r="K914" s="588"/>
      <c r="L914" s="365"/>
      <c r="M914" s="274">
        <v>7.05</v>
      </c>
      <c r="N914" s="366">
        <f t="shared" si="82"/>
        <v>3.5249999999999999</v>
      </c>
      <c r="O914" s="366">
        <f t="shared" si="83"/>
        <v>2.35</v>
      </c>
      <c r="P914" s="366">
        <f t="shared" si="84"/>
        <v>8.4600000000000009</v>
      </c>
      <c r="Q914" s="367">
        <v>42371</v>
      </c>
      <c r="R914" s="365" t="s">
        <v>1648</v>
      </c>
      <c r="S914" s="365"/>
      <c r="T914" s="365">
        <v>6</v>
      </c>
      <c r="U914" s="365"/>
      <c r="V914" s="365"/>
      <c r="W914" s="365"/>
      <c r="X914" s="365"/>
      <c r="Y914" s="365"/>
      <c r="Z914" s="365"/>
      <c r="AA914" s="365"/>
      <c r="AB914" s="365">
        <f>T914</f>
        <v>6</v>
      </c>
      <c r="AC914" s="588"/>
      <c r="AD914" s="365"/>
    </row>
    <row r="915" spans="1:30" s="541" customFormat="1" ht="18.75" hidden="1" customHeight="1" x14ac:dyDescent="0.3">
      <c r="A915" s="807"/>
      <c r="B915" s="591" t="s">
        <v>880</v>
      </c>
      <c r="C915" s="590" t="s">
        <v>985</v>
      </c>
      <c r="D915" s="590" t="s">
        <v>1599</v>
      </c>
      <c r="E915" s="533" t="s">
        <v>1118</v>
      </c>
      <c r="F915" s="365"/>
      <c r="G915" s="365" t="s">
        <v>3</v>
      </c>
      <c r="H915" s="588"/>
      <c r="I915" s="588"/>
      <c r="J915" s="588"/>
      <c r="K915" s="588"/>
      <c r="L915" s="588"/>
      <c r="M915" s="280">
        <v>19.68</v>
      </c>
      <c r="N915" s="368">
        <f t="shared" si="82"/>
        <v>9.84</v>
      </c>
      <c r="O915" s="368">
        <f t="shared" si="83"/>
        <v>6.56</v>
      </c>
      <c r="P915" s="368">
        <f t="shared" si="84"/>
        <v>23.616</v>
      </c>
      <c r="Q915" s="367">
        <v>42371</v>
      </c>
      <c r="R915" s="365" t="s">
        <v>1648</v>
      </c>
      <c r="S915" s="365"/>
      <c r="T915" s="533">
        <v>2</v>
      </c>
      <c r="U915" s="365"/>
      <c r="V915" s="367"/>
      <c r="W915" s="365"/>
      <c r="X915" s="365"/>
      <c r="Y915" s="365"/>
      <c r="Z915" s="365"/>
      <c r="AA915" s="533"/>
      <c r="AB915" s="533">
        <f>T915</f>
        <v>2</v>
      </c>
      <c r="AC915" s="588"/>
      <c r="AD915" s="365"/>
    </row>
    <row r="916" spans="1:30" s="541" customFormat="1" ht="18.75" hidden="1" customHeight="1" x14ac:dyDescent="0.3">
      <c r="A916" s="807"/>
      <c r="B916" s="365" t="s">
        <v>80</v>
      </c>
      <c r="C916" s="588" t="s">
        <v>2096</v>
      </c>
      <c r="D916" s="588" t="s">
        <v>1517</v>
      </c>
      <c r="E916" s="365" t="s">
        <v>804</v>
      </c>
      <c r="F916" s="365" t="s">
        <v>1461</v>
      </c>
      <c r="G916" s="365" t="s">
        <v>3</v>
      </c>
      <c r="H916" s="588"/>
      <c r="I916" s="588"/>
      <c r="J916" s="588"/>
      <c r="K916" s="588"/>
      <c r="L916" s="588"/>
      <c r="M916" s="280">
        <v>26.62</v>
      </c>
      <c r="N916" s="368">
        <f t="shared" si="82"/>
        <v>13.31</v>
      </c>
      <c r="O916" s="368">
        <f t="shared" si="83"/>
        <v>8.8733333333333331</v>
      </c>
      <c r="P916" s="368">
        <f t="shared" si="84"/>
        <v>31.944000000000003</v>
      </c>
      <c r="Q916" s="367">
        <v>42371</v>
      </c>
      <c r="R916" s="365" t="s">
        <v>1648</v>
      </c>
      <c r="S916" s="365"/>
      <c r="T916" s="365">
        <v>1</v>
      </c>
      <c r="U916" s="365"/>
      <c r="V916" s="367"/>
      <c r="W916" s="365"/>
      <c r="X916" s="365"/>
      <c r="Y916" s="365"/>
      <c r="Z916" s="365"/>
      <c r="AA916" s="533"/>
      <c r="AB916" s="365">
        <f t="shared" ref="AB916:AB945" si="87">T916</f>
        <v>1</v>
      </c>
      <c r="AC916" s="588"/>
      <c r="AD916" s="365"/>
    </row>
    <row r="917" spans="1:30" s="541" customFormat="1" ht="18.75" hidden="1" customHeight="1" x14ac:dyDescent="0.3">
      <c r="A917" s="807"/>
      <c r="B917" s="365" t="s">
        <v>1547</v>
      </c>
      <c r="C917" s="588" t="s">
        <v>2318</v>
      </c>
      <c r="D917" s="588"/>
      <c r="E917" s="365"/>
      <c r="F917" s="365"/>
      <c r="G917" s="365"/>
      <c r="H917" s="588"/>
      <c r="I917" s="588"/>
      <c r="J917" s="588"/>
      <c r="K917" s="588"/>
      <c r="L917" s="588"/>
      <c r="M917" s="280"/>
      <c r="N917" s="368"/>
      <c r="O917" s="368"/>
      <c r="P917" s="368"/>
      <c r="Q917" s="367">
        <v>42371</v>
      </c>
      <c r="R917" s="365" t="s">
        <v>1648</v>
      </c>
      <c r="S917" s="365"/>
      <c r="T917" s="365">
        <v>2</v>
      </c>
      <c r="U917" s="365"/>
      <c r="V917" s="367"/>
      <c r="W917" s="365"/>
      <c r="X917" s="365"/>
      <c r="Y917" s="365"/>
      <c r="Z917" s="365"/>
      <c r="AA917" s="533"/>
      <c r="AB917" s="365">
        <f t="shared" si="87"/>
        <v>2</v>
      </c>
      <c r="AC917" s="588"/>
      <c r="AD917" s="365"/>
    </row>
    <row r="918" spans="1:30" s="541" customFormat="1" ht="18.75" hidden="1" customHeight="1" x14ac:dyDescent="0.3">
      <c r="A918" s="807"/>
      <c r="B918" s="365" t="s">
        <v>1466</v>
      </c>
      <c r="C918" s="588" t="s">
        <v>921</v>
      </c>
      <c r="D918" s="588" t="s">
        <v>1518</v>
      </c>
      <c r="E918" s="365" t="s">
        <v>1519</v>
      </c>
      <c r="F918" s="365" t="s">
        <v>1450</v>
      </c>
      <c r="G918" s="365" t="s">
        <v>3</v>
      </c>
      <c r="H918" s="588"/>
      <c r="I918" s="588"/>
      <c r="J918" s="588"/>
      <c r="K918" s="588"/>
      <c r="L918" s="588"/>
      <c r="M918" s="280">
        <v>33.18</v>
      </c>
      <c r="N918" s="368">
        <f>+M918/2</f>
        <v>16.59</v>
      </c>
      <c r="O918" s="368">
        <f>+M918/3</f>
        <v>11.06</v>
      </c>
      <c r="P918" s="368">
        <f>+M918+(M918*20%)</f>
        <v>39.816000000000003</v>
      </c>
      <c r="Q918" s="367">
        <v>42371</v>
      </c>
      <c r="R918" s="365" t="s">
        <v>1648</v>
      </c>
      <c r="S918" s="365"/>
      <c r="T918" s="365">
        <v>1</v>
      </c>
      <c r="U918" s="365"/>
      <c r="V918" s="367"/>
      <c r="W918" s="365"/>
      <c r="X918" s="365"/>
      <c r="Y918" s="365"/>
      <c r="Z918" s="365"/>
      <c r="AA918" s="533"/>
      <c r="AB918" s="365">
        <f t="shared" si="87"/>
        <v>1</v>
      </c>
      <c r="AC918" s="588"/>
      <c r="AD918" s="365"/>
    </row>
    <row r="919" spans="1:30" s="541" customFormat="1" ht="18.75" hidden="1" customHeight="1" x14ac:dyDescent="0.3">
      <c r="A919" s="807"/>
      <c r="B919" s="365" t="s">
        <v>1587</v>
      </c>
      <c r="C919" s="588" t="s">
        <v>2317</v>
      </c>
      <c r="D919" s="588"/>
      <c r="E919" s="365"/>
      <c r="F919" s="365"/>
      <c r="G919" s="365"/>
      <c r="H919" s="588"/>
      <c r="I919" s="588"/>
      <c r="J919" s="588"/>
      <c r="K919" s="588"/>
      <c r="L919" s="588"/>
      <c r="M919" s="280"/>
      <c r="N919" s="368"/>
      <c r="O919" s="368"/>
      <c r="P919" s="368"/>
      <c r="Q919" s="367">
        <v>42371</v>
      </c>
      <c r="R919" s="365" t="s">
        <v>1648</v>
      </c>
      <c r="S919" s="365"/>
      <c r="T919" s="365">
        <v>2</v>
      </c>
      <c r="U919" s="365"/>
      <c r="V919" s="367"/>
      <c r="W919" s="365"/>
      <c r="X919" s="365"/>
      <c r="Y919" s="365"/>
      <c r="Z919" s="365"/>
      <c r="AA919" s="533"/>
      <c r="AB919" s="365">
        <f t="shared" si="87"/>
        <v>2</v>
      </c>
      <c r="AC919" s="588"/>
      <c r="AD919" s="365"/>
    </row>
    <row r="920" spans="1:30" s="541" customFormat="1" ht="18.75" hidden="1" customHeight="1" x14ac:dyDescent="0.3">
      <c r="A920" s="807"/>
      <c r="B920" s="365" t="s">
        <v>1414</v>
      </c>
      <c r="C920" s="588" t="s">
        <v>1444</v>
      </c>
      <c r="D920" s="588"/>
      <c r="E920" s="365"/>
      <c r="F920" s="365"/>
      <c r="G920" s="365"/>
      <c r="H920" s="588"/>
      <c r="I920" s="588"/>
      <c r="J920" s="588"/>
      <c r="K920" s="588"/>
      <c r="L920" s="588"/>
      <c r="M920" s="280"/>
      <c r="N920" s="368"/>
      <c r="O920" s="368"/>
      <c r="P920" s="368"/>
      <c r="Q920" s="367">
        <v>42371</v>
      </c>
      <c r="R920" s="365" t="s">
        <v>1648</v>
      </c>
      <c r="S920" s="365"/>
      <c r="T920" s="365">
        <v>1</v>
      </c>
      <c r="U920" s="365"/>
      <c r="V920" s="367"/>
      <c r="W920" s="365"/>
      <c r="X920" s="365"/>
      <c r="Y920" s="365"/>
      <c r="Z920" s="365"/>
      <c r="AA920" s="533"/>
      <c r="AB920" s="365">
        <f t="shared" si="87"/>
        <v>1</v>
      </c>
      <c r="AC920" s="588"/>
      <c r="AD920" s="365"/>
    </row>
    <row r="921" spans="1:30" s="541" customFormat="1" ht="18.75" hidden="1" customHeight="1" x14ac:dyDescent="0.3">
      <c r="A921" s="807"/>
      <c r="B921" s="365" t="s">
        <v>1466</v>
      </c>
      <c r="C921" s="588" t="s">
        <v>1469</v>
      </c>
      <c r="D921" s="588" t="s">
        <v>1520</v>
      </c>
      <c r="E921" s="365" t="s">
        <v>1521</v>
      </c>
      <c r="F921" s="365" t="s">
        <v>1450</v>
      </c>
      <c r="G921" s="365" t="s">
        <v>3</v>
      </c>
      <c r="H921" s="588"/>
      <c r="I921" s="588"/>
      <c r="J921" s="588"/>
      <c r="K921" s="588"/>
      <c r="L921" s="588"/>
      <c r="M921" s="280">
        <v>33.18</v>
      </c>
      <c r="N921" s="368">
        <f t="shared" ref="N921:N968" si="88">+M921/2</f>
        <v>16.59</v>
      </c>
      <c r="O921" s="368">
        <f t="shared" ref="O921:O968" si="89">+M921/3</f>
        <v>11.06</v>
      </c>
      <c r="P921" s="368">
        <f t="shared" ref="P921:P968" si="90">+M921+(M921*20%)</f>
        <v>39.816000000000003</v>
      </c>
      <c r="Q921" s="367">
        <v>42371</v>
      </c>
      <c r="R921" s="365" t="s">
        <v>1648</v>
      </c>
      <c r="S921" s="365"/>
      <c r="T921" s="365">
        <v>1</v>
      </c>
      <c r="U921" s="365"/>
      <c r="V921" s="367"/>
      <c r="W921" s="365"/>
      <c r="X921" s="365"/>
      <c r="Y921" s="365"/>
      <c r="Z921" s="365"/>
      <c r="AA921" s="533"/>
      <c r="AB921" s="365">
        <f t="shared" si="87"/>
        <v>1</v>
      </c>
      <c r="AC921" s="588"/>
      <c r="AD921" s="365"/>
    </row>
    <row r="922" spans="1:30" s="541" customFormat="1" ht="18.75" hidden="1" customHeight="1" x14ac:dyDescent="0.3">
      <c r="A922" s="806" t="s">
        <v>1254</v>
      </c>
      <c r="B922" s="365" t="s">
        <v>112</v>
      </c>
      <c r="C922" s="588" t="s">
        <v>425</v>
      </c>
      <c r="D922" s="588" t="s">
        <v>426</v>
      </c>
      <c r="E922" s="365" t="s">
        <v>174</v>
      </c>
      <c r="F922" s="365" t="s">
        <v>1946</v>
      </c>
      <c r="G922" s="365" t="s">
        <v>3</v>
      </c>
      <c r="H922" s="588"/>
      <c r="I922" s="588"/>
      <c r="J922" s="588"/>
      <c r="K922" s="588"/>
      <c r="L922" s="365"/>
      <c r="M922" s="274">
        <v>39.909999999999997</v>
      </c>
      <c r="N922" s="366">
        <f t="shared" si="88"/>
        <v>19.954999999999998</v>
      </c>
      <c r="O922" s="366">
        <f t="shared" si="89"/>
        <v>13.303333333333333</v>
      </c>
      <c r="P922" s="366">
        <f t="shared" si="90"/>
        <v>47.891999999999996</v>
      </c>
      <c r="Q922" s="367">
        <v>42371</v>
      </c>
      <c r="R922" s="365" t="s">
        <v>1648</v>
      </c>
      <c r="S922" s="365"/>
      <c r="T922" s="365">
        <v>1</v>
      </c>
      <c r="U922" s="365"/>
      <c r="V922" s="365"/>
      <c r="W922" s="365"/>
      <c r="X922" s="365"/>
      <c r="Y922" s="365"/>
      <c r="Z922" s="365"/>
      <c r="AA922" s="365"/>
      <c r="AB922" s="365">
        <f t="shared" si="87"/>
        <v>1</v>
      </c>
      <c r="AC922" s="588"/>
      <c r="AD922" s="365"/>
    </row>
    <row r="923" spans="1:30" s="541" customFormat="1" ht="18.75" hidden="1" customHeight="1" x14ac:dyDescent="0.3">
      <c r="A923" s="806"/>
      <c r="B923" s="365" t="s">
        <v>169</v>
      </c>
      <c r="C923" s="588" t="s">
        <v>170</v>
      </c>
      <c r="D923" s="588" t="s">
        <v>421</v>
      </c>
      <c r="E923" s="365" t="s">
        <v>1133</v>
      </c>
      <c r="F923" s="365" t="s">
        <v>387</v>
      </c>
      <c r="G923" s="365" t="s">
        <v>3</v>
      </c>
      <c r="H923" s="588"/>
      <c r="I923" s="588"/>
      <c r="J923" s="588"/>
      <c r="K923" s="588"/>
      <c r="L923" s="365"/>
      <c r="M923" s="274">
        <v>18.78</v>
      </c>
      <c r="N923" s="366">
        <f t="shared" si="88"/>
        <v>9.39</v>
      </c>
      <c r="O923" s="366">
        <f t="shared" si="89"/>
        <v>6.2600000000000007</v>
      </c>
      <c r="P923" s="366">
        <f t="shared" si="90"/>
        <v>22.536000000000001</v>
      </c>
      <c r="Q923" s="367">
        <v>42371</v>
      </c>
      <c r="R923" s="365" t="s">
        <v>1648</v>
      </c>
      <c r="S923" s="365"/>
      <c r="T923" s="365">
        <v>2</v>
      </c>
      <c r="U923" s="365"/>
      <c r="V923" s="365"/>
      <c r="W923" s="365"/>
      <c r="X923" s="365"/>
      <c r="Y923" s="365"/>
      <c r="Z923" s="365"/>
      <c r="AA923" s="365"/>
      <c r="AB923" s="365">
        <f t="shared" si="87"/>
        <v>2</v>
      </c>
      <c r="AC923" s="588"/>
      <c r="AD923" s="365"/>
    </row>
    <row r="924" spans="1:30" s="541" customFormat="1" ht="18.75" hidden="1" customHeight="1" x14ac:dyDescent="0.3">
      <c r="A924" s="806"/>
      <c r="B924" s="365" t="s">
        <v>180</v>
      </c>
      <c r="C924" s="588" t="s">
        <v>171</v>
      </c>
      <c r="D924" s="588" t="s">
        <v>384</v>
      </c>
      <c r="E924" s="365" t="s">
        <v>621</v>
      </c>
      <c r="F924" s="365" t="s">
        <v>362</v>
      </c>
      <c r="G924" s="365" t="s">
        <v>3</v>
      </c>
      <c r="H924" s="588"/>
      <c r="I924" s="588"/>
      <c r="J924" s="588"/>
      <c r="K924" s="588"/>
      <c r="L924" s="365"/>
      <c r="M924" s="274">
        <v>17.309999999999999</v>
      </c>
      <c r="N924" s="366">
        <f t="shared" si="88"/>
        <v>8.6549999999999994</v>
      </c>
      <c r="O924" s="366">
        <f t="shared" si="89"/>
        <v>5.77</v>
      </c>
      <c r="P924" s="366">
        <f t="shared" si="90"/>
        <v>20.771999999999998</v>
      </c>
      <c r="Q924" s="367">
        <v>42371</v>
      </c>
      <c r="R924" s="365" t="s">
        <v>1648</v>
      </c>
      <c r="S924" s="365"/>
      <c r="T924" s="365">
        <v>1</v>
      </c>
      <c r="U924" s="365"/>
      <c r="V924" s="365"/>
      <c r="W924" s="365"/>
      <c r="X924" s="365"/>
      <c r="Y924" s="365"/>
      <c r="Z924" s="365"/>
      <c r="AA924" s="365"/>
      <c r="AB924" s="365">
        <f t="shared" si="87"/>
        <v>1</v>
      </c>
      <c r="AC924" s="588"/>
      <c r="AD924" s="365"/>
    </row>
    <row r="925" spans="1:30" s="541" customFormat="1" ht="18.75" hidden="1" customHeight="1" x14ac:dyDescent="0.3">
      <c r="A925" s="806"/>
      <c r="B925" s="365" t="s">
        <v>2315</v>
      </c>
      <c r="C925" s="369" t="s">
        <v>2316</v>
      </c>
      <c r="D925" s="588" t="s">
        <v>863</v>
      </c>
      <c r="E925" s="365" t="s">
        <v>622</v>
      </c>
      <c r="F925" s="365" t="s">
        <v>362</v>
      </c>
      <c r="G925" s="365" t="s">
        <v>3</v>
      </c>
      <c r="H925" s="588"/>
      <c r="I925" s="588"/>
      <c r="J925" s="588"/>
      <c r="K925" s="588"/>
      <c r="L925" s="365"/>
      <c r="M925" s="274">
        <v>32.54</v>
      </c>
      <c r="N925" s="366">
        <f t="shared" si="88"/>
        <v>16.27</v>
      </c>
      <c r="O925" s="366">
        <f t="shared" si="89"/>
        <v>10.846666666666666</v>
      </c>
      <c r="P925" s="366">
        <f t="shared" si="90"/>
        <v>39.048000000000002</v>
      </c>
      <c r="Q925" s="367">
        <v>42371</v>
      </c>
      <c r="R925" s="365" t="s">
        <v>1648</v>
      </c>
      <c r="S925" s="365"/>
      <c r="T925" s="365">
        <v>1</v>
      </c>
      <c r="U925" s="365"/>
      <c r="V925" s="365"/>
      <c r="W925" s="365"/>
      <c r="X925" s="365"/>
      <c r="Y925" s="365"/>
      <c r="Z925" s="365"/>
      <c r="AA925" s="365"/>
      <c r="AB925" s="365">
        <f t="shared" si="87"/>
        <v>1</v>
      </c>
      <c r="AC925" s="588"/>
      <c r="AD925" s="365"/>
    </row>
    <row r="926" spans="1:30" s="541" customFormat="1" ht="18.75" hidden="1" customHeight="1" x14ac:dyDescent="0.3">
      <c r="A926" s="806"/>
      <c r="B926" s="365" t="s">
        <v>94</v>
      </c>
      <c r="C926" s="369" t="s">
        <v>119</v>
      </c>
      <c r="D926" s="588" t="s">
        <v>291</v>
      </c>
      <c r="E926" s="365" t="s">
        <v>1947</v>
      </c>
      <c r="F926" s="365" t="s">
        <v>372</v>
      </c>
      <c r="G926" s="365" t="s">
        <v>3</v>
      </c>
      <c r="H926" s="588"/>
      <c r="I926" s="588"/>
      <c r="J926" s="588"/>
      <c r="K926" s="588"/>
      <c r="L926" s="365"/>
      <c r="M926" s="274">
        <v>7.05</v>
      </c>
      <c r="N926" s="366">
        <f t="shared" si="88"/>
        <v>3.5249999999999999</v>
      </c>
      <c r="O926" s="366">
        <f t="shared" si="89"/>
        <v>2.35</v>
      </c>
      <c r="P926" s="366">
        <f t="shared" si="90"/>
        <v>8.4600000000000009</v>
      </c>
      <c r="Q926" s="367">
        <v>42371</v>
      </c>
      <c r="R926" s="365" t="s">
        <v>1648</v>
      </c>
      <c r="S926" s="365"/>
      <c r="T926" s="365">
        <v>2</v>
      </c>
      <c r="U926" s="365"/>
      <c r="V926" s="365"/>
      <c r="W926" s="365"/>
      <c r="X926" s="365"/>
      <c r="Y926" s="365"/>
      <c r="Z926" s="365"/>
      <c r="AA926" s="365"/>
      <c r="AB926" s="365">
        <f t="shared" si="87"/>
        <v>2</v>
      </c>
      <c r="AC926" s="588"/>
      <c r="AD926" s="365"/>
    </row>
    <row r="927" spans="1:30" s="541" customFormat="1" ht="18.75" hidden="1" customHeight="1" x14ac:dyDescent="0.3">
      <c r="A927" s="806"/>
      <c r="B927" s="365" t="s">
        <v>186</v>
      </c>
      <c r="C927" s="588" t="s">
        <v>354</v>
      </c>
      <c r="D927" s="588" t="s">
        <v>350</v>
      </c>
      <c r="E927" s="365" t="s">
        <v>187</v>
      </c>
      <c r="F927" s="365" t="s">
        <v>353</v>
      </c>
      <c r="G927" s="365" t="s">
        <v>3</v>
      </c>
      <c r="H927" s="588"/>
      <c r="I927" s="588"/>
      <c r="J927" s="588"/>
      <c r="K927" s="588"/>
      <c r="L927" s="365"/>
      <c r="M927" s="274">
        <v>49.44</v>
      </c>
      <c r="N927" s="366">
        <f t="shared" si="88"/>
        <v>24.72</v>
      </c>
      <c r="O927" s="366">
        <f t="shared" si="89"/>
        <v>16.48</v>
      </c>
      <c r="P927" s="366">
        <f t="shared" si="90"/>
        <v>59.327999999999996</v>
      </c>
      <c r="Q927" s="367">
        <v>42371</v>
      </c>
      <c r="R927" s="365" t="s">
        <v>1648</v>
      </c>
      <c r="S927" s="365"/>
      <c r="T927" s="365">
        <v>1</v>
      </c>
      <c r="U927" s="365"/>
      <c r="V927" s="367"/>
      <c r="W927" s="365"/>
      <c r="X927" s="365"/>
      <c r="Y927" s="365"/>
      <c r="Z927" s="365"/>
      <c r="AA927" s="365"/>
      <c r="AB927" s="365">
        <f t="shared" si="87"/>
        <v>1</v>
      </c>
      <c r="AC927" s="588"/>
      <c r="AD927" s="365"/>
    </row>
    <row r="928" spans="1:30" s="541" customFormat="1" ht="18.75" hidden="1" customHeight="1" x14ac:dyDescent="0.3">
      <c r="A928" s="806"/>
      <c r="B928" s="365" t="s">
        <v>467</v>
      </c>
      <c r="C928" s="588" t="s">
        <v>559</v>
      </c>
      <c r="D928" s="588" t="s">
        <v>560</v>
      </c>
      <c r="E928" s="365" t="s">
        <v>1133</v>
      </c>
      <c r="F928" s="365" t="s">
        <v>536</v>
      </c>
      <c r="G928" s="365" t="s">
        <v>3</v>
      </c>
      <c r="H928" s="588"/>
      <c r="I928" s="588"/>
      <c r="J928" s="588"/>
      <c r="K928" s="588"/>
      <c r="L928" s="365"/>
      <c r="M928" s="274">
        <v>12.51</v>
      </c>
      <c r="N928" s="366">
        <f t="shared" si="88"/>
        <v>6.2549999999999999</v>
      </c>
      <c r="O928" s="366">
        <f t="shared" si="89"/>
        <v>4.17</v>
      </c>
      <c r="P928" s="366">
        <f t="shared" si="90"/>
        <v>15.012</v>
      </c>
      <c r="Q928" s="367">
        <v>42371</v>
      </c>
      <c r="R928" s="365" t="s">
        <v>1648</v>
      </c>
      <c r="S928" s="365"/>
      <c r="T928" s="365">
        <v>2</v>
      </c>
      <c r="U928" s="365"/>
      <c r="V928" s="365"/>
      <c r="W928" s="365"/>
      <c r="X928" s="365"/>
      <c r="Y928" s="365"/>
      <c r="Z928" s="365"/>
      <c r="AA928" s="365"/>
      <c r="AB928" s="365">
        <f t="shared" si="87"/>
        <v>2</v>
      </c>
      <c r="AC928" s="588"/>
      <c r="AD928" s="365"/>
    </row>
    <row r="929" spans="1:49" s="541" customFormat="1" ht="18.75" hidden="1" customHeight="1" x14ac:dyDescent="0.3">
      <c r="A929" s="806"/>
      <c r="B929" s="365" t="s">
        <v>95</v>
      </c>
      <c r="C929" s="588" t="s">
        <v>326</v>
      </c>
      <c r="D929" s="588" t="s">
        <v>283</v>
      </c>
      <c r="E929" s="365" t="s">
        <v>804</v>
      </c>
      <c r="F929" s="365" t="s">
        <v>361</v>
      </c>
      <c r="G929" s="365" t="s">
        <v>3</v>
      </c>
      <c r="H929" s="588"/>
      <c r="I929" s="588"/>
      <c r="J929" s="588"/>
      <c r="K929" s="588"/>
      <c r="L929" s="365"/>
      <c r="M929" s="274">
        <v>11.57</v>
      </c>
      <c r="N929" s="366">
        <f t="shared" si="88"/>
        <v>5.7850000000000001</v>
      </c>
      <c r="O929" s="366">
        <f t="shared" si="89"/>
        <v>3.8566666666666669</v>
      </c>
      <c r="P929" s="366">
        <f t="shared" si="90"/>
        <v>13.884</v>
      </c>
      <c r="Q929" s="367">
        <v>42371</v>
      </c>
      <c r="R929" s="365" t="s">
        <v>1648</v>
      </c>
      <c r="S929" s="365"/>
      <c r="T929" s="365">
        <v>1</v>
      </c>
      <c r="U929" s="365"/>
      <c r="V929" s="365"/>
      <c r="W929" s="365"/>
      <c r="X929" s="365"/>
      <c r="Y929" s="365"/>
      <c r="Z929" s="365"/>
      <c r="AA929" s="365"/>
      <c r="AB929" s="365">
        <f t="shared" si="87"/>
        <v>1</v>
      </c>
      <c r="AC929" s="588"/>
      <c r="AD929" s="365"/>
    </row>
    <row r="930" spans="1:49" s="541" customFormat="1" ht="18.75" hidden="1" customHeight="1" x14ac:dyDescent="0.3">
      <c r="A930" s="806"/>
      <c r="B930" s="365" t="s">
        <v>82</v>
      </c>
      <c r="C930" s="588" t="s">
        <v>84</v>
      </c>
      <c r="D930" s="588" t="s">
        <v>285</v>
      </c>
      <c r="E930" s="365" t="s">
        <v>168</v>
      </c>
      <c r="F930" s="365" t="s">
        <v>364</v>
      </c>
      <c r="G930" s="365" t="s">
        <v>3</v>
      </c>
      <c r="H930" s="588"/>
      <c r="I930" s="588"/>
      <c r="J930" s="588"/>
      <c r="K930" s="588"/>
      <c r="L930" s="365"/>
      <c r="M930" s="274">
        <v>15.35</v>
      </c>
      <c r="N930" s="366">
        <f t="shared" si="88"/>
        <v>7.6749999999999998</v>
      </c>
      <c r="O930" s="366">
        <f t="shared" si="89"/>
        <v>5.1166666666666663</v>
      </c>
      <c r="P930" s="366">
        <f t="shared" si="90"/>
        <v>18.420000000000002</v>
      </c>
      <c r="Q930" s="367">
        <v>42371</v>
      </c>
      <c r="R930" s="365" t="s">
        <v>1648</v>
      </c>
      <c r="S930" s="365"/>
      <c r="T930" s="365">
        <v>2</v>
      </c>
      <c r="U930" s="365"/>
      <c r="V930" s="365"/>
      <c r="W930" s="365"/>
      <c r="X930" s="365"/>
      <c r="Y930" s="365"/>
      <c r="Z930" s="365"/>
      <c r="AA930" s="365"/>
      <c r="AB930" s="365">
        <f t="shared" si="87"/>
        <v>2</v>
      </c>
      <c r="AC930" s="588"/>
      <c r="AD930" s="365"/>
    </row>
    <row r="931" spans="1:49" s="541" customFormat="1" ht="18.75" hidden="1" customHeight="1" x14ac:dyDescent="0.3">
      <c r="A931" s="806"/>
      <c r="B931" s="365" t="s">
        <v>465</v>
      </c>
      <c r="C931" s="588" t="s">
        <v>466</v>
      </c>
      <c r="D931" s="588" t="s">
        <v>468</v>
      </c>
      <c r="E931" s="365" t="s">
        <v>952</v>
      </c>
      <c r="F931" s="365" t="s">
        <v>469</v>
      </c>
      <c r="G931" s="365" t="s">
        <v>3</v>
      </c>
      <c r="H931" s="588"/>
      <c r="I931" s="588"/>
      <c r="J931" s="588"/>
      <c r="K931" s="588"/>
      <c r="L931" s="365"/>
      <c r="M931" s="274">
        <v>12.51</v>
      </c>
      <c r="N931" s="366">
        <f t="shared" si="88"/>
        <v>6.2549999999999999</v>
      </c>
      <c r="O931" s="366">
        <f t="shared" si="89"/>
        <v>4.17</v>
      </c>
      <c r="P931" s="366">
        <f t="shared" si="90"/>
        <v>15.012</v>
      </c>
      <c r="Q931" s="367">
        <v>42371</v>
      </c>
      <c r="R931" s="365" t="s">
        <v>1648</v>
      </c>
      <c r="S931" s="365"/>
      <c r="T931" s="365">
        <v>2</v>
      </c>
      <c r="U931" s="365"/>
      <c r="V931" s="365"/>
      <c r="W931" s="365"/>
      <c r="X931" s="365"/>
      <c r="Y931" s="365"/>
      <c r="Z931" s="365"/>
      <c r="AA931" s="365"/>
      <c r="AB931" s="365">
        <f t="shared" si="87"/>
        <v>2</v>
      </c>
      <c r="AC931" s="588"/>
      <c r="AD931" s="365"/>
    </row>
    <row r="932" spans="1:49" s="541" customFormat="1" ht="18.75" hidden="1" customHeight="1" x14ac:dyDescent="0.3">
      <c r="A932" s="806"/>
      <c r="B932" s="365" t="s">
        <v>465</v>
      </c>
      <c r="C932" s="588" t="s">
        <v>466</v>
      </c>
      <c r="D932" s="588" t="s">
        <v>468</v>
      </c>
      <c r="E932" s="365" t="s">
        <v>1945</v>
      </c>
      <c r="F932" s="365" t="s">
        <v>469</v>
      </c>
      <c r="G932" s="365" t="s">
        <v>3</v>
      </c>
      <c r="H932" s="588"/>
      <c r="I932" s="588"/>
      <c r="J932" s="588"/>
      <c r="K932" s="588"/>
      <c r="L932" s="365"/>
      <c r="M932" s="274">
        <v>12.51</v>
      </c>
      <c r="N932" s="366">
        <f t="shared" si="88"/>
        <v>6.2549999999999999</v>
      </c>
      <c r="O932" s="366">
        <f t="shared" si="89"/>
        <v>4.17</v>
      </c>
      <c r="P932" s="366">
        <f t="shared" si="90"/>
        <v>15.012</v>
      </c>
      <c r="Q932" s="367">
        <v>42371</v>
      </c>
      <c r="R932" s="365" t="s">
        <v>1648</v>
      </c>
      <c r="S932" s="365"/>
      <c r="T932" s="365">
        <v>1</v>
      </c>
      <c r="U932" s="365"/>
      <c r="V932" s="365"/>
      <c r="W932" s="365"/>
      <c r="X932" s="365"/>
      <c r="Y932" s="365"/>
      <c r="Z932" s="365"/>
      <c r="AA932" s="365"/>
      <c r="AB932" s="365">
        <f t="shared" si="87"/>
        <v>1</v>
      </c>
      <c r="AC932" s="588"/>
      <c r="AD932" s="365"/>
    </row>
    <row r="933" spans="1:49" s="541" customFormat="1" ht="18.75" hidden="1" customHeight="1" x14ac:dyDescent="0.3">
      <c r="A933" s="806"/>
      <c r="B933" s="365" t="s">
        <v>465</v>
      </c>
      <c r="C933" s="588" t="s">
        <v>85</v>
      </c>
      <c r="D933" s="588" t="s">
        <v>513</v>
      </c>
      <c r="E933" s="365" t="s">
        <v>1937</v>
      </c>
      <c r="F933" s="365" t="s">
        <v>469</v>
      </c>
      <c r="G933" s="365" t="s">
        <v>3</v>
      </c>
      <c r="H933" s="588"/>
      <c r="I933" s="588"/>
      <c r="J933" s="588"/>
      <c r="K933" s="588"/>
      <c r="L933" s="365"/>
      <c r="M933" s="274">
        <v>12.51</v>
      </c>
      <c r="N933" s="366">
        <f t="shared" si="88"/>
        <v>6.2549999999999999</v>
      </c>
      <c r="O933" s="366">
        <f t="shared" si="89"/>
        <v>4.17</v>
      </c>
      <c r="P933" s="366">
        <f t="shared" si="90"/>
        <v>15.012</v>
      </c>
      <c r="Q933" s="367">
        <v>42371</v>
      </c>
      <c r="R933" s="365" t="s">
        <v>1648</v>
      </c>
      <c r="S933" s="365"/>
      <c r="T933" s="365">
        <v>1</v>
      </c>
      <c r="U933" s="365"/>
      <c r="V933" s="365"/>
      <c r="W933" s="365"/>
      <c r="X933" s="365"/>
      <c r="Y933" s="365"/>
      <c r="Z933" s="365"/>
      <c r="AA933" s="365"/>
      <c r="AB933" s="365">
        <f t="shared" si="87"/>
        <v>1</v>
      </c>
      <c r="AC933" s="588"/>
      <c r="AD933" s="365"/>
    </row>
    <row r="934" spans="1:49" s="541" customFormat="1" ht="18.75" hidden="1" customHeight="1" x14ac:dyDescent="0.3">
      <c r="A934" s="806"/>
      <c r="B934" s="365" t="s">
        <v>1168</v>
      </c>
      <c r="C934" s="369" t="s">
        <v>1115</v>
      </c>
      <c r="D934" s="588" t="s">
        <v>447</v>
      </c>
      <c r="E934" s="365" t="s">
        <v>903</v>
      </c>
      <c r="F934" s="365" t="s">
        <v>372</v>
      </c>
      <c r="G934" s="365" t="s">
        <v>3</v>
      </c>
      <c r="H934" s="588"/>
      <c r="I934" s="588"/>
      <c r="J934" s="588"/>
      <c r="K934" s="588"/>
      <c r="L934" s="365"/>
      <c r="M934" s="274">
        <v>7.05</v>
      </c>
      <c r="N934" s="366">
        <f t="shared" si="88"/>
        <v>3.5249999999999999</v>
      </c>
      <c r="O934" s="366">
        <f t="shared" si="89"/>
        <v>2.35</v>
      </c>
      <c r="P934" s="366">
        <f t="shared" si="90"/>
        <v>8.4600000000000009</v>
      </c>
      <c r="Q934" s="367">
        <v>42371</v>
      </c>
      <c r="R934" s="365" t="s">
        <v>1648</v>
      </c>
      <c r="S934" s="365"/>
      <c r="T934" s="365">
        <v>1</v>
      </c>
      <c r="U934" s="365"/>
      <c r="V934" s="367"/>
      <c r="W934" s="365"/>
      <c r="X934" s="365"/>
      <c r="Y934" s="365"/>
      <c r="Z934" s="365"/>
      <c r="AA934" s="365"/>
      <c r="AB934" s="365">
        <f t="shared" si="87"/>
        <v>1</v>
      </c>
      <c r="AC934" s="588"/>
      <c r="AD934" s="365"/>
    </row>
    <row r="935" spans="1:49" s="541" customFormat="1" ht="18.75" hidden="1" customHeight="1" x14ac:dyDescent="0.3">
      <c r="A935" s="806"/>
      <c r="B935" s="365" t="s">
        <v>144</v>
      </c>
      <c r="C935" s="588" t="s">
        <v>191</v>
      </c>
      <c r="D935" s="588" t="s">
        <v>312</v>
      </c>
      <c r="E935" s="365" t="s">
        <v>192</v>
      </c>
      <c r="F935" s="365" t="s">
        <v>358</v>
      </c>
      <c r="G935" s="365" t="s">
        <v>3</v>
      </c>
      <c r="H935" s="588"/>
      <c r="I935" s="588"/>
      <c r="J935" s="588"/>
      <c r="K935" s="588"/>
      <c r="L935" s="365"/>
      <c r="M935" s="274">
        <v>33.47</v>
      </c>
      <c r="N935" s="366">
        <f t="shared" si="88"/>
        <v>16.734999999999999</v>
      </c>
      <c r="O935" s="366">
        <f t="shared" si="89"/>
        <v>11.156666666666666</v>
      </c>
      <c r="P935" s="366">
        <f t="shared" si="90"/>
        <v>40.164000000000001</v>
      </c>
      <c r="Q935" s="367">
        <v>42371</v>
      </c>
      <c r="R935" s="365" t="s">
        <v>1648</v>
      </c>
      <c r="S935" s="365"/>
      <c r="T935" s="365">
        <v>1</v>
      </c>
      <c r="U935" s="365"/>
      <c r="V935" s="365"/>
      <c r="W935" s="365"/>
      <c r="X935" s="365"/>
      <c r="Y935" s="365"/>
      <c r="Z935" s="365"/>
      <c r="AA935" s="365"/>
      <c r="AB935" s="365">
        <f t="shared" si="87"/>
        <v>1</v>
      </c>
      <c r="AC935" s="588"/>
      <c r="AD935" s="365"/>
    </row>
    <row r="936" spans="1:49" s="541" customFormat="1" ht="18.75" hidden="1" customHeight="1" x14ac:dyDescent="0.3">
      <c r="A936" s="806"/>
      <c r="B936" s="365" t="s">
        <v>857</v>
      </c>
      <c r="C936" s="588" t="s">
        <v>950</v>
      </c>
      <c r="D936" s="588" t="s">
        <v>432</v>
      </c>
      <c r="E936" s="365" t="s">
        <v>1948</v>
      </c>
      <c r="F936" s="365" t="s">
        <v>434</v>
      </c>
      <c r="G936" s="365" t="s">
        <v>3</v>
      </c>
      <c r="H936" s="588"/>
      <c r="I936" s="588"/>
      <c r="J936" s="588"/>
      <c r="K936" s="588"/>
      <c r="L936" s="365"/>
      <c r="M936" s="274">
        <v>15.23</v>
      </c>
      <c r="N936" s="366">
        <f t="shared" si="88"/>
        <v>7.6150000000000002</v>
      </c>
      <c r="O936" s="366">
        <f t="shared" si="89"/>
        <v>5.0766666666666671</v>
      </c>
      <c r="P936" s="366">
        <f t="shared" si="90"/>
        <v>18.276</v>
      </c>
      <c r="Q936" s="367">
        <v>42371</v>
      </c>
      <c r="R936" s="365" t="s">
        <v>1648</v>
      </c>
      <c r="S936" s="365"/>
      <c r="T936" s="365">
        <v>4</v>
      </c>
      <c r="U936" s="365"/>
      <c r="V936" s="367"/>
      <c r="W936" s="365"/>
      <c r="X936" s="365"/>
      <c r="Y936" s="365"/>
      <c r="Z936" s="365"/>
      <c r="AA936" s="365"/>
      <c r="AB936" s="365">
        <f t="shared" si="87"/>
        <v>4</v>
      </c>
      <c r="AC936" s="588"/>
      <c r="AD936" s="365"/>
    </row>
    <row r="937" spans="1:49" s="541" customFormat="1" ht="18.75" hidden="1" customHeight="1" x14ac:dyDescent="0.3">
      <c r="A937" s="806"/>
      <c r="B937" s="365" t="s">
        <v>884</v>
      </c>
      <c r="C937" s="590" t="s">
        <v>885</v>
      </c>
      <c r="D937" s="590" t="s">
        <v>886</v>
      </c>
      <c r="E937" s="365" t="s">
        <v>911</v>
      </c>
      <c r="F937" s="365" t="s">
        <v>361</v>
      </c>
      <c r="G937" s="365" t="s">
        <v>3</v>
      </c>
      <c r="H937" s="588"/>
      <c r="I937" s="588"/>
      <c r="J937" s="588"/>
      <c r="K937" s="588"/>
      <c r="L937" s="588"/>
      <c r="M937" s="280">
        <v>13.4</v>
      </c>
      <c r="N937" s="368">
        <f t="shared" si="88"/>
        <v>6.7</v>
      </c>
      <c r="O937" s="368">
        <f t="shared" si="89"/>
        <v>4.4666666666666668</v>
      </c>
      <c r="P937" s="368">
        <f t="shared" si="90"/>
        <v>16.080000000000002</v>
      </c>
      <c r="Q937" s="367">
        <v>42371</v>
      </c>
      <c r="R937" s="365" t="s">
        <v>1648</v>
      </c>
      <c r="S937" s="365"/>
      <c r="T937" s="365">
        <v>2</v>
      </c>
      <c r="U937" s="365"/>
      <c r="V937" s="367"/>
      <c r="W937" s="365"/>
      <c r="X937" s="365"/>
      <c r="Y937" s="365"/>
      <c r="Z937" s="365"/>
      <c r="AA937" s="533"/>
      <c r="AB937" s="365">
        <f t="shared" si="87"/>
        <v>2</v>
      </c>
      <c r="AC937" s="588"/>
      <c r="AD937" s="365"/>
    </row>
    <row r="938" spans="1:49" s="551" customFormat="1" ht="18.75" hidden="1" customHeight="1" x14ac:dyDescent="0.3">
      <c r="A938" s="806"/>
      <c r="B938" s="365" t="s">
        <v>880</v>
      </c>
      <c r="C938" s="588" t="s">
        <v>985</v>
      </c>
      <c r="D938" s="588" t="s">
        <v>986</v>
      </c>
      <c r="E938" s="365" t="s">
        <v>1936</v>
      </c>
      <c r="F938" s="365" t="s">
        <v>883</v>
      </c>
      <c r="G938" s="365" t="s">
        <v>3</v>
      </c>
      <c r="H938" s="588"/>
      <c r="I938" s="588"/>
      <c r="J938" s="588"/>
      <c r="K938" s="588"/>
      <c r="L938" s="365"/>
      <c r="M938" s="274">
        <v>16.68</v>
      </c>
      <c r="N938" s="366">
        <f t="shared" si="88"/>
        <v>8.34</v>
      </c>
      <c r="O938" s="366">
        <f t="shared" si="89"/>
        <v>5.56</v>
      </c>
      <c r="P938" s="366">
        <f t="shared" si="90"/>
        <v>20.015999999999998</v>
      </c>
      <c r="Q938" s="367">
        <v>42371</v>
      </c>
      <c r="R938" s="365" t="s">
        <v>1648</v>
      </c>
      <c r="S938" s="365"/>
      <c r="T938" s="365">
        <v>1</v>
      </c>
      <c r="U938" s="365"/>
      <c r="V938" s="367"/>
      <c r="W938" s="365"/>
      <c r="X938" s="365"/>
      <c r="Y938" s="365"/>
      <c r="Z938" s="365"/>
      <c r="AA938" s="532"/>
      <c r="AB938" s="365">
        <f t="shared" si="87"/>
        <v>1</v>
      </c>
      <c r="AC938" s="588"/>
      <c r="AD938" s="365"/>
      <c r="AE938" s="547"/>
      <c r="AF938" s="547"/>
      <c r="AG938" s="547"/>
      <c r="AH938" s="547"/>
      <c r="AI938" s="547"/>
      <c r="AJ938" s="547"/>
      <c r="AK938" s="547"/>
      <c r="AL938" s="547"/>
      <c r="AM938" s="547"/>
      <c r="AN938" s="547"/>
      <c r="AO938" s="547"/>
      <c r="AP938" s="547"/>
      <c r="AQ938" s="547"/>
      <c r="AR938" s="547"/>
      <c r="AS938" s="547"/>
      <c r="AT938" s="547"/>
      <c r="AU938" s="547"/>
      <c r="AV938" s="547"/>
      <c r="AW938" s="547"/>
    </row>
    <row r="939" spans="1:49" s="551" customFormat="1" ht="18.75" hidden="1" customHeight="1" x14ac:dyDescent="0.3">
      <c r="A939" s="806"/>
      <c r="B939" s="365" t="s">
        <v>880</v>
      </c>
      <c r="C939" s="588" t="s">
        <v>985</v>
      </c>
      <c r="D939" s="588" t="s">
        <v>986</v>
      </c>
      <c r="E939" s="365" t="s">
        <v>1944</v>
      </c>
      <c r="F939" s="365" t="s">
        <v>883</v>
      </c>
      <c r="G939" s="365" t="s">
        <v>3</v>
      </c>
      <c r="H939" s="588"/>
      <c r="I939" s="588"/>
      <c r="J939" s="588"/>
      <c r="K939" s="588"/>
      <c r="L939" s="365"/>
      <c r="M939" s="274">
        <v>16.68</v>
      </c>
      <c r="N939" s="366">
        <f t="shared" si="88"/>
        <v>8.34</v>
      </c>
      <c r="O939" s="366">
        <f t="shared" si="89"/>
        <v>5.56</v>
      </c>
      <c r="P939" s="366">
        <f t="shared" si="90"/>
        <v>20.015999999999998</v>
      </c>
      <c r="Q939" s="367">
        <v>42371</v>
      </c>
      <c r="R939" s="365" t="s">
        <v>1648</v>
      </c>
      <c r="S939" s="365"/>
      <c r="T939" s="365">
        <v>2</v>
      </c>
      <c r="U939" s="365"/>
      <c r="V939" s="367"/>
      <c r="W939" s="365"/>
      <c r="X939" s="365"/>
      <c r="Y939" s="365"/>
      <c r="Z939" s="365"/>
      <c r="AA939" s="532"/>
      <c r="AB939" s="365">
        <f t="shared" si="87"/>
        <v>2</v>
      </c>
      <c r="AC939" s="588"/>
      <c r="AD939" s="365"/>
      <c r="AE939" s="547"/>
      <c r="AF939" s="547"/>
      <c r="AG939" s="547"/>
      <c r="AH939" s="547"/>
      <c r="AI939" s="547"/>
      <c r="AJ939" s="547"/>
      <c r="AK939" s="547"/>
      <c r="AL939" s="547"/>
      <c r="AM939" s="547"/>
      <c r="AN939" s="547"/>
      <c r="AO939" s="547"/>
      <c r="AP939" s="547"/>
      <c r="AQ939" s="547"/>
      <c r="AR939" s="547"/>
      <c r="AS939" s="547"/>
      <c r="AT939" s="547"/>
      <c r="AU939" s="547"/>
      <c r="AV939" s="547"/>
      <c r="AW939" s="547"/>
    </row>
    <row r="940" spans="1:49" s="551" customFormat="1" ht="18.75" hidden="1" customHeight="1" x14ac:dyDescent="0.3">
      <c r="A940" s="806"/>
      <c r="B940" s="365" t="s">
        <v>1143</v>
      </c>
      <c r="C940" s="588" t="s">
        <v>1144</v>
      </c>
      <c r="D940" s="588" t="s">
        <v>1145</v>
      </c>
      <c r="E940" s="365" t="s">
        <v>1940</v>
      </c>
      <c r="F940" s="365" t="s">
        <v>883</v>
      </c>
      <c r="G940" s="365" t="s">
        <v>3</v>
      </c>
      <c r="H940" s="588"/>
      <c r="I940" s="588"/>
      <c r="J940" s="588"/>
      <c r="K940" s="588"/>
      <c r="L940" s="365"/>
      <c r="M940" s="274">
        <v>22.03</v>
      </c>
      <c r="N940" s="366">
        <f t="shared" si="88"/>
        <v>11.015000000000001</v>
      </c>
      <c r="O940" s="366">
        <f t="shared" si="89"/>
        <v>7.3433333333333337</v>
      </c>
      <c r="P940" s="366">
        <f t="shared" si="90"/>
        <v>26.436</v>
      </c>
      <c r="Q940" s="367">
        <v>42371</v>
      </c>
      <c r="R940" s="365" t="s">
        <v>1648</v>
      </c>
      <c r="S940" s="365"/>
      <c r="T940" s="365">
        <v>2</v>
      </c>
      <c r="U940" s="365"/>
      <c r="V940" s="367"/>
      <c r="W940" s="365"/>
      <c r="X940" s="365"/>
      <c r="Y940" s="365"/>
      <c r="Z940" s="365"/>
      <c r="AA940" s="532"/>
      <c r="AB940" s="365">
        <f t="shared" si="87"/>
        <v>2</v>
      </c>
      <c r="AC940" s="588"/>
      <c r="AD940" s="365"/>
      <c r="AE940" s="547"/>
      <c r="AF940" s="547"/>
      <c r="AG940" s="547"/>
      <c r="AH940" s="547"/>
      <c r="AI940" s="547"/>
      <c r="AJ940" s="547"/>
      <c r="AK940" s="547"/>
      <c r="AL940" s="547"/>
      <c r="AM940" s="547"/>
      <c r="AN940" s="547"/>
      <c r="AO940" s="547"/>
      <c r="AP940" s="547"/>
      <c r="AQ940" s="547"/>
      <c r="AR940" s="547"/>
      <c r="AS940" s="547"/>
      <c r="AT940" s="547"/>
      <c r="AU940" s="547"/>
      <c r="AV940" s="547"/>
      <c r="AW940" s="547"/>
    </row>
    <row r="941" spans="1:49" s="541" customFormat="1" ht="18.75" hidden="1" customHeight="1" x14ac:dyDescent="0.3">
      <c r="A941" s="806"/>
      <c r="B941" s="365" t="s">
        <v>1466</v>
      </c>
      <c r="C941" s="588" t="s">
        <v>1440</v>
      </c>
      <c r="D941" s="588" t="s">
        <v>1523</v>
      </c>
      <c r="E941" s="365" t="s">
        <v>938</v>
      </c>
      <c r="F941" s="365" t="s">
        <v>1474</v>
      </c>
      <c r="G941" s="365" t="s">
        <v>3</v>
      </c>
      <c r="H941" s="588"/>
      <c r="I941" s="588"/>
      <c r="J941" s="588"/>
      <c r="K941" s="588"/>
      <c r="L941" s="588"/>
      <c r="M941" s="280">
        <v>52.12</v>
      </c>
      <c r="N941" s="368">
        <f t="shared" si="88"/>
        <v>26.06</v>
      </c>
      <c r="O941" s="368">
        <f t="shared" si="89"/>
        <v>17.373333333333331</v>
      </c>
      <c r="P941" s="368">
        <f t="shared" si="90"/>
        <v>62.543999999999997</v>
      </c>
      <c r="Q941" s="367">
        <v>42371</v>
      </c>
      <c r="R941" s="365" t="s">
        <v>1648</v>
      </c>
      <c r="S941" s="365"/>
      <c r="T941" s="365">
        <v>1</v>
      </c>
      <c r="U941" s="365"/>
      <c r="V941" s="367"/>
      <c r="W941" s="365"/>
      <c r="X941" s="365"/>
      <c r="Y941" s="365"/>
      <c r="Z941" s="365"/>
      <c r="AA941" s="533"/>
      <c r="AB941" s="365">
        <f t="shared" si="87"/>
        <v>1</v>
      </c>
      <c r="AC941" s="588"/>
      <c r="AD941" s="365"/>
    </row>
    <row r="942" spans="1:49" s="541" customFormat="1" ht="18.75" hidden="1" customHeight="1" x14ac:dyDescent="0.3">
      <c r="A942" s="806"/>
      <c r="B942" s="365" t="s">
        <v>1466</v>
      </c>
      <c r="C942" s="588" t="s">
        <v>1446</v>
      </c>
      <c r="D942" s="588" t="s">
        <v>1524</v>
      </c>
      <c r="E942" s="365" t="s">
        <v>938</v>
      </c>
      <c r="F942" s="365" t="s">
        <v>1451</v>
      </c>
      <c r="G942" s="365" t="s">
        <v>3</v>
      </c>
      <c r="H942" s="588"/>
      <c r="I942" s="588"/>
      <c r="J942" s="588"/>
      <c r="K942" s="588"/>
      <c r="L942" s="588"/>
      <c r="M942" s="280">
        <v>52.12</v>
      </c>
      <c r="N942" s="368">
        <f t="shared" si="88"/>
        <v>26.06</v>
      </c>
      <c r="O942" s="368">
        <f t="shared" si="89"/>
        <v>17.373333333333331</v>
      </c>
      <c r="P942" s="368">
        <f t="shared" si="90"/>
        <v>62.543999999999997</v>
      </c>
      <c r="Q942" s="367">
        <v>42371</v>
      </c>
      <c r="R942" s="365" t="s">
        <v>1648</v>
      </c>
      <c r="S942" s="365"/>
      <c r="T942" s="365">
        <v>1</v>
      </c>
      <c r="U942" s="365"/>
      <c r="V942" s="367"/>
      <c r="W942" s="365"/>
      <c r="X942" s="365"/>
      <c r="Y942" s="365"/>
      <c r="Z942" s="365"/>
      <c r="AA942" s="533"/>
      <c r="AB942" s="365">
        <f t="shared" si="87"/>
        <v>1</v>
      </c>
      <c r="AC942" s="588"/>
      <c r="AD942" s="365"/>
    </row>
    <row r="943" spans="1:49" s="541" customFormat="1" ht="18.75" hidden="1" customHeight="1" x14ac:dyDescent="0.3">
      <c r="A943" s="806"/>
      <c r="B943" s="365" t="s">
        <v>1466</v>
      </c>
      <c r="C943" s="588" t="s">
        <v>1446</v>
      </c>
      <c r="D943" s="588" t="s">
        <v>1524</v>
      </c>
      <c r="E943" s="365" t="s">
        <v>1941</v>
      </c>
      <c r="F943" s="365" t="s">
        <v>1451</v>
      </c>
      <c r="G943" s="365" t="s">
        <v>3</v>
      </c>
      <c r="H943" s="588"/>
      <c r="I943" s="588"/>
      <c r="J943" s="588"/>
      <c r="K943" s="588"/>
      <c r="L943" s="588"/>
      <c r="M943" s="280">
        <v>52.12</v>
      </c>
      <c r="N943" s="368">
        <f t="shared" si="88"/>
        <v>26.06</v>
      </c>
      <c r="O943" s="368">
        <f t="shared" si="89"/>
        <v>17.373333333333331</v>
      </c>
      <c r="P943" s="368">
        <f t="shared" si="90"/>
        <v>62.543999999999997</v>
      </c>
      <c r="Q943" s="367">
        <v>42371</v>
      </c>
      <c r="R943" s="365" t="s">
        <v>1648</v>
      </c>
      <c r="S943" s="365"/>
      <c r="T943" s="365">
        <v>1</v>
      </c>
      <c r="U943" s="365"/>
      <c r="V943" s="367"/>
      <c r="W943" s="365"/>
      <c r="X943" s="365"/>
      <c r="Y943" s="365"/>
      <c r="Z943" s="365"/>
      <c r="AA943" s="533"/>
      <c r="AB943" s="365">
        <f t="shared" si="87"/>
        <v>1</v>
      </c>
      <c r="AC943" s="588"/>
      <c r="AD943" s="365"/>
    </row>
    <row r="944" spans="1:49" s="541" customFormat="1" ht="18.75" hidden="1" customHeight="1" x14ac:dyDescent="0.3">
      <c r="A944" s="806"/>
      <c r="B944" s="365" t="s">
        <v>1466</v>
      </c>
      <c r="C944" s="588" t="s">
        <v>1472</v>
      </c>
      <c r="D944" s="588" t="s">
        <v>1525</v>
      </c>
      <c r="E944" s="365" t="s">
        <v>938</v>
      </c>
      <c r="F944" s="365" t="s">
        <v>1451</v>
      </c>
      <c r="G944" s="365" t="s">
        <v>3</v>
      </c>
      <c r="H944" s="588"/>
      <c r="I944" s="588"/>
      <c r="J944" s="588"/>
      <c r="K944" s="588"/>
      <c r="L944" s="588"/>
      <c r="M944" s="280">
        <v>52.12</v>
      </c>
      <c r="N944" s="368">
        <f t="shared" si="88"/>
        <v>26.06</v>
      </c>
      <c r="O944" s="368">
        <f t="shared" si="89"/>
        <v>17.373333333333331</v>
      </c>
      <c r="P944" s="368">
        <f t="shared" si="90"/>
        <v>62.543999999999997</v>
      </c>
      <c r="Q944" s="367">
        <v>42371</v>
      </c>
      <c r="R944" s="365" t="s">
        <v>1648</v>
      </c>
      <c r="S944" s="365"/>
      <c r="T944" s="365">
        <v>1</v>
      </c>
      <c r="U944" s="365"/>
      <c r="V944" s="367"/>
      <c r="W944" s="365"/>
      <c r="X944" s="365"/>
      <c r="Y944" s="365"/>
      <c r="Z944" s="365"/>
      <c r="AA944" s="533"/>
      <c r="AB944" s="365">
        <f t="shared" si="87"/>
        <v>1</v>
      </c>
      <c r="AC944" s="588"/>
      <c r="AD944" s="365"/>
    </row>
    <row r="945" spans="1:49" s="541" customFormat="1" ht="18.75" hidden="1" customHeight="1" x14ac:dyDescent="0.3">
      <c r="A945" s="806"/>
      <c r="B945" s="365" t="s">
        <v>1466</v>
      </c>
      <c r="C945" s="588" t="s">
        <v>1472</v>
      </c>
      <c r="D945" s="588" t="s">
        <v>1525</v>
      </c>
      <c r="E945" s="365" t="s">
        <v>151</v>
      </c>
      <c r="F945" s="365" t="s">
        <v>1451</v>
      </c>
      <c r="G945" s="365" t="s">
        <v>3</v>
      </c>
      <c r="H945" s="588"/>
      <c r="I945" s="588"/>
      <c r="J945" s="588"/>
      <c r="K945" s="588"/>
      <c r="L945" s="588"/>
      <c r="M945" s="280">
        <v>52.12</v>
      </c>
      <c r="N945" s="368">
        <f t="shared" si="88"/>
        <v>26.06</v>
      </c>
      <c r="O945" s="368">
        <f t="shared" si="89"/>
        <v>17.373333333333331</v>
      </c>
      <c r="P945" s="368">
        <f t="shared" si="90"/>
        <v>62.543999999999997</v>
      </c>
      <c r="Q945" s="367">
        <v>42371</v>
      </c>
      <c r="R945" s="365" t="s">
        <v>1648</v>
      </c>
      <c r="S945" s="365"/>
      <c r="T945" s="365">
        <v>1</v>
      </c>
      <c r="U945" s="365"/>
      <c r="V945" s="367"/>
      <c r="W945" s="365"/>
      <c r="X945" s="365"/>
      <c r="Y945" s="365"/>
      <c r="Z945" s="365"/>
      <c r="AA945" s="533"/>
      <c r="AB945" s="365">
        <f t="shared" si="87"/>
        <v>1</v>
      </c>
      <c r="AC945" s="588"/>
      <c r="AD945" s="365"/>
    </row>
    <row r="946" spans="1:49" s="551" customFormat="1" ht="18.75" hidden="1" customHeight="1" x14ac:dyDescent="0.3">
      <c r="A946" s="806"/>
      <c r="B946" s="365" t="s">
        <v>1178</v>
      </c>
      <c r="C946" s="588" t="s">
        <v>1179</v>
      </c>
      <c r="D946" s="588" t="s">
        <v>1180</v>
      </c>
      <c r="E946" s="365" t="s">
        <v>690</v>
      </c>
      <c r="F946" s="365" t="s">
        <v>1181</v>
      </c>
      <c r="G946" s="365" t="s">
        <v>3</v>
      </c>
      <c r="H946" s="588"/>
      <c r="I946" s="588"/>
      <c r="J946" s="588"/>
      <c r="K946" s="588"/>
      <c r="L946" s="365"/>
      <c r="M946" s="274">
        <v>14.83</v>
      </c>
      <c r="N946" s="366">
        <f t="shared" si="88"/>
        <v>7.415</v>
      </c>
      <c r="O946" s="366">
        <f t="shared" si="89"/>
        <v>4.9433333333333334</v>
      </c>
      <c r="P946" s="366">
        <f t="shared" si="90"/>
        <v>17.795999999999999</v>
      </c>
      <c r="Q946" s="367">
        <v>42371</v>
      </c>
      <c r="R946" s="365" t="s">
        <v>1648</v>
      </c>
      <c r="S946" s="365"/>
      <c r="T946" s="365">
        <v>1</v>
      </c>
      <c r="U946" s="365"/>
      <c r="V946" s="367"/>
      <c r="W946" s="365"/>
      <c r="X946" s="365"/>
      <c r="Y946" s="365"/>
      <c r="Z946" s="365"/>
      <c r="AA946" s="378"/>
      <c r="AB946" s="365">
        <f>T946</f>
        <v>1</v>
      </c>
      <c r="AC946" s="588"/>
      <c r="AD946" s="365"/>
      <c r="AE946" s="547"/>
      <c r="AF946" s="547"/>
      <c r="AG946" s="547"/>
      <c r="AH946" s="547"/>
      <c r="AI946" s="547"/>
      <c r="AJ946" s="547"/>
      <c r="AK946" s="547"/>
      <c r="AL946" s="547"/>
      <c r="AM946" s="547"/>
      <c r="AN946" s="547"/>
      <c r="AO946" s="547"/>
      <c r="AP946" s="547"/>
      <c r="AQ946" s="547"/>
      <c r="AR946" s="547"/>
      <c r="AS946" s="547"/>
      <c r="AT946" s="547"/>
      <c r="AU946" s="547"/>
      <c r="AV946" s="547"/>
      <c r="AW946" s="547"/>
    </row>
    <row r="947" spans="1:49" s="551" customFormat="1" ht="18.75" hidden="1" customHeight="1" x14ac:dyDescent="0.3">
      <c r="A947" s="806"/>
      <c r="B947" s="365" t="s">
        <v>1168</v>
      </c>
      <c r="C947" s="588" t="s">
        <v>1182</v>
      </c>
      <c r="D947" s="588" t="s">
        <v>1183</v>
      </c>
      <c r="E947" s="365" t="s">
        <v>1000</v>
      </c>
      <c r="F947" s="365" t="s">
        <v>726</v>
      </c>
      <c r="G947" s="365" t="s">
        <v>3</v>
      </c>
      <c r="H947" s="588"/>
      <c r="I947" s="588"/>
      <c r="J947" s="588"/>
      <c r="K947" s="588"/>
      <c r="L947" s="365"/>
      <c r="M947" s="274">
        <v>21.87</v>
      </c>
      <c r="N947" s="366">
        <f t="shared" si="88"/>
        <v>10.935</v>
      </c>
      <c r="O947" s="366">
        <f t="shared" si="89"/>
        <v>7.29</v>
      </c>
      <c r="P947" s="366">
        <f t="shared" si="90"/>
        <v>26.244</v>
      </c>
      <c r="Q947" s="367">
        <v>42371</v>
      </c>
      <c r="R947" s="365" t="s">
        <v>1648</v>
      </c>
      <c r="S947" s="365"/>
      <c r="T947" s="365">
        <v>2</v>
      </c>
      <c r="U947" s="365"/>
      <c r="V947" s="367"/>
      <c r="W947" s="365"/>
      <c r="X947" s="365"/>
      <c r="Y947" s="365"/>
      <c r="Z947" s="365"/>
      <c r="AA947" s="378"/>
      <c r="AB947" s="365">
        <f>T947</f>
        <v>2</v>
      </c>
      <c r="AC947" s="588"/>
      <c r="AD947" s="365"/>
      <c r="AE947" s="547"/>
      <c r="AF947" s="547"/>
      <c r="AG947" s="547"/>
      <c r="AH947" s="547"/>
      <c r="AI947" s="547"/>
      <c r="AJ947" s="547"/>
      <c r="AK947" s="547"/>
      <c r="AL947" s="547"/>
      <c r="AM947" s="547"/>
      <c r="AN947" s="547"/>
      <c r="AO947" s="547"/>
      <c r="AP947" s="547"/>
      <c r="AQ947" s="547"/>
      <c r="AR947" s="547"/>
      <c r="AS947" s="547"/>
      <c r="AT947" s="547"/>
      <c r="AU947" s="547"/>
      <c r="AV947" s="547"/>
      <c r="AW947" s="547"/>
    </row>
    <row r="948" spans="1:49" s="551" customFormat="1" ht="18.75" hidden="1" customHeight="1" x14ac:dyDescent="0.3">
      <c r="A948" s="806"/>
      <c r="B948" s="365" t="s">
        <v>1162</v>
      </c>
      <c r="C948" s="588" t="s">
        <v>1187</v>
      </c>
      <c r="D948" s="588" t="s">
        <v>1188</v>
      </c>
      <c r="E948" s="365" t="s">
        <v>1189</v>
      </c>
      <c r="F948" s="365" t="s">
        <v>1190</v>
      </c>
      <c r="G948" s="365" t="s">
        <v>3</v>
      </c>
      <c r="H948" s="588"/>
      <c r="I948" s="588"/>
      <c r="J948" s="588"/>
      <c r="K948" s="588"/>
      <c r="L948" s="365"/>
      <c r="M948" s="274">
        <v>51.41</v>
      </c>
      <c r="N948" s="366">
        <f t="shared" si="88"/>
        <v>25.704999999999998</v>
      </c>
      <c r="O948" s="366">
        <f t="shared" si="89"/>
        <v>17.136666666666667</v>
      </c>
      <c r="P948" s="366">
        <f t="shared" si="90"/>
        <v>61.691999999999993</v>
      </c>
      <c r="Q948" s="367">
        <v>42371</v>
      </c>
      <c r="R948" s="365" t="s">
        <v>1648</v>
      </c>
      <c r="S948" s="365"/>
      <c r="T948" s="365">
        <v>1</v>
      </c>
      <c r="U948" s="365"/>
      <c r="V948" s="367"/>
      <c r="W948" s="365"/>
      <c r="X948" s="365"/>
      <c r="Y948" s="365"/>
      <c r="Z948" s="365"/>
      <c r="AA948" s="378"/>
      <c r="AB948" s="365">
        <f>T948</f>
        <v>1</v>
      </c>
      <c r="AC948" s="588"/>
      <c r="AD948" s="365"/>
      <c r="AE948" s="547"/>
      <c r="AF948" s="547"/>
      <c r="AG948" s="547"/>
      <c r="AH948" s="547"/>
      <c r="AI948" s="547"/>
      <c r="AJ948" s="547"/>
      <c r="AK948" s="547"/>
      <c r="AL948" s="547"/>
      <c r="AM948" s="547"/>
      <c r="AN948" s="547"/>
      <c r="AO948" s="547"/>
      <c r="AP948" s="547"/>
      <c r="AQ948" s="547"/>
      <c r="AR948" s="547"/>
      <c r="AS948" s="547"/>
      <c r="AT948" s="547"/>
      <c r="AU948" s="547"/>
      <c r="AV948" s="547"/>
      <c r="AW948" s="547"/>
    </row>
    <row r="949" spans="1:49" s="551" customFormat="1" ht="18.75" hidden="1" customHeight="1" x14ac:dyDescent="0.3">
      <c r="A949" s="806"/>
      <c r="B949" s="365" t="s">
        <v>1143</v>
      </c>
      <c r="C949" s="588" t="s">
        <v>2314</v>
      </c>
      <c r="D949" s="588" t="s">
        <v>1116</v>
      </c>
      <c r="E949" s="365" t="s">
        <v>622</v>
      </c>
      <c r="F949" s="365" t="s">
        <v>1108</v>
      </c>
      <c r="G949" s="365" t="s">
        <v>3</v>
      </c>
      <c r="H949" s="588"/>
      <c r="I949" s="588"/>
      <c r="J949" s="588"/>
      <c r="K949" s="588"/>
      <c r="L949" s="365"/>
      <c r="M949" s="274">
        <v>16.5</v>
      </c>
      <c r="N949" s="366">
        <f t="shared" si="88"/>
        <v>8.25</v>
      </c>
      <c r="O949" s="366">
        <f t="shared" si="89"/>
        <v>5.5</v>
      </c>
      <c r="P949" s="366">
        <f t="shared" si="90"/>
        <v>19.8</v>
      </c>
      <c r="Q949" s="367">
        <v>42371</v>
      </c>
      <c r="R949" s="365" t="s">
        <v>1648</v>
      </c>
      <c r="S949" s="365"/>
      <c r="T949" s="365">
        <v>1</v>
      </c>
      <c r="U949" s="365"/>
      <c r="V949" s="367"/>
      <c r="W949" s="365"/>
      <c r="X949" s="365"/>
      <c r="Y949" s="365"/>
      <c r="Z949" s="365"/>
      <c r="AA949" s="532"/>
      <c r="AB949" s="365">
        <f>T949</f>
        <v>1</v>
      </c>
      <c r="AC949" s="588"/>
      <c r="AD949" s="365"/>
      <c r="AE949" s="547"/>
      <c r="AF949" s="547"/>
      <c r="AG949" s="547"/>
      <c r="AH949" s="547"/>
      <c r="AI949" s="547"/>
      <c r="AJ949" s="547"/>
      <c r="AK949" s="547"/>
      <c r="AL949" s="547"/>
      <c r="AM949" s="547"/>
      <c r="AN949" s="547"/>
      <c r="AO949" s="547"/>
      <c r="AP949" s="547"/>
      <c r="AQ949" s="547"/>
      <c r="AR949" s="547"/>
      <c r="AS949" s="547"/>
      <c r="AT949" s="547"/>
      <c r="AU949" s="547"/>
      <c r="AV949" s="547"/>
      <c r="AW949" s="547"/>
    </row>
    <row r="950" spans="1:49" s="551" customFormat="1" ht="18.75" hidden="1" customHeight="1" x14ac:dyDescent="0.3">
      <c r="A950" s="806"/>
      <c r="B950" s="365" t="s">
        <v>1063</v>
      </c>
      <c r="C950" s="588" t="s">
        <v>1095</v>
      </c>
      <c r="D950" s="588" t="s">
        <v>1096</v>
      </c>
      <c r="E950" s="365" t="s">
        <v>1152</v>
      </c>
      <c r="F950" s="365" t="s">
        <v>1108</v>
      </c>
      <c r="G950" s="365" t="s">
        <v>3</v>
      </c>
      <c r="H950" s="588"/>
      <c r="I950" s="588"/>
      <c r="J950" s="588"/>
      <c r="K950" s="588"/>
      <c r="L950" s="365"/>
      <c r="M950" s="274">
        <v>16.5</v>
      </c>
      <c r="N950" s="366">
        <f t="shared" si="88"/>
        <v>8.25</v>
      </c>
      <c r="O950" s="366">
        <f t="shared" si="89"/>
        <v>5.5</v>
      </c>
      <c r="P950" s="366">
        <f t="shared" si="90"/>
        <v>19.8</v>
      </c>
      <c r="Q950" s="367">
        <v>42371</v>
      </c>
      <c r="R950" s="365" t="s">
        <v>1648</v>
      </c>
      <c r="S950" s="365"/>
      <c r="T950" s="365">
        <v>1</v>
      </c>
      <c r="U950" s="365"/>
      <c r="V950" s="367"/>
      <c r="W950" s="365"/>
      <c r="X950" s="365"/>
      <c r="Y950" s="365"/>
      <c r="Z950" s="365"/>
      <c r="AA950" s="532"/>
      <c r="AB950" s="365">
        <v>1</v>
      </c>
      <c r="AC950" s="588"/>
      <c r="AD950" s="365"/>
      <c r="AE950" s="547"/>
      <c r="AF950" s="547"/>
      <c r="AG950" s="547"/>
      <c r="AH950" s="547"/>
      <c r="AI950" s="547"/>
      <c r="AJ950" s="547"/>
      <c r="AK950" s="547"/>
      <c r="AL950" s="547"/>
      <c r="AM950" s="547"/>
      <c r="AN950" s="547"/>
      <c r="AO950" s="547"/>
      <c r="AP950" s="547"/>
      <c r="AQ950" s="547"/>
      <c r="AR950" s="547"/>
      <c r="AS950" s="547"/>
      <c r="AT950" s="547"/>
      <c r="AU950" s="547"/>
      <c r="AV950" s="547"/>
      <c r="AW950" s="547"/>
    </row>
    <row r="951" spans="1:49" s="551" customFormat="1" ht="18.75" hidden="1" customHeight="1" x14ac:dyDescent="0.3">
      <c r="A951" s="806"/>
      <c r="B951" s="365" t="s">
        <v>915</v>
      </c>
      <c r="C951" s="588" t="s">
        <v>868</v>
      </c>
      <c r="D951" s="588" t="s">
        <v>935</v>
      </c>
      <c r="E951" s="365" t="s">
        <v>1939</v>
      </c>
      <c r="F951" s="365" t="s">
        <v>536</v>
      </c>
      <c r="G951" s="365" t="s">
        <v>3</v>
      </c>
      <c r="H951" s="588"/>
      <c r="I951" s="588"/>
      <c r="J951" s="588"/>
      <c r="K951" s="588"/>
      <c r="L951" s="365"/>
      <c r="M951" s="274">
        <v>12.94</v>
      </c>
      <c r="N951" s="366">
        <f t="shared" si="88"/>
        <v>6.47</v>
      </c>
      <c r="O951" s="366">
        <f t="shared" si="89"/>
        <v>4.3133333333333335</v>
      </c>
      <c r="P951" s="366">
        <f t="shared" si="90"/>
        <v>15.527999999999999</v>
      </c>
      <c r="Q951" s="367">
        <v>42371</v>
      </c>
      <c r="R951" s="365" t="s">
        <v>1648</v>
      </c>
      <c r="S951" s="365"/>
      <c r="T951" s="365">
        <v>4</v>
      </c>
      <c r="U951" s="365"/>
      <c r="V951" s="367"/>
      <c r="W951" s="365"/>
      <c r="X951" s="365"/>
      <c r="Y951" s="365"/>
      <c r="Z951" s="365"/>
      <c r="AA951" s="532"/>
      <c r="AB951" s="365">
        <f t="shared" ref="AB951:AB956" si="91">T951</f>
        <v>4</v>
      </c>
      <c r="AC951" s="588"/>
      <c r="AD951" s="365"/>
      <c r="AE951" s="547"/>
      <c r="AF951" s="547"/>
      <c r="AG951" s="547"/>
      <c r="AH951" s="547"/>
      <c r="AI951" s="547"/>
      <c r="AJ951" s="547"/>
      <c r="AK951" s="547"/>
      <c r="AL951" s="547"/>
      <c r="AM951" s="547"/>
      <c r="AN951" s="547"/>
      <c r="AO951" s="547"/>
      <c r="AP951" s="547"/>
      <c r="AQ951" s="547"/>
      <c r="AR951" s="547"/>
      <c r="AS951" s="547"/>
      <c r="AT951" s="547"/>
      <c r="AU951" s="547"/>
      <c r="AV951" s="547"/>
      <c r="AW951" s="547"/>
    </row>
    <row r="952" spans="1:49" s="551" customFormat="1" ht="18.75" hidden="1" customHeight="1" x14ac:dyDescent="0.3">
      <c r="A952" s="806"/>
      <c r="B952" s="365" t="s">
        <v>915</v>
      </c>
      <c r="C952" s="588" t="s">
        <v>868</v>
      </c>
      <c r="D952" s="588" t="s">
        <v>935</v>
      </c>
      <c r="E952" s="365" t="s">
        <v>1151</v>
      </c>
      <c r="F952" s="365" t="s">
        <v>536</v>
      </c>
      <c r="G952" s="365" t="s">
        <v>3</v>
      </c>
      <c r="H952" s="588"/>
      <c r="I952" s="588"/>
      <c r="J952" s="588"/>
      <c r="K952" s="588"/>
      <c r="L952" s="365"/>
      <c r="M952" s="274">
        <v>12.94</v>
      </c>
      <c r="N952" s="366">
        <f t="shared" si="88"/>
        <v>6.47</v>
      </c>
      <c r="O952" s="366">
        <f t="shared" si="89"/>
        <v>4.3133333333333335</v>
      </c>
      <c r="P952" s="366">
        <f t="shared" si="90"/>
        <v>15.527999999999999</v>
      </c>
      <c r="Q952" s="367">
        <v>42371</v>
      </c>
      <c r="R952" s="365" t="s">
        <v>1648</v>
      </c>
      <c r="S952" s="365"/>
      <c r="T952" s="365">
        <v>2</v>
      </c>
      <c r="U952" s="365"/>
      <c r="V952" s="367"/>
      <c r="W952" s="365"/>
      <c r="X952" s="365"/>
      <c r="Y952" s="365"/>
      <c r="Z952" s="365"/>
      <c r="AA952" s="532"/>
      <c r="AB952" s="365">
        <f t="shared" si="91"/>
        <v>2</v>
      </c>
      <c r="AC952" s="588"/>
      <c r="AD952" s="365"/>
      <c r="AE952" s="547"/>
      <c r="AF952" s="547"/>
      <c r="AG952" s="547"/>
      <c r="AH952" s="547"/>
      <c r="AI952" s="547"/>
      <c r="AJ952" s="547"/>
      <c r="AK952" s="547"/>
      <c r="AL952" s="547"/>
      <c r="AM952" s="547"/>
      <c r="AN952" s="547"/>
      <c r="AO952" s="547"/>
      <c r="AP952" s="547"/>
      <c r="AQ952" s="547"/>
      <c r="AR952" s="547"/>
      <c r="AS952" s="547"/>
      <c r="AT952" s="547"/>
      <c r="AU952" s="547"/>
      <c r="AV952" s="547"/>
      <c r="AW952" s="547"/>
    </row>
    <row r="953" spans="1:49" s="541" customFormat="1" ht="18.75" hidden="1" customHeight="1" x14ac:dyDescent="0.3">
      <c r="A953" s="806"/>
      <c r="B953" s="365" t="s">
        <v>1414</v>
      </c>
      <c r="C953" s="588" t="s">
        <v>1446</v>
      </c>
      <c r="D953" s="588" t="s">
        <v>1479</v>
      </c>
      <c r="E953" s="365" t="s">
        <v>1506</v>
      </c>
      <c r="F953" s="365" t="s">
        <v>1451</v>
      </c>
      <c r="G953" s="365" t="s">
        <v>3</v>
      </c>
      <c r="H953" s="588"/>
      <c r="I953" s="588"/>
      <c r="J953" s="588"/>
      <c r="K953" s="588"/>
      <c r="L953" s="588"/>
      <c r="M953" s="280">
        <v>52.12</v>
      </c>
      <c r="N953" s="368">
        <f t="shared" si="88"/>
        <v>26.06</v>
      </c>
      <c r="O953" s="368">
        <f t="shared" si="89"/>
        <v>17.373333333333331</v>
      </c>
      <c r="P953" s="368">
        <f t="shared" si="90"/>
        <v>62.543999999999997</v>
      </c>
      <c r="Q953" s="367">
        <v>42371</v>
      </c>
      <c r="R953" s="365" t="s">
        <v>1648</v>
      </c>
      <c r="S953" s="365"/>
      <c r="T953" s="365">
        <v>1</v>
      </c>
      <c r="U953" s="365"/>
      <c r="V953" s="367"/>
      <c r="W953" s="365"/>
      <c r="X953" s="365"/>
      <c r="Y953" s="365"/>
      <c r="Z953" s="365"/>
      <c r="AA953" s="533"/>
      <c r="AB953" s="365">
        <f t="shared" si="91"/>
        <v>1</v>
      </c>
      <c r="AC953" s="588"/>
      <c r="AD953" s="365"/>
    </row>
    <row r="954" spans="1:49" s="541" customFormat="1" ht="18.75" hidden="1" customHeight="1" x14ac:dyDescent="0.3">
      <c r="A954" s="806"/>
      <c r="B954" s="365" t="s">
        <v>1414</v>
      </c>
      <c r="C954" s="588" t="s">
        <v>1442</v>
      </c>
      <c r="D954" s="588" t="s">
        <v>1522</v>
      </c>
      <c r="E954" s="365" t="s">
        <v>621</v>
      </c>
      <c r="F954" s="365" t="s">
        <v>1474</v>
      </c>
      <c r="G954" s="365" t="s">
        <v>3</v>
      </c>
      <c r="H954" s="588"/>
      <c r="I954" s="588"/>
      <c r="J954" s="588"/>
      <c r="K954" s="588"/>
      <c r="L954" s="588"/>
      <c r="M954" s="280">
        <v>52.12</v>
      </c>
      <c r="N954" s="368">
        <f t="shared" si="88"/>
        <v>26.06</v>
      </c>
      <c r="O954" s="368">
        <f t="shared" si="89"/>
        <v>17.373333333333331</v>
      </c>
      <c r="P954" s="368">
        <f t="shared" si="90"/>
        <v>62.543999999999997</v>
      </c>
      <c r="Q954" s="367">
        <v>42371</v>
      </c>
      <c r="R954" s="365" t="s">
        <v>1648</v>
      </c>
      <c r="S954" s="365"/>
      <c r="T954" s="365">
        <v>1</v>
      </c>
      <c r="U954" s="365"/>
      <c r="V954" s="367"/>
      <c r="W954" s="365"/>
      <c r="X954" s="365"/>
      <c r="Y954" s="365"/>
      <c r="Z954" s="365"/>
      <c r="AA954" s="533"/>
      <c r="AB954" s="365">
        <f t="shared" si="91"/>
        <v>1</v>
      </c>
      <c r="AC954" s="588"/>
      <c r="AD954" s="365"/>
    </row>
    <row r="955" spans="1:49" s="541" customFormat="1" ht="18.75" hidden="1" customHeight="1" x14ac:dyDescent="0.3">
      <c r="A955" s="806"/>
      <c r="B955" s="591" t="s">
        <v>1466</v>
      </c>
      <c r="C955" s="590" t="s">
        <v>1419</v>
      </c>
      <c r="D955" s="590" t="s">
        <v>1608</v>
      </c>
      <c r="E955" s="533" t="s">
        <v>1613</v>
      </c>
      <c r="F955" s="365"/>
      <c r="G955" s="365" t="s">
        <v>3</v>
      </c>
      <c r="H955" s="588"/>
      <c r="I955" s="588"/>
      <c r="J955" s="588"/>
      <c r="K955" s="588"/>
      <c r="L955" s="588"/>
      <c r="M955" s="280">
        <v>52.86</v>
      </c>
      <c r="N955" s="368">
        <f t="shared" si="88"/>
        <v>26.43</v>
      </c>
      <c r="O955" s="368">
        <f t="shared" si="89"/>
        <v>17.62</v>
      </c>
      <c r="P955" s="368">
        <f t="shared" si="90"/>
        <v>63.432000000000002</v>
      </c>
      <c r="Q955" s="367">
        <v>42371</v>
      </c>
      <c r="R955" s="365" t="s">
        <v>1648</v>
      </c>
      <c r="S955" s="365"/>
      <c r="T955" s="533">
        <v>1</v>
      </c>
      <c r="U955" s="365"/>
      <c r="V955" s="367"/>
      <c r="W955" s="365"/>
      <c r="X955" s="365"/>
      <c r="Y955" s="365"/>
      <c r="Z955" s="365"/>
      <c r="AA955" s="533"/>
      <c r="AB955" s="533">
        <f t="shared" si="91"/>
        <v>1</v>
      </c>
      <c r="AC955" s="588"/>
      <c r="AD955" s="365"/>
    </row>
    <row r="956" spans="1:49" s="541" customFormat="1" ht="18.75" hidden="1" customHeight="1" x14ac:dyDescent="0.3">
      <c r="A956" s="806"/>
      <c r="B956" s="591" t="s">
        <v>1629</v>
      </c>
      <c r="C956" s="590" t="s">
        <v>1630</v>
      </c>
      <c r="D956" s="590" t="s">
        <v>1631</v>
      </c>
      <c r="E956" s="533" t="s">
        <v>187</v>
      </c>
      <c r="F956" s="365"/>
      <c r="G956" s="365" t="s">
        <v>3</v>
      </c>
      <c r="H956" s="588"/>
      <c r="I956" s="588"/>
      <c r="J956" s="588"/>
      <c r="K956" s="588"/>
      <c r="L956" s="588"/>
      <c r="M956" s="280">
        <v>41.73</v>
      </c>
      <c r="N956" s="368">
        <f t="shared" si="88"/>
        <v>20.864999999999998</v>
      </c>
      <c r="O956" s="368">
        <f t="shared" si="89"/>
        <v>13.909999999999998</v>
      </c>
      <c r="P956" s="368">
        <f t="shared" si="90"/>
        <v>50.075999999999993</v>
      </c>
      <c r="Q956" s="367">
        <v>42371</v>
      </c>
      <c r="R956" s="365" t="s">
        <v>1648</v>
      </c>
      <c r="S956" s="365"/>
      <c r="T956" s="533">
        <v>2</v>
      </c>
      <c r="U956" s="365"/>
      <c r="V956" s="367"/>
      <c r="W956" s="365"/>
      <c r="X956" s="365"/>
      <c r="Y956" s="365"/>
      <c r="Z956" s="365"/>
      <c r="AA956" s="533"/>
      <c r="AB956" s="533">
        <f t="shared" si="91"/>
        <v>2</v>
      </c>
      <c r="AC956" s="588"/>
      <c r="AD956" s="365"/>
    </row>
    <row r="957" spans="1:49" s="541" customFormat="1" ht="18.75" hidden="1" customHeight="1" x14ac:dyDescent="0.3">
      <c r="A957" s="806"/>
      <c r="B957" s="591" t="s">
        <v>1309</v>
      </c>
      <c r="C957" s="590" t="s">
        <v>1363</v>
      </c>
      <c r="D957" s="590" t="s">
        <v>1647</v>
      </c>
      <c r="E957" s="533" t="s">
        <v>1943</v>
      </c>
      <c r="F957" s="365" t="s">
        <v>1344</v>
      </c>
      <c r="G957" s="365" t="s">
        <v>3</v>
      </c>
      <c r="H957" s="588"/>
      <c r="I957" s="588"/>
      <c r="J957" s="588"/>
      <c r="K957" s="588"/>
      <c r="L957" s="588"/>
      <c r="M957" s="280">
        <v>21.62</v>
      </c>
      <c r="N957" s="368">
        <f t="shared" si="88"/>
        <v>10.81</v>
      </c>
      <c r="O957" s="368">
        <f t="shared" si="89"/>
        <v>7.206666666666667</v>
      </c>
      <c r="P957" s="368">
        <f t="shared" si="90"/>
        <v>25.944000000000003</v>
      </c>
      <c r="Q957" s="367">
        <v>42380</v>
      </c>
      <c r="R957" s="365" t="s">
        <v>1648</v>
      </c>
      <c r="S957" s="365"/>
      <c r="T957" s="533">
        <v>2</v>
      </c>
      <c r="U957" s="365"/>
      <c r="V957" s="367"/>
      <c r="W957" s="365"/>
      <c r="X957" s="365"/>
      <c r="Y957" s="365"/>
      <c r="Z957" s="365"/>
      <c r="AA957" s="533"/>
      <c r="AB957" s="533">
        <v>2</v>
      </c>
      <c r="AC957" s="588"/>
      <c r="AD957" s="365"/>
    </row>
    <row r="958" spans="1:49" s="551" customFormat="1" ht="18.75" hidden="1" customHeight="1" x14ac:dyDescent="0.3">
      <c r="A958" s="806"/>
      <c r="B958" s="365" t="s">
        <v>915</v>
      </c>
      <c r="C958" s="588" t="s">
        <v>939</v>
      </c>
      <c r="D958" s="588" t="s">
        <v>940</v>
      </c>
      <c r="E958" s="365" t="s">
        <v>1151</v>
      </c>
      <c r="F958" s="365" t="s">
        <v>536</v>
      </c>
      <c r="G958" s="365" t="s">
        <v>3</v>
      </c>
      <c r="H958" s="588"/>
      <c r="I958" s="588"/>
      <c r="J958" s="588"/>
      <c r="K958" s="588"/>
      <c r="L958" s="365"/>
      <c r="M958" s="274">
        <v>12.94</v>
      </c>
      <c r="N958" s="366">
        <f t="shared" si="88"/>
        <v>6.47</v>
      </c>
      <c r="O958" s="366">
        <f t="shared" si="89"/>
        <v>4.3133333333333335</v>
      </c>
      <c r="P958" s="366">
        <f t="shared" si="90"/>
        <v>15.527999999999999</v>
      </c>
      <c r="Q958" s="367">
        <v>42371</v>
      </c>
      <c r="R958" s="365" t="s">
        <v>1648</v>
      </c>
      <c r="S958" s="365"/>
      <c r="T958" s="365">
        <v>5</v>
      </c>
      <c r="U958" s="365"/>
      <c r="V958" s="367"/>
      <c r="W958" s="365"/>
      <c r="X958" s="365"/>
      <c r="Y958" s="365"/>
      <c r="Z958" s="365"/>
      <c r="AA958" s="532"/>
      <c r="AB958" s="365">
        <f t="shared" ref="AB958:AB985" si="92">T958</f>
        <v>5</v>
      </c>
      <c r="AC958" s="588"/>
      <c r="AD958" s="365"/>
      <c r="AE958" s="547"/>
      <c r="AF958" s="547"/>
      <c r="AG958" s="547"/>
      <c r="AH958" s="547"/>
      <c r="AI958" s="547"/>
      <c r="AJ958" s="547"/>
      <c r="AK958" s="547"/>
      <c r="AL958" s="547"/>
      <c r="AM958" s="547"/>
      <c r="AN958" s="547"/>
      <c r="AO958" s="547"/>
      <c r="AP958" s="547"/>
      <c r="AQ958" s="547"/>
      <c r="AR958" s="547"/>
      <c r="AS958" s="547"/>
      <c r="AT958" s="547"/>
      <c r="AU958" s="547"/>
      <c r="AV958" s="547"/>
      <c r="AW958" s="547"/>
    </row>
    <row r="959" spans="1:49" s="551" customFormat="1" ht="18.75" hidden="1" customHeight="1" x14ac:dyDescent="0.3">
      <c r="A959" s="806"/>
      <c r="B959" s="365" t="s">
        <v>915</v>
      </c>
      <c r="C959" s="590" t="s">
        <v>914</v>
      </c>
      <c r="D959" s="590" t="s">
        <v>916</v>
      </c>
      <c r="E959" s="365" t="s">
        <v>1818</v>
      </c>
      <c r="F959" s="365" t="s">
        <v>536</v>
      </c>
      <c r="G959" s="365" t="s">
        <v>3</v>
      </c>
      <c r="H959" s="588"/>
      <c r="I959" s="588"/>
      <c r="J959" s="588"/>
      <c r="K959" s="588"/>
      <c r="L959" s="365"/>
      <c r="M959" s="274">
        <v>12.94</v>
      </c>
      <c r="N959" s="366">
        <f t="shared" si="88"/>
        <v>6.47</v>
      </c>
      <c r="O959" s="366">
        <f t="shared" si="89"/>
        <v>4.3133333333333335</v>
      </c>
      <c r="P959" s="366">
        <f t="shared" si="90"/>
        <v>15.527999999999999</v>
      </c>
      <c r="Q959" s="367">
        <v>42371</v>
      </c>
      <c r="R959" s="365" t="s">
        <v>1648</v>
      </c>
      <c r="S959" s="365"/>
      <c r="T959" s="365">
        <v>3</v>
      </c>
      <c r="U959" s="365"/>
      <c r="V959" s="367"/>
      <c r="W959" s="365"/>
      <c r="X959" s="365"/>
      <c r="Y959" s="365"/>
      <c r="Z959" s="365"/>
      <c r="AA959" s="532"/>
      <c r="AB959" s="365">
        <f t="shared" si="92"/>
        <v>3</v>
      </c>
      <c r="AC959" s="588"/>
      <c r="AD959" s="365"/>
      <c r="AE959" s="547"/>
      <c r="AF959" s="547"/>
      <c r="AG959" s="547"/>
      <c r="AH959" s="547"/>
      <c r="AI959" s="547"/>
      <c r="AJ959" s="547"/>
      <c r="AK959" s="547"/>
      <c r="AL959" s="547"/>
      <c r="AM959" s="547"/>
      <c r="AN959" s="547"/>
      <c r="AO959" s="547"/>
      <c r="AP959" s="547"/>
      <c r="AQ959" s="547"/>
      <c r="AR959" s="547"/>
      <c r="AS959" s="547"/>
      <c r="AT959" s="547"/>
      <c r="AU959" s="547"/>
      <c r="AV959" s="547"/>
      <c r="AW959" s="547"/>
    </row>
    <row r="960" spans="1:49" s="551" customFormat="1" ht="18.75" hidden="1" customHeight="1" x14ac:dyDescent="0.3">
      <c r="A960" s="806"/>
      <c r="B960" s="365" t="s">
        <v>915</v>
      </c>
      <c r="C960" s="590" t="s">
        <v>864</v>
      </c>
      <c r="D960" s="590" t="s">
        <v>918</v>
      </c>
      <c r="E960" s="365" t="s">
        <v>1942</v>
      </c>
      <c r="F960" s="365" t="s">
        <v>536</v>
      </c>
      <c r="G960" s="365" t="s">
        <v>3</v>
      </c>
      <c r="H960" s="588"/>
      <c r="I960" s="588"/>
      <c r="J960" s="588"/>
      <c r="K960" s="588"/>
      <c r="L960" s="365"/>
      <c r="M960" s="274">
        <v>12.94</v>
      </c>
      <c r="N960" s="366">
        <f t="shared" si="88"/>
        <v>6.47</v>
      </c>
      <c r="O960" s="366">
        <f t="shared" si="89"/>
        <v>4.3133333333333335</v>
      </c>
      <c r="P960" s="366">
        <f t="shared" si="90"/>
        <v>15.527999999999999</v>
      </c>
      <c r="Q960" s="367">
        <v>42371</v>
      </c>
      <c r="R960" s="365" t="s">
        <v>1648</v>
      </c>
      <c r="S960" s="365"/>
      <c r="T960" s="365">
        <v>2</v>
      </c>
      <c r="U960" s="365"/>
      <c r="V960" s="367"/>
      <c r="W960" s="365"/>
      <c r="X960" s="365"/>
      <c r="Y960" s="365"/>
      <c r="Z960" s="365"/>
      <c r="AA960" s="532"/>
      <c r="AB960" s="365">
        <f t="shared" si="92"/>
        <v>2</v>
      </c>
      <c r="AC960" s="588"/>
      <c r="AD960" s="365"/>
      <c r="AE960" s="547"/>
      <c r="AF960" s="547"/>
      <c r="AG960" s="547"/>
      <c r="AH960" s="547"/>
      <c r="AI960" s="547"/>
      <c r="AJ960" s="547"/>
      <c r="AK960" s="547"/>
      <c r="AL960" s="547"/>
      <c r="AM960" s="547"/>
      <c r="AN960" s="547"/>
      <c r="AO960" s="547"/>
      <c r="AP960" s="547"/>
      <c r="AQ960" s="547"/>
      <c r="AR960" s="547"/>
      <c r="AS960" s="547"/>
      <c r="AT960" s="547"/>
      <c r="AU960" s="547"/>
      <c r="AV960" s="547"/>
      <c r="AW960" s="547"/>
    </row>
    <row r="961" spans="1:49" s="551" customFormat="1" ht="18.75" hidden="1" customHeight="1" x14ac:dyDescent="0.3">
      <c r="A961" s="806"/>
      <c r="B961" s="365" t="s">
        <v>915</v>
      </c>
      <c r="C961" s="588" t="s">
        <v>932</v>
      </c>
      <c r="D961" s="588" t="s">
        <v>933</v>
      </c>
      <c r="E961" s="365" t="s">
        <v>949</v>
      </c>
      <c r="F961" s="365" t="s">
        <v>536</v>
      </c>
      <c r="G961" s="365" t="s">
        <v>3</v>
      </c>
      <c r="H961" s="588"/>
      <c r="I961" s="588"/>
      <c r="J961" s="588"/>
      <c r="K961" s="588"/>
      <c r="L961" s="365"/>
      <c r="M961" s="274">
        <v>12.94</v>
      </c>
      <c r="N961" s="366">
        <f t="shared" si="88"/>
        <v>6.47</v>
      </c>
      <c r="O961" s="366">
        <f t="shared" si="89"/>
        <v>4.3133333333333335</v>
      </c>
      <c r="P961" s="366">
        <f t="shared" si="90"/>
        <v>15.527999999999999</v>
      </c>
      <c r="Q961" s="367">
        <v>42371</v>
      </c>
      <c r="R961" s="365" t="s">
        <v>1648</v>
      </c>
      <c r="S961" s="365"/>
      <c r="T961" s="365">
        <v>2</v>
      </c>
      <c r="U961" s="365"/>
      <c r="V961" s="367"/>
      <c r="W961" s="365"/>
      <c r="X961" s="365"/>
      <c r="Y961" s="365"/>
      <c r="Z961" s="365"/>
      <c r="AA961" s="532"/>
      <c r="AB961" s="365">
        <f t="shared" si="92"/>
        <v>2</v>
      </c>
      <c r="AC961" s="588"/>
      <c r="AD961" s="365"/>
      <c r="AE961" s="547"/>
      <c r="AF961" s="547"/>
      <c r="AG961" s="547"/>
      <c r="AH961" s="547"/>
      <c r="AI961" s="547"/>
      <c r="AJ961" s="547"/>
      <c r="AK961" s="547"/>
      <c r="AL961" s="547"/>
      <c r="AM961" s="547"/>
      <c r="AN961" s="547"/>
      <c r="AO961" s="547"/>
      <c r="AP961" s="547"/>
      <c r="AQ961" s="547"/>
      <c r="AR961" s="547"/>
      <c r="AS961" s="547"/>
      <c r="AT961" s="547"/>
      <c r="AU961" s="547"/>
      <c r="AV961" s="547"/>
      <c r="AW961" s="547"/>
    </row>
    <row r="962" spans="1:49" s="551" customFormat="1" ht="18.75" hidden="1" customHeight="1" x14ac:dyDescent="0.3">
      <c r="A962" s="806"/>
      <c r="B962" s="365" t="s">
        <v>1414</v>
      </c>
      <c r="C962" s="588" t="s">
        <v>2313</v>
      </c>
      <c r="D962" s="588" t="s">
        <v>951</v>
      </c>
      <c r="E962" s="365" t="s">
        <v>952</v>
      </c>
      <c r="F962" s="365" t="s">
        <v>536</v>
      </c>
      <c r="G962" s="365" t="s">
        <v>3</v>
      </c>
      <c r="H962" s="588"/>
      <c r="I962" s="588"/>
      <c r="J962" s="588"/>
      <c r="K962" s="588"/>
      <c r="L962" s="365"/>
      <c r="M962" s="274">
        <v>12.94</v>
      </c>
      <c r="N962" s="366">
        <f t="shared" si="88"/>
        <v>6.47</v>
      </c>
      <c r="O962" s="366">
        <f t="shared" si="89"/>
        <v>4.3133333333333335</v>
      </c>
      <c r="P962" s="366">
        <f t="shared" si="90"/>
        <v>15.527999999999999</v>
      </c>
      <c r="Q962" s="367">
        <v>42371</v>
      </c>
      <c r="R962" s="365" t="s">
        <v>1648</v>
      </c>
      <c r="S962" s="365"/>
      <c r="T962" s="365">
        <v>2</v>
      </c>
      <c r="U962" s="365"/>
      <c r="V962" s="367"/>
      <c r="W962" s="365"/>
      <c r="X962" s="365"/>
      <c r="Y962" s="365"/>
      <c r="Z962" s="365"/>
      <c r="AA962" s="532"/>
      <c r="AB962" s="365">
        <f t="shared" si="92"/>
        <v>2</v>
      </c>
      <c r="AC962" s="588"/>
      <c r="AD962" s="365"/>
      <c r="AE962" s="547"/>
      <c r="AF962" s="547"/>
      <c r="AG962" s="547"/>
      <c r="AH962" s="547"/>
      <c r="AI962" s="547"/>
      <c r="AJ962" s="547"/>
      <c r="AK962" s="547"/>
      <c r="AL962" s="547"/>
      <c r="AM962" s="547"/>
      <c r="AN962" s="547"/>
      <c r="AO962" s="547"/>
      <c r="AP962" s="547"/>
      <c r="AQ962" s="547"/>
      <c r="AR962" s="547"/>
      <c r="AS962" s="547"/>
      <c r="AT962" s="547"/>
      <c r="AU962" s="547"/>
      <c r="AV962" s="547"/>
      <c r="AW962" s="547"/>
    </row>
    <row r="963" spans="1:49" s="551" customFormat="1" ht="18.75" hidden="1" customHeight="1" x14ac:dyDescent="0.3">
      <c r="A963" s="806"/>
      <c r="B963" s="365" t="s">
        <v>915</v>
      </c>
      <c r="C963" s="588" t="s">
        <v>870</v>
      </c>
      <c r="D963" s="588" t="s">
        <v>1041</v>
      </c>
      <c r="E963" s="365" t="s">
        <v>1938</v>
      </c>
      <c r="F963" s="365" t="s">
        <v>536</v>
      </c>
      <c r="G963" s="365" t="s">
        <v>3</v>
      </c>
      <c r="H963" s="588"/>
      <c r="I963" s="588"/>
      <c r="J963" s="588"/>
      <c r="K963" s="588"/>
      <c r="L963" s="365"/>
      <c r="M963" s="274">
        <v>12.94</v>
      </c>
      <c r="N963" s="366">
        <f t="shared" si="88"/>
        <v>6.47</v>
      </c>
      <c r="O963" s="366">
        <f t="shared" si="89"/>
        <v>4.3133333333333335</v>
      </c>
      <c r="P963" s="366">
        <f t="shared" si="90"/>
        <v>15.527999999999999</v>
      </c>
      <c r="Q963" s="367">
        <v>42371</v>
      </c>
      <c r="R963" s="365" t="s">
        <v>1648</v>
      </c>
      <c r="S963" s="365"/>
      <c r="T963" s="365">
        <v>1</v>
      </c>
      <c r="U963" s="365"/>
      <c r="V963" s="367"/>
      <c r="W963" s="365"/>
      <c r="X963" s="365"/>
      <c r="Y963" s="365"/>
      <c r="Z963" s="365"/>
      <c r="AA963" s="532"/>
      <c r="AB963" s="365">
        <f t="shared" si="92"/>
        <v>1</v>
      </c>
      <c r="AC963" s="588"/>
      <c r="AD963" s="365"/>
      <c r="AE963" s="547"/>
      <c r="AF963" s="547"/>
      <c r="AG963" s="547"/>
      <c r="AH963" s="547"/>
      <c r="AI963" s="547"/>
      <c r="AJ963" s="547"/>
      <c r="AK963" s="547"/>
      <c r="AL963" s="547"/>
      <c r="AM963" s="547"/>
      <c r="AN963" s="547"/>
      <c r="AO963" s="547"/>
      <c r="AP963" s="547"/>
      <c r="AQ963" s="547"/>
      <c r="AR963" s="547"/>
      <c r="AS963" s="547"/>
      <c r="AT963" s="547"/>
      <c r="AU963" s="547"/>
      <c r="AV963" s="547"/>
      <c r="AW963" s="547"/>
    </row>
    <row r="964" spans="1:49" s="541" customFormat="1" ht="18.75" hidden="1" customHeight="1" x14ac:dyDescent="0.3">
      <c r="A964" s="806"/>
      <c r="B964" s="365" t="s">
        <v>880</v>
      </c>
      <c r="C964" s="588" t="s">
        <v>881</v>
      </c>
      <c r="D964" s="588" t="s">
        <v>882</v>
      </c>
      <c r="E964" s="365" t="s">
        <v>621</v>
      </c>
      <c r="F964" s="365" t="s">
        <v>883</v>
      </c>
      <c r="G964" s="365" t="s">
        <v>3</v>
      </c>
      <c r="H964" s="588"/>
      <c r="I964" s="588"/>
      <c r="J964" s="588"/>
      <c r="K964" s="588"/>
      <c r="L964" s="365"/>
      <c r="M964" s="274">
        <v>19.68</v>
      </c>
      <c r="N964" s="366">
        <f t="shared" si="88"/>
        <v>9.84</v>
      </c>
      <c r="O964" s="366">
        <f t="shared" si="89"/>
        <v>6.56</v>
      </c>
      <c r="P964" s="366">
        <f t="shared" si="90"/>
        <v>23.616</v>
      </c>
      <c r="Q964" s="367">
        <v>42371</v>
      </c>
      <c r="R964" s="365" t="s">
        <v>1648</v>
      </c>
      <c r="S964" s="365"/>
      <c r="T964" s="365">
        <v>1</v>
      </c>
      <c r="U964" s="365"/>
      <c r="V964" s="365"/>
      <c r="W964" s="365"/>
      <c r="X964" s="365"/>
      <c r="Y964" s="365"/>
      <c r="Z964" s="365"/>
      <c r="AA964" s="365"/>
      <c r="AB964" s="365">
        <f t="shared" si="92"/>
        <v>1</v>
      </c>
      <c r="AC964" s="588"/>
      <c r="AD964" s="365"/>
    </row>
    <row r="965" spans="1:49" s="541" customFormat="1" ht="18.75" hidden="1" customHeight="1" x14ac:dyDescent="0.3">
      <c r="A965" s="806"/>
      <c r="B965" s="365" t="s">
        <v>1414</v>
      </c>
      <c r="C965" s="588" t="s">
        <v>1415</v>
      </c>
      <c r="D965" s="588" t="s">
        <v>1416</v>
      </c>
      <c r="E965" s="365" t="s">
        <v>187</v>
      </c>
      <c r="F965" s="365" t="s">
        <v>536</v>
      </c>
      <c r="G965" s="365" t="s">
        <v>3</v>
      </c>
      <c r="H965" s="588"/>
      <c r="I965" s="588"/>
      <c r="J965" s="588"/>
      <c r="K965" s="588"/>
      <c r="L965" s="365"/>
      <c r="M965" s="274">
        <v>13.56</v>
      </c>
      <c r="N965" s="366">
        <f t="shared" si="88"/>
        <v>6.78</v>
      </c>
      <c r="O965" s="366">
        <f t="shared" si="89"/>
        <v>4.5200000000000005</v>
      </c>
      <c r="P965" s="366">
        <f t="shared" si="90"/>
        <v>16.272000000000002</v>
      </c>
      <c r="Q965" s="367">
        <v>42371</v>
      </c>
      <c r="R965" s="365" t="s">
        <v>1648</v>
      </c>
      <c r="S965" s="365"/>
      <c r="T965" s="365">
        <v>1</v>
      </c>
      <c r="U965" s="365"/>
      <c r="V965" s="365"/>
      <c r="W965" s="365"/>
      <c r="X965" s="365"/>
      <c r="Y965" s="365"/>
      <c r="Z965" s="365"/>
      <c r="AA965" s="365"/>
      <c r="AB965" s="365">
        <f t="shared" si="92"/>
        <v>1</v>
      </c>
      <c r="AC965" s="588"/>
      <c r="AD965" s="365"/>
    </row>
    <row r="966" spans="1:49" s="541" customFormat="1" ht="18.75" hidden="1" customHeight="1" x14ac:dyDescent="0.3">
      <c r="A966" s="806"/>
      <c r="B966" s="365" t="s">
        <v>1414</v>
      </c>
      <c r="C966" s="588" t="s">
        <v>1417</v>
      </c>
      <c r="D966" s="588" t="s">
        <v>1418</v>
      </c>
      <c r="E966" s="365" t="s">
        <v>1934</v>
      </c>
      <c r="F966" s="365"/>
      <c r="G966" s="365" t="s">
        <v>3</v>
      </c>
      <c r="H966" s="588"/>
      <c r="I966" s="588"/>
      <c r="J966" s="588"/>
      <c r="K966" s="588"/>
      <c r="L966" s="365"/>
      <c r="M966" s="274">
        <v>13.56</v>
      </c>
      <c r="N966" s="366">
        <f t="shared" si="88"/>
        <v>6.78</v>
      </c>
      <c r="O966" s="366">
        <f t="shared" si="89"/>
        <v>4.5200000000000005</v>
      </c>
      <c r="P966" s="366">
        <f t="shared" si="90"/>
        <v>16.272000000000002</v>
      </c>
      <c r="Q966" s="367">
        <v>42371</v>
      </c>
      <c r="R966" s="365" t="s">
        <v>1648</v>
      </c>
      <c r="S966" s="365"/>
      <c r="T966" s="365">
        <v>2</v>
      </c>
      <c r="U966" s="365"/>
      <c r="V966" s="365"/>
      <c r="W966" s="365"/>
      <c r="X966" s="365"/>
      <c r="Y966" s="365"/>
      <c r="Z966" s="365"/>
      <c r="AA966" s="365"/>
      <c r="AB966" s="365">
        <f t="shared" si="92"/>
        <v>2</v>
      </c>
      <c r="AC966" s="588"/>
      <c r="AD966" s="365"/>
    </row>
    <row r="967" spans="1:49" s="541" customFormat="1" ht="18.75" hidden="1" customHeight="1" x14ac:dyDescent="0.3">
      <c r="A967" s="806"/>
      <c r="B967" s="365" t="s">
        <v>1414</v>
      </c>
      <c r="C967" s="588" t="s">
        <v>1417</v>
      </c>
      <c r="D967" s="588" t="s">
        <v>1418</v>
      </c>
      <c r="E967" s="365" t="s">
        <v>1935</v>
      </c>
      <c r="F967" s="365" t="s">
        <v>917</v>
      </c>
      <c r="G967" s="365" t="s">
        <v>3</v>
      </c>
      <c r="H967" s="588"/>
      <c r="I967" s="588"/>
      <c r="J967" s="588"/>
      <c r="K967" s="588"/>
      <c r="L967" s="365"/>
      <c r="M967" s="274">
        <v>13.56</v>
      </c>
      <c r="N967" s="366">
        <f t="shared" si="88"/>
        <v>6.78</v>
      </c>
      <c r="O967" s="366">
        <f t="shared" si="89"/>
        <v>4.5200000000000005</v>
      </c>
      <c r="P967" s="366">
        <f t="shared" si="90"/>
        <v>16.272000000000002</v>
      </c>
      <c r="Q967" s="367">
        <v>42371</v>
      </c>
      <c r="R967" s="365" t="s">
        <v>1648</v>
      </c>
      <c r="S967" s="365"/>
      <c r="T967" s="365">
        <v>2</v>
      </c>
      <c r="U967" s="365"/>
      <c r="V967" s="365"/>
      <c r="W967" s="365"/>
      <c r="X967" s="365"/>
      <c r="Y967" s="365"/>
      <c r="Z967" s="365"/>
      <c r="AA967" s="365"/>
      <c r="AB967" s="365">
        <f t="shared" si="92"/>
        <v>2</v>
      </c>
      <c r="AC967" s="588"/>
      <c r="AD967" s="365"/>
    </row>
    <row r="968" spans="1:49" s="541" customFormat="1" ht="18.75" hidden="1" customHeight="1" x14ac:dyDescent="0.3">
      <c r="A968" s="806"/>
      <c r="B968" s="365" t="s">
        <v>1414</v>
      </c>
      <c r="C968" s="588" t="s">
        <v>1419</v>
      </c>
      <c r="D968" s="588" t="s">
        <v>1420</v>
      </c>
      <c r="E968" s="365" t="s">
        <v>1421</v>
      </c>
      <c r="F968" s="365" t="s">
        <v>925</v>
      </c>
      <c r="G968" s="365" t="s">
        <v>3</v>
      </c>
      <c r="H968" s="588"/>
      <c r="I968" s="588"/>
      <c r="J968" s="588"/>
      <c r="K968" s="588"/>
      <c r="L968" s="365"/>
      <c r="M968" s="274">
        <v>55.82</v>
      </c>
      <c r="N968" s="366">
        <f t="shared" si="88"/>
        <v>27.91</v>
      </c>
      <c r="O968" s="366">
        <f t="shared" si="89"/>
        <v>18.606666666666666</v>
      </c>
      <c r="P968" s="366">
        <f t="shared" si="90"/>
        <v>66.984000000000009</v>
      </c>
      <c r="Q968" s="367">
        <v>42371</v>
      </c>
      <c r="R968" s="365" t="s">
        <v>1648</v>
      </c>
      <c r="S968" s="365"/>
      <c r="T968" s="365">
        <v>1</v>
      </c>
      <c r="U968" s="365"/>
      <c r="V968" s="365"/>
      <c r="W968" s="365"/>
      <c r="X968" s="365"/>
      <c r="Y968" s="365"/>
      <c r="Z968" s="365"/>
      <c r="AA968" s="365"/>
      <c r="AB968" s="365">
        <f t="shared" si="92"/>
        <v>1</v>
      </c>
      <c r="AC968" s="588"/>
      <c r="AD968" s="365"/>
    </row>
    <row r="969" spans="1:49" s="541" customFormat="1" ht="18.75" hidden="1" customHeight="1" x14ac:dyDescent="0.3">
      <c r="A969" s="806"/>
      <c r="B969" s="365" t="s">
        <v>600</v>
      </c>
      <c r="C969" s="588" t="s">
        <v>433</v>
      </c>
      <c r="D969" s="588"/>
      <c r="E969" s="365"/>
      <c r="F969" s="365"/>
      <c r="G969" s="365"/>
      <c r="H969" s="588"/>
      <c r="I969" s="588"/>
      <c r="J969" s="588"/>
      <c r="K969" s="588"/>
      <c r="L969" s="365"/>
      <c r="M969" s="274"/>
      <c r="N969" s="366"/>
      <c r="O969" s="366"/>
      <c r="P969" s="366"/>
      <c r="Q969" s="367">
        <v>42371</v>
      </c>
      <c r="R969" s="365" t="s">
        <v>1648</v>
      </c>
      <c r="S969" s="365"/>
      <c r="T969" s="365">
        <v>1</v>
      </c>
      <c r="U969" s="365"/>
      <c r="V969" s="365"/>
      <c r="W969" s="365"/>
      <c r="X969" s="365"/>
      <c r="Y969" s="365"/>
      <c r="Z969" s="365"/>
      <c r="AA969" s="365"/>
      <c r="AB969" s="365">
        <f t="shared" si="92"/>
        <v>1</v>
      </c>
      <c r="AC969" s="588"/>
      <c r="AD969" s="365"/>
    </row>
    <row r="970" spans="1:49" s="541" customFormat="1" ht="18.75" hidden="1" customHeight="1" x14ac:dyDescent="0.3">
      <c r="A970" s="806"/>
      <c r="B970" s="365" t="s">
        <v>94</v>
      </c>
      <c r="C970" s="588" t="s">
        <v>190</v>
      </c>
      <c r="D970" s="588"/>
      <c r="E970" s="365"/>
      <c r="F970" s="365"/>
      <c r="G970" s="365"/>
      <c r="H970" s="588"/>
      <c r="I970" s="588"/>
      <c r="J970" s="588"/>
      <c r="K970" s="588"/>
      <c r="L970" s="365"/>
      <c r="M970" s="274"/>
      <c r="N970" s="366"/>
      <c r="O970" s="366"/>
      <c r="P970" s="366"/>
      <c r="Q970" s="367">
        <v>42371</v>
      </c>
      <c r="R970" s="365" t="s">
        <v>1648</v>
      </c>
      <c r="S970" s="365"/>
      <c r="T970" s="365">
        <v>1</v>
      </c>
      <c r="U970" s="365"/>
      <c r="V970" s="365"/>
      <c r="W970" s="365"/>
      <c r="X970" s="365"/>
      <c r="Y970" s="365"/>
      <c r="Z970" s="365"/>
      <c r="AA970" s="365"/>
      <c r="AB970" s="365">
        <f t="shared" si="92"/>
        <v>1</v>
      </c>
      <c r="AC970" s="588"/>
      <c r="AD970" s="365"/>
    </row>
    <row r="971" spans="1:49" s="541" customFormat="1" ht="18.75" hidden="1" customHeight="1" x14ac:dyDescent="0.3">
      <c r="A971" s="806"/>
      <c r="B971" s="365" t="s">
        <v>465</v>
      </c>
      <c r="C971" s="588" t="s">
        <v>85</v>
      </c>
      <c r="D971" s="588"/>
      <c r="E971" s="365"/>
      <c r="F971" s="365"/>
      <c r="G971" s="365"/>
      <c r="H971" s="588"/>
      <c r="I971" s="588"/>
      <c r="J971" s="588"/>
      <c r="K971" s="588"/>
      <c r="L971" s="365"/>
      <c r="M971" s="274"/>
      <c r="N971" s="366"/>
      <c r="O971" s="366"/>
      <c r="P971" s="366"/>
      <c r="Q971" s="367">
        <v>42371</v>
      </c>
      <c r="R971" s="365" t="s">
        <v>1648</v>
      </c>
      <c r="S971" s="365"/>
      <c r="T971" s="365">
        <v>1</v>
      </c>
      <c r="U971" s="365"/>
      <c r="V971" s="365"/>
      <c r="W971" s="365"/>
      <c r="X971" s="365"/>
      <c r="Y971" s="365"/>
      <c r="Z971" s="365"/>
      <c r="AA971" s="365"/>
      <c r="AB971" s="365">
        <f t="shared" si="92"/>
        <v>1</v>
      </c>
      <c r="AC971" s="588"/>
      <c r="AD971" s="365"/>
    </row>
    <row r="972" spans="1:49" s="541" customFormat="1" ht="18.75" hidden="1" customHeight="1" x14ac:dyDescent="0.3">
      <c r="A972" s="806"/>
      <c r="B972" s="365" t="s">
        <v>1414</v>
      </c>
      <c r="C972" s="588" t="s">
        <v>1419</v>
      </c>
      <c r="D972" s="588"/>
      <c r="E972" s="365"/>
      <c r="F972" s="365"/>
      <c r="G972" s="365"/>
      <c r="H972" s="588"/>
      <c r="I972" s="588"/>
      <c r="J972" s="588"/>
      <c r="K972" s="588"/>
      <c r="L972" s="365"/>
      <c r="M972" s="274"/>
      <c r="N972" s="366"/>
      <c r="O972" s="366"/>
      <c r="P972" s="366"/>
      <c r="Q972" s="367">
        <v>42371</v>
      </c>
      <c r="R972" s="365" t="s">
        <v>1648</v>
      </c>
      <c r="S972" s="365"/>
      <c r="T972" s="365">
        <v>1</v>
      </c>
      <c r="U972" s="365"/>
      <c r="V972" s="365"/>
      <c r="W972" s="365"/>
      <c r="X972" s="365"/>
      <c r="Y972" s="365"/>
      <c r="Z972" s="365"/>
      <c r="AA972" s="365"/>
      <c r="AB972" s="365">
        <f t="shared" si="92"/>
        <v>1</v>
      </c>
      <c r="AC972" s="588"/>
      <c r="AD972" s="365"/>
    </row>
    <row r="973" spans="1:49" s="541" customFormat="1" ht="18.75" hidden="1" customHeight="1" x14ac:dyDescent="0.3">
      <c r="A973" s="807" t="s">
        <v>1397</v>
      </c>
      <c r="B973" s="365" t="s">
        <v>17</v>
      </c>
      <c r="C973" s="588" t="s">
        <v>183</v>
      </c>
      <c r="D973" s="588" t="s">
        <v>267</v>
      </c>
      <c r="E973" s="365" t="s">
        <v>1961</v>
      </c>
      <c r="F973" s="365" t="s">
        <v>338</v>
      </c>
      <c r="G973" s="365" t="s">
        <v>3</v>
      </c>
      <c r="H973" s="588"/>
      <c r="I973" s="588"/>
      <c r="J973" s="588"/>
      <c r="K973" s="588"/>
      <c r="L973" s="365"/>
      <c r="M973" s="274">
        <v>52.12</v>
      </c>
      <c r="N973" s="366">
        <f t="shared" ref="N973:N980" si="93">+M973/2</f>
        <v>26.06</v>
      </c>
      <c r="O973" s="366">
        <f t="shared" ref="O973:O980" si="94">+M973/3</f>
        <v>17.373333333333331</v>
      </c>
      <c r="P973" s="366">
        <f t="shared" ref="P973:P980" si="95">+M973+(M973*20%)</f>
        <v>62.543999999999997</v>
      </c>
      <c r="Q973" s="367">
        <v>42371</v>
      </c>
      <c r="R973" s="365" t="s">
        <v>1648</v>
      </c>
      <c r="S973" s="365"/>
      <c r="T973" s="365">
        <v>1</v>
      </c>
      <c r="U973" s="365"/>
      <c r="V973" s="365"/>
      <c r="W973" s="365"/>
      <c r="X973" s="365"/>
      <c r="Y973" s="365"/>
      <c r="Z973" s="365"/>
      <c r="AA973" s="365"/>
      <c r="AB973" s="365">
        <f t="shared" si="92"/>
        <v>1</v>
      </c>
      <c r="AC973" s="588"/>
      <c r="AD973" s="365"/>
    </row>
    <row r="974" spans="1:49" s="541" customFormat="1" ht="18.75" hidden="1" customHeight="1" x14ac:dyDescent="0.3">
      <c r="A974" s="807"/>
      <c r="B974" s="365" t="s">
        <v>149</v>
      </c>
      <c r="C974" s="588" t="s">
        <v>308</v>
      </c>
      <c r="D974" s="588" t="s">
        <v>307</v>
      </c>
      <c r="E974" s="365" t="s">
        <v>911</v>
      </c>
      <c r="F974" s="365" t="s">
        <v>374</v>
      </c>
      <c r="G974" s="365" t="s">
        <v>3</v>
      </c>
      <c r="H974" s="588"/>
      <c r="I974" s="588"/>
      <c r="J974" s="588"/>
      <c r="K974" s="588"/>
      <c r="L974" s="365"/>
      <c r="M974" s="274">
        <v>19.11</v>
      </c>
      <c r="N974" s="366">
        <f t="shared" si="93"/>
        <v>9.5549999999999997</v>
      </c>
      <c r="O974" s="366">
        <f t="shared" si="94"/>
        <v>6.37</v>
      </c>
      <c r="P974" s="366">
        <f t="shared" si="95"/>
        <v>22.931999999999999</v>
      </c>
      <c r="Q974" s="367">
        <v>42371</v>
      </c>
      <c r="R974" s="365" t="s">
        <v>1648</v>
      </c>
      <c r="S974" s="365"/>
      <c r="T974" s="365">
        <v>4</v>
      </c>
      <c r="U974" s="365"/>
      <c r="V974" s="365"/>
      <c r="W974" s="365"/>
      <c r="X974" s="365"/>
      <c r="Y974" s="365"/>
      <c r="Z974" s="365"/>
      <c r="AA974" s="365"/>
      <c r="AB974" s="365">
        <f t="shared" si="92"/>
        <v>4</v>
      </c>
      <c r="AC974" s="588"/>
      <c r="AD974" s="365"/>
    </row>
    <row r="975" spans="1:49" s="541" customFormat="1" ht="18.75" hidden="1" customHeight="1" x14ac:dyDescent="0.3">
      <c r="A975" s="807"/>
      <c r="B975" s="365" t="s">
        <v>149</v>
      </c>
      <c r="C975" s="588" t="s">
        <v>302</v>
      </c>
      <c r="D975" s="588" t="s">
        <v>299</v>
      </c>
      <c r="E975" s="365" t="s">
        <v>911</v>
      </c>
      <c r="F975" s="365" t="s">
        <v>374</v>
      </c>
      <c r="G975" s="365" t="s">
        <v>3</v>
      </c>
      <c r="H975" s="588"/>
      <c r="I975" s="588"/>
      <c r="J975" s="588"/>
      <c r="K975" s="588"/>
      <c r="L975" s="365"/>
      <c r="M975" s="274">
        <v>19.11</v>
      </c>
      <c r="N975" s="366">
        <f t="shared" si="93"/>
        <v>9.5549999999999997</v>
      </c>
      <c r="O975" s="366">
        <f t="shared" si="94"/>
        <v>6.37</v>
      </c>
      <c r="P975" s="366">
        <f t="shared" si="95"/>
        <v>22.931999999999999</v>
      </c>
      <c r="Q975" s="367">
        <v>42371</v>
      </c>
      <c r="R975" s="365" t="s">
        <v>1648</v>
      </c>
      <c r="S975" s="365"/>
      <c r="T975" s="365">
        <v>5</v>
      </c>
      <c r="U975" s="365"/>
      <c r="V975" s="365"/>
      <c r="W975" s="365"/>
      <c r="X975" s="365"/>
      <c r="Y975" s="365"/>
      <c r="Z975" s="365"/>
      <c r="AA975" s="365"/>
      <c r="AB975" s="365">
        <f t="shared" si="92"/>
        <v>5</v>
      </c>
      <c r="AC975" s="588"/>
      <c r="AD975" s="365"/>
    </row>
    <row r="976" spans="1:49" s="541" customFormat="1" ht="18.75" hidden="1" customHeight="1" x14ac:dyDescent="0.3">
      <c r="A976" s="807"/>
      <c r="B976" s="365" t="s">
        <v>149</v>
      </c>
      <c r="C976" s="588" t="s">
        <v>306</v>
      </c>
      <c r="D976" s="588" t="s">
        <v>333</v>
      </c>
      <c r="E976" s="365" t="s">
        <v>1954</v>
      </c>
      <c r="F976" s="365" t="s">
        <v>374</v>
      </c>
      <c r="G976" s="365" t="s">
        <v>3</v>
      </c>
      <c r="H976" s="588"/>
      <c r="I976" s="588"/>
      <c r="J976" s="588"/>
      <c r="K976" s="588"/>
      <c r="L976" s="365"/>
      <c r="M976" s="274">
        <v>19.11</v>
      </c>
      <c r="N976" s="366">
        <f t="shared" si="93"/>
        <v>9.5549999999999997</v>
      </c>
      <c r="O976" s="366">
        <f t="shared" si="94"/>
        <v>6.37</v>
      </c>
      <c r="P976" s="366">
        <f t="shared" si="95"/>
        <v>22.931999999999999</v>
      </c>
      <c r="Q976" s="367">
        <v>42371</v>
      </c>
      <c r="R976" s="365" t="s">
        <v>1648</v>
      </c>
      <c r="S976" s="365"/>
      <c r="T976" s="365">
        <v>10</v>
      </c>
      <c r="U976" s="365"/>
      <c r="V976" s="365"/>
      <c r="W976" s="365"/>
      <c r="X976" s="365"/>
      <c r="Y976" s="365"/>
      <c r="Z976" s="365"/>
      <c r="AA976" s="365"/>
      <c r="AB976" s="365">
        <f t="shared" si="92"/>
        <v>10</v>
      </c>
      <c r="AC976" s="588"/>
      <c r="AD976" s="365"/>
    </row>
    <row r="977" spans="1:30" s="541" customFormat="1" ht="18.75" hidden="1" customHeight="1" x14ac:dyDescent="0.3">
      <c r="A977" s="807"/>
      <c r="B977" s="365" t="s">
        <v>149</v>
      </c>
      <c r="C977" s="588" t="s">
        <v>301</v>
      </c>
      <c r="D977" s="588" t="s">
        <v>300</v>
      </c>
      <c r="E977" s="365" t="s">
        <v>1955</v>
      </c>
      <c r="F977" s="365" t="s">
        <v>374</v>
      </c>
      <c r="G977" s="365" t="s">
        <v>3</v>
      </c>
      <c r="H977" s="588"/>
      <c r="I977" s="588"/>
      <c r="J977" s="588"/>
      <c r="K977" s="588"/>
      <c r="L977" s="365"/>
      <c r="M977" s="274">
        <v>19.11</v>
      </c>
      <c r="N977" s="366">
        <f t="shared" si="93"/>
        <v>9.5549999999999997</v>
      </c>
      <c r="O977" s="366">
        <f t="shared" si="94"/>
        <v>6.37</v>
      </c>
      <c r="P977" s="366">
        <f t="shared" si="95"/>
        <v>22.931999999999999</v>
      </c>
      <c r="Q977" s="367">
        <v>42371</v>
      </c>
      <c r="R977" s="365" t="s">
        <v>1648</v>
      </c>
      <c r="S977" s="365"/>
      <c r="T977" s="365">
        <v>12</v>
      </c>
      <c r="U977" s="365"/>
      <c r="V977" s="365"/>
      <c r="W977" s="365"/>
      <c r="X977" s="365"/>
      <c r="Y977" s="365"/>
      <c r="Z977" s="365"/>
      <c r="AA977" s="365"/>
      <c r="AB977" s="365">
        <f t="shared" si="92"/>
        <v>12</v>
      </c>
      <c r="AC977" s="588"/>
      <c r="AD977" s="365"/>
    </row>
    <row r="978" spans="1:30" s="541" customFormat="1" ht="18.75" hidden="1" customHeight="1" x14ac:dyDescent="0.3">
      <c r="A978" s="807"/>
      <c r="B978" s="365" t="s">
        <v>149</v>
      </c>
      <c r="C978" s="588" t="s">
        <v>303</v>
      </c>
      <c r="D978" s="588" t="s">
        <v>296</v>
      </c>
      <c r="E978" s="365" t="s">
        <v>1956</v>
      </c>
      <c r="F978" s="365" t="s">
        <v>374</v>
      </c>
      <c r="G978" s="365" t="s">
        <v>3</v>
      </c>
      <c r="H978" s="588"/>
      <c r="I978" s="588"/>
      <c r="J978" s="588"/>
      <c r="K978" s="588"/>
      <c r="L978" s="365"/>
      <c r="M978" s="274">
        <v>19.11</v>
      </c>
      <c r="N978" s="366">
        <f t="shared" si="93"/>
        <v>9.5549999999999997</v>
      </c>
      <c r="O978" s="366">
        <f t="shared" si="94"/>
        <v>6.37</v>
      </c>
      <c r="P978" s="366">
        <f t="shared" si="95"/>
        <v>22.931999999999999</v>
      </c>
      <c r="Q978" s="367">
        <v>42371</v>
      </c>
      <c r="R978" s="365" t="s">
        <v>1648</v>
      </c>
      <c r="S978" s="365"/>
      <c r="T978" s="365">
        <v>2</v>
      </c>
      <c r="U978" s="365"/>
      <c r="V978" s="365"/>
      <c r="W978" s="365"/>
      <c r="X978" s="365"/>
      <c r="Y978" s="365"/>
      <c r="Z978" s="365"/>
      <c r="AA978" s="365"/>
      <c r="AB978" s="365">
        <f t="shared" si="92"/>
        <v>2</v>
      </c>
      <c r="AC978" s="588"/>
      <c r="AD978" s="365"/>
    </row>
    <row r="979" spans="1:30" s="541" customFormat="1" ht="18.75" hidden="1" customHeight="1" x14ac:dyDescent="0.3">
      <c r="A979" s="807"/>
      <c r="B979" s="365" t="s">
        <v>149</v>
      </c>
      <c r="C979" s="588" t="s">
        <v>304</v>
      </c>
      <c r="D979" s="588" t="s">
        <v>298</v>
      </c>
      <c r="E979" s="365" t="s">
        <v>151</v>
      </c>
      <c r="F979" s="365" t="s">
        <v>374</v>
      </c>
      <c r="G979" s="365" t="s">
        <v>3</v>
      </c>
      <c r="H979" s="588"/>
      <c r="I979" s="588"/>
      <c r="J979" s="588"/>
      <c r="K979" s="588"/>
      <c r="L979" s="365"/>
      <c r="M979" s="274">
        <v>19.11</v>
      </c>
      <c r="N979" s="366">
        <f t="shared" si="93"/>
        <v>9.5549999999999997</v>
      </c>
      <c r="O979" s="366">
        <f t="shared" si="94"/>
        <v>6.37</v>
      </c>
      <c r="P979" s="366">
        <f t="shared" si="95"/>
        <v>22.931999999999999</v>
      </c>
      <c r="Q979" s="367">
        <v>42371</v>
      </c>
      <c r="R979" s="365" t="s">
        <v>1648</v>
      </c>
      <c r="S979" s="365"/>
      <c r="T979" s="365">
        <v>1</v>
      </c>
      <c r="U979" s="365"/>
      <c r="V979" s="365"/>
      <c r="W979" s="365"/>
      <c r="X979" s="365"/>
      <c r="Y979" s="365"/>
      <c r="Z979" s="365"/>
      <c r="AA979" s="365"/>
      <c r="AB979" s="365">
        <f t="shared" si="92"/>
        <v>1</v>
      </c>
      <c r="AC979" s="588"/>
      <c r="AD979" s="365"/>
    </row>
    <row r="980" spans="1:30" s="541" customFormat="1" ht="18.75" hidden="1" customHeight="1" x14ac:dyDescent="0.3">
      <c r="A980" s="807"/>
      <c r="B980" s="365" t="s">
        <v>149</v>
      </c>
      <c r="C980" s="588" t="s">
        <v>305</v>
      </c>
      <c r="D980" s="588" t="s">
        <v>297</v>
      </c>
      <c r="E980" s="365" t="s">
        <v>1957</v>
      </c>
      <c r="F980" s="365" t="s">
        <v>374</v>
      </c>
      <c r="G980" s="365" t="s">
        <v>3</v>
      </c>
      <c r="H980" s="588"/>
      <c r="I980" s="588"/>
      <c r="J980" s="588"/>
      <c r="K980" s="588"/>
      <c r="L980" s="365"/>
      <c r="M980" s="274">
        <v>19.11</v>
      </c>
      <c r="N980" s="366">
        <f t="shared" si="93"/>
        <v>9.5549999999999997</v>
      </c>
      <c r="O980" s="366">
        <f t="shared" si="94"/>
        <v>6.37</v>
      </c>
      <c r="P980" s="366">
        <f t="shared" si="95"/>
        <v>22.931999999999999</v>
      </c>
      <c r="Q980" s="367">
        <v>42371</v>
      </c>
      <c r="R980" s="365" t="s">
        <v>1648</v>
      </c>
      <c r="S980" s="365"/>
      <c r="T980" s="365">
        <v>1</v>
      </c>
      <c r="U980" s="365"/>
      <c r="V980" s="365"/>
      <c r="W980" s="365"/>
      <c r="X980" s="365"/>
      <c r="Y980" s="365"/>
      <c r="Z980" s="365"/>
      <c r="AA980" s="365"/>
      <c r="AB980" s="365">
        <f t="shared" si="92"/>
        <v>1</v>
      </c>
      <c r="AC980" s="588"/>
      <c r="AD980" s="365"/>
    </row>
    <row r="981" spans="1:30" s="541" customFormat="1" ht="18.75" hidden="1" customHeight="1" x14ac:dyDescent="0.3">
      <c r="A981" s="807"/>
      <c r="B981" s="365" t="s">
        <v>94</v>
      </c>
      <c r="C981" s="588" t="s">
        <v>2311</v>
      </c>
      <c r="D981" s="588"/>
      <c r="E981" s="365"/>
      <c r="F981" s="365"/>
      <c r="G981" s="365"/>
      <c r="H981" s="588"/>
      <c r="I981" s="588"/>
      <c r="J981" s="588"/>
      <c r="K981" s="588"/>
      <c r="L981" s="365"/>
      <c r="M981" s="274"/>
      <c r="N981" s="366"/>
      <c r="O981" s="366"/>
      <c r="P981" s="366"/>
      <c r="Q981" s="367">
        <v>42371</v>
      </c>
      <c r="R981" s="365" t="s">
        <v>1648</v>
      </c>
      <c r="S981" s="365"/>
      <c r="T981" s="365">
        <v>1</v>
      </c>
      <c r="U981" s="365"/>
      <c r="V981" s="365"/>
      <c r="W981" s="365"/>
      <c r="X981" s="365"/>
      <c r="Y981" s="365"/>
      <c r="Z981" s="365"/>
      <c r="AA981" s="365"/>
      <c r="AB981" s="365">
        <f t="shared" si="92"/>
        <v>1</v>
      </c>
      <c r="AC981" s="588"/>
      <c r="AD981" s="365"/>
    </row>
    <row r="982" spans="1:30" s="541" customFormat="1" ht="18.75" hidden="1" customHeight="1" x14ac:dyDescent="0.3">
      <c r="A982" s="807"/>
      <c r="B982" s="365" t="s">
        <v>1653</v>
      </c>
      <c r="C982" s="588" t="s">
        <v>2312</v>
      </c>
      <c r="D982" s="588"/>
      <c r="E982" s="365"/>
      <c r="F982" s="365"/>
      <c r="G982" s="365"/>
      <c r="H982" s="588"/>
      <c r="I982" s="588"/>
      <c r="J982" s="588"/>
      <c r="K982" s="588"/>
      <c r="L982" s="365"/>
      <c r="M982" s="274"/>
      <c r="N982" s="366"/>
      <c r="O982" s="366"/>
      <c r="P982" s="366"/>
      <c r="Q982" s="367">
        <v>42371</v>
      </c>
      <c r="R982" s="365" t="s">
        <v>1648</v>
      </c>
      <c r="S982" s="365"/>
      <c r="T982" s="365">
        <v>4</v>
      </c>
      <c r="U982" s="365"/>
      <c r="V982" s="365"/>
      <c r="W982" s="365"/>
      <c r="X982" s="365"/>
      <c r="Y982" s="365"/>
      <c r="Z982" s="365"/>
      <c r="AA982" s="365"/>
      <c r="AB982" s="365">
        <f t="shared" si="92"/>
        <v>4</v>
      </c>
      <c r="AC982" s="588"/>
      <c r="AD982" s="365"/>
    </row>
    <row r="983" spans="1:30" s="541" customFormat="1" ht="18.75" hidden="1" customHeight="1" x14ac:dyDescent="0.3">
      <c r="A983" s="807"/>
      <c r="B983" s="365" t="s">
        <v>600</v>
      </c>
      <c r="C983" s="588" t="s">
        <v>85</v>
      </c>
      <c r="D983" s="588"/>
      <c r="E983" s="365"/>
      <c r="F983" s="365"/>
      <c r="G983" s="365"/>
      <c r="H983" s="588"/>
      <c r="I983" s="588"/>
      <c r="J983" s="588"/>
      <c r="K983" s="588"/>
      <c r="L983" s="365"/>
      <c r="M983" s="274"/>
      <c r="N983" s="366"/>
      <c r="O983" s="366"/>
      <c r="P983" s="366"/>
      <c r="Q983" s="367">
        <v>42371</v>
      </c>
      <c r="R983" s="365" t="s">
        <v>1648</v>
      </c>
      <c r="S983" s="365"/>
      <c r="T983" s="365">
        <v>1</v>
      </c>
      <c r="U983" s="365"/>
      <c r="V983" s="365"/>
      <c r="W983" s="365"/>
      <c r="X983" s="365"/>
      <c r="Y983" s="365"/>
      <c r="Z983" s="365"/>
      <c r="AA983" s="365"/>
      <c r="AB983" s="365">
        <f t="shared" si="92"/>
        <v>1</v>
      </c>
      <c r="AC983" s="588"/>
      <c r="AD983" s="365"/>
    </row>
    <row r="984" spans="1:30" s="541" customFormat="1" ht="18.75" hidden="1" customHeight="1" x14ac:dyDescent="0.3">
      <c r="A984" s="807"/>
      <c r="B984" s="365" t="s">
        <v>2310</v>
      </c>
      <c r="C984" s="369" t="s">
        <v>499</v>
      </c>
      <c r="D984" s="588" t="s">
        <v>523</v>
      </c>
      <c r="E984" s="365" t="s">
        <v>689</v>
      </c>
      <c r="F984" s="365" t="s">
        <v>524</v>
      </c>
      <c r="G984" s="365" t="s">
        <v>3</v>
      </c>
      <c r="H984" s="588"/>
      <c r="I984" s="588"/>
      <c r="J984" s="588"/>
      <c r="K984" s="588"/>
      <c r="L984" s="365"/>
      <c r="M984" s="274">
        <v>18.899999999999999</v>
      </c>
      <c r="N984" s="366">
        <f>+M984/2</f>
        <v>9.4499999999999993</v>
      </c>
      <c r="O984" s="366">
        <f>+M984/3</f>
        <v>6.3</v>
      </c>
      <c r="P984" s="366">
        <f>+M984+(M984*20%)</f>
        <v>22.68</v>
      </c>
      <c r="Q984" s="367">
        <v>42371</v>
      </c>
      <c r="R984" s="365" t="s">
        <v>1648</v>
      </c>
      <c r="S984" s="365"/>
      <c r="T984" s="365">
        <v>3</v>
      </c>
      <c r="U984" s="365"/>
      <c r="V984" s="365"/>
      <c r="W984" s="365"/>
      <c r="X984" s="365"/>
      <c r="Y984" s="365"/>
      <c r="Z984" s="365"/>
      <c r="AA984" s="365"/>
      <c r="AB984" s="365">
        <f t="shared" si="92"/>
        <v>3</v>
      </c>
      <c r="AC984" s="588"/>
      <c r="AD984" s="365"/>
    </row>
    <row r="985" spans="1:30" s="541" customFormat="1" ht="18.75" hidden="1" customHeight="1" x14ac:dyDescent="0.3">
      <c r="A985" s="807"/>
      <c r="B985" s="365" t="s">
        <v>465</v>
      </c>
      <c r="C985" s="588" t="s">
        <v>85</v>
      </c>
      <c r="D985" s="588" t="s">
        <v>513</v>
      </c>
      <c r="E985" s="365" t="s">
        <v>1960</v>
      </c>
      <c r="F985" s="365" t="s">
        <v>469</v>
      </c>
      <c r="G985" s="365" t="s">
        <v>3</v>
      </c>
      <c r="H985" s="588"/>
      <c r="I985" s="588"/>
      <c r="J985" s="588"/>
      <c r="K985" s="588"/>
      <c r="L985" s="365"/>
      <c r="M985" s="274">
        <v>12.51</v>
      </c>
      <c r="N985" s="366">
        <f>+M985/2</f>
        <v>6.2549999999999999</v>
      </c>
      <c r="O985" s="366">
        <f>+M985/3</f>
        <v>4.17</v>
      </c>
      <c r="P985" s="366">
        <f>+M985+(M985*20%)</f>
        <v>15.012</v>
      </c>
      <c r="Q985" s="367">
        <v>42371</v>
      </c>
      <c r="R985" s="365" t="s">
        <v>1648</v>
      </c>
      <c r="S985" s="365"/>
      <c r="T985" s="365">
        <v>2</v>
      </c>
      <c r="U985" s="365"/>
      <c r="V985" s="365"/>
      <c r="W985" s="365"/>
      <c r="X985" s="365"/>
      <c r="Y985" s="365"/>
      <c r="Z985" s="365"/>
      <c r="AA985" s="365"/>
      <c r="AB985" s="365">
        <f t="shared" si="92"/>
        <v>2</v>
      </c>
      <c r="AC985" s="588"/>
      <c r="AD985" s="365"/>
    </row>
    <row r="986" spans="1:30" s="541" customFormat="1" ht="18.75" hidden="1" customHeight="1" x14ac:dyDescent="0.3">
      <c r="A986" s="807"/>
      <c r="B986" s="365" t="s">
        <v>551</v>
      </c>
      <c r="C986" s="588" t="s">
        <v>590</v>
      </c>
      <c r="D986" s="588" t="s">
        <v>605</v>
      </c>
      <c r="E986" s="364" t="s">
        <v>1949</v>
      </c>
      <c r="F986" s="365" t="s">
        <v>524</v>
      </c>
      <c r="G986" s="365" t="s">
        <v>3</v>
      </c>
      <c r="H986" s="588"/>
      <c r="I986" s="588"/>
      <c r="J986" s="588"/>
      <c r="K986" s="588"/>
      <c r="L986" s="365"/>
      <c r="M986" s="274">
        <v>10.82</v>
      </c>
      <c r="N986" s="366">
        <f>+M986/2</f>
        <v>5.41</v>
      </c>
      <c r="O986" s="366">
        <f>+M986/3</f>
        <v>3.6066666666666669</v>
      </c>
      <c r="P986" s="366">
        <f>+M986+(M986*20%)</f>
        <v>12.984</v>
      </c>
      <c r="Q986" s="367">
        <v>42371</v>
      </c>
      <c r="R986" s="365" t="s">
        <v>1648</v>
      </c>
      <c r="S986" s="365"/>
      <c r="T986" s="365">
        <v>3</v>
      </c>
      <c r="U986" s="365"/>
      <c r="V986" s="367"/>
      <c r="W986" s="365"/>
      <c r="X986" s="365"/>
      <c r="Y986" s="365"/>
      <c r="Z986" s="365"/>
      <c r="AA986" s="365"/>
      <c r="AB986" s="365">
        <f>T986</f>
        <v>3</v>
      </c>
      <c r="AC986" s="588"/>
      <c r="AD986" s="365"/>
    </row>
    <row r="987" spans="1:30" s="541" customFormat="1" ht="18.75" hidden="1" customHeight="1" x14ac:dyDescent="0.3">
      <c r="A987" s="807"/>
      <c r="B987" s="365" t="s">
        <v>551</v>
      </c>
      <c r="C987" s="588" t="s">
        <v>590</v>
      </c>
      <c r="D987" s="588" t="s">
        <v>605</v>
      </c>
      <c r="E987" s="364" t="s">
        <v>1950</v>
      </c>
      <c r="F987" s="364" t="s">
        <v>1951</v>
      </c>
      <c r="G987" s="365" t="s">
        <v>3</v>
      </c>
      <c r="H987" s="588"/>
      <c r="I987" s="588"/>
      <c r="J987" s="588"/>
      <c r="K987" s="588"/>
      <c r="L987" s="365"/>
      <c r="M987" s="274">
        <v>10.82</v>
      </c>
      <c r="N987" s="366">
        <f t="shared" ref="N987:N1004" si="96">+M987/2</f>
        <v>5.41</v>
      </c>
      <c r="O987" s="366">
        <f t="shared" ref="O987:O1004" si="97">+M987/3</f>
        <v>3.6066666666666669</v>
      </c>
      <c r="P987" s="366">
        <f t="shared" ref="P987:P1004" si="98">+M987+(M987*20%)</f>
        <v>12.984</v>
      </c>
      <c r="Q987" s="367">
        <v>42371</v>
      </c>
      <c r="R987" s="365" t="s">
        <v>1648</v>
      </c>
      <c r="S987" s="365"/>
      <c r="T987" s="365">
        <v>2</v>
      </c>
      <c r="U987" s="365"/>
      <c r="V987" s="367"/>
      <c r="W987" s="365"/>
      <c r="X987" s="365"/>
      <c r="Y987" s="365"/>
      <c r="Z987" s="365"/>
      <c r="AA987" s="365"/>
      <c r="AB987" s="365">
        <f>T987</f>
        <v>2</v>
      </c>
      <c r="AC987" s="588"/>
      <c r="AD987" s="365"/>
    </row>
    <row r="988" spans="1:30" s="541" customFormat="1" ht="18.75" hidden="1" customHeight="1" x14ac:dyDescent="0.3">
      <c r="A988" s="807"/>
      <c r="B988" s="365" t="s">
        <v>551</v>
      </c>
      <c r="C988" s="588" t="s">
        <v>591</v>
      </c>
      <c r="D988" s="588" t="s">
        <v>606</v>
      </c>
      <c r="E988" s="364" t="s">
        <v>1952</v>
      </c>
      <c r="F988" s="364" t="s">
        <v>1953</v>
      </c>
      <c r="G988" s="365" t="s">
        <v>3</v>
      </c>
      <c r="H988" s="588"/>
      <c r="I988" s="588"/>
      <c r="J988" s="588"/>
      <c r="K988" s="588"/>
      <c r="L988" s="365"/>
      <c r="M988" s="274">
        <v>10.82</v>
      </c>
      <c r="N988" s="366">
        <f t="shared" si="96"/>
        <v>5.41</v>
      </c>
      <c r="O988" s="366">
        <f t="shared" si="97"/>
        <v>3.6066666666666669</v>
      </c>
      <c r="P988" s="366">
        <f t="shared" si="98"/>
        <v>12.984</v>
      </c>
      <c r="Q988" s="367">
        <v>42371</v>
      </c>
      <c r="R988" s="365" t="s">
        <v>1648</v>
      </c>
      <c r="S988" s="365"/>
      <c r="T988" s="365">
        <v>2</v>
      </c>
      <c r="U988" s="365"/>
      <c r="V988" s="367"/>
      <c r="W988" s="365"/>
      <c r="X988" s="365"/>
      <c r="Y988" s="365"/>
      <c r="Z988" s="365"/>
      <c r="AA988" s="365"/>
      <c r="AB988" s="365">
        <f>T988</f>
        <v>2</v>
      </c>
      <c r="AC988" s="588"/>
      <c r="AD988" s="365"/>
    </row>
    <row r="989" spans="1:30" s="541" customFormat="1" ht="18.75" hidden="1" customHeight="1" x14ac:dyDescent="0.3">
      <c r="A989" s="807"/>
      <c r="B989" s="365" t="s">
        <v>600</v>
      </c>
      <c r="C989" s="369" t="s">
        <v>433</v>
      </c>
      <c r="D989" s="588" t="s">
        <v>686</v>
      </c>
      <c r="E989" s="364" t="s">
        <v>687</v>
      </c>
      <c r="F989" s="365" t="s">
        <v>647</v>
      </c>
      <c r="G989" s="365" t="s">
        <v>3</v>
      </c>
      <c r="H989" s="588"/>
      <c r="I989" s="588"/>
      <c r="J989" s="588"/>
      <c r="K989" s="588"/>
      <c r="L989" s="365"/>
      <c r="M989" s="274">
        <v>38.71</v>
      </c>
      <c r="N989" s="366">
        <f t="shared" si="96"/>
        <v>19.355</v>
      </c>
      <c r="O989" s="366">
        <f t="shared" si="97"/>
        <v>12.903333333333334</v>
      </c>
      <c r="P989" s="366">
        <f t="shared" si="98"/>
        <v>46.451999999999998</v>
      </c>
      <c r="Q989" s="367">
        <v>42371</v>
      </c>
      <c r="R989" s="365" t="s">
        <v>1648</v>
      </c>
      <c r="S989" s="365"/>
      <c r="T989" s="365">
        <v>1</v>
      </c>
      <c r="U989" s="365"/>
      <c r="V989" s="367"/>
      <c r="W989" s="365"/>
      <c r="X989" s="365"/>
      <c r="Y989" s="365"/>
      <c r="Z989" s="365"/>
      <c r="AA989" s="533"/>
      <c r="AB989" s="365">
        <v>1</v>
      </c>
      <c r="AC989" s="588"/>
      <c r="AD989" s="365"/>
    </row>
    <row r="990" spans="1:30" s="541" customFormat="1" ht="18.75" hidden="1" customHeight="1" x14ac:dyDescent="0.3">
      <c r="A990" s="807"/>
      <c r="B990" s="365" t="s">
        <v>1227</v>
      </c>
      <c r="C990" s="590" t="s">
        <v>1228</v>
      </c>
      <c r="D990" s="590" t="s">
        <v>1229</v>
      </c>
      <c r="E990" s="365" t="s">
        <v>1821</v>
      </c>
      <c r="F990" s="365"/>
      <c r="G990" s="365" t="s">
        <v>3</v>
      </c>
      <c r="H990" s="588"/>
      <c r="I990" s="588"/>
      <c r="J990" s="588"/>
      <c r="K990" s="588"/>
      <c r="L990" s="588"/>
      <c r="M990" s="280">
        <v>3.92</v>
      </c>
      <c r="N990" s="368">
        <f t="shared" si="96"/>
        <v>1.96</v>
      </c>
      <c r="O990" s="368">
        <f t="shared" si="97"/>
        <v>1.3066666666666666</v>
      </c>
      <c r="P990" s="368">
        <f t="shared" si="98"/>
        <v>4.7039999999999997</v>
      </c>
      <c r="Q990" s="367">
        <v>42371</v>
      </c>
      <c r="R990" s="365" t="s">
        <v>1648</v>
      </c>
      <c r="S990" s="365"/>
      <c r="T990" s="365">
        <v>8</v>
      </c>
      <c r="U990" s="365"/>
      <c r="V990" s="367"/>
      <c r="W990" s="365"/>
      <c r="X990" s="365"/>
      <c r="Y990" s="365"/>
      <c r="Z990" s="365"/>
      <c r="AA990" s="533"/>
      <c r="AB990" s="365">
        <v>8</v>
      </c>
      <c r="AC990" s="588"/>
      <c r="AD990" s="365"/>
    </row>
    <row r="991" spans="1:30" s="541" customFormat="1" ht="18.75" hidden="1" customHeight="1" x14ac:dyDescent="0.3">
      <c r="A991" s="807"/>
      <c r="B991" s="365" t="s">
        <v>1227</v>
      </c>
      <c r="C991" s="590" t="s">
        <v>1230</v>
      </c>
      <c r="D991" s="590" t="s">
        <v>1231</v>
      </c>
      <c r="E991" s="365" t="s">
        <v>1821</v>
      </c>
      <c r="F991" s="365"/>
      <c r="G991" s="365" t="s">
        <v>3</v>
      </c>
      <c r="H991" s="588"/>
      <c r="I991" s="588"/>
      <c r="J991" s="588"/>
      <c r="K991" s="588"/>
      <c r="L991" s="588"/>
      <c r="M991" s="280">
        <v>3.92</v>
      </c>
      <c r="N991" s="368">
        <f t="shared" si="96"/>
        <v>1.96</v>
      </c>
      <c r="O991" s="368">
        <f t="shared" si="97"/>
        <v>1.3066666666666666</v>
      </c>
      <c r="P991" s="368">
        <f t="shared" si="98"/>
        <v>4.7039999999999997</v>
      </c>
      <c r="Q991" s="367">
        <v>42371</v>
      </c>
      <c r="R991" s="365" t="s">
        <v>1648</v>
      </c>
      <c r="S991" s="365"/>
      <c r="T991" s="365">
        <v>9</v>
      </c>
      <c r="U991" s="365"/>
      <c r="V991" s="367"/>
      <c r="W991" s="365"/>
      <c r="X991" s="365"/>
      <c r="Y991" s="365"/>
      <c r="Z991" s="365"/>
      <c r="AA991" s="533"/>
      <c r="AB991" s="365">
        <v>9</v>
      </c>
      <c r="AC991" s="588"/>
      <c r="AD991" s="365"/>
    </row>
    <row r="992" spans="1:30" s="541" customFormat="1" ht="18.75" hidden="1" customHeight="1" x14ac:dyDescent="0.3">
      <c r="A992" s="807"/>
      <c r="B992" s="365" t="s">
        <v>1168</v>
      </c>
      <c r="C992" s="588" t="s">
        <v>1621</v>
      </c>
      <c r="D992" s="588" t="s">
        <v>1624</v>
      </c>
      <c r="E992" s="365" t="s">
        <v>1625</v>
      </c>
      <c r="F992" s="365"/>
      <c r="G992" s="365" t="s">
        <v>3</v>
      </c>
      <c r="H992" s="588"/>
      <c r="I992" s="588"/>
      <c r="J992" s="588"/>
      <c r="K992" s="588"/>
      <c r="L992" s="588"/>
      <c r="M992" s="280">
        <v>10.39</v>
      </c>
      <c r="N992" s="368">
        <f t="shared" si="96"/>
        <v>5.1950000000000003</v>
      </c>
      <c r="O992" s="368">
        <f t="shared" si="97"/>
        <v>3.4633333333333334</v>
      </c>
      <c r="P992" s="368">
        <f t="shared" si="98"/>
        <v>12.468</v>
      </c>
      <c r="Q992" s="367">
        <v>42371</v>
      </c>
      <c r="R992" s="365" t="s">
        <v>1648</v>
      </c>
      <c r="S992" s="365"/>
      <c r="T992" s="365">
        <v>1</v>
      </c>
      <c r="U992" s="365"/>
      <c r="V992" s="367"/>
      <c r="W992" s="365"/>
      <c r="X992" s="365"/>
      <c r="Y992" s="365"/>
      <c r="Z992" s="365"/>
      <c r="AA992" s="533"/>
      <c r="AB992" s="365">
        <v>1</v>
      </c>
      <c r="AC992" s="588"/>
      <c r="AD992" s="365"/>
    </row>
    <row r="993" spans="1:30" s="541" customFormat="1" ht="18.75" hidden="1" customHeight="1" x14ac:dyDescent="0.3">
      <c r="A993" s="807"/>
      <c r="B993" s="365" t="s">
        <v>1168</v>
      </c>
      <c r="C993" s="588" t="s">
        <v>1623</v>
      </c>
      <c r="D993" s="588" t="s">
        <v>1622</v>
      </c>
      <c r="E993" s="365" t="s">
        <v>1625</v>
      </c>
      <c r="F993" s="365"/>
      <c r="G993" s="365" t="s">
        <v>3</v>
      </c>
      <c r="H993" s="588"/>
      <c r="I993" s="588"/>
      <c r="J993" s="588"/>
      <c r="K993" s="588"/>
      <c r="L993" s="588"/>
      <c r="M993" s="280">
        <v>10.39</v>
      </c>
      <c r="N993" s="368">
        <f t="shared" si="96"/>
        <v>5.1950000000000003</v>
      </c>
      <c r="O993" s="368">
        <f t="shared" si="97"/>
        <v>3.4633333333333334</v>
      </c>
      <c r="P993" s="368">
        <f t="shared" si="98"/>
        <v>12.468</v>
      </c>
      <c r="Q993" s="367">
        <v>42371</v>
      </c>
      <c r="R993" s="365" t="s">
        <v>1648</v>
      </c>
      <c r="S993" s="365"/>
      <c r="T993" s="365">
        <v>2</v>
      </c>
      <c r="U993" s="365"/>
      <c r="V993" s="367"/>
      <c r="W993" s="365"/>
      <c r="X993" s="365"/>
      <c r="Y993" s="365"/>
      <c r="Z993" s="365"/>
      <c r="AA993" s="533"/>
      <c r="AB993" s="365">
        <v>2</v>
      </c>
      <c r="AC993" s="588"/>
      <c r="AD993" s="365"/>
    </row>
    <row r="994" spans="1:30" s="541" customFormat="1" ht="18.75" hidden="1" customHeight="1" x14ac:dyDescent="0.3">
      <c r="A994" s="807"/>
      <c r="B994" s="365" t="s">
        <v>137</v>
      </c>
      <c r="C994" s="590" t="s">
        <v>1958</v>
      </c>
      <c r="D994" s="588" t="s">
        <v>226</v>
      </c>
      <c r="E994" s="533" t="s">
        <v>1959</v>
      </c>
      <c r="F994" s="365" t="s">
        <v>629</v>
      </c>
      <c r="G994" s="365" t="s">
        <v>3</v>
      </c>
      <c r="H994" s="588"/>
      <c r="I994" s="588"/>
      <c r="J994" s="588"/>
      <c r="K994" s="588"/>
      <c r="L994" s="588"/>
      <c r="M994" s="280">
        <v>57.04</v>
      </c>
      <c r="N994" s="368">
        <f t="shared" si="96"/>
        <v>28.52</v>
      </c>
      <c r="O994" s="368">
        <f t="shared" si="97"/>
        <v>19.013333333333332</v>
      </c>
      <c r="P994" s="368">
        <f t="shared" si="98"/>
        <v>68.448000000000008</v>
      </c>
      <c r="Q994" s="367">
        <v>42371</v>
      </c>
      <c r="R994" s="365" t="s">
        <v>1648</v>
      </c>
      <c r="S994" s="365"/>
      <c r="T994" s="533">
        <v>1</v>
      </c>
      <c r="U994" s="365"/>
      <c r="V994" s="367"/>
      <c r="W994" s="365"/>
      <c r="X994" s="365"/>
      <c r="Y994" s="365"/>
      <c r="Z994" s="365"/>
      <c r="AA994" s="533"/>
      <c r="AB994" s="533">
        <f>T994</f>
        <v>1</v>
      </c>
      <c r="AC994" s="588"/>
      <c r="AD994" s="365"/>
    </row>
    <row r="995" spans="1:30" s="541" customFormat="1" ht="18.75" hidden="1" customHeight="1" x14ac:dyDescent="0.3">
      <c r="A995" s="807"/>
      <c r="B995" s="365" t="s">
        <v>1582</v>
      </c>
      <c r="C995" s="588" t="s">
        <v>1581</v>
      </c>
      <c r="D995" s="588" t="s">
        <v>1583</v>
      </c>
      <c r="E995" s="365" t="s">
        <v>1584</v>
      </c>
      <c r="F995" s="365" t="s">
        <v>1585</v>
      </c>
      <c r="G995" s="365" t="s">
        <v>3</v>
      </c>
      <c r="H995" s="588"/>
      <c r="I995" s="588"/>
      <c r="J995" s="588"/>
      <c r="K995" s="588"/>
      <c r="L995" s="588"/>
      <c r="M995" s="280">
        <v>40.03</v>
      </c>
      <c r="N995" s="368">
        <f t="shared" si="96"/>
        <v>20.015000000000001</v>
      </c>
      <c r="O995" s="368">
        <f t="shared" si="97"/>
        <v>13.343333333333334</v>
      </c>
      <c r="P995" s="368">
        <f t="shared" si="98"/>
        <v>48.036000000000001</v>
      </c>
      <c r="Q995" s="367">
        <v>42371</v>
      </c>
      <c r="R995" s="365" t="s">
        <v>1648</v>
      </c>
      <c r="S995" s="365"/>
      <c r="T995" s="365">
        <v>1</v>
      </c>
      <c r="U995" s="365"/>
      <c r="V995" s="367"/>
      <c r="W995" s="365"/>
      <c r="X995" s="365"/>
      <c r="Y995" s="365"/>
      <c r="Z995" s="365"/>
      <c r="AA995" s="533"/>
      <c r="AB995" s="365">
        <v>1</v>
      </c>
      <c r="AC995" s="588"/>
      <c r="AD995" s="365"/>
    </row>
    <row r="996" spans="1:30" s="541" customFormat="1" ht="18.75" hidden="1" customHeight="1" x14ac:dyDescent="0.3">
      <c r="A996" s="807"/>
      <c r="B996" s="365" t="s">
        <v>1582</v>
      </c>
      <c r="C996" s="588" t="s">
        <v>1581</v>
      </c>
      <c r="D996" s="588" t="s">
        <v>1583</v>
      </c>
      <c r="E996" s="365" t="s">
        <v>866</v>
      </c>
      <c r="F996" s="365" t="s">
        <v>1585</v>
      </c>
      <c r="G996" s="365" t="s">
        <v>3</v>
      </c>
      <c r="H996" s="588"/>
      <c r="I996" s="588"/>
      <c r="J996" s="588"/>
      <c r="K996" s="588"/>
      <c r="L996" s="588"/>
      <c r="M996" s="280">
        <v>40.03</v>
      </c>
      <c r="N996" s="368">
        <f t="shared" si="96"/>
        <v>20.015000000000001</v>
      </c>
      <c r="O996" s="368">
        <f t="shared" si="97"/>
        <v>13.343333333333334</v>
      </c>
      <c r="P996" s="368">
        <f t="shared" si="98"/>
        <v>48.036000000000001</v>
      </c>
      <c r="Q996" s="367">
        <v>42371</v>
      </c>
      <c r="R996" s="365" t="s">
        <v>1648</v>
      </c>
      <c r="S996" s="365"/>
      <c r="T996" s="365">
        <v>1</v>
      </c>
      <c r="U996" s="365"/>
      <c r="V996" s="367"/>
      <c r="W996" s="365"/>
      <c r="X996" s="365"/>
      <c r="Y996" s="365"/>
      <c r="Z996" s="365"/>
      <c r="AA996" s="533"/>
      <c r="AB996" s="365">
        <v>1</v>
      </c>
      <c r="AC996" s="588"/>
      <c r="AD996" s="365"/>
    </row>
    <row r="997" spans="1:30" s="541" customFormat="1" ht="18.75" hidden="1" customHeight="1" x14ac:dyDescent="0.3">
      <c r="A997" s="806" t="s">
        <v>1422</v>
      </c>
      <c r="B997" s="365" t="s">
        <v>729</v>
      </c>
      <c r="C997" s="369" t="s">
        <v>576</v>
      </c>
      <c r="D997" s="588" t="s">
        <v>744</v>
      </c>
      <c r="E997" s="365" t="s">
        <v>1977</v>
      </c>
      <c r="F997" s="365" t="s">
        <v>343</v>
      </c>
      <c r="G997" s="365" t="s">
        <v>3</v>
      </c>
      <c r="H997" s="588"/>
      <c r="I997" s="588"/>
      <c r="J997" s="588"/>
      <c r="K997" s="588"/>
      <c r="L997" s="365"/>
      <c r="M997" s="274">
        <v>45.69</v>
      </c>
      <c r="N997" s="366">
        <f t="shared" si="96"/>
        <v>22.844999999999999</v>
      </c>
      <c r="O997" s="366">
        <f t="shared" si="97"/>
        <v>15.229999999999999</v>
      </c>
      <c r="P997" s="366">
        <f t="shared" si="98"/>
        <v>54.827999999999996</v>
      </c>
      <c r="Q997" s="367">
        <v>42371</v>
      </c>
      <c r="R997" s="365" t="s">
        <v>1648</v>
      </c>
      <c r="S997" s="365"/>
      <c r="T997" s="365">
        <v>1</v>
      </c>
      <c r="U997" s="365"/>
      <c r="V997" s="367"/>
      <c r="W997" s="365"/>
      <c r="X997" s="365"/>
      <c r="Y997" s="365"/>
      <c r="Z997" s="365"/>
      <c r="AA997" s="533"/>
      <c r="AB997" s="365">
        <v>1</v>
      </c>
      <c r="AC997" s="588"/>
      <c r="AD997" s="365"/>
    </row>
    <row r="998" spans="1:30" s="541" customFormat="1" ht="18.75" hidden="1" customHeight="1" x14ac:dyDescent="0.3">
      <c r="A998" s="806"/>
      <c r="B998" s="365" t="s">
        <v>824</v>
      </c>
      <c r="C998" s="588" t="s">
        <v>758</v>
      </c>
      <c r="D998" s="588" t="s">
        <v>759</v>
      </c>
      <c r="E998" s="365" t="s">
        <v>187</v>
      </c>
      <c r="F998" s="365"/>
      <c r="G998" s="365" t="s">
        <v>3</v>
      </c>
      <c r="H998" s="588"/>
      <c r="I998" s="588"/>
      <c r="J998" s="588"/>
      <c r="K998" s="588"/>
      <c r="L998" s="365"/>
      <c r="M998" s="274">
        <v>41.55</v>
      </c>
      <c r="N998" s="366">
        <f t="shared" si="96"/>
        <v>20.774999999999999</v>
      </c>
      <c r="O998" s="366">
        <f t="shared" si="97"/>
        <v>13.85</v>
      </c>
      <c r="P998" s="366">
        <f t="shared" si="98"/>
        <v>49.86</v>
      </c>
      <c r="Q998" s="367">
        <v>42371</v>
      </c>
      <c r="R998" s="365" t="s">
        <v>1648</v>
      </c>
      <c r="S998" s="365"/>
      <c r="T998" s="365">
        <v>1</v>
      </c>
      <c r="U998" s="365"/>
      <c r="V998" s="367"/>
      <c r="W998" s="365"/>
      <c r="X998" s="365"/>
      <c r="Y998" s="365"/>
      <c r="Z998" s="365"/>
      <c r="AA998" s="533"/>
      <c r="AB998" s="365">
        <v>1</v>
      </c>
      <c r="AC998" s="588"/>
      <c r="AD998" s="365"/>
    </row>
    <row r="999" spans="1:30" s="541" customFormat="1" ht="18.75" hidden="1" customHeight="1" x14ac:dyDescent="0.3">
      <c r="A999" s="806"/>
      <c r="B999" s="365" t="s">
        <v>824</v>
      </c>
      <c r="C999" s="588" t="s">
        <v>760</v>
      </c>
      <c r="D999" s="588" t="s">
        <v>761</v>
      </c>
      <c r="E999" s="365" t="s">
        <v>187</v>
      </c>
      <c r="F999" s="365"/>
      <c r="G999" s="365" t="s">
        <v>3</v>
      </c>
      <c r="H999" s="588"/>
      <c r="I999" s="588"/>
      <c r="J999" s="588"/>
      <c r="K999" s="588"/>
      <c r="L999" s="365"/>
      <c r="M999" s="274">
        <v>39.31</v>
      </c>
      <c r="N999" s="366">
        <f t="shared" si="96"/>
        <v>19.655000000000001</v>
      </c>
      <c r="O999" s="366">
        <f t="shared" si="97"/>
        <v>13.103333333333333</v>
      </c>
      <c r="P999" s="366">
        <f t="shared" si="98"/>
        <v>47.172000000000004</v>
      </c>
      <c r="Q999" s="367">
        <v>42371</v>
      </c>
      <c r="R999" s="365" t="s">
        <v>1648</v>
      </c>
      <c r="S999" s="365"/>
      <c r="T999" s="365">
        <v>1</v>
      </c>
      <c r="U999" s="365"/>
      <c r="V999" s="367"/>
      <c r="W999" s="365"/>
      <c r="X999" s="365"/>
      <c r="Y999" s="365"/>
      <c r="Z999" s="365"/>
      <c r="AA999" s="533"/>
      <c r="AB999" s="365">
        <v>1</v>
      </c>
      <c r="AC999" s="588"/>
      <c r="AD999" s="365"/>
    </row>
    <row r="1000" spans="1:30" s="541" customFormat="1" ht="18.75" hidden="1" customHeight="1" x14ac:dyDescent="0.3">
      <c r="A1000" s="806"/>
      <c r="B1000" s="365" t="s">
        <v>824</v>
      </c>
      <c r="C1000" s="588" t="s">
        <v>762</v>
      </c>
      <c r="D1000" s="588" t="s">
        <v>763</v>
      </c>
      <c r="E1000" s="365" t="s">
        <v>187</v>
      </c>
      <c r="F1000" s="365"/>
      <c r="G1000" s="365" t="s">
        <v>3</v>
      </c>
      <c r="H1000" s="588"/>
      <c r="I1000" s="588"/>
      <c r="J1000" s="588"/>
      <c r="K1000" s="588"/>
      <c r="L1000" s="365"/>
      <c r="M1000" s="274">
        <v>39.31</v>
      </c>
      <c r="N1000" s="366">
        <f t="shared" si="96"/>
        <v>19.655000000000001</v>
      </c>
      <c r="O1000" s="366">
        <f t="shared" si="97"/>
        <v>13.103333333333333</v>
      </c>
      <c r="P1000" s="366">
        <f t="shared" si="98"/>
        <v>47.172000000000004</v>
      </c>
      <c r="Q1000" s="367">
        <v>42371</v>
      </c>
      <c r="R1000" s="365" t="s">
        <v>1648</v>
      </c>
      <c r="S1000" s="365"/>
      <c r="T1000" s="365">
        <v>1</v>
      </c>
      <c r="U1000" s="365"/>
      <c r="V1000" s="367"/>
      <c r="W1000" s="365"/>
      <c r="X1000" s="365"/>
      <c r="Y1000" s="365"/>
      <c r="Z1000" s="365"/>
      <c r="AA1000" s="533"/>
      <c r="AB1000" s="365">
        <v>1</v>
      </c>
      <c r="AC1000" s="588"/>
      <c r="AD1000" s="365"/>
    </row>
    <row r="1001" spans="1:30" s="541" customFormat="1" ht="18.75" hidden="1" customHeight="1" x14ac:dyDescent="0.3">
      <c r="A1001" s="806"/>
      <c r="B1001" s="365" t="s">
        <v>824</v>
      </c>
      <c r="C1001" s="588" t="s">
        <v>764</v>
      </c>
      <c r="D1001" s="588" t="s">
        <v>765</v>
      </c>
      <c r="E1001" s="365" t="s">
        <v>187</v>
      </c>
      <c r="F1001" s="365"/>
      <c r="G1001" s="365" t="s">
        <v>3</v>
      </c>
      <c r="H1001" s="588"/>
      <c r="I1001" s="588"/>
      <c r="J1001" s="588"/>
      <c r="K1001" s="588"/>
      <c r="L1001" s="365"/>
      <c r="M1001" s="274">
        <v>42.89</v>
      </c>
      <c r="N1001" s="366">
        <f t="shared" si="96"/>
        <v>21.445</v>
      </c>
      <c r="O1001" s="366">
        <f t="shared" si="97"/>
        <v>14.296666666666667</v>
      </c>
      <c r="P1001" s="366">
        <f t="shared" si="98"/>
        <v>51.468000000000004</v>
      </c>
      <c r="Q1001" s="367">
        <v>42371</v>
      </c>
      <c r="R1001" s="365" t="s">
        <v>1648</v>
      </c>
      <c r="S1001" s="365"/>
      <c r="T1001" s="365">
        <v>1</v>
      </c>
      <c r="U1001" s="365"/>
      <c r="V1001" s="367"/>
      <c r="W1001" s="365"/>
      <c r="X1001" s="365"/>
      <c r="Y1001" s="365"/>
      <c r="Z1001" s="365"/>
      <c r="AA1001" s="533"/>
      <c r="AB1001" s="365">
        <v>1</v>
      </c>
      <c r="AC1001" s="588"/>
      <c r="AD1001" s="365"/>
    </row>
    <row r="1002" spans="1:30" s="541" customFormat="1" ht="18.75" hidden="1" customHeight="1" x14ac:dyDescent="0.3">
      <c r="A1002" s="806"/>
      <c r="B1002" s="365" t="s">
        <v>824</v>
      </c>
      <c r="C1002" s="588" t="s">
        <v>766</v>
      </c>
      <c r="D1002" s="588" t="s">
        <v>767</v>
      </c>
      <c r="E1002" s="365" t="s">
        <v>187</v>
      </c>
      <c r="F1002" s="365"/>
      <c r="G1002" s="365" t="s">
        <v>3</v>
      </c>
      <c r="H1002" s="588"/>
      <c r="I1002" s="588"/>
      <c r="J1002" s="588"/>
      <c r="K1002" s="588"/>
      <c r="L1002" s="365"/>
      <c r="M1002" s="274">
        <v>37.08</v>
      </c>
      <c r="N1002" s="366">
        <f t="shared" si="96"/>
        <v>18.54</v>
      </c>
      <c r="O1002" s="366">
        <f t="shared" si="97"/>
        <v>12.36</v>
      </c>
      <c r="P1002" s="366">
        <f t="shared" si="98"/>
        <v>44.495999999999995</v>
      </c>
      <c r="Q1002" s="367">
        <v>42371</v>
      </c>
      <c r="R1002" s="365" t="s">
        <v>1648</v>
      </c>
      <c r="S1002" s="365"/>
      <c r="T1002" s="365">
        <v>1</v>
      </c>
      <c r="U1002" s="365"/>
      <c r="V1002" s="367"/>
      <c r="W1002" s="365"/>
      <c r="X1002" s="365"/>
      <c r="Y1002" s="365"/>
      <c r="Z1002" s="365"/>
      <c r="AA1002" s="533"/>
      <c r="AB1002" s="365">
        <v>1</v>
      </c>
      <c r="AC1002" s="588"/>
      <c r="AD1002" s="365"/>
    </row>
    <row r="1003" spans="1:30" s="541" customFormat="1" ht="18.75" hidden="1" customHeight="1" x14ac:dyDescent="0.3">
      <c r="A1003" s="806"/>
      <c r="B1003" s="365" t="s">
        <v>1309</v>
      </c>
      <c r="C1003" s="588" t="s">
        <v>1342</v>
      </c>
      <c r="D1003" s="588" t="s">
        <v>1343</v>
      </c>
      <c r="E1003" s="365" t="s">
        <v>1306</v>
      </c>
      <c r="F1003" s="365" t="s">
        <v>1344</v>
      </c>
      <c r="G1003" s="365" t="s">
        <v>3</v>
      </c>
      <c r="H1003" s="588"/>
      <c r="I1003" s="588"/>
      <c r="J1003" s="588"/>
      <c r="K1003" s="588"/>
      <c r="L1003" s="588"/>
      <c r="M1003" s="280">
        <v>22.02</v>
      </c>
      <c r="N1003" s="368">
        <f t="shared" si="96"/>
        <v>11.01</v>
      </c>
      <c r="O1003" s="368">
        <f t="shared" si="97"/>
        <v>7.34</v>
      </c>
      <c r="P1003" s="368">
        <f t="shared" si="98"/>
        <v>26.423999999999999</v>
      </c>
      <c r="Q1003" s="367">
        <v>42371</v>
      </c>
      <c r="R1003" s="365" t="s">
        <v>1648</v>
      </c>
      <c r="S1003" s="365"/>
      <c r="T1003" s="365">
        <v>2</v>
      </c>
      <c r="U1003" s="365"/>
      <c r="V1003" s="367"/>
      <c r="W1003" s="365"/>
      <c r="X1003" s="365"/>
      <c r="Y1003" s="365"/>
      <c r="Z1003" s="365"/>
      <c r="AA1003" s="533"/>
      <c r="AB1003" s="365">
        <v>2</v>
      </c>
      <c r="AC1003" s="588"/>
      <c r="AD1003" s="365"/>
    </row>
    <row r="1004" spans="1:30" s="541" customFormat="1" ht="18.75" hidden="1" customHeight="1" x14ac:dyDescent="0.3">
      <c r="A1004" s="806"/>
      <c r="B1004" s="365" t="s">
        <v>1309</v>
      </c>
      <c r="C1004" s="588" t="s">
        <v>1342</v>
      </c>
      <c r="D1004" s="588" t="s">
        <v>1343</v>
      </c>
      <c r="E1004" s="365" t="s">
        <v>1980</v>
      </c>
      <c r="F1004" s="365" t="s">
        <v>1344</v>
      </c>
      <c r="G1004" s="365" t="s">
        <v>3</v>
      </c>
      <c r="H1004" s="588"/>
      <c r="I1004" s="588"/>
      <c r="J1004" s="588"/>
      <c r="K1004" s="588"/>
      <c r="L1004" s="588"/>
      <c r="M1004" s="280">
        <v>22.02</v>
      </c>
      <c r="N1004" s="368">
        <f t="shared" si="96"/>
        <v>11.01</v>
      </c>
      <c r="O1004" s="368">
        <f t="shared" si="97"/>
        <v>7.34</v>
      </c>
      <c r="P1004" s="368">
        <f t="shared" si="98"/>
        <v>26.423999999999999</v>
      </c>
      <c r="Q1004" s="367">
        <v>42371</v>
      </c>
      <c r="R1004" s="365" t="s">
        <v>1648</v>
      </c>
      <c r="S1004" s="365"/>
      <c r="T1004" s="365">
        <v>2</v>
      </c>
      <c r="U1004" s="365"/>
      <c r="V1004" s="367"/>
      <c r="W1004" s="365"/>
      <c r="X1004" s="365"/>
      <c r="Y1004" s="365"/>
      <c r="Z1004" s="365"/>
      <c r="AA1004" s="533"/>
      <c r="AB1004" s="365">
        <v>2</v>
      </c>
      <c r="AC1004" s="588"/>
      <c r="AD1004" s="365"/>
    </row>
    <row r="1005" spans="1:30" s="541" customFormat="1" ht="18.75" hidden="1" customHeight="1" x14ac:dyDescent="0.3">
      <c r="A1005" s="806"/>
      <c r="B1005" s="365" t="s">
        <v>842</v>
      </c>
      <c r="C1005" s="588" t="s">
        <v>724</v>
      </c>
      <c r="D1005" s="588"/>
      <c r="E1005" s="365"/>
      <c r="F1005" s="365"/>
      <c r="G1005" s="365"/>
      <c r="H1005" s="588"/>
      <c r="I1005" s="588"/>
      <c r="J1005" s="588"/>
      <c r="K1005" s="588"/>
      <c r="L1005" s="588"/>
      <c r="M1005" s="280"/>
      <c r="N1005" s="368"/>
      <c r="O1005" s="368"/>
      <c r="P1005" s="368"/>
      <c r="Q1005" s="367">
        <v>42371</v>
      </c>
      <c r="R1005" s="365" t="s">
        <v>1648</v>
      </c>
      <c r="S1005" s="365"/>
      <c r="T1005" s="365">
        <v>2</v>
      </c>
      <c r="U1005" s="365"/>
      <c r="V1005" s="367"/>
      <c r="W1005" s="365"/>
      <c r="X1005" s="365"/>
      <c r="Y1005" s="365"/>
      <c r="Z1005" s="365"/>
      <c r="AA1005" s="533"/>
      <c r="AB1005" s="365">
        <v>2</v>
      </c>
      <c r="AC1005" s="588"/>
      <c r="AD1005" s="365"/>
    </row>
    <row r="1006" spans="1:30" s="541" customFormat="1" ht="18.75" hidden="1" customHeight="1" x14ac:dyDescent="0.3">
      <c r="A1006" s="806"/>
      <c r="B1006" s="365" t="s">
        <v>1241</v>
      </c>
      <c r="C1006" s="588" t="s">
        <v>1275</v>
      </c>
      <c r="D1006" s="588" t="s">
        <v>1276</v>
      </c>
      <c r="E1006" s="365" t="s">
        <v>1277</v>
      </c>
      <c r="F1006" s="365" t="s">
        <v>552</v>
      </c>
      <c r="G1006" s="365" t="s">
        <v>3</v>
      </c>
      <c r="H1006" s="588"/>
      <c r="I1006" s="588"/>
      <c r="J1006" s="588"/>
      <c r="K1006" s="588"/>
      <c r="L1006" s="588"/>
      <c r="M1006" s="280">
        <v>45.29</v>
      </c>
      <c r="N1006" s="368">
        <f t="shared" ref="N1006:N1018" si="99">+M1006/2</f>
        <v>22.645</v>
      </c>
      <c r="O1006" s="368">
        <f t="shared" ref="O1006:O1018" si="100">+M1006/3</f>
        <v>15.096666666666666</v>
      </c>
      <c r="P1006" s="368">
        <f t="shared" ref="P1006:P1018" si="101">+M1006+(M1006*20%)</f>
        <v>54.347999999999999</v>
      </c>
      <c r="Q1006" s="367">
        <v>42371</v>
      </c>
      <c r="R1006" s="365" t="s">
        <v>1648</v>
      </c>
      <c r="S1006" s="365"/>
      <c r="T1006" s="365">
        <v>1</v>
      </c>
      <c r="U1006" s="365"/>
      <c r="V1006" s="367"/>
      <c r="W1006" s="365"/>
      <c r="X1006" s="365"/>
      <c r="Y1006" s="365"/>
      <c r="Z1006" s="365"/>
      <c r="AA1006" s="533"/>
      <c r="AB1006" s="365">
        <v>1</v>
      </c>
      <c r="AC1006" s="588"/>
      <c r="AD1006" s="365"/>
    </row>
    <row r="1007" spans="1:30" s="541" customFormat="1" ht="18.75" hidden="1" customHeight="1" x14ac:dyDescent="0.3">
      <c r="A1007" s="806"/>
      <c r="B1007" s="365" t="s">
        <v>1278</v>
      </c>
      <c r="C1007" s="588" t="s">
        <v>1279</v>
      </c>
      <c r="D1007" s="588" t="s">
        <v>1281</v>
      </c>
      <c r="E1007" s="365" t="s">
        <v>1306</v>
      </c>
      <c r="F1007" s="365" t="s">
        <v>552</v>
      </c>
      <c r="G1007" s="365" t="s">
        <v>3</v>
      </c>
      <c r="H1007" s="588"/>
      <c r="I1007" s="588"/>
      <c r="J1007" s="588"/>
      <c r="K1007" s="588"/>
      <c r="L1007" s="588"/>
      <c r="M1007" s="280">
        <v>49.34</v>
      </c>
      <c r="N1007" s="368">
        <f t="shared" si="99"/>
        <v>24.67</v>
      </c>
      <c r="O1007" s="368">
        <f t="shared" si="100"/>
        <v>16.446666666666669</v>
      </c>
      <c r="P1007" s="368">
        <f t="shared" si="101"/>
        <v>59.208000000000006</v>
      </c>
      <c r="Q1007" s="367">
        <v>42371</v>
      </c>
      <c r="R1007" s="365" t="s">
        <v>1648</v>
      </c>
      <c r="S1007" s="365"/>
      <c r="T1007" s="365">
        <v>1</v>
      </c>
      <c r="U1007" s="365"/>
      <c r="V1007" s="367"/>
      <c r="W1007" s="365"/>
      <c r="X1007" s="365"/>
      <c r="Y1007" s="365"/>
      <c r="Z1007" s="365"/>
      <c r="AA1007" s="533"/>
      <c r="AB1007" s="365">
        <v>1</v>
      </c>
      <c r="AC1007" s="588"/>
      <c r="AD1007" s="365"/>
    </row>
    <row r="1008" spans="1:30" s="541" customFormat="1" ht="18.75" hidden="1" customHeight="1" x14ac:dyDescent="0.3">
      <c r="A1008" s="806"/>
      <c r="B1008" s="365" t="s">
        <v>1278</v>
      </c>
      <c r="C1008" s="588" t="s">
        <v>1280</v>
      </c>
      <c r="D1008" s="588" t="s">
        <v>1282</v>
      </c>
      <c r="E1008" s="365" t="s">
        <v>911</v>
      </c>
      <c r="F1008" s="365" t="s">
        <v>552</v>
      </c>
      <c r="G1008" s="365" t="s">
        <v>3</v>
      </c>
      <c r="H1008" s="588"/>
      <c r="I1008" s="588"/>
      <c r="J1008" s="588"/>
      <c r="K1008" s="588"/>
      <c r="L1008" s="588"/>
      <c r="M1008" s="280">
        <v>49.34</v>
      </c>
      <c r="N1008" s="368">
        <f t="shared" si="99"/>
        <v>24.67</v>
      </c>
      <c r="O1008" s="368">
        <f t="shared" si="100"/>
        <v>16.446666666666669</v>
      </c>
      <c r="P1008" s="368">
        <f t="shared" si="101"/>
        <v>59.208000000000006</v>
      </c>
      <c r="Q1008" s="367">
        <v>42371</v>
      </c>
      <c r="R1008" s="365" t="s">
        <v>1648</v>
      </c>
      <c r="S1008" s="365"/>
      <c r="T1008" s="365">
        <v>1</v>
      </c>
      <c r="U1008" s="365"/>
      <c r="V1008" s="367"/>
      <c r="W1008" s="365"/>
      <c r="X1008" s="365"/>
      <c r="Y1008" s="365"/>
      <c r="Z1008" s="365"/>
      <c r="AA1008" s="533"/>
      <c r="AB1008" s="365">
        <v>1</v>
      </c>
      <c r="AC1008" s="588"/>
      <c r="AD1008" s="365"/>
    </row>
    <row r="1009" spans="1:49" s="551" customFormat="1" ht="18.75" hidden="1" customHeight="1" x14ac:dyDescent="0.3">
      <c r="A1009" s="806"/>
      <c r="B1009" s="365" t="s">
        <v>1063</v>
      </c>
      <c r="C1009" s="588" t="s">
        <v>1097</v>
      </c>
      <c r="D1009" s="588" t="s">
        <v>1098</v>
      </c>
      <c r="E1009" s="365" t="s">
        <v>949</v>
      </c>
      <c r="F1009" s="365" t="s">
        <v>1108</v>
      </c>
      <c r="G1009" s="365" t="s">
        <v>3</v>
      </c>
      <c r="H1009" s="588"/>
      <c r="I1009" s="588"/>
      <c r="J1009" s="588"/>
      <c r="K1009" s="588"/>
      <c r="L1009" s="365"/>
      <c r="M1009" s="274">
        <v>16.5</v>
      </c>
      <c r="N1009" s="366">
        <f t="shared" si="99"/>
        <v>8.25</v>
      </c>
      <c r="O1009" s="366">
        <f t="shared" si="100"/>
        <v>5.5</v>
      </c>
      <c r="P1009" s="366">
        <f t="shared" si="101"/>
        <v>19.8</v>
      </c>
      <c r="Q1009" s="367">
        <v>42371</v>
      </c>
      <c r="R1009" s="365" t="s">
        <v>1648</v>
      </c>
      <c r="S1009" s="365"/>
      <c r="T1009" s="365">
        <v>1</v>
      </c>
      <c r="U1009" s="365"/>
      <c r="V1009" s="367"/>
      <c r="W1009" s="365"/>
      <c r="X1009" s="365"/>
      <c r="Y1009" s="365"/>
      <c r="Z1009" s="365"/>
      <c r="AA1009" s="532"/>
      <c r="AB1009" s="365">
        <f>T1009</f>
        <v>1</v>
      </c>
      <c r="AC1009" s="588"/>
      <c r="AD1009" s="365"/>
      <c r="AE1009" s="547"/>
      <c r="AF1009" s="547"/>
      <c r="AG1009" s="547"/>
      <c r="AH1009" s="547"/>
      <c r="AI1009" s="547"/>
      <c r="AJ1009" s="547"/>
      <c r="AK1009" s="547"/>
      <c r="AL1009" s="547"/>
      <c r="AM1009" s="547"/>
      <c r="AN1009" s="547"/>
      <c r="AO1009" s="547"/>
      <c r="AP1009" s="547"/>
      <c r="AQ1009" s="547"/>
      <c r="AR1009" s="547"/>
      <c r="AS1009" s="547"/>
      <c r="AT1009" s="547"/>
      <c r="AU1009" s="547"/>
      <c r="AV1009" s="547"/>
      <c r="AW1009" s="547"/>
    </row>
    <row r="1010" spans="1:49" s="541" customFormat="1" ht="18.75" hidden="1" customHeight="1" x14ac:dyDescent="0.3">
      <c r="A1010" s="806"/>
      <c r="B1010" s="365" t="s">
        <v>1143</v>
      </c>
      <c r="C1010" s="588" t="s">
        <v>1144</v>
      </c>
      <c r="D1010" s="588" t="s">
        <v>1145</v>
      </c>
      <c r="E1010" s="533" t="s">
        <v>1979</v>
      </c>
      <c r="F1010" s="365" t="s">
        <v>1619</v>
      </c>
      <c r="G1010" s="365" t="s">
        <v>3</v>
      </c>
      <c r="H1010" s="588"/>
      <c r="I1010" s="588"/>
      <c r="J1010" s="588"/>
      <c r="K1010" s="588"/>
      <c r="L1010" s="588"/>
      <c r="M1010" s="280">
        <v>22.03</v>
      </c>
      <c r="N1010" s="368">
        <f t="shared" si="99"/>
        <v>11.015000000000001</v>
      </c>
      <c r="O1010" s="368">
        <f t="shared" si="100"/>
        <v>7.3433333333333337</v>
      </c>
      <c r="P1010" s="368">
        <f t="shared" si="101"/>
        <v>26.436</v>
      </c>
      <c r="Q1010" s="367">
        <v>42371</v>
      </c>
      <c r="R1010" s="365" t="s">
        <v>1648</v>
      </c>
      <c r="S1010" s="365"/>
      <c r="T1010" s="533">
        <v>1</v>
      </c>
      <c r="U1010" s="365"/>
      <c r="V1010" s="367"/>
      <c r="W1010" s="365"/>
      <c r="X1010" s="365"/>
      <c r="Y1010" s="365"/>
      <c r="Z1010" s="365"/>
      <c r="AA1010" s="533"/>
      <c r="AB1010" s="533">
        <f>T1010</f>
        <v>1</v>
      </c>
      <c r="AC1010" s="588"/>
      <c r="AD1010" s="365"/>
    </row>
    <row r="1011" spans="1:49" s="551" customFormat="1" ht="18.75" hidden="1" customHeight="1" x14ac:dyDescent="0.3">
      <c r="A1011" s="806"/>
      <c r="B1011" s="365" t="s">
        <v>1063</v>
      </c>
      <c r="C1011" s="588" t="s">
        <v>1093</v>
      </c>
      <c r="D1011" s="588" t="s">
        <v>1094</v>
      </c>
      <c r="E1011" s="365" t="s">
        <v>1978</v>
      </c>
      <c r="F1011" s="365" t="s">
        <v>1108</v>
      </c>
      <c r="G1011" s="365" t="s">
        <v>3</v>
      </c>
      <c r="H1011" s="588"/>
      <c r="I1011" s="588"/>
      <c r="J1011" s="588"/>
      <c r="K1011" s="588"/>
      <c r="L1011" s="365"/>
      <c r="M1011" s="274">
        <v>16.5</v>
      </c>
      <c r="N1011" s="366">
        <f t="shared" si="99"/>
        <v>8.25</v>
      </c>
      <c r="O1011" s="366">
        <f t="shared" si="100"/>
        <v>5.5</v>
      </c>
      <c r="P1011" s="366">
        <f t="shared" si="101"/>
        <v>19.8</v>
      </c>
      <c r="Q1011" s="367">
        <v>42371</v>
      </c>
      <c r="R1011" s="365" t="s">
        <v>1648</v>
      </c>
      <c r="S1011" s="365"/>
      <c r="T1011" s="365">
        <v>3</v>
      </c>
      <c r="U1011" s="365"/>
      <c r="V1011" s="367"/>
      <c r="W1011" s="365"/>
      <c r="X1011" s="365"/>
      <c r="Y1011" s="365"/>
      <c r="Z1011" s="365"/>
      <c r="AA1011" s="532"/>
      <c r="AB1011" s="365">
        <v>3</v>
      </c>
      <c r="AC1011" s="588"/>
      <c r="AD1011" s="365"/>
      <c r="AE1011" s="547"/>
      <c r="AF1011" s="547"/>
      <c r="AG1011" s="547"/>
      <c r="AH1011" s="547"/>
      <c r="AI1011" s="547"/>
      <c r="AJ1011" s="547"/>
      <c r="AK1011" s="547"/>
      <c r="AL1011" s="547"/>
      <c r="AM1011" s="547"/>
      <c r="AN1011" s="547"/>
      <c r="AO1011" s="547"/>
      <c r="AP1011" s="547"/>
      <c r="AQ1011" s="547"/>
      <c r="AR1011" s="547"/>
      <c r="AS1011" s="547"/>
      <c r="AT1011" s="547"/>
      <c r="AU1011" s="547"/>
      <c r="AV1011" s="547"/>
      <c r="AW1011" s="547"/>
    </row>
    <row r="1012" spans="1:49" s="551" customFormat="1" ht="18.75" hidden="1" customHeight="1" x14ac:dyDescent="0.3">
      <c r="A1012" s="807" t="s">
        <v>1962</v>
      </c>
      <c r="B1012" s="365" t="s">
        <v>1063</v>
      </c>
      <c r="C1012" s="588" t="s">
        <v>1099</v>
      </c>
      <c r="D1012" s="588" t="s">
        <v>1100</v>
      </c>
      <c r="E1012" s="365" t="s">
        <v>1976</v>
      </c>
      <c r="F1012" s="365"/>
      <c r="G1012" s="365" t="s">
        <v>3</v>
      </c>
      <c r="H1012" s="588"/>
      <c r="I1012" s="588"/>
      <c r="J1012" s="588"/>
      <c r="K1012" s="588"/>
      <c r="L1012" s="365"/>
      <c r="M1012" s="274">
        <v>16.5</v>
      </c>
      <c r="N1012" s="366">
        <f t="shared" si="99"/>
        <v>8.25</v>
      </c>
      <c r="O1012" s="366">
        <f t="shared" si="100"/>
        <v>5.5</v>
      </c>
      <c r="P1012" s="366">
        <f t="shared" si="101"/>
        <v>19.8</v>
      </c>
      <c r="Q1012" s="367">
        <v>42371</v>
      </c>
      <c r="R1012" s="365" t="s">
        <v>1648</v>
      </c>
      <c r="S1012" s="365"/>
      <c r="T1012" s="365">
        <v>20</v>
      </c>
      <c r="U1012" s="365"/>
      <c r="V1012" s="367"/>
      <c r="W1012" s="365"/>
      <c r="X1012" s="365"/>
      <c r="Y1012" s="365"/>
      <c r="Z1012" s="365"/>
      <c r="AA1012" s="532"/>
      <c r="AB1012" s="365">
        <f>T1012</f>
        <v>20</v>
      </c>
      <c r="AC1012" s="588"/>
      <c r="AD1012" s="365"/>
      <c r="AE1012" s="547"/>
      <c r="AF1012" s="547"/>
      <c r="AG1012" s="547"/>
      <c r="AH1012" s="547"/>
      <c r="AI1012" s="547"/>
      <c r="AJ1012" s="547"/>
      <c r="AK1012" s="547"/>
      <c r="AL1012" s="547"/>
      <c r="AM1012" s="547"/>
      <c r="AN1012" s="547"/>
      <c r="AO1012" s="547"/>
      <c r="AP1012" s="547"/>
      <c r="AQ1012" s="547"/>
      <c r="AR1012" s="547"/>
      <c r="AS1012" s="547"/>
      <c r="AT1012" s="547"/>
      <c r="AU1012" s="547"/>
      <c r="AV1012" s="547"/>
      <c r="AW1012" s="547"/>
    </row>
    <row r="1013" spans="1:49" s="551" customFormat="1" ht="18.75" hidden="1" customHeight="1" x14ac:dyDescent="0.3">
      <c r="A1013" s="807"/>
      <c r="B1013" s="365" t="s">
        <v>1165</v>
      </c>
      <c r="C1013" s="588" t="s">
        <v>919</v>
      </c>
      <c r="D1013" s="588" t="s">
        <v>920</v>
      </c>
      <c r="E1013" s="365" t="s">
        <v>1294</v>
      </c>
      <c r="F1013" s="365" t="s">
        <v>925</v>
      </c>
      <c r="G1013" s="365" t="s">
        <v>3</v>
      </c>
      <c r="H1013" s="588"/>
      <c r="I1013" s="588"/>
      <c r="J1013" s="588"/>
      <c r="K1013" s="588"/>
      <c r="L1013" s="365"/>
      <c r="M1013" s="274">
        <v>53.5</v>
      </c>
      <c r="N1013" s="366">
        <f t="shared" si="99"/>
        <v>26.75</v>
      </c>
      <c r="O1013" s="366">
        <f t="shared" si="100"/>
        <v>17.833333333333332</v>
      </c>
      <c r="P1013" s="366">
        <f t="shared" si="101"/>
        <v>64.2</v>
      </c>
      <c r="Q1013" s="367">
        <v>42371</v>
      </c>
      <c r="R1013" s="365" t="s">
        <v>1648</v>
      </c>
      <c r="S1013" s="365"/>
      <c r="T1013" s="365">
        <v>1</v>
      </c>
      <c r="U1013" s="365"/>
      <c r="V1013" s="367"/>
      <c r="W1013" s="365"/>
      <c r="X1013" s="365"/>
      <c r="Y1013" s="365"/>
      <c r="Z1013" s="365"/>
      <c r="AA1013" s="532"/>
      <c r="AB1013" s="365">
        <f>T1013</f>
        <v>1</v>
      </c>
      <c r="AC1013" s="588"/>
      <c r="AD1013" s="365"/>
      <c r="AE1013" s="547"/>
      <c r="AF1013" s="547"/>
      <c r="AG1013" s="547"/>
      <c r="AH1013" s="547"/>
      <c r="AI1013" s="547"/>
      <c r="AJ1013" s="547"/>
      <c r="AK1013" s="547"/>
      <c r="AL1013" s="547"/>
      <c r="AM1013" s="547"/>
      <c r="AN1013" s="547"/>
      <c r="AO1013" s="547"/>
      <c r="AP1013" s="547"/>
      <c r="AQ1013" s="547"/>
      <c r="AR1013" s="547"/>
      <c r="AS1013" s="547"/>
      <c r="AT1013" s="547"/>
      <c r="AU1013" s="547"/>
      <c r="AV1013" s="547"/>
      <c r="AW1013" s="547"/>
    </row>
    <row r="1014" spans="1:49" s="541" customFormat="1" ht="18.75" hidden="1" customHeight="1" x14ac:dyDescent="0.3">
      <c r="A1014" s="807"/>
      <c r="B1014" s="365" t="s">
        <v>1249</v>
      </c>
      <c r="C1014" s="588" t="s">
        <v>1250</v>
      </c>
      <c r="D1014" s="588" t="s">
        <v>1271</v>
      </c>
      <c r="E1014" s="365"/>
      <c r="F1014" s="365" t="s">
        <v>803</v>
      </c>
      <c r="G1014" s="365" t="s">
        <v>3</v>
      </c>
      <c r="H1014" s="588"/>
      <c r="I1014" s="588"/>
      <c r="J1014" s="588"/>
      <c r="K1014" s="588"/>
      <c r="L1014" s="588"/>
      <c r="M1014" s="347">
        <v>39</v>
      </c>
      <c r="N1014" s="368">
        <f t="shared" si="99"/>
        <v>19.5</v>
      </c>
      <c r="O1014" s="368">
        <f t="shared" si="100"/>
        <v>13</v>
      </c>
      <c r="P1014" s="368">
        <f t="shared" si="101"/>
        <v>46.8</v>
      </c>
      <c r="Q1014" s="367">
        <v>42371</v>
      </c>
      <c r="R1014" s="365" t="s">
        <v>1648</v>
      </c>
      <c r="S1014" s="365"/>
      <c r="T1014" s="365">
        <v>2</v>
      </c>
      <c r="U1014" s="365"/>
      <c r="V1014" s="367"/>
      <c r="W1014" s="365"/>
      <c r="X1014" s="365"/>
      <c r="Y1014" s="365"/>
      <c r="Z1014" s="365"/>
      <c r="AA1014" s="533"/>
      <c r="AB1014" s="365">
        <v>2</v>
      </c>
      <c r="AC1014" s="588"/>
      <c r="AD1014" s="365"/>
    </row>
    <row r="1015" spans="1:49" s="541" customFormat="1" ht="18.75" hidden="1" customHeight="1" x14ac:dyDescent="0.3">
      <c r="A1015" s="807"/>
      <c r="B1015" s="365" t="s">
        <v>888</v>
      </c>
      <c r="C1015" s="590" t="s">
        <v>890</v>
      </c>
      <c r="D1015" s="590" t="s">
        <v>891</v>
      </c>
      <c r="E1015" s="533" t="s">
        <v>1967</v>
      </c>
      <c r="F1015" s="365" t="s">
        <v>1968</v>
      </c>
      <c r="G1015" s="365" t="s">
        <v>3</v>
      </c>
      <c r="H1015" s="588"/>
      <c r="I1015" s="588"/>
      <c r="J1015" s="588"/>
      <c r="K1015" s="588"/>
      <c r="L1015" s="588"/>
      <c r="M1015" s="280">
        <v>17.23</v>
      </c>
      <c r="N1015" s="368">
        <f t="shared" si="99"/>
        <v>8.6150000000000002</v>
      </c>
      <c r="O1015" s="368">
        <f t="shared" si="100"/>
        <v>5.7433333333333332</v>
      </c>
      <c r="P1015" s="368">
        <f t="shared" si="101"/>
        <v>20.676000000000002</v>
      </c>
      <c r="Q1015" s="367">
        <v>42371</v>
      </c>
      <c r="R1015" s="365" t="s">
        <v>1648</v>
      </c>
      <c r="S1015" s="365"/>
      <c r="T1015" s="533">
        <v>1</v>
      </c>
      <c r="U1015" s="365"/>
      <c r="V1015" s="367"/>
      <c r="W1015" s="365"/>
      <c r="X1015" s="365"/>
      <c r="Y1015" s="365"/>
      <c r="Z1015" s="365"/>
      <c r="AA1015" s="533"/>
      <c r="AB1015" s="533">
        <f>T1015</f>
        <v>1</v>
      </c>
      <c r="AC1015" s="588"/>
      <c r="AD1015" s="365"/>
    </row>
    <row r="1016" spans="1:49" s="541" customFormat="1" ht="18.75" hidden="1" customHeight="1" x14ac:dyDescent="0.3">
      <c r="A1016" s="807"/>
      <c r="B1016" s="365" t="s">
        <v>37</v>
      </c>
      <c r="C1016" s="590" t="s">
        <v>2309</v>
      </c>
      <c r="D1016" s="590" t="s">
        <v>1969</v>
      </c>
      <c r="E1016" s="533" t="s">
        <v>1821</v>
      </c>
      <c r="F1016" s="365" t="s">
        <v>647</v>
      </c>
      <c r="G1016" s="365" t="s">
        <v>3</v>
      </c>
      <c r="H1016" s="588"/>
      <c r="I1016" s="588"/>
      <c r="J1016" s="588"/>
      <c r="K1016" s="588"/>
      <c r="L1016" s="588"/>
      <c r="M1016" s="280">
        <v>32.909999999999997</v>
      </c>
      <c r="N1016" s="368">
        <f t="shared" si="99"/>
        <v>16.454999999999998</v>
      </c>
      <c r="O1016" s="368">
        <f t="shared" si="100"/>
        <v>10.969999999999999</v>
      </c>
      <c r="P1016" s="368">
        <f t="shared" si="101"/>
        <v>39.491999999999997</v>
      </c>
      <c r="Q1016" s="367">
        <v>42371</v>
      </c>
      <c r="R1016" s="365" t="s">
        <v>1648</v>
      </c>
      <c r="S1016" s="365"/>
      <c r="T1016" s="533">
        <v>12</v>
      </c>
      <c r="U1016" s="365"/>
      <c r="V1016" s="367"/>
      <c r="W1016" s="365"/>
      <c r="X1016" s="365"/>
      <c r="Y1016" s="365"/>
      <c r="Z1016" s="365"/>
      <c r="AA1016" s="533"/>
      <c r="AB1016" s="533">
        <f>T1016-Y1016</f>
        <v>12</v>
      </c>
      <c r="AC1016" s="588"/>
      <c r="AD1016" s="365"/>
    </row>
    <row r="1017" spans="1:49" s="541" customFormat="1" ht="18.75" hidden="1" customHeight="1" x14ac:dyDescent="0.3">
      <c r="A1017" s="807"/>
      <c r="B1017" s="365" t="s">
        <v>1217</v>
      </c>
      <c r="C1017" s="588" t="s">
        <v>1219</v>
      </c>
      <c r="D1017" s="588" t="s">
        <v>1218</v>
      </c>
      <c r="E1017" s="533" t="s">
        <v>1971</v>
      </c>
      <c r="F1017" s="365" t="s">
        <v>1972</v>
      </c>
      <c r="G1017" s="365" t="s">
        <v>3</v>
      </c>
      <c r="H1017" s="588"/>
      <c r="I1017" s="588"/>
      <c r="J1017" s="588"/>
      <c r="K1017" s="588"/>
      <c r="L1017" s="588"/>
      <c r="M1017" s="347">
        <v>8</v>
      </c>
      <c r="N1017" s="368">
        <f t="shared" si="99"/>
        <v>4</v>
      </c>
      <c r="O1017" s="368">
        <f t="shared" si="100"/>
        <v>2.6666666666666665</v>
      </c>
      <c r="P1017" s="368">
        <f t="shared" si="101"/>
        <v>9.6</v>
      </c>
      <c r="Q1017" s="367">
        <v>42371</v>
      </c>
      <c r="R1017" s="365" t="s">
        <v>1648</v>
      </c>
      <c r="S1017" s="365"/>
      <c r="T1017" s="533">
        <v>2</v>
      </c>
      <c r="U1017" s="365"/>
      <c r="V1017" s="367"/>
      <c r="W1017" s="365"/>
      <c r="X1017" s="365"/>
      <c r="Y1017" s="365"/>
      <c r="Z1017" s="365"/>
      <c r="AA1017" s="533"/>
      <c r="AB1017" s="533">
        <f>T1017</f>
        <v>2</v>
      </c>
      <c r="AC1017" s="588"/>
      <c r="AD1017" s="365"/>
    </row>
    <row r="1018" spans="1:49" s="541" customFormat="1" ht="18.75" hidden="1" customHeight="1" x14ac:dyDescent="0.3">
      <c r="A1018" s="807"/>
      <c r="B1018" s="365" t="s">
        <v>824</v>
      </c>
      <c r="C1018" s="588" t="s">
        <v>1974</v>
      </c>
      <c r="D1018" s="588" t="s">
        <v>1975</v>
      </c>
      <c r="E1018" s="533" t="s">
        <v>187</v>
      </c>
      <c r="F1018" s="365"/>
      <c r="G1018" s="365" t="s">
        <v>3</v>
      </c>
      <c r="H1018" s="588"/>
      <c r="I1018" s="588"/>
      <c r="J1018" s="588"/>
      <c r="K1018" s="588"/>
      <c r="L1018" s="588"/>
      <c r="M1018" s="280">
        <v>38.26</v>
      </c>
      <c r="N1018" s="368">
        <f t="shared" si="99"/>
        <v>19.13</v>
      </c>
      <c r="O1018" s="368">
        <f t="shared" si="100"/>
        <v>12.753333333333332</v>
      </c>
      <c r="P1018" s="368">
        <f t="shared" si="101"/>
        <v>45.911999999999999</v>
      </c>
      <c r="Q1018" s="367">
        <v>42371</v>
      </c>
      <c r="R1018" s="365" t="s">
        <v>1648</v>
      </c>
      <c r="S1018" s="365"/>
      <c r="T1018" s="533">
        <v>1</v>
      </c>
      <c r="U1018" s="365"/>
      <c r="V1018" s="367"/>
      <c r="W1018" s="365"/>
      <c r="X1018" s="365"/>
      <c r="Y1018" s="365"/>
      <c r="Z1018" s="365"/>
      <c r="AA1018" s="533"/>
      <c r="AB1018" s="533">
        <f>T1018</f>
        <v>1</v>
      </c>
      <c r="AC1018" s="588"/>
      <c r="AD1018" s="365"/>
    </row>
    <row r="1019" spans="1:49" s="541" customFormat="1" ht="18.75" hidden="1" customHeight="1" x14ac:dyDescent="0.3">
      <c r="A1019" s="807"/>
      <c r="B1019" s="365" t="s">
        <v>156</v>
      </c>
      <c r="C1019" s="588" t="s">
        <v>2308</v>
      </c>
      <c r="D1019" s="588"/>
      <c r="E1019" s="533"/>
      <c r="F1019" s="365"/>
      <c r="G1019" s="365"/>
      <c r="H1019" s="588"/>
      <c r="I1019" s="588"/>
      <c r="J1019" s="588"/>
      <c r="K1019" s="588"/>
      <c r="L1019" s="588"/>
      <c r="M1019" s="280"/>
      <c r="N1019" s="368"/>
      <c r="O1019" s="368"/>
      <c r="P1019" s="368"/>
      <c r="Q1019" s="367">
        <v>42371</v>
      </c>
      <c r="R1019" s="365" t="s">
        <v>1648</v>
      </c>
      <c r="S1019" s="365"/>
      <c r="T1019" s="533">
        <v>1</v>
      </c>
      <c r="U1019" s="365"/>
      <c r="V1019" s="367"/>
      <c r="W1019" s="365"/>
      <c r="X1019" s="365"/>
      <c r="Y1019" s="365"/>
      <c r="Z1019" s="365"/>
      <c r="AA1019" s="533"/>
      <c r="AB1019" s="533">
        <f>T1019</f>
        <v>1</v>
      </c>
      <c r="AC1019" s="588"/>
      <c r="AD1019" s="365"/>
    </row>
    <row r="1020" spans="1:49" s="541" customFormat="1" ht="18.75" hidden="1" customHeight="1" x14ac:dyDescent="0.3">
      <c r="A1020" s="807"/>
      <c r="B1020" s="365" t="s">
        <v>156</v>
      </c>
      <c r="C1020" s="588" t="s">
        <v>1373</v>
      </c>
      <c r="D1020" s="588"/>
      <c r="E1020" s="533"/>
      <c r="F1020" s="365"/>
      <c r="G1020" s="365"/>
      <c r="H1020" s="588"/>
      <c r="I1020" s="588"/>
      <c r="J1020" s="588"/>
      <c r="K1020" s="588"/>
      <c r="L1020" s="588"/>
      <c r="M1020" s="280"/>
      <c r="N1020" s="368"/>
      <c r="O1020" s="368"/>
      <c r="P1020" s="368"/>
      <c r="Q1020" s="367">
        <v>42371</v>
      </c>
      <c r="R1020" s="365" t="s">
        <v>1648</v>
      </c>
      <c r="S1020" s="365"/>
      <c r="T1020" s="533">
        <v>1</v>
      </c>
      <c r="U1020" s="365"/>
      <c r="V1020" s="367"/>
      <c r="W1020" s="365"/>
      <c r="X1020" s="365"/>
      <c r="Y1020" s="365"/>
      <c r="Z1020" s="365"/>
      <c r="AA1020" s="533"/>
      <c r="AB1020" s="533">
        <f>T1020</f>
        <v>1</v>
      </c>
      <c r="AC1020" s="588"/>
      <c r="AD1020" s="365"/>
    </row>
    <row r="1021" spans="1:49" s="541" customFormat="1" ht="18.75" hidden="1" customHeight="1" x14ac:dyDescent="0.3">
      <c r="A1021" s="807"/>
      <c r="B1021" s="365" t="s">
        <v>1244</v>
      </c>
      <c r="C1021" s="588" t="s">
        <v>1199</v>
      </c>
      <c r="D1021" s="588" t="s">
        <v>1286</v>
      </c>
      <c r="E1021" s="365" t="s">
        <v>1963</v>
      </c>
      <c r="F1021" s="365" t="s">
        <v>1259</v>
      </c>
      <c r="G1021" s="365" t="s">
        <v>3</v>
      </c>
      <c r="H1021" s="588"/>
      <c r="I1021" s="588"/>
      <c r="J1021" s="588"/>
      <c r="K1021" s="588"/>
      <c r="L1021" s="588"/>
      <c r="M1021" s="280">
        <v>37.380000000000003</v>
      </c>
      <c r="N1021" s="368">
        <f t="shared" ref="N1021:N1037" si="102">+M1021/2</f>
        <v>18.690000000000001</v>
      </c>
      <c r="O1021" s="368">
        <f t="shared" ref="O1021:O1037" si="103">+M1021/3</f>
        <v>12.46</v>
      </c>
      <c r="P1021" s="368">
        <f t="shared" ref="P1021:P1037" si="104">+M1021+(M1021*20%)</f>
        <v>44.856000000000002</v>
      </c>
      <c r="Q1021" s="367">
        <v>42371</v>
      </c>
      <c r="R1021" s="365" t="s">
        <v>1648</v>
      </c>
      <c r="S1021" s="365"/>
      <c r="T1021" s="365">
        <v>1</v>
      </c>
      <c r="U1021" s="365"/>
      <c r="V1021" s="367"/>
      <c r="W1021" s="365"/>
      <c r="X1021" s="365"/>
      <c r="Y1021" s="365"/>
      <c r="Z1021" s="365"/>
      <c r="AA1021" s="533"/>
      <c r="AB1021" s="365">
        <v>1</v>
      </c>
      <c r="AC1021" s="588"/>
      <c r="AD1021" s="365"/>
    </row>
    <row r="1022" spans="1:49" s="551" customFormat="1" ht="18.75" hidden="1" customHeight="1" x14ac:dyDescent="0.3">
      <c r="A1022" s="807"/>
      <c r="B1022" s="365" t="s">
        <v>1206</v>
      </c>
      <c r="C1022" s="588" t="s">
        <v>1209</v>
      </c>
      <c r="D1022" s="588" t="s">
        <v>1210</v>
      </c>
      <c r="E1022" s="365" t="s">
        <v>1175</v>
      </c>
      <c r="F1022" s="365" t="s">
        <v>1070</v>
      </c>
      <c r="G1022" s="365" t="s">
        <v>3</v>
      </c>
      <c r="H1022" s="588"/>
      <c r="I1022" s="588"/>
      <c r="J1022" s="588"/>
      <c r="K1022" s="588"/>
      <c r="L1022" s="365"/>
      <c r="M1022" s="274">
        <v>32.71</v>
      </c>
      <c r="N1022" s="366">
        <f t="shared" si="102"/>
        <v>16.355</v>
      </c>
      <c r="O1022" s="366">
        <f t="shared" si="103"/>
        <v>10.903333333333334</v>
      </c>
      <c r="P1022" s="366">
        <f t="shared" si="104"/>
        <v>39.252000000000002</v>
      </c>
      <c r="Q1022" s="367">
        <v>42371</v>
      </c>
      <c r="R1022" s="365" t="s">
        <v>1648</v>
      </c>
      <c r="S1022" s="365"/>
      <c r="T1022" s="365">
        <v>2</v>
      </c>
      <c r="U1022" s="365"/>
      <c r="V1022" s="367"/>
      <c r="W1022" s="365"/>
      <c r="X1022" s="365"/>
      <c r="Y1022" s="365"/>
      <c r="Z1022" s="365"/>
      <c r="AA1022" s="532"/>
      <c r="AB1022" s="365">
        <f t="shared" ref="AB1022:AB1028" si="105">T1022</f>
        <v>2</v>
      </c>
      <c r="AC1022" s="588"/>
      <c r="AD1022" s="365"/>
      <c r="AE1022" s="547"/>
      <c r="AF1022" s="547"/>
      <c r="AG1022" s="547"/>
      <c r="AH1022" s="547"/>
      <c r="AI1022" s="547"/>
      <c r="AJ1022" s="547"/>
      <c r="AK1022" s="547"/>
      <c r="AL1022" s="547"/>
      <c r="AM1022" s="547"/>
      <c r="AN1022" s="547"/>
      <c r="AO1022" s="547"/>
      <c r="AP1022" s="547"/>
      <c r="AQ1022" s="547"/>
      <c r="AR1022" s="547"/>
      <c r="AS1022" s="547"/>
      <c r="AT1022" s="547"/>
      <c r="AU1022" s="547"/>
      <c r="AV1022" s="547"/>
      <c r="AW1022" s="547"/>
    </row>
    <row r="1023" spans="1:49" s="551" customFormat="1" ht="18.75" hidden="1" customHeight="1" x14ac:dyDescent="0.3">
      <c r="A1023" s="807"/>
      <c r="B1023" s="365" t="s">
        <v>1206</v>
      </c>
      <c r="C1023" s="588" t="s">
        <v>1211</v>
      </c>
      <c r="D1023" s="588" t="s">
        <v>1212</v>
      </c>
      <c r="E1023" s="365" t="s">
        <v>1215</v>
      </c>
      <c r="F1023" s="365" t="s">
        <v>1070</v>
      </c>
      <c r="G1023" s="365" t="s">
        <v>3</v>
      </c>
      <c r="H1023" s="588"/>
      <c r="I1023" s="588"/>
      <c r="J1023" s="588"/>
      <c r="K1023" s="588"/>
      <c r="L1023" s="365"/>
      <c r="M1023" s="274">
        <v>32.71</v>
      </c>
      <c r="N1023" s="366">
        <f t="shared" si="102"/>
        <v>16.355</v>
      </c>
      <c r="O1023" s="366">
        <f t="shared" si="103"/>
        <v>10.903333333333334</v>
      </c>
      <c r="P1023" s="366">
        <f t="shared" si="104"/>
        <v>39.252000000000002</v>
      </c>
      <c r="Q1023" s="367">
        <v>42371</v>
      </c>
      <c r="R1023" s="365" t="s">
        <v>1648</v>
      </c>
      <c r="S1023" s="365"/>
      <c r="T1023" s="365">
        <v>2</v>
      </c>
      <c r="U1023" s="365"/>
      <c r="V1023" s="367"/>
      <c r="W1023" s="365"/>
      <c r="X1023" s="365"/>
      <c r="Y1023" s="365"/>
      <c r="Z1023" s="365"/>
      <c r="AA1023" s="532"/>
      <c r="AB1023" s="365">
        <f t="shared" si="105"/>
        <v>2</v>
      </c>
      <c r="AC1023" s="588"/>
      <c r="AD1023" s="365"/>
      <c r="AE1023" s="547"/>
      <c r="AF1023" s="547"/>
      <c r="AG1023" s="547"/>
      <c r="AH1023" s="547"/>
      <c r="AI1023" s="547"/>
      <c r="AJ1023" s="547"/>
      <c r="AK1023" s="547"/>
      <c r="AL1023" s="547"/>
      <c r="AM1023" s="547"/>
      <c r="AN1023" s="547"/>
      <c r="AO1023" s="547"/>
      <c r="AP1023" s="547"/>
      <c r="AQ1023" s="547"/>
      <c r="AR1023" s="547"/>
      <c r="AS1023" s="547"/>
      <c r="AT1023" s="547"/>
      <c r="AU1023" s="547"/>
      <c r="AV1023" s="547"/>
      <c r="AW1023" s="547"/>
    </row>
    <row r="1024" spans="1:49" s="551" customFormat="1" ht="18.75" hidden="1" customHeight="1" x14ac:dyDescent="0.3">
      <c r="A1024" s="807"/>
      <c r="B1024" s="365" t="s">
        <v>1206</v>
      </c>
      <c r="C1024" s="588" t="s">
        <v>1213</v>
      </c>
      <c r="D1024" s="588" t="s">
        <v>1214</v>
      </c>
      <c r="E1024" s="365" t="s">
        <v>1215</v>
      </c>
      <c r="F1024" s="365" t="s">
        <v>1070</v>
      </c>
      <c r="G1024" s="365" t="s">
        <v>3</v>
      </c>
      <c r="H1024" s="588"/>
      <c r="I1024" s="588"/>
      <c r="J1024" s="588"/>
      <c r="K1024" s="588"/>
      <c r="L1024" s="365"/>
      <c r="M1024" s="274">
        <v>32.71</v>
      </c>
      <c r="N1024" s="366">
        <f t="shared" si="102"/>
        <v>16.355</v>
      </c>
      <c r="O1024" s="366">
        <f t="shared" si="103"/>
        <v>10.903333333333334</v>
      </c>
      <c r="P1024" s="366">
        <f t="shared" si="104"/>
        <v>39.252000000000002</v>
      </c>
      <c r="Q1024" s="367">
        <v>42371</v>
      </c>
      <c r="R1024" s="365" t="s">
        <v>1648</v>
      </c>
      <c r="S1024" s="365"/>
      <c r="T1024" s="365">
        <v>1</v>
      </c>
      <c r="U1024" s="365"/>
      <c r="V1024" s="367"/>
      <c r="W1024" s="365"/>
      <c r="X1024" s="365"/>
      <c r="Y1024" s="365"/>
      <c r="Z1024" s="365"/>
      <c r="AA1024" s="532"/>
      <c r="AB1024" s="533">
        <f t="shared" si="105"/>
        <v>1</v>
      </c>
      <c r="AC1024" s="588"/>
      <c r="AD1024" s="365"/>
      <c r="AE1024" s="547"/>
      <c r="AF1024" s="547"/>
      <c r="AG1024" s="547"/>
      <c r="AH1024" s="547"/>
      <c r="AI1024" s="547"/>
      <c r="AJ1024" s="547"/>
      <c r="AK1024" s="547"/>
      <c r="AL1024" s="547"/>
      <c r="AM1024" s="547"/>
      <c r="AN1024" s="547"/>
      <c r="AO1024" s="547"/>
      <c r="AP1024" s="547"/>
      <c r="AQ1024" s="547"/>
      <c r="AR1024" s="547"/>
      <c r="AS1024" s="547"/>
      <c r="AT1024" s="547"/>
      <c r="AU1024" s="547"/>
      <c r="AV1024" s="547"/>
      <c r="AW1024" s="547"/>
    </row>
    <row r="1025" spans="1:49" s="551" customFormat="1" ht="18.75" hidden="1" customHeight="1" x14ac:dyDescent="0.3">
      <c r="A1025" s="807"/>
      <c r="B1025" s="365" t="s">
        <v>1695</v>
      </c>
      <c r="C1025" s="588" t="s">
        <v>1696</v>
      </c>
      <c r="D1025" s="588" t="s">
        <v>1699</v>
      </c>
      <c r="E1025" s="365" t="s">
        <v>804</v>
      </c>
      <c r="F1025" s="365" t="s">
        <v>1004</v>
      </c>
      <c r="G1025" s="365" t="s">
        <v>3</v>
      </c>
      <c r="H1025" s="588"/>
      <c r="I1025" s="588"/>
      <c r="J1025" s="588"/>
      <c r="K1025" s="588"/>
      <c r="L1025" s="365"/>
      <c r="M1025" s="274">
        <v>50.44</v>
      </c>
      <c r="N1025" s="366">
        <f t="shared" si="102"/>
        <v>25.22</v>
      </c>
      <c r="O1025" s="366">
        <f t="shared" si="103"/>
        <v>16.813333333333333</v>
      </c>
      <c r="P1025" s="366">
        <f t="shared" si="104"/>
        <v>60.527999999999999</v>
      </c>
      <c r="Q1025" s="367">
        <v>42371</v>
      </c>
      <c r="R1025" s="365" t="s">
        <v>1648</v>
      </c>
      <c r="S1025" s="365"/>
      <c r="T1025" s="365">
        <v>1</v>
      </c>
      <c r="U1025" s="365"/>
      <c r="V1025" s="367"/>
      <c r="W1025" s="365"/>
      <c r="X1025" s="365"/>
      <c r="Y1025" s="365"/>
      <c r="Z1025" s="365"/>
      <c r="AA1025" s="532"/>
      <c r="AB1025" s="532">
        <f t="shared" si="105"/>
        <v>1</v>
      </c>
      <c r="AC1025" s="588"/>
      <c r="AD1025" s="365"/>
      <c r="AE1025" s="547"/>
      <c r="AF1025" s="547"/>
      <c r="AG1025" s="547"/>
      <c r="AH1025" s="547"/>
      <c r="AI1025" s="547"/>
      <c r="AJ1025" s="547"/>
      <c r="AK1025" s="547"/>
      <c r="AL1025" s="547"/>
      <c r="AM1025" s="547"/>
      <c r="AN1025" s="547"/>
      <c r="AO1025" s="547"/>
      <c r="AP1025" s="547"/>
      <c r="AQ1025" s="547"/>
      <c r="AR1025" s="547"/>
      <c r="AS1025" s="547"/>
      <c r="AT1025" s="547"/>
      <c r="AU1025" s="547"/>
      <c r="AV1025" s="547"/>
      <c r="AW1025" s="547"/>
    </row>
    <row r="1026" spans="1:49" s="551" customFormat="1" ht="18.75" hidden="1" customHeight="1" x14ac:dyDescent="0.3">
      <c r="A1026" s="807"/>
      <c r="B1026" s="365" t="s">
        <v>1708</v>
      </c>
      <c r="C1026" s="588" t="s">
        <v>1709</v>
      </c>
      <c r="D1026" s="588" t="s">
        <v>1710</v>
      </c>
      <c r="E1026" s="365" t="s">
        <v>962</v>
      </c>
      <c r="F1026" s="365" t="s">
        <v>1070</v>
      </c>
      <c r="G1026" s="365" t="s">
        <v>3</v>
      </c>
      <c r="H1026" s="588"/>
      <c r="I1026" s="588"/>
      <c r="J1026" s="588"/>
      <c r="K1026" s="588"/>
      <c r="L1026" s="365"/>
      <c r="M1026" s="274">
        <v>34.71</v>
      </c>
      <c r="N1026" s="366">
        <f t="shared" si="102"/>
        <v>17.355</v>
      </c>
      <c r="O1026" s="366">
        <f t="shared" si="103"/>
        <v>11.57</v>
      </c>
      <c r="P1026" s="366">
        <f t="shared" si="104"/>
        <v>41.652000000000001</v>
      </c>
      <c r="Q1026" s="367">
        <v>42371</v>
      </c>
      <c r="R1026" s="365" t="s">
        <v>1648</v>
      </c>
      <c r="S1026" s="365"/>
      <c r="T1026" s="365">
        <v>4</v>
      </c>
      <c r="U1026" s="365"/>
      <c r="V1026" s="367"/>
      <c r="W1026" s="365"/>
      <c r="X1026" s="365"/>
      <c r="Y1026" s="365"/>
      <c r="Z1026" s="365"/>
      <c r="AA1026" s="532"/>
      <c r="AB1026" s="532">
        <f t="shared" si="105"/>
        <v>4</v>
      </c>
      <c r="AC1026" s="588"/>
      <c r="AD1026" s="365"/>
      <c r="AE1026" s="547"/>
      <c r="AF1026" s="547"/>
      <c r="AG1026" s="547"/>
      <c r="AH1026" s="547"/>
      <c r="AI1026" s="547"/>
      <c r="AJ1026" s="547"/>
      <c r="AK1026" s="547"/>
      <c r="AL1026" s="547"/>
      <c r="AM1026" s="547"/>
      <c r="AN1026" s="547"/>
      <c r="AO1026" s="547"/>
      <c r="AP1026" s="547"/>
      <c r="AQ1026" s="547"/>
      <c r="AR1026" s="547"/>
      <c r="AS1026" s="547"/>
      <c r="AT1026" s="547"/>
      <c r="AU1026" s="547"/>
      <c r="AV1026" s="547"/>
      <c r="AW1026" s="547"/>
    </row>
    <row r="1027" spans="1:49" s="551" customFormat="1" ht="18.75" hidden="1" customHeight="1" x14ac:dyDescent="0.3">
      <c r="A1027" s="807"/>
      <c r="B1027" s="365" t="s">
        <v>1964</v>
      </c>
      <c r="C1027" s="588" t="s">
        <v>1965</v>
      </c>
      <c r="D1027" s="588" t="s">
        <v>1966</v>
      </c>
      <c r="E1027" s="365" t="s">
        <v>187</v>
      </c>
      <c r="F1027" s="365"/>
      <c r="G1027" s="365" t="s">
        <v>3</v>
      </c>
      <c r="H1027" s="588"/>
      <c r="I1027" s="588"/>
      <c r="J1027" s="588"/>
      <c r="K1027" s="588"/>
      <c r="L1027" s="365"/>
      <c r="M1027" s="274"/>
      <c r="N1027" s="366">
        <f t="shared" si="102"/>
        <v>0</v>
      </c>
      <c r="O1027" s="366">
        <f t="shared" si="103"/>
        <v>0</v>
      </c>
      <c r="P1027" s="366">
        <f t="shared" si="104"/>
        <v>0</v>
      </c>
      <c r="Q1027" s="367">
        <v>42371</v>
      </c>
      <c r="R1027" s="365" t="s">
        <v>1648</v>
      </c>
      <c r="S1027" s="365"/>
      <c r="T1027" s="365">
        <v>1</v>
      </c>
      <c r="U1027" s="365"/>
      <c r="V1027" s="367"/>
      <c r="W1027" s="365"/>
      <c r="X1027" s="365"/>
      <c r="Y1027" s="365"/>
      <c r="Z1027" s="365"/>
      <c r="AA1027" s="532"/>
      <c r="AB1027" s="532">
        <f t="shared" si="105"/>
        <v>1</v>
      </c>
      <c r="AC1027" s="588"/>
      <c r="AD1027" s="365"/>
      <c r="AE1027" s="547"/>
      <c r="AF1027" s="547"/>
      <c r="AG1027" s="547"/>
      <c r="AH1027" s="547"/>
      <c r="AI1027" s="547"/>
      <c r="AJ1027" s="547"/>
      <c r="AK1027" s="547"/>
      <c r="AL1027" s="547"/>
      <c r="AM1027" s="547"/>
      <c r="AN1027" s="547"/>
      <c r="AO1027" s="547"/>
      <c r="AP1027" s="547"/>
      <c r="AQ1027" s="547"/>
      <c r="AR1027" s="547"/>
      <c r="AS1027" s="547"/>
      <c r="AT1027" s="547"/>
      <c r="AU1027" s="547"/>
      <c r="AV1027" s="547"/>
      <c r="AW1027" s="547"/>
    </row>
    <row r="1028" spans="1:49" s="551" customFormat="1" ht="18.75" hidden="1" customHeight="1" x14ac:dyDescent="0.3">
      <c r="A1028" s="807"/>
      <c r="B1028" s="365" t="s">
        <v>1704</v>
      </c>
      <c r="C1028" s="588" t="s">
        <v>1711</v>
      </c>
      <c r="D1028" s="588" t="s">
        <v>1970</v>
      </c>
      <c r="E1028" s="365" t="s">
        <v>743</v>
      </c>
      <c r="F1028" s="365" t="s">
        <v>1240</v>
      </c>
      <c r="G1028" s="365" t="s">
        <v>3</v>
      </c>
      <c r="H1028" s="588"/>
      <c r="I1028" s="588"/>
      <c r="J1028" s="588"/>
      <c r="K1028" s="588"/>
      <c r="L1028" s="365"/>
      <c r="M1028" s="274">
        <v>47.2</v>
      </c>
      <c r="N1028" s="366">
        <f t="shared" si="102"/>
        <v>23.6</v>
      </c>
      <c r="O1028" s="366">
        <f t="shared" si="103"/>
        <v>15.733333333333334</v>
      </c>
      <c r="P1028" s="366">
        <f t="shared" si="104"/>
        <v>56.64</v>
      </c>
      <c r="Q1028" s="367">
        <v>42371</v>
      </c>
      <c r="R1028" s="365" t="s">
        <v>1648</v>
      </c>
      <c r="S1028" s="365"/>
      <c r="T1028" s="365">
        <v>1</v>
      </c>
      <c r="U1028" s="365"/>
      <c r="V1028" s="367"/>
      <c r="W1028" s="365"/>
      <c r="X1028" s="365"/>
      <c r="Y1028" s="365"/>
      <c r="Z1028" s="365"/>
      <c r="AA1028" s="532"/>
      <c r="AB1028" s="532">
        <f t="shared" si="105"/>
        <v>1</v>
      </c>
      <c r="AC1028" s="588"/>
      <c r="AD1028" s="365"/>
      <c r="AE1028" s="547"/>
      <c r="AF1028" s="547"/>
      <c r="AG1028" s="547"/>
      <c r="AH1028" s="547"/>
      <c r="AI1028" s="547"/>
      <c r="AJ1028" s="547"/>
      <c r="AK1028" s="547"/>
      <c r="AL1028" s="547"/>
      <c r="AM1028" s="547"/>
      <c r="AN1028" s="547"/>
      <c r="AO1028" s="547"/>
      <c r="AP1028" s="547"/>
      <c r="AQ1028" s="547"/>
      <c r="AR1028" s="547"/>
      <c r="AS1028" s="547"/>
      <c r="AT1028" s="547"/>
      <c r="AU1028" s="547"/>
      <c r="AV1028" s="547"/>
      <c r="AW1028" s="547"/>
    </row>
    <row r="1029" spans="1:49" s="541" customFormat="1" ht="18.75" hidden="1" customHeight="1" x14ac:dyDescent="0.3">
      <c r="A1029" s="807"/>
      <c r="B1029" s="365" t="s">
        <v>1244</v>
      </c>
      <c r="C1029" s="588" t="s">
        <v>1257</v>
      </c>
      <c r="D1029" s="588" t="s">
        <v>1258</v>
      </c>
      <c r="E1029" s="365" t="s">
        <v>804</v>
      </c>
      <c r="F1029" s="365" t="s">
        <v>1259</v>
      </c>
      <c r="G1029" s="365" t="s">
        <v>3</v>
      </c>
      <c r="H1029" s="588"/>
      <c r="I1029" s="588"/>
      <c r="J1029" s="588"/>
      <c r="K1029" s="588"/>
      <c r="L1029" s="588"/>
      <c r="M1029" s="280">
        <v>37.380000000000003</v>
      </c>
      <c r="N1029" s="368">
        <f t="shared" si="102"/>
        <v>18.690000000000001</v>
      </c>
      <c r="O1029" s="368">
        <f t="shared" si="103"/>
        <v>12.46</v>
      </c>
      <c r="P1029" s="368">
        <f t="shared" si="104"/>
        <v>44.856000000000002</v>
      </c>
      <c r="Q1029" s="367">
        <v>42371</v>
      </c>
      <c r="R1029" s="365" t="s">
        <v>1648</v>
      </c>
      <c r="S1029" s="365"/>
      <c r="T1029" s="365">
        <v>3</v>
      </c>
      <c r="U1029" s="365"/>
      <c r="V1029" s="367"/>
      <c r="W1029" s="365"/>
      <c r="X1029" s="365"/>
      <c r="Y1029" s="365"/>
      <c r="Z1029" s="365"/>
      <c r="AA1029" s="533"/>
      <c r="AB1029" s="365">
        <f>T1029-Y1029</f>
        <v>3</v>
      </c>
      <c r="AC1029" s="588"/>
      <c r="AD1029" s="365"/>
    </row>
    <row r="1030" spans="1:49" s="541" customFormat="1" ht="18.75" hidden="1" customHeight="1" x14ac:dyDescent="0.3">
      <c r="A1030" s="807"/>
      <c r="B1030" s="365" t="s">
        <v>1233</v>
      </c>
      <c r="C1030" s="588" t="s">
        <v>164</v>
      </c>
      <c r="D1030" s="588" t="s">
        <v>817</v>
      </c>
      <c r="E1030" s="365" t="s">
        <v>621</v>
      </c>
      <c r="F1030" s="365" t="s">
        <v>344</v>
      </c>
      <c r="G1030" s="365" t="s">
        <v>3</v>
      </c>
      <c r="H1030" s="588"/>
      <c r="I1030" s="588"/>
      <c r="J1030" s="588"/>
      <c r="K1030" s="588"/>
      <c r="L1030" s="588"/>
      <c r="M1030" s="280">
        <v>46.3</v>
      </c>
      <c r="N1030" s="368">
        <f t="shared" si="102"/>
        <v>23.15</v>
      </c>
      <c r="O1030" s="368">
        <f t="shared" si="103"/>
        <v>15.433333333333332</v>
      </c>
      <c r="P1030" s="368">
        <f t="shared" si="104"/>
        <v>55.559999999999995</v>
      </c>
      <c r="Q1030" s="367">
        <v>42371</v>
      </c>
      <c r="R1030" s="365" t="s">
        <v>1648</v>
      </c>
      <c r="S1030" s="365"/>
      <c r="T1030" s="365">
        <v>1</v>
      </c>
      <c r="U1030" s="365"/>
      <c r="V1030" s="367"/>
      <c r="W1030" s="365"/>
      <c r="X1030" s="365"/>
      <c r="Y1030" s="365"/>
      <c r="Z1030" s="365"/>
      <c r="AA1030" s="533"/>
      <c r="AB1030" s="365">
        <f>T1030</f>
        <v>1</v>
      </c>
      <c r="AC1030" s="588"/>
      <c r="AD1030" s="365"/>
    </row>
    <row r="1031" spans="1:49" s="541" customFormat="1" ht="18.75" hidden="1" customHeight="1" x14ac:dyDescent="0.3">
      <c r="A1031" s="807"/>
      <c r="B1031" s="365" t="s">
        <v>1233</v>
      </c>
      <c r="C1031" s="588" t="s">
        <v>1238</v>
      </c>
      <c r="D1031" s="588" t="s">
        <v>1239</v>
      </c>
      <c r="E1031" s="365" t="s">
        <v>622</v>
      </c>
      <c r="F1031" s="365" t="s">
        <v>344</v>
      </c>
      <c r="G1031" s="365" t="s">
        <v>3</v>
      </c>
      <c r="H1031" s="588"/>
      <c r="I1031" s="588"/>
      <c r="J1031" s="588"/>
      <c r="K1031" s="588"/>
      <c r="L1031" s="588"/>
      <c r="M1031" s="280">
        <v>46.3</v>
      </c>
      <c r="N1031" s="368">
        <f t="shared" si="102"/>
        <v>23.15</v>
      </c>
      <c r="O1031" s="368">
        <f t="shared" si="103"/>
        <v>15.433333333333332</v>
      </c>
      <c r="P1031" s="368">
        <f t="shared" si="104"/>
        <v>55.559999999999995</v>
      </c>
      <c r="Q1031" s="367">
        <v>42371</v>
      </c>
      <c r="R1031" s="365" t="s">
        <v>1648</v>
      </c>
      <c r="S1031" s="365"/>
      <c r="T1031" s="365">
        <v>2</v>
      </c>
      <c r="U1031" s="365"/>
      <c r="V1031" s="367"/>
      <c r="W1031" s="365"/>
      <c r="X1031" s="365"/>
      <c r="Y1031" s="365"/>
      <c r="Z1031" s="365"/>
      <c r="AA1031" s="533"/>
      <c r="AB1031" s="365">
        <v>2</v>
      </c>
      <c r="AC1031" s="588"/>
      <c r="AD1031" s="365"/>
    </row>
    <row r="1032" spans="1:49" s="541" customFormat="1" ht="18.75" hidden="1" customHeight="1" x14ac:dyDescent="0.3">
      <c r="A1032" s="807" t="s">
        <v>1983</v>
      </c>
      <c r="B1032" s="365" t="s">
        <v>37</v>
      </c>
      <c r="C1032" s="588" t="s">
        <v>405</v>
      </c>
      <c r="D1032" s="588" t="s">
        <v>397</v>
      </c>
      <c r="E1032" s="533" t="s">
        <v>1984</v>
      </c>
      <c r="F1032" s="365" t="s">
        <v>390</v>
      </c>
      <c r="G1032" s="365" t="s">
        <v>3</v>
      </c>
      <c r="H1032" s="588"/>
      <c r="I1032" s="588"/>
      <c r="J1032" s="588"/>
      <c r="K1032" s="588"/>
      <c r="L1032" s="588"/>
      <c r="M1032" s="280">
        <v>11.84</v>
      </c>
      <c r="N1032" s="368">
        <f t="shared" si="102"/>
        <v>5.92</v>
      </c>
      <c r="O1032" s="368">
        <f t="shared" si="103"/>
        <v>3.9466666666666668</v>
      </c>
      <c r="P1032" s="368">
        <f t="shared" si="104"/>
        <v>14.208</v>
      </c>
      <c r="Q1032" s="367">
        <v>42371</v>
      </c>
      <c r="R1032" s="365" t="s">
        <v>1648</v>
      </c>
      <c r="S1032" s="365"/>
      <c r="T1032" s="533">
        <v>6</v>
      </c>
      <c r="U1032" s="365"/>
      <c r="V1032" s="367"/>
      <c r="W1032" s="365"/>
      <c r="X1032" s="365"/>
      <c r="Y1032" s="365"/>
      <c r="Z1032" s="365"/>
      <c r="AA1032" s="533"/>
      <c r="AB1032" s="533">
        <f t="shared" ref="AB1032:AB1073" si="106">T1032</f>
        <v>6</v>
      </c>
      <c r="AC1032" s="588"/>
      <c r="AD1032" s="365"/>
    </row>
    <row r="1033" spans="1:49" s="541" customFormat="1" ht="18.75" hidden="1" customHeight="1" x14ac:dyDescent="0.3">
      <c r="A1033" s="807"/>
      <c r="B1033" s="365" t="s">
        <v>37</v>
      </c>
      <c r="C1033" s="588" t="s">
        <v>2307</v>
      </c>
      <c r="D1033" s="588" t="s">
        <v>394</v>
      </c>
      <c r="E1033" s="533" t="s">
        <v>1984</v>
      </c>
      <c r="F1033" s="365" t="s">
        <v>389</v>
      </c>
      <c r="G1033" s="365" t="s">
        <v>3</v>
      </c>
      <c r="H1033" s="588"/>
      <c r="I1033" s="588"/>
      <c r="J1033" s="588"/>
      <c r="K1033" s="588"/>
      <c r="L1033" s="588"/>
      <c r="M1033" s="280">
        <v>11.16</v>
      </c>
      <c r="N1033" s="368">
        <f t="shared" si="102"/>
        <v>5.58</v>
      </c>
      <c r="O1033" s="368">
        <f t="shared" si="103"/>
        <v>3.72</v>
      </c>
      <c r="P1033" s="368">
        <f t="shared" si="104"/>
        <v>13.391999999999999</v>
      </c>
      <c r="Q1033" s="367">
        <v>42371</v>
      </c>
      <c r="R1033" s="365" t="s">
        <v>1648</v>
      </c>
      <c r="S1033" s="365"/>
      <c r="T1033" s="533">
        <v>3</v>
      </c>
      <c r="U1033" s="365"/>
      <c r="V1033" s="367"/>
      <c r="W1033" s="365"/>
      <c r="X1033" s="365"/>
      <c r="Y1033" s="365"/>
      <c r="Z1033" s="365"/>
      <c r="AA1033" s="533"/>
      <c r="AB1033" s="533">
        <f t="shared" si="106"/>
        <v>3</v>
      </c>
      <c r="AC1033" s="588"/>
      <c r="AD1033" s="365"/>
    </row>
    <row r="1034" spans="1:49" s="541" customFormat="1" ht="18.75" hidden="1" customHeight="1" x14ac:dyDescent="0.3">
      <c r="A1034" s="807"/>
      <c r="B1034" s="365" t="s">
        <v>37</v>
      </c>
      <c r="C1034" s="588" t="s">
        <v>401</v>
      </c>
      <c r="D1034" s="588" t="s">
        <v>395</v>
      </c>
      <c r="E1034" s="533" t="s">
        <v>1985</v>
      </c>
      <c r="F1034" s="365" t="s">
        <v>389</v>
      </c>
      <c r="G1034" s="365" t="s">
        <v>3</v>
      </c>
      <c r="H1034" s="588"/>
      <c r="I1034" s="588"/>
      <c r="J1034" s="588"/>
      <c r="K1034" s="588"/>
      <c r="L1034" s="588"/>
      <c r="M1034" s="280">
        <v>11.16</v>
      </c>
      <c r="N1034" s="368">
        <f t="shared" si="102"/>
        <v>5.58</v>
      </c>
      <c r="O1034" s="368">
        <f t="shared" si="103"/>
        <v>3.72</v>
      </c>
      <c r="P1034" s="368">
        <f t="shared" si="104"/>
        <v>13.391999999999999</v>
      </c>
      <c r="Q1034" s="367">
        <v>42371</v>
      </c>
      <c r="R1034" s="365" t="s">
        <v>1648</v>
      </c>
      <c r="S1034" s="365"/>
      <c r="T1034" s="533">
        <v>1</v>
      </c>
      <c r="U1034" s="365"/>
      <c r="V1034" s="367"/>
      <c r="W1034" s="365"/>
      <c r="X1034" s="365"/>
      <c r="Y1034" s="365"/>
      <c r="Z1034" s="365"/>
      <c r="AA1034" s="533"/>
      <c r="AB1034" s="533">
        <f t="shared" si="106"/>
        <v>1</v>
      </c>
      <c r="AC1034" s="588"/>
      <c r="AD1034" s="365"/>
    </row>
    <row r="1035" spans="1:49" s="541" customFormat="1" ht="18.75" hidden="1" customHeight="1" x14ac:dyDescent="0.3">
      <c r="A1035" s="807"/>
      <c r="B1035" s="365" t="s">
        <v>37</v>
      </c>
      <c r="C1035" s="588" t="s">
        <v>404</v>
      </c>
      <c r="D1035" s="588" t="s">
        <v>391</v>
      </c>
      <c r="E1035" s="533" t="s">
        <v>1984</v>
      </c>
      <c r="F1035" s="365" t="s">
        <v>390</v>
      </c>
      <c r="G1035" s="365" t="s">
        <v>3</v>
      </c>
      <c r="H1035" s="588"/>
      <c r="I1035" s="588"/>
      <c r="J1035" s="588"/>
      <c r="K1035" s="588"/>
      <c r="L1035" s="588"/>
      <c r="M1035" s="280">
        <v>11.84</v>
      </c>
      <c r="N1035" s="368">
        <f t="shared" si="102"/>
        <v>5.92</v>
      </c>
      <c r="O1035" s="368">
        <f t="shared" si="103"/>
        <v>3.9466666666666668</v>
      </c>
      <c r="P1035" s="368">
        <f t="shared" si="104"/>
        <v>14.208</v>
      </c>
      <c r="Q1035" s="367">
        <v>42371</v>
      </c>
      <c r="R1035" s="365" t="s">
        <v>1648</v>
      </c>
      <c r="S1035" s="365"/>
      <c r="T1035" s="533">
        <v>3</v>
      </c>
      <c r="U1035" s="365"/>
      <c r="V1035" s="367"/>
      <c r="W1035" s="365"/>
      <c r="X1035" s="365"/>
      <c r="Y1035" s="365"/>
      <c r="Z1035" s="365"/>
      <c r="AA1035" s="533"/>
      <c r="AB1035" s="533">
        <f t="shared" si="106"/>
        <v>3</v>
      </c>
      <c r="AC1035" s="588"/>
      <c r="AD1035" s="365"/>
    </row>
    <row r="1036" spans="1:49" s="541" customFormat="1" ht="18.75" hidden="1" customHeight="1" x14ac:dyDescent="0.3">
      <c r="A1036" s="807"/>
      <c r="B1036" s="365" t="s">
        <v>37</v>
      </c>
      <c r="C1036" s="588" t="s">
        <v>402</v>
      </c>
      <c r="D1036" s="588" t="s">
        <v>394</v>
      </c>
      <c r="E1036" s="533" t="s">
        <v>1985</v>
      </c>
      <c r="F1036" s="365" t="s">
        <v>389</v>
      </c>
      <c r="G1036" s="365" t="s">
        <v>3</v>
      </c>
      <c r="H1036" s="588"/>
      <c r="I1036" s="588"/>
      <c r="J1036" s="588"/>
      <c r="K1036" s="588"/>
      <c r="L1036" s="588"/>
      <c r="M1036" s="280">
        <v>11.16</v>
      </c>
      <c r="N1036" s="368">
        <f t="shared" si="102"/>
        <v>5.58</v>
      </c>
      <c r="O1036" s="368">
        <f t="shared" si="103"/>
        <v>3.72</v>
      </c>
      <c r="P1036" s="368">
        <f t="shared" si="104"/>
        <v>13.391999999999999</v>
      </c>
      <c r="Q1036" s="367">
        <v>42371</v>
      </c>
      <c r="R1036" s="365" t="s">
        <v>1648</v>
      </c>
      <c r="S1036" s="365"/>
      <c r="T1036" s="533">
        <v>3</v>
      </c>
      <c r="U1036" s="365"/>
      <c r="V1036" s="367"/>
      <c r="W1036" s="365"/>
      <c r="X1036" s="365"/>
      <c r="Y1036" s="365"/>
      <c r="Z1036" s="365"/>
      <c r="AA1036" s="533"/>
      <c r="AB1036" s="533">
        <f t="shared" si="106"/>
        <v>3</v>
      </c>
      <c r="AC1036" s="588"/>
      <c r="AD1036" s="365"/>
    </row>
    <row r="1037" spans="1:49" s="541" customFormat="1" ht="18.75" hidden="1" customHeight="1" x14ac:dyDescent="0.3">
      <c r="A1037" s="807"/>
      <c r="B1037" s="365" t="s">
        <v>37</v>
      </c>
      <c r="C1037" s="588" t="s">
        <v>411</v>
      </c>
      <c r="D1037" s="588" t="s">
        <v>393</v>
      </c>
      <c r="E1037" s="533" t="s">
        <v>1985</v>
      </c>
      <c r="F1037" s="365" t="s">
        <v>389</v>
      </c>
      <c r="G1037" s="365" t="s">
        <v>3</v>
      </c>
      <c r="H1037" s="588"/>
      <c r="I1037" s="588"/>
      <c r="J1037" s="588"/>
      <c r="K1037" s="588"/>
      <c r="L1037" s="588"/>
      <c r="M1037" s="280">
        <v>11.16</v>
      </c>
      <c r="N1037" s="368">
        <f t="shared" si="102"/>
        <v>5.58</v>
      </c>
      <c r="O1037" s="368">
        <f t="shared" si="103"/>
        <v>3.72</v>
      </c>
      <c r="P1037" s="368">
        <f t="shared" si="104"/>
        <v>13.391999999999999</v>
      </c>
      <c r="Q1037" s="367">
        <v>42371</v>
      </c>
      <c r="R1037" s="365" t="s">
        <v>1648</v>
      </c>
      <c r="S1037" s="365"/>
      <c r="T1037" s="533">
        <v>1</v>
      </c>
      <c r="U1037" s="365"/>
      <c r="V1037" s="367"/>
      <c r="W1037" s="365"/>
      <c r="X1037" s="365"/>
      <c r="Y1037" s="365"/>
      <c r="Z1037" s="365"/>
      <c r="AA1037" s="533"/>
      <c r="AB1037" s="533">
        <f t="shared" si="106"/>
        <v>1</v>
      </c>
      <c r="AC1037" s="588"/>
      <c r="AD1037" s="365"/>
    </row>
    <row r="1038" spans="1:49" s="541" customFormat="1" ht="18.75" hidden="1" customHeight="1" x14ac:dyDescent="0.3">
      <c r="A1038" s="807" t="s">
        <v>1986</v>
      </c>
      <c r="B1038" s="365" t="s">
        <v>2320</v>
      </c>
      <c r="C1038" s="588" t="s">
        <v>2322</v>
      </c>
      <c r="D1038" s="588" t="s">
        <v>2326</v>
      </c>
      <c r="E1038" s="533" t="s">
        <v>2328</v>
      </c>
      <c r="F1038" s="365"/>
      <c r="G1038" s="365"/>
      <c r="H1038" s="588"/>
      <c r="I1038" s="588"/>
      <c r="J1038" s="588"/>
      <c r="K1038" s="588"/>
      <c r="L1038" s="588"/>
      <c r="M1038" s="280"/>
      <c r="N1038" s="368"/>
      <c r="O1038" s="368"/>
      <c r="P1038" s="368"/>
      <c r="Q1038" s="367">
        <v>42371</v>
      </c>
      <c r="R1038" s="365" t="s">
        <v>1648</v>
      </c>
      <c r="S1038" s="365"/>
      <c r="T1038" s="533">
        <v>1</v>
      </c>
      <c r="U1038" s="365"/>
      <c r="V1038" s="367"/>
      <c r="W1038" s="365"/>
      <c r="X1038" s="365"/>
      <c r="Y1038" s="365"/>
      <c r="Z1038" s="365"/>
      <c r="AA1038" s="533"/>
      <c r="AB1038" s="533">
        <f t="shared" si="106"/>
        <v>1</v>
      </c>
      <c r="AC1038" s="588"/>
      <c r="AD1038" s="365"/>
    </row>
    <row r="1039" spans="1:49" s="541" customFormat="1" ht="18.75" hidden="1" customHeight="1" x14ac:dyDescent="0.3">
      <c r="A1039" s="807"/>
      <c r="B1039" s="365" t="s">
        <v>2143</v>
      </c>
      <c r="C1039" s="588" t="s">
        <v>2323</v>
      </c>
      <c r="D1039" s="588" t="s">
        <v>2327</v>
      </c>
      <c r="E1039" s="533" t="s">
        <v>2329</v>
      </c>
      <c r="F1039" s="365"/>
      <c r="G1039" s="365"/>
      <c r="H1039" s="588"/>
      <c r="I1039" s="588"/>
      <c r="J1039" s="588"/>
      <c r="K1039" s="588"/>
      <c r="L1039" s="588"/>
      <c r="M1039" s="280"/>
      <c r="N1039" s="368"/>
      <c r="O1039" s="368"/>
      <c r="P1039" s="368"/>
      <c r="Q1039" s="367">
        <v>42371</v>
      </c>
      <c r="R1039" s="365" t="s">
        <v>1648</v>
      </c>
      <c r="S1039" s="365"/>
      <c r="T1039" s="533">
        <v>3</v>
      </c>
      <c r="U1039" s="365"/>
      <c r="V1039" s="367"/>
      <c r="W1039" s="365"/>
      <c r="X1039" s="365"/>
      <c r="Y1039" s="365"/>
      <c r="Z1039" s="365"/>
      <c r="AA1039" s="533"/>
      <c r="AB1039" s="533">
        <f t="shared" si="106"/>
        <v>3</v>
      </c>
      <c r="AC1039" s="588"/>
      <c r="AD1039" s="365"/>
    </row>
    <row r="1040" spans="1:49" s="541" customFormat="1" ht="18.75" hidden="1" customHeight="1" x14ac:dyDescent="0.3">
      <c r="A1040" s="807"/>
      <c r="B1040" s="365" t="s">
        <v>2157</v>
      </c>
      <c r="C1040" s="588" t="s">
        <v>2222</v>
      </c>
      <c r="D1040" s="588" t="s">
        <v>2170</v>
      </c>
      <c r="E1040" s="533" t="s">
        <v>621</v>
      </c>
      <c r="F1040" s="365"/>
      <c r="G1040" s="365"/>
      <c r="H1040" s="588"/>
      <c r="I1040" s="588"/>
      <c r="J1040" s="588"/>
      <c r="K1040" s="588"/>
      <c r="L1040" s="588"/>
      <c r="M1040" s="280"/>
      <c r="N1040" s="368"/>
      <c r="O1040" s="368"/>
      <c r="P1040" s="368"/>
      <c r="Q1040" s="367">
        <v>42371</v>
      </c>
      <c r="R1040" s="365" t="s">
        <v>1648</v>
      </c>
      <c r="S1040" s="365"/>
      <c r="T1040" s="533">
        <v>1</v>
      </c>
      <c r="U1040" s="365"/>
      <c r="V1040" s="367"/>
      <c r="W1040" s="365"/>
      <c r="X1040" s="365"/>
      <c r="Y1040" s="365"/>
      <c r="Z1040" s="365"/>
      <c r="AA1040" s="533"/>
      <c r="AB1040" s="533">
        <f t="shared" si="106"/>
        <v>1</v>
      </c>
      <c r="AC1040" s="588"/>
      <c r="AD1040" s="365"/>
    </row>
    <row r="1041" spans="1:30" s="541" customFormat="1" ht="18.75" hidden="1" customHeight="1" x14ac:dyDescent="0.3">
      <c r="A1041" s="807"/>
      <c r="B1041" s="365" t="s">
        <v>2157</v>
      </c>
      <c r="C1041" s="588" t="s">
        <v>2221</v>
      </c>
      <c r="D1041" s="588" t="s">
        <v>2169</v>
      </c>
      <c r="E1041" s="533" t="s">
        <v>621</v>
      </c>
      <c r="F1041" s="365"/>
      <c r="G1041" s="365"/>
      <c r="H1041" s="588"/>
      <c r="I1041" s="588"/>
      <c r="J1041" s="588"/>
      <c r="K1041" s="588"/>
      <c r="L1041" s="588"/>
      <c r="M1041" s="280"/>
      <c r="N1041" s="368"/>
      <c r="O1041" s="368"/>
      <c r="P1041" s="368"/>
      <c r="Q1041" s="367">
        <v>42371</v>
      </c>
      <c r="R1041" s="365" t="s">
        <v>1648</v>
      </c>
      <c r="S1041" s="365"/>
      <c r="T1041" s="533">
        <v>5</v>
      </c>
      <c r="U1041" s="365"/>
      <c r="V1041" s="367"/>
      <c r="W1041" s="365"/>
      <c r="X1041" s="365"/>
      <c r="Y1041" s="365"/>
      <c r="Z1041" s="365"/>
      <c r="AA1041" s="533"/>
      <c r="AB1041" s="533">
        <f t="shared" si="106"/>
        <v>5</v>
      </c>
      <c r="AC1041" s="588"/>
      <c r="AD1041" s="365"/>
    </row>
    <row r="1042" spans="1:30" s="541" customFormat="1" ht="18.75" hidden="1" customHeight="1" x14ac:dyDescent="0.3">
      <c r="A1042" s="807"/>
      <c r="B1042" s="365" t="s">
        <v>2219</v>
      </c>
      <c r="C1042" s="588" t="s">
        <v>2324</v>
      </c>
      <c r="D1042" s="588" t="s">
        <v>2218</v>
      </c>
      <c r="E1042" s="533" t="s">
        <v>2330</v>
      </c>
      <c r="F1042" s="365"/>
      <c r="G1042" s="365"/>
      <c r="H1042" s="588"/>
      <c r="I1042" s="588"/>
      <c r="J1042" s="588"/>
      <c r="K1042" s="588"/>
      <c r="L1042" s="588"/>
      <c r="M1042" s="280"/>
      <c r="N1042" s="368"/>
      <c r="O1042" s="368"/>
      <c r="P1042" s="368"/>
      <c r="Q1042" s="367">
        <v>42371</v>
      </c>
      <c r="R1042" s="365" t="s">
        <v>1648</v>
      </c>
      <c r="S1042" s="365"/>
      <c r="T1042" s="533">
        <v>2</v>
      </c>
      <c r="U1042" s="365"/>
      <c r="V1042" s="367"/>
      <c r="W1042" s="365"/>
      <c r="X1042" s="365"/>
      <c r="Y1042" s="365"/>
      <c r="Z1042" s="365"/>
      <c r="AA1042" s="533"/>
      <c r="AB1042" s="533">
        <f t="shared" si="106"/>
        <v>2</v>
      </c>
      <c r="AC1042" s="588"/>
      <c r="AD1042" s="365"/>
    </row>
    <row r="1043" spans="1:30" s="541" customFormat="1" ht="18.75" hidden="1" customHeight="1" x14ac:dyDescent="0.3">
      <c r="A1043" s="807"/>
      <c r="B1043" s="365" t="s">
        <v>895</v>
      </c>
      <c r="C1043" s="588" t="s">
        <v>2325</v>
      </c>
      <c r="D1043" s="588"/>
      <c r="E1043" s="533"/>
      <c r="F1043" s="365"/>
      <c r="G1043" s="365"/>
      <c r="H1043" s="588"/>
      <c r="I1043" s="588"/>
      <c r="J1043" s="588"/>
      <c r="K1043" s="588"/>
      <c r="L1043" s="588"/>
      <c r="M1043" s="280"/>
      <c r="N1043" s="368"/>
      <c r="O1043" s="368"/>
      <c r="P1043" s="368"/>
      <c r="Q1043" s="367">
        <v>42371</v>
      </c>
      <c r="R1043" s="365" t="s">
        <v>1648</v>
      </c>
      <c r="S1043" s="365"/>
      <c r="T1043" s="533">
        <v>2</v>
      </c>
      <c r="U1043" s="365"/>
      <c r="V1043" s="367"/>
      <c r="W1043" s="365"/>
      <c r="X1043" s="365"/>
      <c r="Y1043" s="365"/>
      <c r="Z1043" s="365"/>
      <c r="AA1043" s="533"/>
      <c r="AB1043" s="533">
        <f t="shared" si="106"/>
        <v>2</v>
      </c>
      <c r="AC1043" s="588"/>
      <c r="AD1043" s="365"/>
    </row>
    <row r="1044" spans="1:30" s="541" customFormat="1" ht="18.75" hidden="1" customHeight="1" x14ac:dyDescent="0.3">
      <c r="A1044" s="807"/>
      <c r="B1044" s="365" t="s">
        <v>2321</v>
      </c>
      <c r="C1044" s="588" t="s">
        <v>1261</v>
      </c>
      <c r="D1044" s="588"/>
      <c r="E1044" s="533"/>
      <c r="F1044" s="365"/>
      <c r="G1044" s="365"/>
      <c r="H1044" s="588"/>
      <c r="I1044" s="588"/>
      <c r="J1044" s="588"/>
      <c r="K1044" s="588"/>
      <c r="L1044" s="588"/>
      <c r="M1044" s="280"/>
      <c r="N1044" s="368"/>
      <c r="O1044" s="368"/>
      <c r="P1044" s="368"/>
      <c r="Q1044" s="367">
        <v>42371</v>
      </c>
      <c r="R1044" s="365" t="s">
        <v>1648</v>
      </c>
      <c r="S1044" s="365"/>
      <c r="T1044" s="533">
        <v>5</v>
      </c>
      <c r="U1044" s="365"/>
      <c r="V1044" s="367"/>
      <c r="W1044" s="365"/>
      <c r="X1044" s="365"/>
      <c r="Y1044" s="365"/>
      <c r="Z1044" s="365"/>
      <c r="AA1044" s="533"/>
      <c r="AB1044" s="533">
        <f t="shared" si="106"/>
        <v>5</v>
      </c>
      <c r="AC1044" s="588"/>
      <c r="AD1044" s="365"/>
    </row>
    <row r="1045" spans="1:30" s="541" customFormat="1" ht="18.75" hidden="1" customHeight="1" x14ac:dyDescent="0.3">
      <c r="A1045" s="807"/>
      <c r="B1045" s="365" t="s">
        <v>481</v>
      </c>
      <c r="C1045" s="588" t="s">
        <v>482</v>
      </c>
      <c r="D1045" s="588"/>
      <c r="E1045" s="533"/>
      <c r="F1045" s="365"/>
      <c r="G1045" s="365"/>
      <c r="H1045" s="588"/>
      <c r="I1045" s="588"/>
      <c r="J1045" s="588"/>
      <c r="K1045" s="588"/>
      <c r="L1045" s="588"/>
      <c r="M1045" s="280"/>
      <c r="N1045" s="368"/>
      <c r="O1045" s="368"/>
      <c r="P1045" s="368"/>
      <c r="Q1045" s="367">
        <v>42371</v>
      </c>
      <c r="R1045" s="365" t="s">
        <v>1648</v>
      </c>
      <c r="S1045" s="365"/>
      <c r="T1045" s="533">
        <v>3</v>
      </c>
      <c r="U1045" s="365"/>
      <c r="V1045" s="367"/>
      <c r="W1045" s="365"/>
      <c r="X1045" s="365"/>
      <c r="Y1045" s="365"/>
      <c r="Z1045" s="365"/>
      <c r="AA1045" s="533"/>
      <c r="AB1045" s="533">
        <f t="shared" si="106"/>
        <v>3</v>
      </c>
      <c r="AC1045" s="588"/>
      <c r="AD1045" s="365"/>
    </row>
    <row r="1046" spans="1:30" s="541" customFormat="1" ht="18.75" customHeight="1" x14ac:dyDescent="0.3">
      <c r="A1046" s="807" t="s">
        <v>1989</v>
      </c>
      <c r="B1046" s="365" t="s">
        <v>2332</v>
      </c>
      <c r="C1046" s="588" t="s">
        <v>1246</v>
      </c>
      <c r="D1046" s="588" t="s">
        <v>2343</v>
      </c>
      <c r="E1046" s="533" t="s">
        <v>2352</v>
      </c>
      <c r="F1046" s="365"/>
      <c r="G1046" s="365"/>
      <c r="H1046" s="588"/>
      <c r="I1046" s="588"/>
      <c r="J1046" s="588"/>
      <c r="K1046" s="588"/>
      <c r="L1046" s="588"/>
      <c r="M1046" s="280"/>
      <c r="N1046" s="368"/>
      <c r="O1046" s="368"/>
      <c r="P1046" s="368"/>
      <c r="Q1046" s="367">
        <v>42371</v>
      </c>
      <c r="R1046" s="365" t="s">
        <v>1648</v>
      </c>
      <c r="S1046" s="365"/>
      <c r="T1046" s="533">
        <v>13</v>
      </c>
      <c r="U1046" s="365"/>
      <c r="V1046" s="367"/>
      <c r="W1046" s="365"/>
      <c r="X1046" s="365"/>
      <c r="Y1046" s="365"/>
      <c r="Z1046" s="365"/>
      <c r="AA1046" s="533"/>
      <c r="AB1046" s="533">
        <f t="shared" si="106"/>
        <v>13</v>
      </c>
      <c r="AC1046" s="588"/>
      <c r="AD1046" s="365"/>
    </row>
    <row r="1047" spans="1:30" s="541" customFormat="1" ht="18.75" hidden="1" customHeight="1" x14ac:dyDescent="0.3">
      <c r="A1047" s="807"/>
      <c r="B1047" s="365" t="s">
        <v>2333</v>
      </c>
      <c r="C1047" s="588" t="s">
        <v>2337</v>
      </c>
      <c r="D1047" s="588" t="s">
        <v>2344</v>
      </c>
      <c r="E1047" s="533" t="s">
        <v>2353</v>
      </c>
      <c r="F1047" s="365"/>
      <c r="G1047" s="365"/>
      <c r="H1047" s="588"/>
      <c r="I1047" s="588"/>
      <c r="J1047" s="588"/>
      <c r="K1047" s="588"/>
      <c r="L1047" s="588"/>
      <c r="M1047" s="280"/>
      <c r="N1047" s="368"/>
      <c r="O1047" s="368"/>
      <c r="P1047" s="368"/>
      <c r="Q1047" s="367">
        <v>42371</v>
      </c>
      <c r="R1047" s="365" t="s">
        <v>1648</v>
      </c>
      <c r="S1047" s="365"/>
      <c r="T1047" s="533">
        <v>2</v>
      </c>
      <c r="U1047" s="365"/>
      <c r="V1047" s="367"/>
      <c r="W1047" s="365"/>
      <c r="X1047" s="365"/>
      <c r="Y1047" s="365"/>
      <c r="Z1047" s="365"/>
      <c r="AA1047" s="533"/>
      <c r="AB1047" s="533">
        <f t="shared" si="106"/>
        <v>2</v>
      </c>
      <c r="AC1047" s="588"/>
      <c r="AD1047" s="365"/>
    </row>
    <row r="1048" spans="1:30" s="541" customFormat="1" ht="18.75" hidden="1" customHeight="1" x14ac:dyDescent="0.3">
      <c r="A1048" s="807"/>
      <c r="B1048" s="365" t="s">
        <v>2333</v>
      </c>
      <c r="C1048" s="588" t="s">
        <v>2338</v>
      </c>
      <c r="D1048" s="588" t="s">
        <v>2345</v>
      </c>
      <c r="E1048" s="533" t="s">
        <v>2353</v>
      </c>
      <c r="F1048" s="365"/>
      <c r="G1048" s="365"/>
      <c r="H1048" s="588"/>
      <c r="I1048" s="588"/>
      <c r="J1048" s="588"/>
      <c r="K1048" s="588"/>
      <c r="L1048" s="588"/>
      <c r="M1048" s="280"/>
      <c r="N1048" s="368"/>
      <c r="O1048" s="368"/>
      <c r="P1048" s="368"/>
      <c r="Q1048" s="367">
        <v>42371</v>
      </c>
      <c r="R1048" s="365" t="s">
        <v>1648</v>
      </c>
      <c r="S1048" s="365"/>
      <c r="T1048" s="533">
        <v>2</v>
      </c>
      <c r="U1048" s="365"/>
      <c r="V1048" s="367"/>
      <c r="W1048" s="365"/>
      <c r="X1048" s="365"/>
      <c r="Y1048" s="365"/>
      <c r="Z1048" s="365"/>
      <c r="AA1048" s="533"/>
      <c r="AB1048" s="533">
        <f t="shared" si="106"/>
        <v>2</v>
      </c>
      <c r="AC1048" s="588"/>
      <c r="AD1048" s="365"/>
    </row>
    <row r="1049" spans="1:30" s="541" customFormat="1" ht="18.75" hidden="1" customHeight="1" x14ac:dyDescent="0.3">
      <c r="A1049" s="807"/>
      <c r="B1049" s="365" t="s">
        <v>2333</v>
      </c>
      <c r="C1049" s="588" t="s">
        <v>2339</v>
      </c>
      <c r="D1049" s="588" t="s">
        <v>2346</v>
      </c>
      <c r="E1049" s="533" t="s">
        <v>2353</v>
      </c>
      <c r="F1049" s="365"/>
      <c r="G1049" s="365"/>
      <c r="H1049" s="588"/>
      <c r="I1049" s="588"/>
      <c r="J1049" s="588"/>
      <c r="K1049" s="588"/>
      <c r="L1049" s="588"/>
      <c r="M1049" s="280"/>
      <c r="N1049" s="368"/>
      <c r="O1049" s="368"/>
      <c r="P1049" s="368"/>
      <c r="Q1049" s="367">
        <v>42371</v>
      </c>
      <c r="R1049" s="365" t="s">
        <v>1648</v>
      </c>
      <c r="S1049" s="365"/>
      <c r="T1049" s="533">
        <v>2</v>
      </c>
      <c r="U1049" s="365"/>
      <c r="V1049" s="367"/>
      <c r="W1049" s="365"/>
      <c r="X1049" s="365"/>
      <c r="Y1049" s="365"/>
      <c r="Z1049" s="365"/>
      <c r="AA1049" s="533"/>
      <c r="AB1049" s="533">
        <f t="shared" si="106"/>
        <v>2</v>
      </c>
      <c r="AC1049" s="588"/>
      <c r="AD1049" s="365"/>
    </row>
    <row r="1050" spans="1:30" s="541" customFormat="1" ht="18.75" hidden="1" customHeight="1" x14ac:dyDescent="0.3">
      <c r="A1050" s="807"/>
      <c r="B1050" s="365" t="s">
        <v>2334</v>
      </c>
      <c r="C1050" s="588" t="s">
        <v>2340</v>
      </c>
      <c r="D1050" s="588" t="s">
        <v>2347</v>
      </c>
      <c r="E1050" s="533" t="s">
        <v>2354</v>
      </c>
      <c r="F1050" s="365"/>
      <c r="G1050" s="365"/>
      <c r="H1050" s="588"/>
      <c r="I1050" s="588"/>
      <c r="J1050" s="588"/>
      <c r="K1050" s="588"/>
      <c r="L1050" s="588"/>
      <c r="M1050" s="280"/>
      <c r="N1050" s="368"/>
      <c r="O1050" s="368"/>
      <c r="P1050" s="368"/>
      <c r="Q1050" s="367">
        <v>42371</v>
      </c>
      <c r="R1050" s="365" t="s">
        <v>1648</v>
      </c>
      <c r="S1050" s="365"/>
      <c r="T1050" s="533">
        <v>85</v>
      </c>
      <c r="U1050" s="365"/>
      <c r="V1050" s="367"/>
      <c r="W1050" s="365"/>
      <c r="X1050" s="365"/>
      <c r="Y1050" s="365"/>
      <c r="Z1050" s="365"/>
      <c r="AA1050" s="533"/>
      <c r="AB1050" s="533">
        <f t="shared" si="106"/>
        <v>85</v>
      </c>
      <c r="AC1050" s="588"/>
      <c r="AD1050" s="365"/>
    </row>
    <row r="1051" spans="1:30" s="541" customFormat="1" ht="18.75" hidden="1" customHeight="1" x14ac:dyDescent="0.3">
      <c r="A1051" s="807"/>
      <c r="B1051" s="365" t="s">
        <v>2334</v>
      </c>
      <c r="C1051" s="588" t="s">
        <v>2340</v>
      </c>
      <c r="D1051" s="588" t="s">
        <v>2347</v>
      </c>
      <c r="E1051" s="533" t="s">
        <v>2355</v>
      </c>
      <c r="F1051" s="365"/>
      <c r="G1051" s="365"/>
      <c r="H1051" s="588"/>
      <c r="I1051" s="588"/>
      <c r="J1051" s="588"/>
      <c r="K1051" s="588"/>
      <c r="L1051" s="588"/>
      <c r="M1051" s="280"/>
      <c r="N1051" s="368"/>
      <c r="O1051" s="368"/>
      <c r="P1051" s="368"/>
      <c r="Q1051" s="367">
        <v>42371</v>
      </c>
      <c r="R1051" s="365" t="s">
        <v>1648</v>
      </c>
      <c r="S1051" s="365"/>
      <c r="T1051" s="533">
        <v>138</v>
      </c>
      <c r="U1051" s="365"/>
      <c r="V1051" s="367"/>
      <c r="W1051" s="365"/>
      <c r="X1051" s="365"/>
      <c r="Y1051" s="365"/>
      <c r="Z1051" s="365"/>
      <c r="AA1051" s="533"/>
      <c r="AB1051" s="533">
        <f t="shared" si="106"/>
        <v>138</v>
      </c>
      <c r="AC1051" s="588"/>
      <c r="AD1051" s="365"/>
    </row>
    <row r="1052" spans="1:30" s="541" customFormat="1" ht="18.75" hidden="1" customHeight="1" x14ac:dyDescent="0.3">
      <c r="A1052" s="807"/>
      <c r="B1052" s="365" t="s">
        <v>2335</v>
      </c>
      <c r="C1052" s="588" t="s">
        <v>2341</v>
      </c>
      <c r="D1052" s="588" t="s">
        <v>2348</v>
      </c>
      <c r="E1052" s="533" t="s">
        <v>2356</v>
      </c>
      <c r="F1052" s="365"/>
      <c r="G1052" s="365"/>
      <c r="H1052" s="588"/>
      <c r="I1052" s="588"/>
      <c r="J1052" s="588"/>
      <c r="K1052" s="588"/>
      <c r="L1052" s="588"/>
      <c r="M1052" s="280"/>
      <c r="N1052" s="368"/>
      <c r="O1052" s="368"/>
      <c r="P1052" s="368"/>
      <c r="Q1052" s="367">
        <v>42371</v>
      </c>
      <c r="R1052" s="365" t="s">
        <v>1648</v>
      </c>
      <c r="S1052" s="365"/>
      <c r="T1052" s="533">
        <v>2</v>
      </c>
      <c r="U1052" s="365"/>
      <c r="V1052" s="367"/>
      <c r="W1052" s="365"/>
      <c r="X1052" s="365"/>
      <c r="Y1052" s="365"/>
      <c r="Z1052" s="365"/>
      <c r="AA1052" s="533"/>
      <c r="AB1052" s="533">
        <f t="shared" si="106"/>
        <v>2</v>
      </c>
      <c r="AC1052" s="588"/>
      <c r="AD1052" s="365"/>
    </row>
    <row r="1053" spans="1:30" s="541" customFormat="1" ht="18.75" hidden="1" customHeight="1" x14ac:dyDescent="0.3">
      <c r="A1053" s="807"/>
      <c r="B1053" s="365" t="s">
        <v>2336</v>
      </c>
      <c r="C1053" s="588" t="s">
        <v>2342</v>
      </c>
      <c r="D1053" s="588" t="s">
        <v>2349</v>
      </c>
      <c r="E1053" s="533" t="s">
        <v>2357</v>
      </c>
      <c r="F1053" s="365"/>
      <c r="G1053" s="365"/>
      <c r="H1053" s="588"/>
      <c r="I1053" s="588"/>
      <c r="J1053" s="588"/>
      <c r="K1053" s="588"/>
      <c r="L1053" s="588"/>
      <c r="M1053" s="280"/>
      <c r="N1053" s="368"/>
      <c r="O1053" s="368"/>
      <c r="P1053" s="368"/>
      <c r="Q1053" s="367">
        <v>42371</v>
      </c>
      <c r="R1053" s="365" t="s">
        <v>1648</v>
      </c>
      <c r="S1053" s="365"/>
      <c r="T1053" s="533">
        <v>2</v>
      </c>
      <c r="U1053" s="365"/>
      <c r="V1053" s="367"/>
      <c r="W1053" s="365"/>
      <c r="X1053" s="365"/>
      <c r="Y1053" s="365"/>
      <c r="Z1053" s="365"/>
      <c r="AA1053" s="533"/>
      <c r="AB1053" s="533">
        <f t="shared" si="106"/>
        <v>2</v>
      </c>
      <c r="AC1053" s="588"/>
      <c r="AD1053" s="365"/>
    </row>
    <row r="1054" spans="1:30" s="541" customFormat="1" ht="18.75" hidden="1" customHeight="1" x14ac:dyDescent="0.3">
      <c r="A1054" s="807"/>
      <c r="B1054" s="365" t="s">
        <v>2159</v>
      </c>
      <c r="C1054" s="588" t="s">
        <v>2199</v>
      </c>
      <c r="D1054" s="588" t="s">
        <v>2350</v>
      </c>
      <c r="E1054" s="533"/>
      <c r="F1054" s="365"/>
      <c r="G1054" s="365"/>
      <c r="H1054" s="588"/>
      <c r="I1054" s="588"/>
      <c r="J1054" s="588"/>
      <c r="K1054" s="588"/>
      <c r="L1054" s="588"/>
      <c r="M1054" s="280"/>
      <c r="N1054" s="368"/>
      <c r="O1054" s="368"/>
      <c r="P1054" s="368"/>
      <c r="Q1054" s="367">
        <v>42371</v>
      </c>
      <c r="R1054" s="365" t="s">
        <v>1648</v>
      </c>
      <c r="S1054" s="365"/>
      <c r="T1054" s="533">
        <v>1</v>
      </c>
      <c r="U1054" s="365"/>
      <c r="V1054" s="367"/>
      <c r="W1054" s="365"/>
      <c r="X1054" s="365"/>
      <c r="Y1054" s="365"/>
      <c r="Z1054" s="365"/>
      <c r="AA1054" s="533"/>
      <c r="AB1054" s="533">
        <f t="shared" si="106"/>
        <v>1</v>
      </c>
      <c r="AC1054" s="588"/>
      <c r="AD1054" s="365"/>
    </row>
    <row r="1055" spans="1:30" s="541" customFormat="1" ht="18.75" hidden="1" customHeight="1" x14ac:dyDescent="0.3">
      <c r="A1055" s="807"/>
      <c r="B1055" s="365" t="s">
        <v>2143</v>
      </c>
      <c r="C1055" s="588" t="s">
        <v>2193</v>
      </c>
      <c r="D1055" s="588" t="s">
        <v>2194</v>
      </c>
      <c r="E1055" s="533"/>
      <c r="F1055" s="365"/>
      <c r="G1055" s="365"/>
      <c r="H1055" s="588"/>
      <c r="I1055" s="588"/>
      <c r="J1055" s="588"/>
      <c r="K1055" s="588"/>
      <c r="L1055" s="588"/>
      <c r="M1055" s="280"/>
      <c r="N1055" s="368"/>
      <c r="O1055" s="368"/>
      <c r="P1055" s="368"/>
      <c r="Q1055" s="367">
        <v>42371</v>
      </c>
      <c r="R1055" s="365" t="s">
        <v>1648</v>
      </c>
      <c r="S1055" s="365"/>
      <c r="T1055" s="533">
        <v>8</v>
      </c>
      <c r="U1055" s="365"/>
      <c r="V1055" s="367"/>
      <c r="W1055" s="365"/>
      <c r="X1055" s="365"/>
      <c r="Y1055" s="365"/>
      <c r="Z1055" s="365"/>
      <c r="AA1055" s="533"/>
      <c r="AB1055" s="533">
        <f t="shared" si="106"/>
        <v>8</v>
      </c>
      <c r="AC1055" s="588"/>
      <c r="AD1055" s="365"/>
    </row>
    <row r="1056" spans="1:30" s="541" customFormat="1" ht="18.75" customHeight="1" x14ac:dyDescent="0.3">
      <c r="A1056" s="807" t="s">
        <v>1996</v>
      </c>
      <c r="B1056" s="365" t="s">
        <v>2331</v>
      </c>
      <c r="C1056" s="588" t="s">
        <v>1246</v>
      </c>
      <c r="D1056" s="588" t="s">
        <v>2343</v>
      </c>
      <c r="E1056" s="533" t="s">
        <v>2351</v>
      </c>
      <c r="F1056" s="365"/>
      <c r="G1056" s="365"/>
      <c r="H1056" s="588"/>
      <c r="I1056" s="588"/>
      <c r="J1056" s="588"/>
      <c r="K1056" s="588"/>
      <c r="L1056" s="588"/>
      <c r="M1056" s="280"/>
      <c r="N1056" s="368"/>
      <c r="O1056" s="368"/>
      <c r="P1056" s="368"/>
      <c r="Q1056" s="367">
        <v>42371</v>
      </c>
      <c r="R1056" s="365" t="s">
        <v>1648</v>
      </c>
      <c r="S1056" s="365"/>
      <c r="T1056" s="533">
        <v>13</v>
      </c>
      <c r="U1056" s="365"/>
      <c r="V1056" s="367"/>
      <c r="W1056" s="365"/>
      <c r="X1056" s="365"/>
      <c r="Y1056" s="365"/>
      <c r="Z1056" s="365"/>
      <c r="AA1056" s="533"/>
      <c r="AB1056" s="533">
        <f t="shared" si="106"/>
        <v>13</v>
      </c>
      <c r="AC1056" s="588"/>
      <c r="AD1056" s="365"/>
    </row>
    <row r="1057" spans="1:30" s="541" customFormat="1" ht="18.75" customHeight="1" x14ac:dyDescent="0.3">
      <c r="A1057" s="807"/>
      <c r="B1057" s="365" t="s">
        <v>2331</v>
      </c>
      <c r="C1057" s="588" t="s">
        <v>1246</v>
      </c>
      <c r="D1057" s="588" t="s">
        <v>2343</v>
      </c>
      <c r="E1057" s="533" t="s">
        <v>2352</v>
      </c>
      <c r="F1057" s="365"/>
      <c r="G1057" s="365"/>
      <c r="H1057" s="588"/>
      <c r="I1057" s="588"/>
      <c r="J1057" s="588"/>
      <c r="K1057" s="588"/>
      <c r="L1057" s="588"/>
      <c r="M1057" s="280"/>
      <c r="N1057" s="368"/>
      <c r="O1057" s="368"/>
      <c r="P1057" s="368"/>
      <c r="Q1057" s="367">
        <v>42371</v>
      </c>
      <c r="R1057" s="365" t="s">
        <v>1648</v>
      </c>
      <c r="S1057" s="365"/>
      <c r="T1057" s="533">
        <v>12</v>
      </c>
      <c r="U1057" s="365"/>
      <c r="V1057" s="367"/>
      <c r="W1057" s="365"/>
      <c r="X1057" s="365"/>
      <c r="Y1057" s="365"/>
      <c r="Z1057" s="365"/>
      <c r="AA1057" s="533"/>
      <c r="AB1057" s="533">
        <f t="shared" si="106"/>
        <v>12</v>
      </c>
      <c r="AC1057" s="588"/>
      <c r="AD1057" s="365"/>
    </row>
    <row r="1058" spans="1:30" s="541" customFormat="1" ht="18.75" hidden="1" customHeight="1" x14ac:dyDescent="0.3">
      <c r="A1058" s="807" t="s">
        <v>2001</v>
      </c>
      <c r="B1058" s="591" t="s">
        <v>2142</v>
      </c>
      <c r="C1058" s="594" t="s">
        <v>2145</v>
      </c>
      <c r="D1058" s="590" t="s">
        <v>2146</v>
      </c>
      <c r="E1058" s="533" t="s">
        <v>621</v>
      </c>
      <c r="F1058" s="365" t="s">
        <v>1380</v>
      </c>
      <c r="G1058" s="365" t="s">
        <v>3</v>
      </c>
      <c r="H1058" s="588"/>
      <c r="I1058" s="588"/>
      <c r="J1058" s="588"/>
      <c r="K1058" s="588"/>
      <c r="L1058" s="588"/>
      <c r="M1058" s="280">
        <v>35.15</v>
      </c>
      <c r="N1058" s="368">
        <f t="shared" ref="N1058:N1073" si="107">+M1058/2</f>
        <v>17.574999999999999</v>
      </c>
      <c r="O1058" s="368">
        <f t="shared" ref="O1058:O1073" si="108">+M1058/3</f>
        <v>11.716666666666667</v>
      </c>
      <c r="P1058" s="368">
        <f t="shared" ref="P1058:P1073" si="109">+M1058+(M1058*20%)</f>
        <v>42.18</v>
      </c>
      <c r="Q1058" s="367">
        <v>42475</v>
      </c>
      <c r="R1058" s="365" t="s">
        <v>2077</v>
      </c>
      <c r="S1058" s="365"/>
      <c r="T1058" s="595">
        <v>1</v>
      </c>
      <c r="U1058" s="365"/>
      <c r="V1058" s="367"/>
      <c r="W1058" s="365"/>
      <c r="X1058" s="365"/>
      <c r="Y1058" s="365"/>
      <c r="Z1058" s="365"/>
      <c r="AA1058" s="533"/>
      <c r="AB1058" s="533">
        <f t="shared" si="106"/>
        <v>1</v>
      </c>
      <c r="AC1058" s="588"/>
      <c r="AD1058" s="365"/>
    </row>
    <row r="1059" spans="1:30" s="541" customFormat="1" ht="18.75" hidden="1" customHeight="1" x14ac:dyDescent="0.3">
      <c r="A1059" s="807"/>
      <c r="B1059" s="591" t="s">
        <v>2142</v>
      </c>
      <c r="C1059" s="594" t="s">
        <v>2145</v>
      </c>
      <c r="D1059" s="590" t="s">
        <v>2146</v>
      </c>
      <c r="E1059" s="533" t="s">
        <v>2141</v>
      </c>
      <c r="F1059" s="365" t="s">
        <v>1380</v>
      </c>
      <c r="G1059" s="365" t="s">
        <v>3</v>
      </c>
      <c r="H1059" s="588"/>
      <c r="I1059" s="588"/>
      <c r="J1059" s="588"/>
      <c r="K1059" s="588"/>
      <c r="L1059" s="588"/>
      <c r="M1059" s="280">
        <v>35.15</v>
      </c>
      <c r="N1059" s="368">
        <f t="shared" si="107"/>
        <v>17.574999999999999</v>
      </c>
      <c r="O1059" s="368">
        <f t="shared" si="108"/>
        <v>11.716666666666667</v>
      </c>
      <c r="P1059" s="368">
        <f t="shared" si="109"/>
        <v>42.18</v>
      </c>
      <c r="Q1059" s="367">
        <v>42475</v>
      </c>
      <c r="R1059" s="365" t="s">
        <v>2077</v>
      </c>
      <c r="S1059" s="365"/>
      <c r="T1059" s="595">
        <v>1</v>
      </c>
      <c r="U1059" s="365"/>
      <c r="V1059" s="367"/>
      <c r="W1059" s="365"/>
      <c r="X1059" s="365"/>
      <c r="Y1059" s="365"/>
      <c r="Z1059" s="365"/>
      <c r="AA1059" s="533"/>
      <c r="AB1059" s="533">
        <f t="shared" si="106"/>
        <v>1</v>
      </c>
      <c r="AC1059" s="588"/>
      <c r="AD1059" s="365"/>
    </row>
    <row r="1060" spans="1:30" s="538" customFormat="1" ht="18.75" hidden="1" customHeight="1" x14ac:dyDescent="0.3">
      <c r="A1060" s="807"/>
      <c r="B1060" s="591" t="s">
        <v>2142</v>
      </c>
      <c r="C1060" s="594" t="s">
        <v>2147</v>
      </c>
      <c r="D1060" s="590" t="s">
        <v>2126</v>
      </c>
      <c r="E1060" s="533" t="s">
        <v>621</v>
      </c>
      <c r="F1060" s="365" t="s">
        <v>1380</v>
      </c>
      <c r="G1060" s="365" t="s">
        <v>3</v>
      </c>
      <c r="H1060" s="588"/>
      <c r="I1060" s="588"/>
      <c r="J1060" s="588"/>
      <c r="K1060" s="588"/>
      <c r="L1060" s="588"/>
      <c r="M1060" s="280">
        <v>35.15</v>
      </c>
      <c r="N1060" s="368">
        <f t="shared" si="107"/>
        <v>17.574999999999999</v>
      </c>
      <c r="O1060" s="368">
        <f t="shared" si="108"/>
        <v>11.716666666666667</v>
      </c>
      <c r="P1060" s="368">
        <f t="shared" si="109"/>
        <v>42.18</v>
      </c>
      <c r="Q1060" s="367">
        <v>42475</v>
      </c>
      <c r="R1060" s="365" t="s">
        <v>2077</v>
      </c>
      <c r="S1060" s="365"/>
      <c r="T1060" s="595">
        <v>2</v>
      </c>
      <c r="U1060" s="365"/>
      <c r="V1060" s="367"/>
      <c r="W1060" s="365"/>
      <c r="X1060" s="365"/>
      <c r="Y1060" s="365"/>
      <c r="Z1060" s="365"/>
      <c r="AA1060" s="533"/>
      <c r="AB1060" s="533">
        <f t="shared" si="106"/>
        <v>2</v>
      </c>
      <c r="AC1060" s="588"/>
      <c r="AD1060" s="365"/>
    </row>
    <row r="1061" spans="1:30" s="541" customFormat="1" ht="18.75" hidden="1" customHeight="1" x14ac:dyDescent="0.3">
      <c r="A1061" s="807"/>
      <c r="B1061" s="591" t="s">
        <v>2142</v>
      </c>
      <c r="C1061" s="594" t="s">
        <v>2127</v>
      </c>
      <c r="D1061" s="590" t="s">
        <v>2128</v>
      </c>
      <c r="E1061" s="533" t="s">
        <v>621</v>
      </c>
      <c r="F1061" s="365" t="s">
        <v>1380</v>
      </c>
      <c r="G1061" s="365" t="s">
        <v>3</v>
      </c>
      <c r="H1061" s="588"/>
      <c r="I1061" s="588"/>
      <c r="J1061" s="588"/>
      <c r="K1061" s="588"/>
      <c r="L1061" s="588"/>
      <c r="M1061" s="280">
        <v>35.15</v>
      </c>
      <c r="N1061" s="368">
        <f t="shared" si="107"/>
        <v>17.574999999999999</v>
      </c>
      <c r="O1061" s="368">
        <f t="shared" si="108"/>
        <v>11.716666666666667</v>
      </c>
      <c r="P1061" s="368">
        <f t="shared" si="109"/>
        <v>42.18</v>
      </c>
      <c r="Q1061" s="367">
        <v>42475</v>
      </c>
      <c r="R1061" s="365" t="s">
        <v>2077</v>
      </c>
      <c r="S1061" s="365"/>
      <c r="T1061" s="595">
        <v>3</v>
      </c>
      <c r="U1061" s="365"/>
      <c r="V1061" s="367"/>
      <c r="W1061" s="365"/>
      <c r="X1061" s="365"/>
      <c r="Y1061" s="365"/>
      <c r="Z1061" s="365"/>
      <c r="AA1061" s="533"/>
      <c r="AB1061" s="533">
        <f t="shared" si="106"/>
        <v>3</v>
      </c>
      <c r="AC1061" s="588"/>
      <c r="AD1061" s="365"/>
    </row>
    <row r="1062" spans="1:30" s="541" customFormat="1" ht="18.75" hidden="1" customHeight="1" x14ac:dyDescent="0.3">
      <c r="A1062" s="807"/>
      <c r="B1062" s="591" t="s">
        <v>2142</v>
      </c>
      <c r="C1062" s="594" t="s">
        <v>2127</v>
      </c>
      <c r="D1062" s="590" t="s">
        <v>2128</v>
      </c>
      <c r="E1062" s="533" t="s">
        <v>2161</v>
      </c>
      <c r="F1062" s="365" t="s">
        <v>1380</v>
      </c>
      <c r="G1062" s="365" t="s">
        <v>3</v>
      </c>
      <c r="H1062" s="588"/>
      <c r="I1062" s="588"/>
      <c r="J1062" s="588"/>
      <c r="K1062" s="588"/>
      <c r="L1062" s="588"/>
      <c r="M1062" s="280">
        <v>35.15</v>
      </c>
      <c r="N1062" s="368">
        <f t="shared" si="107"/>
        <v>17.574999999999999</v>
      </c>
      <c r="O1062" s="368">
        <f t="shared" si="108"/>
        <v>11.716666666666667</v>
      </c>
      <c r="P1062" s="368">
        <f t="shared" si="109"/>
        <v>42.18</v>
      </c>
      <c r="Q1062" s="367">
        <v>42475</v>
      </c>
      <c r="R1062" s="365" t="s">
        <v>2077</v>
      </c>
      <c r="S1062" s="365"/>
      <c r="T1062" s="595">
        <v>1</v>
      </c>
      <c r="U1062" s="365"/>
      <c r="V1062" s="367"/>
      <c r="W1062" s="365"/>
      <c r="X1062" s="365"/>
      <c r="Y1062" s="365"/>
      <c r="Z1062" s="365"/>
      <c r="AA1062" s="533"/>
      <c r="AB1062" s="533">
        <f t="shared" si="106"/>
        <v>1</v>
      </c>
      <c r="AC1062" s="588"/>
      <c r="AD1062" s="365"/>
    </row>
    <row r="1063" spans="1:30" s="541" customFormat="1" ht="18.75" hidden="1" customHeight="1" x14ac:dyDescent="0.3">
      <c r="A1063" s="807"/>
      <c r="B1063" s="591" t="s">
        <v>2142</v>
      </c>
      <c r="C1063" s="594" t="s">
        <v>2127</v>
      </c>
      <c r="D1063" s="590" t="s">
        <v>2128</v>
      </c>
      <c r="E1063" s="533" t="s">
        <v>804</v>
      </c>
      <c r="F1063" s="365" t="s">
        <v>1380</v>
      </c>
      <c r="G1063" s="365" t="s">
        <v>3</v>
      </c>
      <c r="H1063" s="588"/>
      <c r="I1063" s="588"/>
      <c r="J1063" s="588"/>
      <c r="K1063" s="588"/>
      <c r="L1063" s="588"/>
      <c r="M1063" s="280">
        <v>35.15</v>
      </c>
      <c r="N1063" s="368">
        <f t="shared" si="107"/>
        <v>17.574999999999999</v>
      </c>
      <c r="O1063" s="368">
        <f t="shared" si="108"/>
        <v>11.716666666666667</v>
      </c>
      <c r="P1063" s="368">
        <f t="shared" si="109"/>
        <v>42.18</v>
      </c>
      <c r="Q1063" s="367">
        <v>42479</v>
      </c>
      <c r="R1063" s="365" t="s">
        <v>2077</v>
      </c>
      <c r="S1063" s="365"/>
      <c r="T1063" s="595">
        <v>1</v>
      </c>
      <c r="U1063" s="365"/>
      <c r="V1063" s="367"/>
      <c r="W1063" s="365"/>
      <c r="X1063" s="365"/>
      <c r="Y1063" s="365"/>
      <c r="Z1063" s="365"/>
      <c r="AA1063" s="533"/>
      <c r="AB1063" s="533">
        <f t="shared" si="106"/>
        <v>1</v>
      </c>
      <c r="AC1063" s="588"/>
      <c r="AD1063" s="365"/>
    </row>
    <row r="1064" spans="1:30" s="538" customFormat="1" ht="18.75" hidden="1" customHeight="1" x14ac:dyDescent="0.3">
      <c r="A1064" s="807"/>
      <c r="B1064" s="591" t="s">
        <v>2142</v>
      </c>
      <c r="C1064" s="594" t="s">
        <v>2147</v>
      </c>
      <c r="D1064" s="590" t="s">
        <v>2126</v>
      </c>
      <c r="E1064" s="533" t="s">
        <v>2162</v>
      </c>
      <c r="F1064" s="365" t="s">
        <v>1380</v>
      </c>
      <c r="G1064" s="365" t="s">
        <v>3</v>
      </c>
      <c r="H1064" s="588"/>
      <c r="I1064" s="588"/>
      <c r="J1064" s="588"/>
      <c r="K1064" s="588"/>
      <c r="L1064" s="588"/>
      <c r="M1064" s="280">
        <v>35.15</v>
      </c>
      <c r="N1064" s="368">
        <f t="shared" si="107"/>
        <v>17.574999999999999</v>
      </c>
      <c r="O1064" s="368">
        <f t="shared" si="108"/>
        <v>11.716666666666667</v>
      </c>
      <c r="P1064" s="368">
        <f t="shared" si="109"/>
        <v>42.18</v>
      </c>
      <c r="Q1064" s="367">
        <v>42475</v>
      </c>
      <c r="R1064" s="365" t="s">
        <v>2077</v>
      </c>
      <c r="S1064" s="365"/>
      <c r="T1064" s="533">
        <v>1</v>
      </c>
      <c r="U1064" s="365"/>
      <c r="V1064" s="367"/>
      <c r="W1064" s="365"/>
      <c r="X1064" s="365"/>
      <c r="Y1064" s="365"/>
      <c r="Z1064" s="365"/>
      <c r="AA1064" s="533"/>
      <c r="AB1064" s="533">
        <f t="shared" si="106"/>
        <v>1</v>
      </c>
      <c r="AC1064" s="588"/>
      <c r="AD1064" s="365"/>
    </row>
    <row r="1065" spans="1:30" s="538" customFormat="1" ht="18.75" hidden="1" customHeight="1" x14ac:dyDescent="0.3">
      <c r="A1065" s="807"/>
      <c r="B1065" s="591" t="s">
        <v>2142</v>
      </c>
      <c r="C1065" s="594" t="s">
        <v>2147</v>
      </c>
      <c r="D1065" s="590" t="s">
        <v>2126</v>
      </c>
      <c r="E1065" s="533" t="s">
        <v>1947</v>
      </c>
      <c r="F1065" s="365" t="s">
        <v>1380</v>
      </c>
      <c r="G1065" s="365" t="s">
        <v>3</v>
      </c>
      <c r="H1065" s="588"/>
      <c r="I1065" s="588"/>
      <c r="J1065" s="588"/>
      <c r="K1065" s="588"/>
      <c r="L1065" s="588"/>
      <c r="M1065" s="280">
        <v>35.15</v>
      </c>
      <c r="N1065" s="368">
        <f t="shared" si="107"/>
        <v>17.574999999999999</v>
      </c>
      <c r="O1065" s="368">
        <f t="shared" si="108"/>
        <v>11.716666666666667</v>
      </c>
      <c r="P1065" s="368">
        <f t="shared" si="109"/>
        <v>42.18</v>
      </c>
      <c r="Q1065" s="367">
        <v>42479</v>
      </c>
      <c r="R1065" s="365" t="s">
        <v>2077</v>
      </c>
      <c r="S1065" s="365"/>
      <c r="T1065" s="533">
        <v>1</v>
      </c>
      <c r="U1065" s="365"/>
      <c r="V1065" s="367"/>
      <c r="W1065" s="365"/>
      <c r="X1065" s="365"/>
      <c r="Y1065" s="365"/>
      <c r="Z1065" s="365"/>
      <c r="AA1065" s="533"/>
      <c r="AB1065" s="533">
        <f t="shared" si="106"/>
        <v>1</v>
      </c>
      <c r="AC1065" s="588"/>
      <c r="AD1065" s="365"/>
    </row>
    <row r="1066" spans="1:30" s="541" customFormat="1" ht="18.75" hidden="1" customHeight="1" x14ac:dyDescent="0.3">
      <c r="A1066" s="807"/>
      <c r="B1066" s="591" t="s">
        <v>2157</v>
      </c>
      <c r="C1066" s="594" t="s">
        <v>2148</v>
      </c>
      <c r="D1066" s="590" t="s">
        <v>2149</v>
      </c>
      <c r="E1066" s="533" t="s">
        <v>621</v>
      </c>
      <c r="F1066" s="365" t="s">
        <v>2167</v>
      </c>
      <c r="G1066" s="365" t="s">
        <v>3</v>
      </c>
      <c r="H1066" s="588"/>
      <c r="I1066" s="588"/>
      <c r="J1066" s="588"/>
      <c r="K1066" s="588"/>
      <c r="L1066" s="588"/>
      <c r="M1066" s="280">
        <v>30.64</v>
      </c>
      <c r="N1066" s="368">
        <f t="shared" si="107"/>
        <v>15.32</v>
      </c>
      <c r="O1066" s="368">
        <f t="shared" si="108"/>
        <v>10.213333333333333</v>
      </c>
      <c r="P1066" s="368">
        <f t="shared" si="109"/>
        <v>36.768000000000001</v>
      </c>
      <c r="Q1066" s="367">
        <v>42475</v>
      </c>
      <c r="R1066" s="365" t="s">
        <v>2077</v>
      </c>
      <c r="S1066" s="365"/>
      <c r="T1066" s="595">
        <v>20</v>
      </c>
      <c r="U1066" s="365"/>
      <c r="V1066" s="367"/>
      <c r="W1066" s="365"/>
      <c r="X1066" s="365"/>
      <c r="Y1066" s="365"/>
      <c r="Z1066" s="365"/>
      <c r="AA1066" s="533"/>
      <c r="AB1066" s="533">
        <f t="shared" si="106"/>
        <v>20</v>
      </c>
      <c r="AC1066" s="588"/>
      <c r="AD1066" s="365"/>
    </row>
    <row r="1067" spans="1:30" s="538" customFormat="1" ht="18.75" hidden="1" customHeight="1" x14ac:dyDescent="0.3">
      <c r="A1067" s="807"/>
      <c r="B1067" s="591" t="s">
        <v>2158</v>
      </c>
      <c r="C1067" s="594" t="s">
        <v>2150</v>
      </c>
      <c r="D1067" s="590" t="s">
        <v>2151</v>
      </c>
      <c r="E1067" s="533" t="s">
        <v>911</v>
      </c>
      <c r="F1067" s="365" t="s">
        <v>2168</v>
      </c>
      <c r="G1067" s="365" t="s">
        <v>3</v>
      </c>
      <c r="H1067" s="588"/>
      <c r="I1067" s="588"/>
      <c r="J1067" s="588"/>
      <c r="K1067" s="588"/>
      <c r="L1067" s="588"/>
      <c r="M1067" s="280">
        <v>42.9</v>
      </c>
      <c r="N1067" s="368">
        <f t="shared" si="107"/>
        <v>21.45</v>
      </c>
      <c r="O1067" s="368">
        <f t="shared" si="108"/>
        <v>14.299999999999999</v>
      </c>
      <c r="P1067" s="368">
        <f t="shared" si="109"/>
        <v>51.48</v>
      </c>
      <c r="Q1067" s="367">
        <v>42475</v>
      </c>
      <c r="R1067" s="365" t="s">
        <v>2077</v>
      </c>
      <c r="S1067" s="365"/>
      <c r="T1067" s="533">
        <v>2</v>
      </c>
      <c r="U1067" s="365"/>
      <c r="V1067" s="367"/>
      <c r="W1067" s="365"/>
      <c r="X1067" s="365"/>
      <c r="Y1067" s="365"/>
      <c r="Z1067" s="365"/>
      <c r="AA1067" s="533"/>
      <c r="AB1067" s="533">
        <f t="shared" si="106"/>
        <v>2</v>
      </c>
      <c r="AC1067" s="588"/>
      <c r="AD1067" s="365"/>
    </row>
    <row r="1068" spans="1:30" s="541" customFormat="1" ht="18.75" hidden="1" customHeight="1" x14ac:dyDescent="0.3">
      <c r="A1068" s="807"/>
      <c r="B1068" s="591" t="s">
        <v>1634</v>
      </c>
      <c r="C1068" s="594" t="s">
        <v>1641</v>
      </c>
      <c r="D1068" s="596" t="s">
        <v>2133</v>
      </c>
      <c r="E1068" s="533" t="s">
        <v>2163</v>
      </c>
      <c r="F1068" s="365" t="s">
        <v>365</v>
      </c>
      <c r="G1068" s="365" t="s">
        <v>3</v>
      </c>
      <c r="H1068" s="588"/>
      <c r="I1068" s="588"/>
      <c r="J1068" s="588"/>
      <c r="K1068" s="588"/>
      <c r="L1068" s="588"/>
      <c r="M1068" s="280">
        <v>12.1</v>
      </c>
      <c r="N1068" s="368">
        <f t="shared" si="107"/>
        <v>6.05</v>
      </c>
      <c r="O1068" s="368">
        <f t="shared" si="108"/>
        <v>4.0333333333333332</v>
      </c>
      <c r="P1068" s="368">
        <f t="shared" si="109"/>
        <v>14.52</v>
      </c>
      <c r="Q1068" s="367">
        <v>42475</v>
      </c>
      <c r="R1068" s="365" t="s">
        <v>2077</v>
      </c>
      <c r="S1068" s="365"/>
      <c r="T1068" s="595">
        <v>1</v>
      </c>
      <c r="U1068" s="365"/>
      <c r="V1068" s="367"/>
      <c r="W1068" s="365"/>
      <c r="X1068" s="365"/>
      <c r="Y1068" s="365"/>
      <c r="Z1068" s="365"/>
      <c r="AA1068" s="533"/>
      <c r="AB1068" s="533">
        <f t="shared" si="106"/>
        <v>1</v>
      </c>
      <c r="AC1068" s="588"/>
      <c r="AD1068" s="365"/>
    </row>
    <row r="1069" spans="1:30" s="541" customFormat="1" ht="18.75" hidden="1" customHeight="1" x14ac:dyDescent="0.3">
      <c r="A1069" s="807"/>
      <c r="B1069" s="591" t="s">
        <v>1634</v>
      </c>
      <c r="C1069" s="594" t="s">
        <v>1641</v>
      </c>
      <c r="D1069" s="596" t="s">
        <v>2133</v>
      </c>
      <c r="E1069" s="533" t="s">
        <v>2164</v>
      </c>
      <c r="F1069" s="365" t="s">
        <v>365</v>
      </c>
      <c r="G1069" s="365" t="s">
        <v>3</v>
      </c>
      <c r="H1069" s="588"/>
      <c r="I1069" s="588"/>
      <c r="J1069" s="588"/>
      <c r="K1069" s="588"/>
      <c r="L1069" s="588"/>
      <c r="M1069" s="280">
        <v>12.1</v>
      </c>
      <c r="N1069" s="368">
        <f t="shared" si="107"/>
        <v>6.05</v>
      </c>
      <c r="O1069" s="368">
        <f t="shared" si="108"/>
        <v>4.0333333333333332</v>
      </c>
      <c r="P1069" s="368">
        <f t="shared" si="109"/>
        <v>14.52</v>
      </c>
      <c r="Q1069" s="367">
        <v>42475</v>
      </c>
      <c r="R1069" s="365" t="s">
        <v>2077</v>
      </c>
      <c r="S1069" s="365"/>
      <c r="T1069" s="595">
        <v>1</v>
      </c>
      <c r="U1069" s="365"/>
      <c r="V1069" s="367"/>
      <c r="W1069" s="365"/>
      <c r="X1069" s="365"/>
      <c r="Y1069" s="365"/>
      <c r="Z1069" s="365"/>
      <c r="AA1069" s="533"/>
      <c r="AB1069" s="533">
        <f t="shared" si="106"/>
        <v>1</v>
      </c>
      <c r="AC1069" s="588"/>
      <c r="AD1069" s="365"/>
    </row>
    <row r="1070" spans="1:30" s="541" customFormat="1" ht="18.75" hidden="1" customHeight="1" x14ac:dyDescent="0.3">
      <c r="A1070" s="807"/>
      <c r="B1070" s="591" t="s">
        <v>2143</v>
      </c>
      <c r="C1070" s="594" t="s">
        <v>2138</v>
      </c>
      <c r="D1070" s="590" t="s">
        <v>2139</v>
      </c>
      <c r="E1070" s="533" t="s">
        <v>2165</v>
      </c>
      <c r="F1070" s="365" t="s">
        <v>1346</v>
      </c>
      <c r="G1070" s="365" t="s">
        <v>3</v>
      </c>
      <c r="H1070" s="588"/>
      <c r="I1070" s="588"/>
      <c r="J1070" s="588"/>
      <c r="K1070" s="588"/>
      <c r="L1070" s="588"/>
      <c r="M1070" s="280">
        <v>35.15</v>
      </c>
      <c r="N1070" s="368">
        <f t="shared" si="107"/>
        <v>17.574999999999999</v>
      </c>
      <c r="O1070" s="368">
        <f t="shared" si="108"/>
        <v>11.716666666666667</v>
      </c>
      <c r="P1070" s="368">
        <f t="shared" si="109"/>
        <v>42.18</v>
      </c>
      <c r="Q1070" s="367">
        <v>42475</v>
      </c>
      <c r="R1070" s="365" t="s">
        <v>2077</v>
      </c>
      <c r="S1070" s="365"/>
      <c r="T1070" s="533">
        <v>1</v>
      </c>
      <c r="U1070" s="365"/>
      <c r="V1070" s="367"/>
      <c r="W1070" s="365"/>
      <c r="X1070" s="365"/>
      <c r="Y1070" s="365"/>
      <c r="Z1070" s="365"/>
      <c r="AA1070" s="533"/>
      <c r="AB1070" s="533">
        <f t="shared" si="106"/>
        <v>1</v>
      </c>
      <c r="AC1070" s="588"/>
      <c r="AD1070" s="365"/>
    </row>
    <row r="1071" spans="1:30" s="541" customFormat="1" ht="18.75" hidden="1" customHeight="1" x14ac:dyDescent="0.3">
      <c r="A1071" s="807"/>
      <c r="B1071" s="591" t="s">
        <v>2160</v>
      </c>
      <c r="C1071" s="594" t="s">
        <v>2153</v>
      </c>
      <c r="D1071" s="590" t="s">
        <v>2154</v>
      </c>
      <c r="E1071" s="533" t="s">
        <v>1580</v>
      </c>
      <c r="F1071" s="365" t="s">
        <v>1346</v>
      </c>
      <c r="G1071" s="365" t="s">
        <v>3</v>
      </c>
      <c r="H1071" s="588"/>
      <c r="I1071" s="588"/>
      <c r="J1071" s="588"/>
      <c r="K1071" s="588"/>
      <c r="L1071" s="588"/>
      <c r="M1071" s="280">
        <v>39.479999999999997</v>
      </c>
      <c r="N1071" s="368">
        <f t="shared" si="107"/>
        <v>19.739999999999998</v>
      </c>
      <c r="O1071" s="368">
        <f t="shared" si="108"/>
        <v>13.159999999999998</v>
      </c>
      <c r="P1071" s="368">
        <f t="shared" si="109"/>
        <v>47.375999999999998</v>
      </c>
      <c r="Q1071" s="367">
        <v>42475</v>
      </c>
      <c r="R1071" s="365" t="s">
        <v>2077</v>
      </c>
      <c r="S1071" s="365"/>
      <c r="T1071" s="533">
        <v>1</v>
      </c>
      <c r="U1071" s="365"/>
      <c r="V1071" s="367"/>
      <c r="W1071" s="365"/>
      <c r="X1071" s="365"/>
      <c r="Y1071" s="365"/>
      <c r="Z1071" s="365"/>
      <c r="AA1071" s="533"/>
      <c r="AB1071" s="533">
        <f t="shared" si="106"/>
        <v>1</v>
      </c>
      <c r="AC1071" s="588"/>
      <c r="AD1071" s="365"/>
    </row>
    <row r="1072" spans="1:30" s="541" customFormat="1" ht="18.75" hidden="1" customHeight="1" x14ac:dyDescent="0.3">
      <c r="A1072" s="807"/>
      <c r="B1072" s="591" t="s">
        <v>2160</v>
      </c>
      <c r="C1072" s="594" t="s">
        <v>2155</v>
      </c>
      <c r="D1072" s="590" t="s">
        <v>2156</v>
      </c>
      <c r="E1072" s="533" t="s">
        <v>2166</v>
      </c>
      <c r="F1072" s="365" t="s">
        <v>1946</v>
      </c>
      <c r="G1072" s="365" t="s">
        <v>3</v>
      </c>
      <c r="H1072" s="588"/>
      <c r="I1072" s="588"/>
      <c r="J1072" s="588"/>
      <c r="K1072" s="588"/>
      <c r="L1072" s="588"/>
      <c r="M1072" s="280">
        <v>30.21</v>
      </c>
      <c r="N1072" s="368">
        <f t="shared" si="107"/>
        <v>15.105</v>
      </c>
      <c r="O1072" s="368">
        <f t="shared" si="108"/>
        <v>10.07</v>
      </c>
      <c r="P1072" s="368">
        <f t="shared" si="109"/>
        <v>36.252000000000002</v>
      </c>
      <c r="Q1072" s="367">
        <v>42475</v>
      </c>
      <c r="R1072" s="365" t="s">
        <v>2077</v>
      </c>
      <c r="S1072" s="365"/>
      <c r="T1072" s="533">
        <v>1</v>
      </c>
      <c r="U1072" s="365"/>
      <c r="V1072" s="367"/>
      <c r="W1072" s="365"/>
      <c r="X1072" s="365"/>
      <c r="Y1072" s="365"/>
      <c r="Z1072" s="365"/>
      <c r="AA1072" s="533"/>
      <c r="AB1072" s="533">
        <f t="shared" si="106"/>
        <v>1</v>
      </c>
      <c r="AC1072" s="588"/>
      <c r="AD1072" s="365"/>
    </row>
    <row r="1073" spans="1:30" s="541" customFormat="1" ht="18.75" hidden="1" customHeight="1" x14ac:dyDescent="0.3">
      <c r="A1073" s="807"/>
      <c r="B1073" s="591" t="s">
        <v>2234</v>
      </c>
      <c r="C1073" s="594" t="s">
        <v>2232</v>
      </c>
      <c r="D1073" s="596" t="s">
        <v>2233</v>
      </c>
      <c r="E1073" s="533" t="s">
        <v>2181</v>
      </c>
      <c r="F1073" s="365" t="s">
        <v>420</v>
      </c>
      <c r="G1073" s="365" t="s">
        <v>3</v>
      </c>
      <c r="H1073" s="588"/>
      <c r="I1073" s="588"/>
      <c r="J1073" s="588"/>
      <c r="K1073" s="588"/>
      <c r="L1073" s="588"/>
      <c r="M1073" s="280">
        <v>45.49</v>
      </c>
      <c r="N1073" s="368">
        <f t="shared" si="107"/>
        <v>22.745000000000001</v>
      </c>
      <c r="O1073" s="368">
        <f t="shared" si="108"/>
        <v>15.163333333333334</v>
      </c>
      <c r="P1073" s="368">
        <f t="shared" si="109"/>
        <v>54.588000000000001</v>
      </c>
      <c r="Q1073" s="367">
        <v>42479</v>
      </c>
      <c r="R1073" s="365" t="s">
        <v>2077</v>
      </c>
      <c r="S1073" s="365"/>
      <c r="T1073" s="533">
        <v>2</v>
      </c>
      <c r="U1073" s="365"/>
      <c r="V1073" s="367"/>
      <c r="W1073" s="365"/>
      <c r="X1073" s="365"/>
      <c r="Y1073" s="365"/>
      <c r="Z1073" s="365"/>
      <c r="AA1073" s="533"/>
      <c r="AB1073" s="533">
        <f t="shared" si="106"/>
        <v>2</v>
      </c>
      <c r="AC1073" s="588"/>
      <c r="AD1073" s="365"/>
    </row>
    <row r="1074" spans="1:30" hidden="1" x14ac:dyDescent="0.3">
      <c r="P1074" s="238"/>
    </row>
    <row r="1075" spans="1:30" hidden="1" x14ac:dyDescent="0.3">
      <c r="P1075" s="238"/>
    </row>
    <row r="1076" spans="1:30" hidden="1" x14ac:dyDescent="0.3">
      <c r="P1076" s="238"/>
    </row>
    <row r="1077" spans="1:30" hidden="1" x14ac:dyDescent="0.3">
      <c r="P1077" s="238"/>
    </row>
    <row r="1078" spans="1:30" hidden="1" x14ac:dyDescent="0.3">
      <c r="P1078" s="238"/>
    </row>
    <row r="1079" spans="1:30" hidden="1" x14ac:dyDescent="0.3">
      <c r="P1079" s="238"/>
    </row>
    <row r="1080" spans="1:30" hidden="1" x14ac:dyDescent="0.3">
      <c r="P1080" s="238"/>
    </row>
    <row r="1081" spans="1:30" hidden="1" x14ac:dyDescent="0.3">
      <c r="P1081" s="238"/>
    </row>
    <row r="1082" spans="1:30" hidden="1" x14ac:dyDescent="0.3">
      <c r="P1082" s="238"/>
    </row>
    <row r="1083" spans="1:30" hidden="1" x14ac:dyDescent="0.3">
      <c r="P1083" s="238"/>
    </row>
    <row r="1084" spans="1:30" hidden="1" x14ac:dyDescent="0.3">
      <c r="P1084" s="238"/>
    </row>
    <row r="1085" spans="1:30" hidden="1" x14ac:dyDescent="0.3">
      <c r="P1085" s="238"/>
    </row>
    <row r="1086" spans="1:30" hidden="1" x14ac:dyDescent="0.3">
      <c r="P1086" s="238"/>
    </row>
    <row r="1087" spans="1:30" hidden="1" x14ac:dyDescent="0.3">
      <c r="P1087" s="238"/>
    </row>
    <row r="1088" spans="1:30" hidden="1" x14ac:dyDescent="0.3">
      <c r="P1088" s="238"/>
    </row>
    <row r="1089" spans="1:30" s="238" customFormat="1" ht="18.75" hidden="1" customHeight="1" x14ac:dyDescent="0.3">
      <c r="A1089" s="308" t="s">
        <v>1293</v>
      </c>
      <c r="B1089" s="280" t="s">
        <v>1143</v>
      </c>
      <c r="C1089" s="249" t="s">
        <v>1149</v>
      </c>
      <c r="D1089" s="379" t="s">
        <v>1150</v>
      </c>
      <c r="E1089" s="280" t="s">
        <v>2013</v>
      </c>
      <c r="F1089" s="280" t="s">
        <v>883</v>
      </c>
      <c r="G1089" s="280" t="s">
        <v>3</v>
      </c>
      <c r="H1089" s="249"/>
      <c r="I1089" s="249"/>
      <c r="J1089" s="249"/>
      <c r="K1089" s="249"/>
      <c r="L1089" s="249"/>
      <c r="M1089" s="280">
        <v>22.03</v>
      </c>
      <c r="N1089" s="380">
        <f t="shared" ref="N1089:N1234" si="110">+M1089/2</f>
        <v>11.015000000000001</v>
      </c>
      <c r="O1089" s="380">
        <f t="shared" ref="O1089:O1234" si="111">+M1089/3</f>
        <v>7.3433333333333337</v>
      </c>
      <c r="P1089" s="381">
        <f t="shared" ref="P1089:P1234" si="112">+M1089+(M1089*20%)</f>
        <v>26.436</v>
      </c>
      <c r="Q1089" s="279">
        <v>42371</v>
      </c>
      <c r="R1089" s="280" t="s">
        <v>1648</v>
      </c>
      <c r="S1089" s="280"/>
      <c r="T1089" s="280"/>
      <c r="U1089" s="289">
        <v>1</v>
      </c>
      <c r="V1089" s="279"/>
      <c r="W1089" s="280"/>
      <c r="X1089" s="280"/>
      <c r="Y1089" s="281"/>
      <c r="Z1089" s="282"/>
      <c r="AA1089" s="382"/>
      <c r="AB1089" s="316"/>
      <c r="AC1089" s="383">
        <f>U1089</f>
        <v>1</v>
      </c>
      <c r="AD1089" s="293"/>
    </row>
    <row r="1090" spans="1:30" s="238" customFormat="1" ht="18.75" hidden="1" customHeight="1" x14ac:dyDescent="0.3">
      <c r="A1090" s="308" t="s">
        <v>1307</v>
      </c>
      <c r="B1090" s="280" t="s">
        <v>849</v>
      </c>
      <c r="C1090" s="249" t="s">
        <v>20</v>
      </c>
      <c r="D1090" s="379" t="s">
        <v>261</v>
      </c>
      <c r="E1090" s="280" t="s">
        <v>911</v>
      </c>
      <c r="F1090" s="280" t="s">
        <v>875</v>
      </c>
      <c r="G1090" s="280" t="s">
        <v>3</v>
      </c>
      <c r="H1090" s="249"/>
      <c r="I1090" s="249"/>
      <c r="J1090" s="249"/>
      <c r="K1090" s="249"/>
      <c r="L1090" s="249"/>
      <c r="M1090" s="280">
        <v>49.4</v>
      </c>
      <c r="N1090" s="380">
        <f t="shared" si="110"/>
        <v>24.7</v>
      </c>
      <c r="O1090" s="380">
        <f t="shared" si="111"/>
        <v>16.466666666666665</v>
      </c>
      <c r="P1090" s="381">
        <f t="shared" si="112"/>
        <v>59.28</v>
      </c>
      <c r="Q1090" s="279">
        <v>42371</v>
      </c>
      <c r="R1090" s="280" t="s">
        <v>1648</v>
      </c>
      <c r="S1090" s="280"/>
      <c r="T1090" s="280"/>
      <c r="U1090" s="289">
        <v>1</v>
      </c>
      <c r="V1090" s="279"/>
      <c r="W1090" s="280"/>
      <c r="X1090" s="280"/>
      <c r="Y1090" s="281"/>
      <c r="Z1090" s="282"/>
      <c r="AA1090" s="382"/>
      <c r="AB1090" s="316"/>
      <c r="AC1090" s="383">
        <v>1</v>
      </c>
      <c r="AD1090" s="293"/>
    </row>
    <row r="1091" spans="1:30" s="238" customFormat="1" ht="18.75" hidden="1" customHeight="1" x14ac:dyDescent="0.3">
      <c r="A1091" s="308" t="s">
        <v>2015</v>
      </c>
      <c r="B1091" s="280" t="s">
        <v>1233</v>
      </c>
      <c r="C1091" s="249" t="s">
        <v>579</v>
      </c>
      <c r="D1091" s="249" t="s">
        <v>580</v>
      </c>
      <c r="E1091" s="280" t="s">
        <v>867</v>
      </c>
      <c r="F1091" s="280" t="s">
        <v>1136</v>
      </c>
      <c r="G1091" s="280" t="s">
        <v>3</v>
      </c>
      <c r="H1091" s="249"/>
      <c r="I1091" s="249"/>
      <c r="J1091" s="249"/>
      <c r="K1091" s="249"/>
      <c r="L1091" s="249"/>
      <c r="M1091" s="280">
        <v>31.06</v>
      </c>
      <c r="N1091" s="380">
        <f t="shared" si="110"/>
        <v>15.53</v>
      </c>
      <c r="O1091" s="380">
        <f t="shared" si="111"/>
        <v>10.353333333333333</v>
      </c>
      <c r="P1091" s="381">
        <f t="shared" si="112"/>
        <v>37.271999999999998</v>
      </c>
      <c r="Q1091" s="279">
        <v>42371</v>
      </c>
      <c r="R1091" s="280" t="s">
        <v>1648</v>
      </c>
      <c r="S1091" s="280"/>
      <c r="T1091" s="280"/>
      <c r="U1091" s="289">
        <v>1</v>
      </c>
      <c r="V1091" s="279"/>
      <c r="W1091" s="280"/>
      <c r="X1091" s="280"/>
      <c r="Y1091" s="281"/>
      <c r="Z1091" s="282"/>
      <c r="AA1091" s="382"/>
      <c r="AB1091" s="316"/>
      <c r="AC1091" s="383">
        <f>U1091-Z1091</f>
        <v>1</v>
      </c>
      <c r="AD1091" s="293"/>
    </row>
    <row r="1092" spans="1:30" s="238" customFormat="1" ht="18.75" hidden="1" customHeight="1" x14ac:dyDescent="0.3">
      <c r="A1092" s="308" t="s">
        <v>1307</v>
      </c>
      <c r="B1092" s="280" t="s">
        <v>849</v>
      </c>
      <c r="C1092" s="249" t="s">
        <v>31</v>
      </c>
      <c r="D1092" s="379" t="s">
        <v>538</v>
      </c>
      <c r="E1092" s="280" t="s">
        <v>911</v>
      </c>
      <c r="F1092" s="280" t="s">
        <v>1160</v>
      </c>
      <c r="G1092" s="280" t="s">
        <v>3</v>
      </c>
      <c r="H1092" s="249"/>
      <c r="I1092" s="249"/>
      <c r="J1092" s="249"/>
      <c r="K1092" s="249"/>
      <c r="L1092" s="249"/>
      <c r="M1092" s="280">
        <v>47.7</v>
      </c>
      <c r="N1092" s="380">
        <f t="shared" si="110"/>
        <v>23.85</v>
      </c>
      <c r="O1092" s="380">
        <f t="shared" si="111"/>
        <v>15.9</v>
      </c>
      <c r="P1092" s="381">
        <f t="shared" si="112"/>
        <v>57.24</v>
      </c>
      <c r="Q1092" s="279">
        <v>42371</v>
      </c>
      <c r="R1092" s="280" t="s">
        <v>1648</v>
      </c>
      <c r="S1092" s="280"/>
      <c r="T1092" s="280"/>
      <c r="U1092" s="289">
        <v>1</v>
      </c>
      <c r="V1092" s="279"/>
      <c r="W1092" s="280"/>
      <c r="X1092" s="280"/>
      <c r="Y1092" s="281"/>
      <c r="Z1092" s="282"/>
      <c r="AA1092" s="382"/>
      <c r="AB1092" s="316"/>
      <c r="AC1092" s="383">
        <v>1</v>
      </c>
      <c r="AD1092" s="293"/>
    </row>
    <row r="1093" spans="1:30" s="238" customFormat="1" ht="18.75" hidden="1" customHeight="1" x14ac:dyDescent="0.3">
      <c r="A1093" s="308" t="s">
        <v>2015</v>
      </c>
      <c r="B1093" s="280" t="s">
        <v>888</v>
      </c>
      <c r="C1093" s="384" t="s">
        <v>892</v>
      </c>
      <c r="D1093" s="384" t="s">
        <v>893</v>
      </c>
      <c r="E1093" s="280" t="s">
        <v>911</v>
      </c>
      <c r="F1093" s="280" t="s">
        <v>647</v>
      </c>
      <c r="G1093" s="280" t="s">
        <v>3</v>
      </c>
      <c r="H1093" s="249"/>
      <c r="I1093" s="249"/>
      <c r="J1093" s="249"/>
      <c r="K1093" s="249"/>
      <c r="L1093" s="249"/>
      <c r="M1093" s="280">
        <v>17.23</v>
      </c>
      <c r="N1093" s="380">
        <f t="shared" si="110"/>
        <v>8.6150000000000002</v>
      </c>
      <c r="O1093" s="380">
        <f t="shared" si="111"/>
        <v>5.7433333333333332</v>
      </c>
      <c r="P1093" s="381">
        <f t="shared" si="112"/>
        <v>20.676000000000002</v>
      </c>
      <c r="Q1093" s="279">
        <v>42371</v>
      </c>
      <c r="R1093" s="280" t="s">
        <v>1648</v>
      </c>
      <c r="S1093" s="280"/>
      <c r="T1093" s="280"/>
      <c r="U1093" s="289">
        <v>2</v>
      </c>
      <c r="V1093" s="279"/>
      <c r="W1093" s="280"/>
      <c r="X1093" s="280"/>
      <c r="Y1093" s="281"/>
      <c r="Z1093" s="282"/>
      <c r="AA1093" s="382"/>
      <c r="AB1093" s="316"/>
      <c r="AC1093" s="383">
        <v>2</v>
      </c>
      <c r="AD1093" s="293"/>
    </row>
    <row r="1094" spans="1:30" s="238" customFormat="1" ht="18.75" hidden="1" customHeight="1" x14ac:dyDescent="0.3">
      <c r="A1094" s="308" t="s">
        <v>2001</v>
      </c>
      <c r="B1094" s="280" t="s">
        <v>1178</v>
      </c>
      <c r="C1094" s="384" t="s">
        <v>1191</v>
      </c>
      <c r="D1094" s="384" t="s">
        <v>1192</v>
      </c>
      <c r="E1094" s="280" t="s">
        <v>746</v>
      </c>
      <c r="F1094" s="280" t="s">
        <v>337</v>
      </c>
      <c r="G1094" s="280" t="s">
        <v>3</v>
      </c>
      <c r="H1094" s="249"/>
      <c r="I1094" s="249"/>
      <c r="J1094" s="249"/>
      <c r="K1094" s="249"/>
      <c r="L1094" s="249"/>
      <c r="M1094" s="280">
        <v>123.71</v>
      </c>
      <c r="N1094" s="380">
        <f t="shared" si="110"/>
        <v>61.854999999999997</v>
      </c>
      <c r="O1094" s="380">
        <f t="shared" si="111"/>
        <v>41.236666666666665</v>
      </c>
      <c r="P1094" s="381">
        <f t="shared" si="112"/>
        <v>148.452</v>
      </c>
      <c r="Q1094" s="279">
        <v>42371</v>
      </c>
      <c r="R1094" s="280" t="s">
        <v>1648</v>
      </c>
      <c r="S1094" s="280"/>
      <c r="T1094" s="280"/>
      <c r="U1094" s="289">
        <v>1</v>
      </c>
      <c r="V1094" s="279"/>
      <c r="W1094" s="280"/>
      <c r="X1094" s="280"/>
      <c r="Y1094" s="281"/>
      <c r="Z1094" s="282"/>
      <c r="AA1094" s="382"/>
      <c r="AB1094" s="316"/>
      <c r="AC1094" s="383">
        <v>1</v>
      </c>
      <c r="AD1094" s="293"/>
    </row>
    <row r="1095" spans="1:30" s="238" customFormat="1" ht="18.75" hidden="1" customHeight="1" x14ac:dyDescent="0.3">
      <c r="A1095" s="308" t="s">
        <v>1996</v>
      </c>
      <c r="B1095" s="280" t="s">
        <v>1165</v>
      </c>
      <c r="C1095" s="249" t="s">
        <v>1166</v>
      </c>
      <c r="D1095" s="379" t="s">
        <v>1167</v>
      </c>
      <c r="E1095" s="280" t="s">
        <v>955</v>
      </c>
      <c r="F1095" s="280"/>
      <c r="G1095" s="280" t="s">
        <v>3</v>
      </c>
      <c r="H1095" s="249"/>
      <c r="I1095" s="249"/>
      <c r="J1095" s="249"/>
      <c r="K1095" s="249"/>
      <c r="L1095" s="249"/>
      <c r="M1095" s="280">
        <v>58.75</v>
      </c>
      <c r="N1095" s="380">
        <f t="shared" si="110"/>
        <v>29.375</v>
      </c>
      <c r="O1095" s="380">
        <f t="shared" si="111"/>
        <v>19.583333333333332</v>
      </c>
      <c r="P1095" s="381">
        <f t="shared" si="112"/>
        <v>70.5</v>
      </c>
      <c r="Q1095" s="279">
        <v>42371</v>
      </c>
      <c r="R1095" s="280" t="s">
        <v>1648</v>
      </c>
      <c r="S1095" s="280"/>
      <c r="T1095" s="280"/>
      <c r="U1095" s="289">
        <v>1</v>
      </c>
      <c r="V1095" s="279"/>
      <c r="W1095" s="280"/>
      <c r="X1095" s="280"/>
      <c r="Y1095" s="281"/>
      <c r="Z1095" s="282"/>
      <c r="AA1095" s="382"/>
      <c r="AB1095" s="316"/>
      <c r="AC1095" s="383">
        <v>1</v>
      </c>
      <c r="AD1095" s="293"/>
    </row>
    <row r="1096" spans="1:30" s="238" customFormat="1" ht="18.75" hidden="1" customHeight="1" x14ac:dyDescent="0.3">
      <c r="A1096" s="308" t="s">
        <v>1996</v>
      </c>
      <c r="B1096" s="280" t="s">
        <v>1165</v>
      </c>
      <c r="C1096" s="249" t="s">
        <v>919</v>
      </c>
      <c r="D1096" s="379" t="s">
        <v>1193</v>
      </c>
      <c r="E1096" s="280" t="s">
        <v>1051</v>
      </c>
      <c r="F1096" s="280" t="s">
        <v>925</v>
      </c>
      <c r="G1096" s="280" t="s">
        <v>3</v>
      </c>
      <c r="H1096" s="249"/>
      <c r="I1096" s="249"/>
      <c r="J1096" s="249"/>
      <c r="K1096" s="249"/>
      <c r="L1096" s="249"/>
      <c r="M1096" s="280">
        <v>58.75</v>
      </c>
      <c r="N1096" s="380">
        <f t="shared" si="110"/>
        <v>29.375</v>
      </c>
      <c r="O1096" s="380">
        <f t="shared" si="111"/>
        <v>19.583333333333332</v>
      </c>
      <c r="P1096" s="381">
        <f t="shared" si="112"/>
        <v>70.5</v>
      </c>
      <c r="Q1096" s="279">
        <v>42371</v>
      </c>
      <c r="R1096" s="280" t="s">
        <v>1648</v>
      </c>
      <c r="S1096" s="280"/>
      <c r="T1096" s="280"/>
      <c r="U1096" s="289">
        <v>3</v>
      </c>
      <c r="V1096" s="279"/>
      <c r="W1096" s="280"/>
      <c r="X1096" s="280"/>
      <c r="Y1096" s="281"/>
      <c r="Z1096" s="282"/>
      <c r="AA1096" s="382"/>
      <c r="AB1096" s="316"/>
      <c r="AC1096" s="383">
        <f>U1096</f>
        <v>3</v>
      </c>
      <c r="AD1096" s="293"/>
    </row>
    <row r="1097" spans="1:30" s="238" customFormat="1" ht="18.75" hidden="1" customHeight="1" x14ac:dyDescent="0.3">
      <c r="A1097" s="308" t="s">
        <v>2001</v>
      </c>
      <c r="B1097" s="280" t="s">
        <v>1165</v>
      </c>
      <c r="C1097" s="249" t="s">
        <v>919</v>
      </c>
      <c r="D1097" s="379" t="s">
        <v>1193</v>
      </c>
      <c r="E1097" s="280" t="s">
        <v>622</v>
      </c>
      <c r="F1097" s="280" t="s">
        <v>925</v>
      </c>
      <c r="G1097" s="280" t="s">
        <v>3</v>
      </c>
      <c r="H1097" s="249"/>
      <c r="I1097" s="249"/>
      <c r="J1097" s="249"/>
      <c r="K1097" s="249"/>
      <c r="L1097" s="249"/>
      <c r="M1097" s="280">
        <v>58.75</v>
      </c>
      <c r="N1097" s="380">
        <f t="shared" si="110"/>
        <v>29.375</v>
      </c>
      <c r="O1097" s="380">
        <f t="shared" si="111"/>
        <v>19.583333333333332</v>
      </c>
      <c r="P1097" s="381">
        <f t="shared" si="112"/>
        <v>70.5</v>
      </c>
      <c r="Q1097" s="279">
        <v>42371</v>
      </c>
      <c r="R1097" s="280" t="s">
        <v>1648</v>
      </c>
      <c r="S1097" s="280"/>
      <c r="T1097" s="280"/>
      <c r="U1097" s="289">
        <v>2</v>
      </c>
      <c r="V1097" s="279"/>
      <c r="W1097" s="280"/>
      <c r="X1097" s="280"/>
      <c r="Y1097" s="281"/>
      <c r="Z1097" s="282"/>
      <c r="AA1097" s="382"/>
      <c r="AB1097" s="316"/>
      <c r="AC1097" s="383">
        <f>U1097</f>
        <v>2</v>
      </c>
      <c r="AD1097" s="293"/>
    </row>
    <row r="1098" spans="1:30" s="238" customFormat="1" ht="18.75" hidden="1" customHeight="1" x14ac:dyDescent="0.3">
      <c r="A1098" s="308" t="s">
        <v>1996</v>
      </c>
      <c r="B1098" s="280" t="s">
        <v>1165</v>
      </c>
      <c r="C1098" s="249" t="s">
        <v>953</v>
      </c>
      <c r="D1098" s="379" t="s">
        <v>1194</v>
      </c>
      <c r="E1098" s="280" t="s">
        <v>1042</v>
      </c>
      <c r="F1098" s="280" t="s">
        <v>925</v>
      </c>
      <c r="G1098" s="280" t="s">
        <v>3</v>
      </c>
      <c r="H1098" s="249"/>
      <c r="I1098" s="249"/>
      <c r="J1098" s="249"/>
      <c r="K1098" s="249"/>
      <c r="L1098" s="249"/>
      <c r="M1098" s="280">
        <v>58.75</v>
      </c>
      <c r="N1098" s="380">
        <f t="shared" si="110"/>
        <v>29.375</v>
      </c>
      <c r="O1098" s="380">
        <f t="shared" si="111"/>
        <v>19.583333333333332</v>
      </c>
      <c r="P1098" s="381">
        <f t="shared" si="112"/>
        <v>70.5</v>
      </c>
      <c r="Q1098" s="279">
        <v>42371</v>
      </c>
      <c r="R1098" s="280" t="s">
        <v>1648</v>
      </c>
      <c r="S1098" s="280"/>
      <c r="T1098" s="280"/>
      <c r="U1098" s="289">
        <v>1</v>
      </c>
      <c r="V1098" s="279"/>
      <c r="W1098" s="280"/>
      <c r="X1098" s="280"/>
      <c r="Y1098" s="281"/>
      <c r="Z1098" s="282"/>
      <c r="AA1098" s="382"/>
      <c r="AB1098" s="316"/>
      <c r="AC1098" s="383">
        <v>1</v>
      </c>
      <c r="AD1098" s="293"/>
    </row>
    <row r="1099" spans="1:30" s="238" customFormat="1" ht="18.75" hidden="1" customHeight="1" x14ac:dyDescent="0.3">
      <c r="A1099" s="308" t="s">
        <v>1996</v>
      </c>
      <c r="B1099" s="280" t="s">
        <v>1165</v>
      </c>
      <c r="C1099" s="249" t="s">
        <v>953</v>
      </c>
      <c r="D1099" s="379" t="s">
        <v>1194</v>
      </c>
      <c r="E1099" s="280" t="s">
        <v>1195</v>
      </c>
      <c r="F1099" s="280" t="s">
        <v>925</v>
      </c>
      <c r="G1099" s="280" t="s">
        <v>3</v>
      </c>
      <c r="H1099" s="249"/>
      <c r="I1099" s="249"/>
      <c r="J1099" s="249"/>
      <c r="K1099" s="249"/>
      <c r="L1099" s="249"/>
      <c r="M1099" s="280">
        <v>58.75</v>
      </c>
      <c r="N1099" s="380">
        <f t="shared" si="110"/>
        <v>29.375</v>
      </c>
      <c r="O1099" s="380">
        <f t="shared" si="111"/>
        <v>19.583333333333332</v>
      </c>
      <c r="P1099" s="381">
        <f t="shared" si="112"/>
        <v>70.5</v>
      </c>
      <c r="Q1099" s="279">
        <v>42371</v>
      </c>
      <c r="R1099" s="280" t="s">
        <v>1648</v>
      </c>
      <c r="S1099" s="280"/>
      <c r="T1099" s="280"/>
      <c r="U1099" s="289">
        <v>1</v>
      </c>
      <c r="V1099" s="279"/>
      <c r="W1099" s="280"/>
      <c r="X1099" s="280"/>
      <c r="Y1099" s="281"/>
      <c r="Z1099" s="282"/>
      <c r="AA1099" s="382"/>
      <c r="AB1099" s="316"/>
      <c r="AC1099" s="383">
        <v>1</v>
      </c>
      <c r="AD1099" s="293"/>
    </row>
    <row r="1100" spans="1:30" s="238" customFormat="1" ht="18.75" hidden="1" customHeight="1" x14ac:dyDescent="0.3">
      <c r="A1100" s="308" t="s">
        <v>1996</v>
      </c>
      <c r="B1100" s="280" t="s">
        <v>1165</v>
      </c>
      <c r="C1100" s="249" t="s">
        <v>956</v>
      </c>
      <c r="D1100" s="379" t="s">
        <v>1196</v>
      </c>
      <c r="E1100" s="280" t="s">
        <v>1051</v>
      </c>
      <c r="F1100" s="280" t="s">
        <v>925</v>
      </c>
      <c r="G1100" s="280" t="s">
        <v>3</v>
      </c>
      <c r="H1100" s="249"/>
      <c r="I1100" s="249"/>
      <c r="J1100" s="249"/>
      <c r="K1100" s="249"/>
      <c r="L1100" s="249"/>
      <c r="M1100" s="280">
        <v>58.75</v>
      </c>
      <c r="N1100" s="380">
        <f t="shared" si="110"/>
        <v>29.375</v>
      </c>
      <c r="O1100" s="380">
        <f t="shared" si="111"/>
        <v>19.583333333333332</v>
      </c>
      <c r="P1100" s="381">
        <f t="shared" si="112"/>
        <v>70.5</v>
      </c>
      <c r="Q1100" s="279">
        <v>42371</v>
      </c>
      <c r="R1100" s="280" t="s">
        <v>1648</v>
      </c>
      <c r="S1100" s="280"/>
      <c r="T1100" s="280"/>
      <c r="U1100" s="289">
        <v>7</v>
      </c>
      <c r="V1100" s="279"/>
      <c r="W1100" s="280"/>
      <c r="X1100" s="280"/>
      <c r="Y1100" s="281"/>
      <c r="Z1100" s="282"/>
      <c r="AA1100" s="382"/>
      <c r="AB1100" s="316"/>
      <c r="AC1100" s="383">
        <f>U1100</f>
        <v>7</v>
      </c>
      <c r="AD1100" s="293"/>
    </row>
    <row r="1101" spans="1:30" s="238" customFormat="1" ht="18.75" hidden="1" customHeight="1" x14ac:dyDescent="0.3">
      <c r="A1101" s="308" t="s">
        <v>1996</v>
      </c>
      <c r="B1101" s="280" t="s">
        <v>1165</v>
      </c>
      <c r="C1101" s="249" t="s">
        <v>956</v>
      </c>
      <c r="D1101" s="379" t="s">
        <v>1196</v>
      </c>
      <c r="E1101" s="280" t="s">
        <v>1195</v>
      </c>
      <c r="F1101" s="280" t="s">
        <v>925</v>
      </c>
      <c r="G1101" s="280" t="s">
        <v>3</v>
      </c>
      <c r="H1101" s="249"/>
      <c r="I1101" s="249"/>
      <c r="J1101" s="249"/>
      <c r="K1101" s="249"/>
      <c r="L1101" s="249"/>
      <c r="M1101" s="280">
        <v>58.75</v>
      </c>
      <c r="N1101" s="380">
        <f t="shared" si="110"/>
        <v>29.375</v>
      </c>
      <c r="O1101" s="380">
        <f t="shared" si="111"/>
        <v>19.583333333333332</v>
      </c>
      <c r="P1101" s="381">
        <f t="shared" si="112"/>
        <v>70.5</v>
      </c>
      <c r="Q1101" s="279">
        <v>42371</v>
      </c>
      <c r="R1101" s="280" t="s">
        <v>1648</v>
      </c>
      <c r="S1101" s="280"/>
      <c r="T1101" s="280"/>
      <c r="U1101" s="289">
        <v>1</v>
      </c>
      <c r="V1101" s="279"/>
      <c r="W1101" s="280"/>
      <c r="X1101" s="280"/>
      <c r="Y1101" s="281"/>
      <c r="Z1101" s="282"/>
      <c r="AA1101" s="382"/>
      <c r="AB1101" s="316"/>
      <c r="AC1101" s="383">
        <f>U1101</f>
        <v>1</v>
      </c>
      <c r="AD1101" s="293"/>
    </row>
    <row r="1102" spans="1:30" s="238" customFormat="1" ht="18.75" hidden="1" customHeight="1" x14ac:dyDescent="0.3">
      <c r="A1102" s="308" t="s">
        <v>1293</v>
      </c>
      <c r="B1102" s="280" t="s">
        <v>1168</v>
      </c>
      <c r="C1102" s="249" t="s">
        <v>1182</v>
      </c>
      <c r="D1102" s="379" t="s">
        <v>1183</v>
      </c>
      <c r="E1102" s="280" t="s">
        <v>2014</v>
      </c>
      <c r="F1102" s="280" t="s">
        <v>726</v>
      </c>
      <c r="G1102" s="280" t="s">
        <v>3</v>
      </c>
      <c r="H1102" s="249"/>
      <c r="I1102" s="249"/>
      <c r="J1102" s="249"/>
      <c r="K1102" s="249"/>
      <c r="L1102" s="249"/>
      <c r="M1102" s="280">
        <v>21.87</v>
      </c>
      <c r="N1102" s="380">
        <f t="shared" si="110"/>
        <v>10.935</v>
      </c>
      <c r="O1102" s="380">
        <f t="shared" si="111"/>
        <v>7.29</v>
      </c>
      <c r="P1102" s="381">
        <f t="shared" si="112"/>
        <v>26.244</v>
      </c>
      <c r="Q1102" s="279">
        <v>42371</v>
      </c>
      <c r="R1102" s="280" t="s">
        <v>1648</v>
      </c>
      <c r="S1102" s="280"/>
      <c r="T1102" s="280"/>
      <c r="U1102" s="289">
        <v>3</v>
      </c>
      <c r="V1102" s="279"/>
      <c r="W1102" s="280"/>
      <c r="X1102" s="280"/>
      <c r="Y1102" s="281"/>
      <c r="Z1102" s="282"/>
      <c r="AA1102" s="382"/>
      <c r="AB1102" s="316"/>
      <c r="AC1102" s="383">
        <v>3</v>
      </c>
      <c r="AD1102" s="293"/>
    </row>
    <row r="1103" spans="1:30" s="238" customFormat="1" ht="18.75" hidden="1" customHeight="1" x14ac:dyDescent="0.3">
      <c r="A1103" s="308" t="s">
        <v>1986</v>
      </c>
      <c r="B1103" s="280" t="s">
        <v>1198</v>
      </c>
      <c r="C1103" s="249" t="s">
        <v>1199</v>
      </c>
      <c r="D1103" s="379" t="s">
        <v>1200</v>
      </c>
      <c r="E1103" s="280" t="s">
        <v>746</v>
      </c>
      <c r="F1103" s="280" t="s">
        <v>616</v>
      </c>
      <c r="G1103" s="280" t="s">
        <v>3</v>
      </c>
      <c r="H1103" s="249"/>
      <c r="I1103" s="249"/>
      <c r="J1103" s="249"/>
      <c r="K1103" s="249"/>
      <c r="L1103" s="249"/>
      <c r="M1103" s="280">
        <v>37.9</v>
      </c>
      <c r="N1103" s="380">
        <f t="shared" si="110"/>
        <v>18.95</v>
      </c>
      <c r="O1103" s="380">
        <f t="shared" si="111"/>
        <v>12.633333333333333</v>
      </c>
      <c r="P1103" s="381">
        <f t="shared" si="112"/>
        <v>45.48</v>
      </c>
      <c r="Q1103" s="279">
        <v>42371</v>
      </c>
      <c r="R1103" s="280" t="s">
        <v>1648</v>
      </c>
      <c r="S1103" s="280"/>
      <c r="T1103" s="280"/>
      <c r="U1103" s="289">
        <v>1</v>
      </c>
      <c r="V1103" s="279"/>
      <c r="W1103" s="280"/>
      <c r="X1103" s="280"/>
      <c r="Y1103" s="281"/>
      <c r="Z1103" s="282"/>
      <c r="AA1103" s="382"/>
      <c r="AB1103" s="316"/>
      <c r="AC1103" s="383">
        <v>1</v>
      </c>
      <c r="AD1103" s="293"/>
    </row>
    <row r="1104" spans="1:30" s="238" customFormat="1" ht="18.75" hidden="1" customHeight="1" x14ac:dyDescent="0.3">
      <c r="A1104" s="308" t="s">
        <v>1986</v>
      </c>
      <c r="B1104" s="280" t="s">
        <v>1198</v>
      </c>
      <c r="C1104" s="249" t="s">
        <v>1199</v>
      </c>
      <c r="D1104" s="379" t="s">
        <v>1200</v>
      </c>
      <c r="E1104" s="280" t="s">
        <v>1988</v>
      </c>
      <c r="F1104" s="280" t="s">
        <v>616</v>
      </c>
      <c r="G1104" s="280" t="s">
        <v>3</v>
      </c>
      <c r="H1104" s="249"/>
      <c r="I1104" s="249"/>
      <c r="J1104" s="249"/>
      <c r="K1104" s="249"/>
      <c r="L1104" s="249"/>
      <c r="M1104" s="280">
        <v>37.9</v>
      </c>
      <c r="N1104" s="380">
        <f t="shared" si="110"/>
        <v>18.95</v>
      </c>
      <c r="O1104" s="380">
        <f t="shared" si="111"/>
        <v>12.633333333333333</v>
      </c>
      <c r="P1104" s="381">
        <f t="shared" si="112"/>
        <v>45.48</v>
      </c>
      <c r="Q1104" s="279">
        <v>42371</v>
      </c>
      <c r="R1104" s="280" t="s">
        <v>1648</v>
      </c>
      <c r="S1104" s="280"/>
      <c r="T1104" s="280"/>
      <c r="U1104" s="289">
        <v>1</v>
      </c>
      <c r="V1104" s="279"/>
      <c r="W1104" s="280"/>
      <c r="X1104" s="280"/>
      <c r="Y1104" s="281"/>
      <c r="Z1104" s="282"/>
      <c r="AA1104" s="382"/>
      <c r="AB1104" s="316"/>
      <c r="AC1104" s="383">
        <v>1</v>
      </c>
      <c r="AD1104" s="293"/>
    </row>
    <row r="1105" spans="1:30" s="238" customFormat="1" ht="18.75" hidden="1" customHeight="1" x14ac:dyDescent="0.3">
      <c r="A1105" s="308" t="s">
        <v>1989</v>
      </c>
      <c r="B1105" s="280" t="s">
        <v>1011</v>
      </c>
      <c r="C1105" s="249" t="s">
        <v>1012</v>
      </c>
      <c r="D1105" s="379" t="s">
        <v>1013</v>
      </c>
      <c r="E1105" s="280" t="s">
        <v>743</v>
      </c>
      <c r="F1105" s="280"/>
      <c r="G1105" s="280" t="s">
        <v>3</v>
      </c>
      <c r="H1105" s="249"/>
      <c r="I1105" s="249"/>
      <c r="J1105" s="249"/>
      <c r="K1105" s="249"/>
      <c r="L1105" s="249"/>
      <c r="M1105" s="280">
        <v>45.64</v>
      </c>
      <c r="N1105" s="380">
        <f t="shared" si="110"/>
        <v>22.82</v>
      </c>
      <c r="O1105" s="380">
        <f t="shared" si="111"/>
        <v>15.213333333333333</v>
      </c>
      <c r="P1105" s="381">
        <f t="shared" si="112"/>
        <v>54.768000000000001</v>
      </c>
      <c r="Q1105" s="279">
        <v>42371</v>
      </c>
      <c r="R1105" s="280" t="s">
        <v>1648</v>
      </c>
      <c r="S1105" s="280"/>
      <c r="T1105" s="280"/>
      <c r="U1105" s="289">
        <v>1</v>
      </c>
      <c r="V1105" s="279"/>
      <c r="W1105" s="280"/>
      <c r="X1105" s="280"/>
      <c r="Y1105" s="281"/>
      <c r="Z1105" s="282"/>
      <c r="AA1105" s="382"/>
      <c r="AB1105" s="316"/>
      <c r="AC1105" s="383">
        <v>1</v>
      </c>
      <c r="AD1105" s="293"/>
    </row>
    <row r="1106" spans="1:30" s="238" customFormat="1" ht="18.75" hidden="1" customHeight="1" x14ac:dyDescent="0.3">
      <c r="A1106" s="308" t="s">
        <v>1996</v>
      </c>
      <c r="B1106" s="280" t="s">
        <v>1011</v>
      </c>
      <c r="C1106" s="249" t="s">
        <v>1201</v>
      </c>
      <c r="D1106" s="379" t="s">
        <v>1202</v>
      </c>
      <c r="E1106" s="280" t="s">
        <v>1998</v>
      </c>
      <c r="F1106" s="280"/>
      <c r="G1106" s="280" t="s">
        <v>3</v>
      </c>
      <c r="H1106" s="249"/>
      <c r="I1106" s="249"/>
      <c r="J1106" s="249"/>
      <c r="K1106" s="249"/>
      <c r="L1106" s="249"/>
      <c r="M1106" s="280">
        <v>45.64</v>
      </c>
      <c r="N1106" s="380">
        <f t="shared" si="110"/>
        <v>22.82</v>
      </c>
      <c r="O1106" s="380">
        <f t="shared" si="111"/>
        <v>15.213333333333333</v>
      </c>
      <c r="P1106" s="381">
        <f t="shared" si="112"/>
        <v>54.768000000000001</v>
      </c>
      <c r="Q1106" s="279">
        <v>42371</v>
      </c>
      <c r="R1106" s="280" t="s">
        <v>1648</v>
      </c>
      <c r="S1106" s="280"/>
      <c r="T1106" s="280"/>
      <c r="U1106" s="289">
        <v>2</v>
      </c>
      <c r="V1106" s="279"/>
      <c r="W1106" s="280"/>
      <c r="X1106" s="280"/>
      <c r="Y1106" s="281"/>
      <c r="Z1106" s="282"/>
      <c r="AA1106" s="382"/>
      <c r="AB1106" s="316"/>
      <c r="AC1106" s="383">
        <v>2</v>
      </c>
      <c r="AD1106" s="293"/>
    </row>
    <row r="1107" spans="1:30" s="238" customFormat="1" ht="18.75" hidden="1" customHeight="1" x14ac:dyDescent="0.3">
      <c r="A1107" s="308" t="s">
        <v>2015</v>
      </c>
      <c r="B1107" s="280" t="s">
        <v>1206</v>
      </c>
      <c r="C1107" s="249" t="s">
        <v>1213</v>
      </c>
      <c r="D1107" s="379" t="s">
        <v>1214</v>
      </c>
      <c r="E1107" s="280" t="s">
        <v>1216</v>
      </c>
      <c r="F1107" s="280" t="s">
        <v>775</v>
      </c>
      <c r="G1107" s="280" t="s">
        <v>3</v>
      </c>
      <c r="H1107" s="249"/>
      <c r="I1107" s="249"/>
      <c r="J1107" s="249"/>
      <c r="K1107" s="249"/>
      <c r="L1107" s="249"/>
      <c r="M1107" s="280">
        <v>32.71</v>
      </c>
      <c r="N1107" s="380">
        <f t="shared" si="110"/>
        <v>16.355</v>
      </c>
      <c r="O1107" s="380">
        <f t="shared" si="111"/>
        <v>10.903333333333334</v>
      </c>
      <c r="P1107" s="381">
        <f t="shared" si="112"/>
        <v>39.252000000000002</v>
      </c>
      <c r="Q1107" s="279">
        <v>42371</v>
      </c>
      <c r="R1107" s="280" t="s">
        <v>1648</v>
      </c>
      <c r="S1107" s="280"/>
      <c r="T1107" s="280"/>
      <c r="U1107" s="289">
        <v>1</v>
      </c>
      <c r="V1107" s="279"/>
      <c r="W1107" s="280"/>
      <c r="X1107" s="280"/>
      <c r="Y1107" s="281"/>
      <c r="Z1107" s="282"/>
      <c r="AA1107" s="382"/>
      <c r="AB1107" s="316"/>
      <c r="AC1107" s="383">
        <v>1</v>
      </c>
      <c r="AD1107" s="293"/>
    </row>
    <row r="1108" spans="1:30" s="238" customFormat="1" ht="18.75" hidden="1" customHeight="1" x14ac:dyDescent="0.3">
      <c r="A1108" s="308" t="s">
        <v>1307</v>
      </c>
      <c r="B1108" s="280" t="s">
        <v>1233</v>
      </c>
      <c r="C1108" s="249" t="s">
        <v>164</v>
      </c>
      <c r="D1108" s="379" t="s">
        <v>1290</v>
      </c>
      <c r="E1108" s="280" t="s">
        <v>622</v>
      </c>
      <c r="F1108" s="280" t="s">
        <v>1295</v>
      </c>
      <c r="G1108" s="280" t="s">
        <v>3</v>
      </c>
      <c r="H1108" s="249"/>
      <c r="I1108" s="249"/>
      <c r="J1108" s="249"/>
      <c r="K1108" s="249"/>
      <c r="L1108" s="249"/>
      <c r="M1108" s="347">
        <v>46.3</v>
      </c>
      <c r="N1108" s="380">
        <f t="shared" si="110"/>
        <v>23.15</v>
      </c>
      <c r="O1108" s="380">
        <f t="shared" si="111"/>
        <v>15.433333333333332</v>
      </c>
      <c r="P1108" s="381">
        <f t="shared" si="112"/>
        <v>55.559999999999995</v>
      </c>
      <c r="Q1108" s="279">
        <v>42371</v>
      </c>
      <c r="R1108" s="280" t="s">
        <v>1648</v>
      </c>
      <c r="S1108" s="280"/>
      <c r="T1108" s="280"/>
      <c r="U1108" s="289">
        <v>1</v>
      </c>
      <c r="V1108" s="279"/>
      <c r="W1108" s="280"/>
      <c r="X1108" s="280"/>
      <c r="Y1108" s="281"/>
      <c r="Z1108" s="282"/>
      <c r="AA1108" s="382"/>
      <c r="AB1108" s="316"/>
      <c r="AC1108" s="383">
        <v>1</v>
      </c>
      <c r="AD1108" s="293"/>
    </row>
    <row r="1109" spans="1:30" s="238" customFormat="1" ht="18.75" hidden="1" customHeight="1" x14ac:dyDescent="0.3">
      <c r="A1109" s="308" t="s">
        <v>2039</v>
      </c>
      <c r="B1109" s="280" t="s">
        <v>1233</v>
      </c>
      <c r="C1109" s="249" t="s">
        <v>164</v>
      </c>
      <c r="D1109" s="379" t="s">
        <v>1290</v>
      </c>
      <c r="E1109" s="280" t="s">
        <v>2043</v>
      </c>
      <c r="F1109" s="280" t="s">
        <v>1295</v>
      </c>
      <c r="G1109" s="280" t="s">
        <v>3</v>
      </c>
      <c r="H1109" s="249"/>
      <c r="I1109" s="249"/>
      <c r="J1109" s="249"/>
      <c r="K1109" s="249"/>
      <c r="L1109" s="249"/>
      <c r="M1109" s="347">
        <v>46.3</v>
      </c>
      <c r="N1109" s="380">
        <f t="shared" si="110"/>
        <v>23.15</v>
      </c>
      <c r="O1109" s="380">
        <f t="shared" si="111"/>
        <v>15.433333333333332</v>
      </c>
      <c r="P1109" s="381">
        <f t="shared" si="112"/>
        <v>55.559999999999995</v>
      </c>
      <c r="Q1109" s="279">
        <v>42371</v>
      </c>
      <c r="R1109" s="280" t="s">
        <v>1648</v>
      </c>
      <c r="S1109" s="280"/>
      <c r="T1109" s="280"/>
      <c r="U1109" s="289">
        <v>3</v>
      </c>
      <c r="V1109" s="279"/>
      <c r="W1109" s="280"/>
      <c r="X1109" s="280"/>
      <c r="Y1109" s="281"/>
      <c r="Z1109" s="282"/>
      <c r="AA1109" s="382"/>
      <c r="AB1109" s="316"/>
      <c r="AC1109" s="383">
        <f>U1109</f>
        <v>3</v>
      </c>
      <c r="AD1109" s="293"/>
    </row>
    <row r="1110" spans="1:30" s="238" customFormat="1" ht="18.75" hidden="1" customHeight="1" x14ac:dyDescent="0.3">
      <c r="A1110" s="308" t="s">
        <v>2039</v>
      </c>
      <c r="B1110" s="280" t="s">
        <v>1233</v>
      </c>
      <c r="C1110" s="249" t="s">
        <v>164</v>
      </c>
      <c r="D1110" s="379" t="s">
        <v>1290</v>
      </c>
      <c r="E1110" s="280" t="s">
        <v>1051</v>
      </c>
      <c r="F1110" s="280" t="s">
        <v>1295</v>
      </c>
      <c r="G1110" s="280" t="s">
        <v>3</v>
      </c>
      <c r="H1110" s="249"/>
      <c r="I1110" s="249"/>
      <c r="J1110" s="249"/>
      <c r="K1110" s="249"/>
      <c r="L1110" s="249"/>
      <c r="M1110" s="347">
        <v>46.3</v>
      </c>
      <c r="N1110" s="380">
        <f t="shared" si="110"/>
        <v>23.15</v>
      </c>
      <c r="O1110" s="380">
        <f t="shared" si="111"/>
        <v>15.433333333333332</v>
      </c>
      <c r="P1110" s="381">
        <f t="shared" si="112"/>
        <v>55.559999999999995</v>
      </c>
      <c r="Q1110" s="279">
        <v>42371</v>
      </c>
      <c r="R1110" s="280" t="s">
        <v>1648</v>
      </c>
      <c r="S1110" s="280"/>
      <c r="T1110" s="280"/>
      <c r="U1110" s="289">
        <v>3</v>
      </c>
      <c r="V1110" s="279"/>
      <c r="W1110" s="280"/>
      <c r="X1110" s="280"/>
      <c r="Y1110" s="281"/>
      <c r="Z1110" s="282"/>
      <c r="AA1110" s="382"/>
      <c r="AB1110" s="316"/>
      <c r="AC1110" s="383">
        <f>U1110</f>
        <v>3</v>
      </c>
      <c r="AD1110" s="293"/>
    </row>
    <row r="1111" spans="1:30" s="238" customFormat="1" ht="18.75" hidden="1" customHeight="1" x14ac:dyDescent="0.3">
      <c r="A1111" s="308" t="s">
        <v>1986</v>
      </c>
      <c r="B1111" s="280" t="s">
        <v>1233</v>
      </c>
      <c r="C1111" s="249" t="s">
        <v>581</v>
      </c>
      <c r="D1111" s="379" t="s">
        <v>1291</v>
      </c>
      <c r="E1111" s="280" t="s">
        <v>910</v>
      </c>
      <c r="F1111" s="280" t="s">
        <v>1295</v>
      </c>
      <c r="G1111" s="280" t="s">
        <v>3</v>
      </c>
      <c r="H1111" s="249"/>
      <c r="I1111" s="249"/>
      <c r="J1111" s="249"/>
      <c r="K1111" s="249"/>
      <c r="L1111" s="249"/>
      <c r="M1111" s="347">
        <v>46.3</v>
      </c>
      <c r="N1111" s="380">
        <f t="shared" si="110"/>
        <v>23.15</v>
      </c>
      <c r="O1111" s="380">
        <f t="shared" si="111"/>
        <v>15.433333333333332</v>
      </c>
      <c r="P1111" s="381">
        <f t="shared" si="112"/>
        <v>55.559999999999995</v>
      </c>
      <c r="Q1111" s="279">
        <v>42371</v>
      </c>
      <c r="R1111" s="280" t="s">
        <v>1648</v>
      </c>
      <c r="S1111" s="280"/>
      <c r="T1111" s="280"/>
      <c r="U1111" s="289">
        <v>2</v>
      </c>
      <c r="V1111" s="279"/>
      <c r="W1111" s="280"/>
      <c r="X1111" s="280"/>
      <c r="Y1111" s="281"/>
      <c r="Z1111" s="282"/>
      <c r="AA1111" s="382"/>
      <c r="AB1111" s="316"/>
      <c r="AC1111" s="383">
        <v>2</v>
      </c>
      <c r="AD1111" s="293"/>
    </row>
    <row r="1112" spans="1:30" s="238" customFormat="1" ht="18.75" hidden="1" customHeight="1" x14ac:dyDescent="0.3">
      <c r="A1112" s="308" t="s">
        <v>1308</v>
      </c>
      <c r="B1112" s="280" t="s">
        <v>1233</v>
      </c>
      <c r="C1112" s="249" t="s">
        <v>581</v>
      </c>
      <c r="D1112" s="379" t="s">
        <v>1291</v>
      </c>
      <c r="E1112" s="280" t="s">
        <v>642</v>
      </c>
      <c r="F1112" s="280" t="s">
        <v>1295</v>
      </c>
      <c r="G1112" s="280" t="s">
        <v>3</v>
      </c>
      <c r="H1112" s="249"/>
      <c r="I1112" s="249"/>
      <c r="J1112" s="249"/>
      <c r="K1112" s="249"/>
      <c r="L1112" s="249"/>
      <c r="M1112" s="347">
        <v>46.3</v>
      </c>
      <c r="N1112" s="380">
        <f t="shared" si="110"/>
        <v>23.15</v>
      </c>
      <c r="O1112" s="380">
        <f t="shared" si="111"/>
        <v>15.433333333333332</v>
      </c>
      <c r="P1112" s="381">
        <f t="shared" si="112"/>
        <v>55.559999999999995</v>
      </c>
      <c r="Q1112" s="279">
        <v>42371</v>
      </c>
      <c r="R1112" s="280" t="s">
        <v>1648</v>
      </c>
      <c r="S1112" s="280"/>
      <c r="T1112" s="280"/>
      <c r="U1112" s="289">
        <v>1</v>
      </c>
      <c r="V1112" s="279"/>
      <c r="W1112" s="280"/>
      <c r="X1112" s="280"/>
      <c r="Y1112" s="281"/>
      <c r="Z1112" s="282"/>
      <c r="AA1112" s="382"/>
      <c r="AB1112" s="316"/>
      <c r="AC1112" s="383">
        <v>1</v>
      </c>
      <c r="AD1112" s="293"/>
    </row>
    <row r="1113" spans="1:30" s="238" customFormat="1" ht="18.75" hidden="1" customHeight="1" x14ac:dyDescent="0.3">
      <c r="A1113" s="308" t="s">
        <v>1308</v>
      </c>
      <c r="B1113" s="280" t="s">
        <v>815</v>
      </c>
      <c r="C1113" s="249" t="s">
        <v>581</v>
      </c>
      <c r="D1113" s="379" t="s">
        <v>1291</v>
      </c>
      <c r="E1113" s="280" t="s">
        <v>641</v>
      </c>
      <c r="F1113" s="280" t="s">
        <v>1295</v>
      </c>
      <c r="G1113" s="280" t="s">
        <v>3</v>
      </c>
      <c r="H1113" s="249"/>
      <c r="I1113" s="249"/>
      <c r="J1113" s="249"/>
      <c r="K1113" s="249"/>
      <c r="L1113" s="249"/>
      <c r="M1113" s="347">
        <v>46.3</v>
      </c>
      <c r="N1113" s="380">
        <f t="shared" si="110"/>
        <v>23.15</v>
      </c>
      <c r="O1113" s="380">
        <f t="shared" si="111"/>
        <v>15.433333333333332</v>
      </c>
      <c r="P1113" s="381">
        <f t="shared" si="112"/>
        <v>55.559999999999995</v>
      </c>
      <c r="Q1113" s="279">
        <v>42371</v>
      </c>
      <c r="R1113" s="280" t="s">
        <v>1648</v>
      </c>
      <c r="S1113" s="280"/>
      <c r="T1113" s="280"/>
      <c r="U1113" s="289">
        <v>5</v>
      </c>
      <c r="V1113" s="279"/>
      <c r="W1113" s="280"/>
      <c r="X1113" s="280"/>
      <c r="Y1113" s="281"/>
      <c r="Z1113" s="282"/>
      <c r="AA1113" s="382"/>
      <c r="AB1113" s="316"/>
      <c r="AC1113" s="383">
        <f>U1113</f>
        <v>5</v>
      </c>
      <c r="AD1113" s="293"/>
    </row>
    <row r="1114" spans="1:30" s="238" customFormat="1" ht="18.75" hidden="1" customHeight="1" x14ac:dyDescent="0.3">
      <c r="A1114" s="308" t="s">
        <v>1986</v>
      </c>
      <c r="B1114" s="280" t="s">
        <v>1233</v>
      </c>
      <c r="C1114" s="249" t="s">
        <v>1238</v>
      </c>
      <c r="D1114" s="379" t="s">
        <v>1292</v>
      </c>
      <c r="E1114" s="280" t="s">
        <v>1294</v>
      </c>
      <c r="F1114" s="280" t="s">
        <v>1134</v>
      </c>
      <c r="G1114" s="280" t="s">
        <v>3</v>
      </c>
      <c r="H1114" s="249"/>
      <c r="I1114" s="249"/>
      <c r="J1114" s="249"/>
      <c r="K1114" s="249"/>
      <c r="L1114" s="249"/>
      <c r="M1114" s="347">
        <v>46.3</v>
      </c>
      <c r="N1114" s="380">
        <f t="shared" si="110"/>
        <v>23.15</v>
      </c>
      <c r="O1114" s="380">
        <f t="shared" si="111"/>
        <v>15.433333333333332</v>
      </c>
      <c r="P1114" s="381">
        <f t="shared" si="112"/>
        <v>55.559999999999995</v>
      </c>
      <c r="Q1114" s="279">
        <v>42371</v>
      </c>
      <c r="R1114" s="280" t="s">
        <v>1648</v>
      </c>
      <c r="S1114" s="280"/>
      <c r="T1114" s="280"/>
      <c r="U1114" s="289">
        <v>3</v>
      </c>
      <c r="V1114" s="279"/>
      <c r="W1114" s="280"/>
      <c r="X1114" s="280"/>
      <c r="Y1114" s="281"/>
      <c r="Z1114" s="282"/>
      <c r="AA1114" s="382"/>
      <c r="AB1114" s="316"/>
      <c r="AC1114" s="383">
        <f>U1114</f>
        <v>3</v>
      </c>
      <c r="AD1114" s="293"/>
    </row>
    <row r="1115" spans="1:30" s="238" customFormat="1" ht="18.75" hidden="1" customHeight="1" x14ac:dyDescent="0.3">
      <c r="A1115" s="308" t="s">
        <v>1989</v>
      </c>
      <c r="B1115" s="280" t="s">
        <v>1233</v>
      </c>
      <c r="C1115" s="249" t="s">
        <v>1238</v>
      </c>
      <c r="D1115" s="379" t="s">
        <v>1292</v>
      </c>
      <c r="E1115" s="280" t="s">
        <v>1454</v>
      </c>
      <c r="F1115" s="280" t="s">
        <v>1134</v>
      </c>
      <c r="G1115" s="280" t="s">
        <v>3</v>
      </c>
      <c r="H1115" s="249"/>
      <c r="I1115" s="249"/>
      <c r="J1115" s="249"/>
      <c r="K1115" s="249"/>
      <c r="L1115" s="249"/>
      <c r="M1115" s="347">
        <v>46.3</v>
      </c>
      <c r="N1115" s="380">
        <f t="shared" si="110"/>
        <v>23.15</v>
      </c>
      <c r="O1115" s="380">
        <f t="shared" si="111"/>
        <v>15.433333333333332</v>
      </c>
      <c r="P1115" s="381">
        <f t="shared" si="112"/>
        <v>55.559999999999995</v>
      </c>
      <c r="Q1115" s="279">
        <v>42371</v>
      </c>
      <c r="R1115" s="280" t="s">
        <v>1648</v>
      </c>
      <c r="S1115" s="280"/>
      <c r="T1115" s="280"/>
      <c r="U1115" s="289">
        <v>1</v>
      </c>
      <c r="V1115" s="279"/>
      <c r="W1115" s="280"/>
      <c r="X1115" s="280"/>
      <c r="Y1115" s="281"/>
      <c r="Z1115" s="282"/>
      <c r="AA1115" s="382"/>
      <c r="AB1115" s="316"/>
      <c r="AC1115" s="383">
        <v>1</v>
      </c>
      <c r="AD1115" s="293"/>
    </row>
    <row r="1116" spans="1:30" s="238" customFormat="1" ht="18.75" hidden="1" customHeight="1" x14ac:dyDescent="0.3">
      <c r="A1116" s="308" t="s">
        <v>1293</v>
      </c>
      <c r="B1116" s="280" t="s">
        <v>1233</v>
      </c>
      <c r="C1116" s="249" t="s">
        <v>1238</v>
      </c>
      <c r="D1116" s="379" t="s">
        <v>1292</v>
      </c>
      <c r="E1116" s="280" t="s">
        <v>867</v>
      </c>
      <c r="F1116" s="280" t="s">
        <v>1134</v>
      </c>
      <c r="G1116" s="280" t="s">
        <v>3</v>
      </c>
      <c r="H1116" s="249"/>
      <c r="I1116" s="249"/>
      <c r="J1116" s="249"/>
      <c r="K1116" s="249"/>
      <c r="L1116" s="249"/>
      <c r="M1116" s="347">
        <v>46.3</v>
      </c>
      <c r="N1116" s="380">
        <f t="shared" si="110"/>
        <v>23.15</v>
      </c>
      <c r="O1116" s="380">
        <f t="shared" si="111"/>
        <v>15.433333333333332</v>
      </c>
      <c r="P1116" s="381">
        <f t="shared" si="112"/>
        <v>55.559999999999995</v>
      </c>
      <c r="Q1116" s="279">
        <v>42371</v>
      </c>
      <c r="R1116" s="280" t="s">
        <v>1648</v>
      </c>
      <c r="S1116" s="280"/>
      <c r="T1116" s="280"/>
      <c r="U1116" s="289">
        <v>6</v>
      </c>
      <c r="V1116" s="279"/>
      <c r="W1116" s="280"/>
      <c r="X1116" s="280"/>
      <c r="Y1116" s="281"/>
      <c r="Z1116" s="282"/>
      <c r="AA1116" s="382"/>
      <c r="AB1116" s="316"/>
      <c r="AC1116" s="383">
        <f>U1116</f>
        <v>6</v>
      </c>
      <c r="AD1116" s="293"/>
    </row>
    <row r="1117" spans="1:30" s="238" customFormat="1" ht="18.75" hidden="1" customHeight="1" x14ac:dyDescent="0.3">
      <c r="A1117" s="308" t="s">
        <v>1986</v>
      </c>
      <c r="B1117" s="280" t="s">
        <v>1244</v>
      </c>
      <c r="C1117" s="249" t="s">
        <v>1199</v>
      </c>
      <c r="D1117" s="379" t="s">
        <v>1296</v>
      </c>
      <c r="E1117" s="280" t="s">
        <v>1255</v>
      </c>
      <c r="F1117" s="280" t="s">
        <v>1297</v>
      </c>
      <c r="G1117" s="280" t="s">
        <v>3</v>
      </c>
      <c r="H1117" s="249"/>
      <c r="I1117" s="249"/>
      <c r="J1117" s="249"/>
      <c r="K1117" s="249"/>
      <c r="L1117" s="249"/>
      <c r="M1117" s="347">
        <v>37.380000000000003</v>
      </c>
      <c r="N1117" s="380">
        <f t="shared" si="110"/>
        <v>18.690000000000001</v>
      </c>
      <c r="O1117" s="380">
        <f t="shared" si="111"/>
        <v>12.46</v>
      </c>
      <c r="P1117" s="381">
        <f t="shared" si="112"/>
        <v>44.856000000000002</v>
      </c>
      <c r="Q1117" s="279">
        <v>42371</v>
      </c>
      <c r="R1117" s="280" t="s">
        <v>1648</v>
      </c>
      <c r="S1117" s="280"/>
      <c r="T1117" s="280"/>
      <c r="U1117" s="289">
        <v>6</v>
      </c>
      <c r="V1117" s="279"/>
      <c r="W1117" s="280"/>
      <c r="X1117" s="280"/>
      <c r="Y1117" s="281"/>
      <c r="Z1117" s="282"/>
      <c r="AA1117" s="382"/>
      <c r="AB1117" s="316"/>
      <c r="AC1117" s="383">
        <v>6</v>
      </c>
      <c r="AD1117" s="293"/>
    </row>
    <row r="1118" spans="1:30" s="238" customFormat="1" ht="18.75" hidden="1" customHeight="1" x14ac:dyDescent="0.3">
      <c r="A1118" s="308" t="s">
        <v>1307</v>
      </c>
      <c r="B1118" s="280" t="s">
        <v>1244</v>
      </c>
      <c r="C1118" s="249" t="s">
        <v>1257</v>
      </c>
      <c r="D1118" s="379" t="s">
        <v>1298</v>
      </c>
      <c r="E1118" s="280" t="s">
        <v>2037</v>
      </c>
      <c r="F1118" s="280" t="s">
        <v>1297</v>
      </c>
      <c r="G1118" s="280" t="s">
        <v>3</v>
      </c>
      <c r="H1118" s="249"/>
      <c r="I1118" s="249"/>
      <c r="J1118" s="249"/>
      <c r="K1118" s="249"/>
      <c r="L1118" s="249"/>
      <c r="M1118" s="347">
        <v>37.380000000000003</v>
      </c>
      <c r="N1118" s="380">
        <f t="shared" si="110"/>
        <v>18.690000000000001</v>
      </c>
      <c r="O1118" s="380">
        <f t="shared" si="111"/>
        <v>12.46</v>
      </c>
      <c r="P1118" s="381">
        <f t="shared" si="112"/>
        <v>44.856000000000002</v>
      </c>
      <c r="Q1118" s="279">
        <v>42371</v>
      </c>
      <c r="R1118" s="280" t="s">
        <v>1648</v>
      </c>
      <c r="S1118" s="280"/>
      <c r="T1118" s="280"/>
      <c r="U1118" s="289">
        <v>3</v>
      </c>
      <c r="V1118" s="279"/>
      <c r="W1118" s="280"/>
      <c r="X1118" s="280"/>
      <c r="Y1118" s="281"/>
      <c r="Z1118" s="282"/>
      <c r="AA1118" s="382"/>
      <c r="AB1118" s="316"/>
      <c r="AC1118" s="383">
        <f>U1118</f>
        <v>3</v>
      </c>
      <c r="AD1118" s="293"/>
    </row>
    <row r="1119" spans="1:30" s="238" customFormat="1" ht="18.75" hidden="1" customHeight="1" x14ac:dyDescent="0.3">
      <c r="A1119" s="308" t="s">
        <v>2039</v>
      </c>
      <c r="B1119" s="280" t="s">
        <v>1244</v>
      </c>
      <c r="C1119" s="249" t="s">
        <v>1257</v>
      </c>
      <c r="D1119" s="379" t="s">
        <v>1298</v>
      </c>
      <c r="E1119" s="280" t="s">
        <v>641</v>
      </c>
      <c r="F1119" s="280" t="s">
        <v>1297</v>
      </c>
      <c r="G1119" s="280" t="s">
        <v>3</v>
      </c>
      <c r="H1119" s="249"/>
      <c r="I1119" s="249"/>
      <c r="J1119" s="249"/>
      <c r="K1119" s="249"/>
      <c r="L1119" s="249"/>
      <c r="M1119" s="347">
        <v>37.380000000000003</v>
      </c>
      <c r="N1119" s="380">
        <f t="shared" si="110"/>
        <v>18.690000000000001</v>
      </c>
      <c r="O1119" s="380">
        <f t="shared" si="111"/>
        <v>12.46</v>
      </c>
      <c r="P1119" s="381">
        <f t="shared" si="112"/>
        <v>44.856000000000002</v>
      </c>
      <c r="Q1119" s="279">
        <v>42371</v>
      </c>
      <c r="R1119" s="280" t="s">
        <v>1648</v>
      </c>
      <c r="S1119" s="280"/>
      <c r="T1119" s="280"/>
      <c r="U1119" s="289">
        <v>1</v>
      </c>
      <c r="V1119" s="279"/>
      <c r="W1119" s="280"/>
      <c r="X1119" s="280"/>
      <c r="Y1119" s="281"/>
      <c r="Z1119" s="282"/>
      <c r="AA1119" s="382"/>
      <c r="AB1119" s="316"/>
      <c r="AC1119" s="383">
        <f>U1119</f>
        <v>1</v>
      </c>
      <c r="AD1119" s="293"/>
    </row>
    <row r="1120" spans="1:30" s="238" customFormat="1" ht="18.75" hidden="1" customHeight="1" x14ac:dyDescent="0.3">
      <c r="A1120" s="308" t="s">
        <v>1986</v>
      </c>
      <c r="B1120" s="280" t="s">
        <v>1184</v>
      </c>
      <c r="C1120" s="249" t="s">
        <v>1185</v>
      </c>
      <c r="D1120" s="379" t="s">
        <v>1299</v>
      </c>
      <c r="E1120" s="280" t="s">
        <v>911</v>
      </c>
      <c r="F1120" s="280" t="s">
        <v>552</v>
      </c>
      <c r="G1120" s="280" t="s">
        <v>3</v>
      </c>
      <c r="H1120" s="249"/>
      <c r="I1120" s="249"/>
      <c r="J1120" s="249"/>
      <c r="K1120" s="249"/>
      <c r="L1120" s="249"/>
      <c r="M1120" s="347">
        <v>50.95</v>
      </c>
      <c r="N1120" s="380">
        <f t="shared" si="110"/>
        <v>25.475000000000001</v>
      </c>
      <c r="O1120" s="380">
        <f t="shared" si="111"/>
        <v>16.983333333333334</v>
      </c>
      <c r="P1120" s="381">
        <f t="shared" si="112"/>
        <v>61.14</v>
      </c>
      <c r="Q1120" s="279">
        <v>42371</v>
      </c>
      <c r="R1120" s="280" t="s">
        <v>1648</v>
      </c>
      <c r="S1120" s="280"/>
      <c r="T1120" s="280"/>
      <c r="U1120" s="289">
        <v>3</v>
      </c>
      <c r="V1120" s="279"/>
      <c r="W1120" s="280"/>
      <c r="X1120" s="280"/>
      <c r="Y1120" s="281"/>
      <c r="Z1120" s="282"/>
      <c r="AA1120" s="382"/>
      <c r="AB1120" s="316"/>
      <c r="AC1120" s="383">
        <f>U1120</f>
        <v>3</v>
      </c>
      <c r="AD1120" s="293"/>
    </row>
    <row r="1121" spans="1:30" s="238" customFormat="1" ht="18.75" hidden="1" customHeight="1" x14ac:dyDescent="0.3">
      <c r="A1121" s="308" t="s">
        <v>2039</v>
      </c>
      <c r="B1121" s="280" t="s">
        <v>1249</v>
      </c>
      <c r="C1121" s="249" t="s">
        <v>1250</v>
      </c>
      <c r="D1121" s="379" t="s">
        <v>1301</v>
      </c>
      <c r="E1121" s="280" t="s">
        <v>584</v>
      </c>
      <c r="F1121" s="280" t="s">
        <v>796</v>
      </c>
      <c r="G1121" s="280" t="s">
        <v>3</v>
      </c>
      <c r="H1121" s="249"/>
      <c r="I1121" s="249"/>
      <c r="J1121" s="249"/>
      <c r="K1121" s="249"/>
      <c r="L1121" s="249"/>
      <c r="M1121" s="347">
        <v>39</v>
      </c>
      <c r="N1121" s="380">
        <f t="shared" si="110"/>
        <v>19.5</v>
      </c>
      <c r="O1121" s="380">
        <f t="shared" si="111"/>
        <v>13</v>
      </c>
      <c r="P1121" s="381">
        <f t="shared" si="112"/>
        <v>46.8</v>
      </c>
      <c r="Q1121" s="279">
        <v>42371</v>
      </c>
      <c r="R1121" s="280" t="s">
        <v>1648</v>
      </c>
      <c r="S1121" s="280"/>
      <c r="T1121" s="280"/>
      <c r="U1121" s="289">
        <v>2</v>
      </c>
      <c r="V1121" s="279"/>
      <c r="W1121" s="280"/>
      <c r="X1121" s="280"/>
      <c r="Y1121" s="281"/>
      <c r="Z1121" s="282"/>
      <c r="AA1121" s="382"/>
      <c r="AB1121" s="316"/>
      <c r="AC1121" s="383">
        <v>2</v>
      </c>
      <c r="AD1121" s="293"/>
    </row>
    <row r="1122" spans="1:30" s="238" customFormat="1" ht="18.75" hidden="1" customHeight="1" x14ac:dyDescent="0.3">
      <c r="A1122" s="308" t="s">
        <v>2001</v>
      </c>
      <c r="B1122" s="280" t="s">
        <v>1177</v>
      </c>
      <c r="C1122" s="249" t="s">
        <v>157</v>
      </c>
      <c r="D1122" s="379" t="s">
        <v>1302</v>
      </c>
      <c r="E1122" s="280" t="s">
        <v>911</v>
      </c>
      <c r="F1122" s="280" t="s">
        <v>710</v>
      </c>
      <c r="G1122" s="280" t="s">
        <v>3</v>
      </c>
      <c r="H1122" s="249"/>
      <c r="I1122" s="249"/>
      <c r="J1122" s="249"/>
      <c r="K1122" s="249"/>
      <c r="L1122" s="249"/>
      <c r="M1122" s="347">
        <v>58.19</v>
      </c>
      <c r="N1122" s="380">
        <f t="shared" si="110"/>
        <v>29.094999999999999</v>
      </c>
      <c r="O1122" s="380">
        <f t="shared" si="111"/>
        <v>19.396666666666665</v>
      </c>
      <c r="P1122" s="381">
        <f t="shared" si="112"/>
        <v>69.828000000000003</v>
      </c>
      <c r="Q1122" s="279">
        <v>42371</v>
      </c>
      <c r="R1122" s="280" t="s">
        <v>1648</v>
      </c>
      <c r="S1122" s="280"/>
      <c r="T1122" s="280"/>
      <c r="U1122" s="289">
        <v>1</v>
      </c>
      <c r="V1122" s="279"/>
      <c r="W1122" s="280"/>
      <c r="X1122" s="280"/>
      <c r="Y1122" s="281"/>
      <c r="Z1122" s="282"/>
      <c r="AA1122" s="382"/>
      <c r="AB1122" s="316"/>
      <c r="AC1122" s="383">
        <v>1</v>
      </c>
      <c r="AD1122" s="293"/>
    </row>
    <row r="1123" spans="1:30" s="238" customFormat="1" ht="18.75" hidden="1" customHeight="1" x14ac:dyDescent="0.3">
      <c r="A1123" s="308" t="s">
        <v>2015</v>
      </c>
      <c r="B1123" s="280" t="s">
        <v>1168</v>
      </c>
      <c r="C1123" s="249" t="s">
        <v>1095</v>
      </c>
      <c r="D1123" s="379" t="s">
        <v>1303</v>
      </c>
      <c r="E1123" s="280" t="s">
        <v>866</v>
      </c>
      <c r="F1123" s="280" t="s">
        <v>1164</v>
      </c>
      <c r="G1123" s="280" t="s">
        <v>3</v>
      </c>
      <c r="H1123" s="249"/>
      <c r="I1123" s="249"/>
      <c r="J1123" s="249"/>
      <c r="K1123" s="249"/>
      <c r="L1123" s="249"/>
      <c r="M1123" s="347">
        <v>14.25</v>
      </c>
      <c r="N1123" s="380">
        <f t="shared" si="110"/>
        <v>7.125</v>
      </c>
      <c r="O1123" s="380">
        <f t="shared" si="111"/>
        <v>4.75</v>
      </c>
      <c r="P1123" s="381">
        <f t="shared" si="112"/>
        <v>17.100000000000001</v>
      </c>
      <c r="Q1123" s="279">
        <v>42371</v>
      </c>
      <c r="R1123" s="280" t="s">
        <v>1648</v>
      </c>
      <c r="S1123" s="280"/>
      <c r="T1123" s="280"/>
      <c r="U1123" s="289">
        <v>1</v>
      </c>
      <c r="V1123" s="279"/>
      <c r="W1123" s="280"/>
      <c r="X1123" s="280"/>
      <c r="Y1123" s="281"/>
      <c r="Z1123" s="282"/>
      <c r="AA1123" s="382"/>
      <c r="AB1123" s="316"/>
      <c r="AC1123" s="383">
        <v>1</v>
      </c>
      <c r="AD1123" s="293"/>
    </row>
    <row r="1124" spans="1:30" s="238" customFormat="1" ht="18.75" hidden="1" customHeight="1" x14ac:dyDescent="0.3">
      <c r="A1124" s="308" t="s">
        <v>2001</v>
      </c>
      <c r="B1124" s="280" t="s">
        <v>1236</v>
      </c>
      <c r="C1124" s="249" t="s">
        <v>1304</v>
      </c>
      <c r="D1124" s="379" t="s">
        <v>1305</v>
      </c>
      <c r="E1124" s="280" t="s">
        <v>1306</v>
      </c>
      <c r="F1124" s="280" t="s">
        <v>1295</v>
      </c>
      <c r="G1124" s="280" t="s">
        <v>3</v>
      </c>
      <c r="H1124" s="249"/>
      <c r="I1124" s="249"/>
      <c r="J1124" s="249"/>
      <c r="K1124" s="249"/>
      <c r="L1124" s="249"/>
      <c r="M1124" s="347">
        <v>40.49</v>
      </c>
      <c r="N1124" s="380">
        <f t="shared" si="110"/>
        <v>20.245000000000001</v>
      </c>
      <c r="O1124" s="380">
        <f t="shared" si="111"/>
        <v>13.496666666666668</v>
      </c>
      <c r="P1124" s="381">
        <f t="shared" si="112"/>
        <v>48.588000000000001</v>
      </c>
      <c r="Q1124" s="279">
        <v>42371</v>
      </c>
      <c r="R1124" s="280" t="s">
        <v>1648</v>
      </c>
      <c r="S1124" s="280"/>
      <c r="T1124" s="280"/>
      <c r="U1124" s="289">
        <v>4</v>
      </c>
      <c r="V1124" s="279"/>
      <c r="W1124" s="280"/>
      <c r="X1124" s="280"/>
      <c r="Y1124" s="281"/>
      <c r="Z1124" s="282"/>
      <c r="AA1124" s="382"/>
      <c r="AB1124" s="316"/>
      <c r="AC1124" s="383">
        <v>4</v>
      </c>
      <c r="AD1124" s="293"/>
    </row>
    <row r="1125" spans="1:30" s="238" customFormat="1" ht="18.75" hidden="1" customHeight="1" x14ac:dyDescent="0.3">
      <c r="A1125" s="308" t="s">
        <v>2005</v>
      </c>
      <c r="B1125" s="280" t="s">
        <v>533</v>
      </c>
      <c r="C1125" s="249" t="s">
        <v>931</v>
      </c>
      <c r="D1125" s="379" t="s">
        <v>1358</v>
      </c>
      <c r="E1125" s="280" t="s">
        <v>1359</v>
      </c>
      <c r="F1125" s="280"/>
      <c r="G1125" s="280" t="s">
        <v>3</v>
      </c>
      <c r="H1125" s="249"/>
      <c r="I1125" s="249"/>
      <c r="J1125" s="249"/>
      <c r="K1125" s="249"/>
      <c r="L1125" s="249"/>
      <c r="M1125" s="347">
        <v>53.9</v>
      </c>
      <c r="N1125" s="380">
        <f t="shared" si="110"/>
        <v>26.95</v>
      </c>
      <c r="O1125" s="380">
        <f t="shared" si="111"/>
        <v>17.966666666666665</v>
      </c>
      <c r="P1125" s="381">
        <f t="shared" si="112"/>
        <v>64.680000000000007</v>
      </c>
      <c r="Q1125" s="279">
        <v>42371</v>
      </c>
      <c r="R1125" s="280" t="s">
        <v>1648</v>
      </c>
      <c r="S1125" s="280"/>
      <c r="T1125" s="280"/>
      <c r="U1125" s="289">
        <v>2</v>
      </c>
      <c r="V1125" s="279"/>
      <c r="W1125" s="280"/>
      <c r="X1125" s="280"/>
      <c r="Y1125" s="281"/>
      <c r="Z1125" s="282"/>
      <c r="AA1125" s="382"/>
      <c r="AB1125" s="316"/>
      <c r="AC1125" s="383">
        <v>2</v>
      </c>
      <c r="AD1125" s="293"/>
    </row>
    <row r="1126" spans="1:30" s="238" customFormat="1" ht="18.75" hidden="1" customHeight="1" x14ac:dyDescent="0.3">
      <c r="A1126" s="308" t="s">
        <v>2005</v>
      </c>
      <c r="B1126" s="280" t="s">
        <v>533</v>
      </c>
      <c r="C1126" s="249" t="s">
        <v>931</v>
      </c>
      <c r="D1126" s="379" t="s">
        <v>1358</v>
      </c>
      <c r="E1126" s="280" t="s">
        <v>1360</v>
      </c>
      <c r="F1126" s="280"/>
      <c r="G1126" s="280" t="s">
        <v>3</v>
      </c>
      <c r="H1126" s="249"/>
      <c r="I1126" s="249"/>
      <c r="J1126" s="249"/>
      <c r="K1126" s="249"/>
      <c r="L1126" s="249"/>
      <c r="M1126" s="347">
        <v>53.9</v>
      </c>
      <c r="N1126" s="380">
        <f t="shared" si="110"/>
        <v>26.95</v>
      </c>
      <c r="O1126" s="380">
        <f t="shared" si="111"/>
        <v>17.966666666666665</v>
      </c>
      <c r="P1126" s="381">
        <f t="shared" si="112"/>
        <v>64.680000000000007</v>
      </c>
      <c r="Q1126" s="279">
        <v>42371</v>
      </c>
      <c r="R1126" s="280" t="s">
        <v>1648</v>
      </c>
      <c r="S1126" s="280"/>
      <c r="T1126" s="280"/>
      <c r="U1126" s="289">
        <v>3</v>
      </c>
      <c r="V1126" s="279"/>
      <c r="W1126" s="280"/>
      <c r="X1126" s="280"/>
      <c r="Y1126" s="281"/>
      <c r="Z1126" s="282"/>
      <c r="AA1126" s="382"/>
      <c r="AB1126" s="316"/>
      <c r="AC1126" s="383">
        <v>3</v>
      </c>
      <c r="AD1126" s="293"/>
    </row>
    <row r="1127" spans="1:30" s="238" customFormat="1" ht="18.75" hidden="1" customHeight="1" x14ac:dyDescent="0.3">
      <c r="A1127" s="308" t="s">
        <v>2005</v>
      </c>
      <c r="B1127" s="280" t="s">
        <v>1309</v>
      </c>
      <c r="C1127" s="249" t="s">
        <v>1310</v>
      </c>
      <c r="D1127" s="379" t="s">
        <v>1361</v>
      </c>
      <c r="E1127" s="280" t="s">
        <v>641</v>
      </c>
      <c r="F1127" s="280" t="s">
        <v>796</v>
      </c>
      <c r="G1127" s="280" t="s">
        <v>3</v>
      </c>
      <c r="H1127" s="249"/>
      <c r="I1127" s="249"/>
      <c r="J1127" s="249"/>
      <c r="K1127" s="249"/>
      <c r="L1127" s="249"/>
      <c r="M1127" s="347">
        <v>40.11</v>
      </c>
      <c r="N1127" s="380">
        <f t="shared" si="110"/>
        <v>20.055</v>
      </c>
      <c r="O1127" s="380">
        <f t="shared" si="111"/>
        <v>13.37</v>
      </c>
      <c r="P1127" s="381">
        <f t="shared" si="112"/>
        <v>48.131999999999998</v>
      </c>
      <c r="Q1127" s="279">
        <v>42371</v>
      </c>
      <c r="R1127" s="280" t="s">
        <v>1648</v>
      </c>
      <c r="S1127" s="280"/>
      <c r="T1127" s="280"/>
      <c r="U1127" s="289">
        <v>1</v>
      </c>
      <c r="V1127" s="279"/>
      <c r="W1127" s="280"/>
      <c r="X1127" s="280"/>
      <c r="Y1127" s="281"/>
      <c r="Z1127" s="282"/>
      <c r="AA1127" s="382"/>
      <c r="AB1127" s="316"/>
      <c r="AC1127" s="383">
        <f>U1127</f>
        <v>1</v>
      </c>
      <c r="AD1127" s="293"/>
    </row>
    <row r="1128" spans="1:30" s="238" customFormat="1" ht="18.75" hidden="1" customHeight="1" x14ac:dyDescent="0.3">
      <c r="A1128" s="308" t="s">
        <v>2005</v>
      </c>
      <c r="B1128" s="280" t="s">
        <v>1309</v>
      </c>
      <c r="C1128" s="249" t="s">
        <v>1310</v>
      </c>
      <c r="D1128" s="379" t="s">
        <v>1361</v>
      </c>
      <c r="E1128" s="280" t="s">
        <v>641</v>
      </c>
      <c r="F1128" s="280" t="s">
        <v>796</v>
      </c>
      <c r="G1128" s="280" t="s">
        <v>3</v>
      </c>
      <c r="H1128" s="249"/>
      <c r="I1128" s="249"/>
      <c r="J1128" s="249"/>
      <c r="K1128" s="249"/>
      <c r="L1128" s="249"/>
      <c r="M1128" s="347">
        <v>40.11</v>
      </c>
      <c r="N1128" s="380">
        <f t="shared" si="110"/>
        <v>20.055</v>
      </c>
      <c r="O1128" s="380">
        <f t="shared" si="111"/>
        <v>13.37</v>
      </c>
      <c r="P1128" s="381">
        <f t="shared" si="112"/>
        <v>48.131999999999998</v>
      </c>
      <c r="Q1128" s="279">
        <v>42371</v>
      </c>
      <c r="R1128" s="280" t="s">
        <v>1648</v>
      </c>
      <c r="S1128" s="280"/>
      <c r="T1128" s="280"/>
      <c r="U1128" s="289">
        <v>2</v>
      </c>
      <c r="V1128" s="279"/>
      <c r="W1128" s="280"/>
      <c r="X1128" s="280"/>
      <c r="Y1128" s="281"/>
      <c r="Z1128" s="282"/>
      <c r="AA1128" s="382"/>
      <c r="AB1128" s="316"/>
      <c r="AC1128" s="383">
        <f>U1128</f>
        <v>2</v>
      </c>
      <c r="AD1128" s="293"/>
    </row>
    <row r="1129" spans="1:30" s="238" customFormat="1" ht="18.75" hidden="1" customHeight="1" x14ac:dyDescent="0.3">
      <c r="A1129" s="308" t="s">
        <v>2005</v>
      </c>
      <c r="B1129" s="280" t="s">
        <v>1309</v>
      </c>
      <c r="C1129" s="249" t="s">
        <v>1312</v>
      </c>
      <c r="D1129" s="379" t="s">
        <v>1362</v>
      </c>
      <c r="E1129" s="280" t="s">
        <v>1255</v>
      </c>
      <c r="F1129" s="280" t="s">
        <v>796</v>
      </c>
      <c r="G1129" s="280" t="s">
        <v>3</v>
      </c>
      <c r="H1129" s="249"/>
      <c r="I1129" s="249"/>
      <c r="J1129" s="249"/>
      <c r="K1129" s="249"/>
      <c r="L1129" s="249"/>
      <c r="M1129" s="347">
        <v>40.11</v>
      </c>
      <c r="N1129" s="380">
        <f t="shared" si="110"/>
        <v>20.055</v>
      </c>
      <c r="O1129" s="380">
        <f t="shared" si="111"/>
        <v>13.37</v>
      </c>
      <c r="P1129" s="381">
        <f t="shared" si="112"/>
        <v>48.131999999999998</v>
      </c>
      <c r="Q1129" s="279">
        <v>42371</v>
      </c>
      <c r="R1129" s="280" t="s">
        <v>1648</v>
      </c>
      <c r="S1129" s="280"/>
      <c r="T1129" s="280"/>
      <c r="U1129" s="289">
        <v>7</v>
      </c>
      <c r="V1129" s="279"/>
      <c r="W1129" s="280"/>
      <c r="X1129" s="280"/>
      <c r="Y1129" s="281"/>
      <c r="Z1129" s="282"/>
      <c r="AA1129" s="382"/>
      <c r="AB1129" s="316"/>
      <c r="AC1129" s="383">
        <v>7</v>
      </c>
      <c r="AD1129" s="293"/>
    </row>
    <row r="1130" spans="1:30" s="238" customFormat="1" ht="18.75" hidden="1" customHeight="1" x14ac:dyDescent="0.3">
      <c r="A1130" s="308" t="s">
        <v>2005</v>
      </c>
      <c r="B1130" s="280" t="s">
        <v>1309</v>
      </c>
      <c r="C1130" s="249" t="s">
        <v>1363</v>
      </c>
      <c r="D1130" s="379" t="s">
        <v>1364</v>
      </c>
      <c r="E1130" s="280" t="s">
        <v>1366</v>
      </c>
      <c r="F1130" s="280" t="s">
        <v>1365</v>
      </c>
      <c r="G1130" s="280" t="s">
        <v>3</v>
      </c>
      <c r="H1130" s="249"/>
      <c r="I1130" s="249"/>
      <c r="J1130" s="249"/>
      <c r="K1130" s="249"/>
      <c r="L1130" s="249"/>
      <c r="M1130" s="347">
        <v>22.02</v>
      </c>
      <c r="N1130" s="380">
        <f t="shared" si="110"/>
        <v>11.01</v>
      </c>
      <c r="O1130" s="380">
        <f t="shared" si="111"/>
        <v>7.34</v>
      </c>
      <c r="P1130" s="381">
        <f t="shared" si="112"/>
        <v>26.423999999999999</v>
      </c>
      <c r="Q1130" s="279">
        <v>42371</v>
      </c>
      <c r="R1130" s="280" t="s">
        <v>1648</v>
      </c>
      <c r="S1130" s="280"/>
      <c r="T1130" s="280"/>
      <c r="U1130" s="289">
        <v>2</v>
      </c>
      <c r="V1130" s="279"/>
      <c r="W1130" s="280"/>
      <c r="X1130" s="280"/>
      <c r="Y1130" s="281"/>
      <c r="Z1130" s="282"/>
      <c r="AA1130" s="382"/>
      <c r="AB1130" s="316"/>
      <c r="AC1130" s="383">
        <f>U1130</f>
        <v>2</v>
      </c>
      <c r="AD1130" s="293"/>
    </row>
    <row r="1131" spans="1:30" s="238" customFormat="1" ht="18.75" hidden="1" customHeight="1" x14ac:dyDescent="0.3">
      <c r="A1131" s="308" t="s">
        <v>2005</v>
      </c>
      <c r="B1131" s="280" t="s">
        <v>1309</v>
      </c>
      <c r="C1131" s="249" t="s">
        <v>1363</v>
      </c>
      <c r="D1131" s="379" t="s">
        <v>1364</v>
      </c>
      <c r="E1131" s="280" t="s">
        <v>2007</v>
      </c>
      <c r="F1131" s="280" t="s">
        <v>1365</v>
      </c>
      <c r="G1131" s="280" t="s">
        <v>3</v>
      </c>
      <c r="H1131" s="249"/>
      <c r="I1131" s="249"/>
      <c r="J1131" s="249"/>
      <c r="K1131" s="249"/>
      <c r="L1131" s="249"/>
      <c r="M1131" s="347">
        <v>22.02</v>
      </c>
      <c r="N1131" s="380">
        <f t="shared" si="110"/>
        <v>11.01</v>
      </c>
      <c r="O1131" s="380">
        <f t="shared" si="111"/>
        <v>7.34</v>
      </c>
      <c r="P1131" s="381">
        <f t="shared" si="112"/>
        <v>26.423999999999999</v>
      </c>
      <c r="Q1131" s="279">
        <v>42371</v>
      </c>
      <c r="R1131" s="280" t="s">
        <v>1648</v>
      </c>
      <c r="S1131" s="280"/>
      <c r="T1131" s="280"/>
      <c r="U1131" s="289">
        <v>11</v>
      </c>
      <c r="V1131" s="279"/>
      <c r="W1131" s="280"/>
      <c r="X1131" s="280"/>
      <c r="Y1131" s="281"/>
      <c r="Z1131" s="282"/>
      <c r="AA1131" s="382"/>
      <c r="AB1131" s="316"/>
      <c r="AC1131" s="383">
        <f>U1131</f>
        <v>11</v>
      </c>
      <c r="AD1131" s="293"/>
    </row>
    <row r="1132" spans="1:30" s="238" customFormat="1" ht="18.75" hidden="1" customHeight="1" x14ac:dyDescent="0.3">
      <c r="A1132" s="308" t="s">
        <v>2015</v>
      </c>
      <c r="B1132" s="280" t="s">
        <v>1309</v>
      </c>
      <c r="C1132" s="249" t="s">
        <v>1363</v>
      </c>
      <c r="D1132" s="379" t="s">
        <v>1364</v>
      </c>
      <c r="E1132" s="280" t="s">
        <v>1294</v>
      </c>
      <c r="F1132" s="280" t="s">
        <v>1365</v>
      </c>
      <c r="G1132" s="280" t="s">
        <v>3</v>
      </c>
      <c r="H1132" s="249"/>
      <c r="I1132" s="249"/>
      <c r="J1132" s="249"/>
      <c r="K1132" s="249"/>
      <c r="L1132" s="249"/>
      <c r="M1132" s="347">
        <v>22</v>
      </c>
      <c r="N1132" s="380">
        <f t="shared" si="110"/>
        <v>11</v>
      </c>
      <c r="O1132" s="380">
        <f t="shared" si="111"/>
        <v>7.333333333333333</v>
      </c>
      <c r="P1132" s="381">
        <f t="shared" si="112"/>
        <v>26.4</v>
      </c>
      <c r="Q1132" s="279">
        <v>42371</v>
      </c>
      <c r="R1132" s="280" t="s">
        <v>1648</v>
      </c>
      <c r="S1132" s="280"/>
      <c r="T1132" s="280"/>
      <c r="U1132" s="289">
        <v>9</v>
      </c>
      <c r="V1132" s="279"/>
      <c r="W1132" s="280"/>
      <c r="X1132" s="280"/>
      <c r="Y1132" s="281"/>
      <c r="Z1132" s="282"/>
      <c r="AA1132" s="382"/>
      <c r="AB1132" s="316"/>
      <c r="AC1132" s="383">
        <f>U1132</f>
        <v>9</v>
      </c>
      <c r="AD1132" s="293"/>
    </row>
    <row r="1133" spans="1:30" s="238" customFormat="1" ht="18.75" hidden="1" customHeight="1" x14ac:dyDescent="0.3">
      <c r="A1133" s="308" t="s">
        <v>2005</v>
      </c>
      <c r="B1133" s="280" t="s">
        <v>1309</v>
      </c>
      <c r="C1133" s="249" t="s">
        <v>1342</v>
      </c>
      <c r="D1133" s="379" t="s">
        <v>1367</v>
      </c>
      <c r="E1133" s="280" t="s">
        <v>866</v>
      </c>
      <c r="F1133" s="280" t="s">
        <v>1365</v>
      </c>
      <c r="G1133" s="280" t="s">
        <v>3</v>
      </c>
      <c r="H1133" s="249"/>
      <c r="I1133" s="249"/>
      <c r="J1133" s="249"/>
      <c r="K1133" s="249"/>
      <c r="L1133" s="249"/>
      <c r="M1133" s="347">
        <v>22.02</v>
      </c>
      <c r="N1133" s="380">
        <f t="shared" si="110"/>
        <v>11.01</v>
      </c>
      <c r="O1133" s="380">
        <f t="shared" si="111"/>
        <v>7.34</v>
      </c>
      <c r="P1133" s="381">
        <f t="shared" si="112"/>
        <v>26.423999999999999</v>
      </c>
      <c r="Q1133" s="279">
        <v>42371</v>
      </c>
      <c r="R1133" s="280" t="s">
        <v>1648</v>
      </c>
      <c r="S1133" s="280"/>
      <c r="T1133" s="280"/>
      <c r="U1133" s="289">
        <v>3</v>
      </c>
      <c r="V1133" s="279"/>
      <c r="W1133" s="280"/>
      <c r="X1133" s="280"/>
      <c r="Y1133" s="281"/>
      <c r="Z1133" s="282"/>
      <c r="AA1133" s="382"/>
      <c r="AB1133" s="316"/>
      <c r="AC1133" s="383">
        <v>3</v>
      </c>
      <c r="AD1133" s="293"/>
    </row>
    <row r="1134" spans="1:30" s="238" customFormat="1" ht="18.75" hidden="1" customHeight="1" x14ac:dyDescent="0.3">
      <c r="A1134" s="308" t="s">
        <v>2015</v>
      </c>
      <c r="B1134" s="280" t="s">
        <v>1241</v>
      </c>
      <c r="C1134" s="249" t="s">
        <v>1349</v>
      </c>
      <c r="D1134" s="379" t="s">
        <v>1368</v>
      </c>
      <c r="E1134" s="280" t="s">
        <v>2017</v>
      </c>
      <c r="F1134" s="280" t="s">
        <v>775</v>
      </c>
      <c r="G1134" s="280" t="s">
        <v>3</v>
      </c>
      <c r="H1134" s="249"/>
      <c r="I1134" s="249"/>
      <c r="J1134" s="249"/>
      <c r="K1134" s="249"/>
      <c r="L1134" s="249"/>
      <c r="M1134" s="347">
        <v>43.09</v>
      </c>
      <c r="N1134" s="380">
        <f t="shared" si="110"/>
        <v>21.545000000000002</v>
      </c>
      <c r="O1134" s="380">
        <f t="shared" si="111"/>
        <v>14.363333333333335</v>
      </c>
      <c r="P1134" s="381">
        <f t="shared" si="112"/>
        <v>51.708000000000006</v>
      </c>
      <c r="Q1134" s="279">
        <v>42371</v>
      </c>
      <c r="R1134" s="280" t="s">
        <v>1648</v>
      </c>
      <c r="S1134" s="280"/>
      <c r="T1134" s="280"/>
      <c r="U1134" s="289">
        <v>1</v>
      </c>
      <c r="V1134" s="279"/>
      <c r="W1134" s="280"/>
      <c r="X1134" s="280"/>
      <c r="Y1134" s="281"/>
      <c r="Z1134" s="282"/>
      <c r="AA1134" s="382"/>
      <c r="AB1134" s="316"/>
      <c r="AC1134" s="383">
        <v>1</v>
      </c>
      <c r="AD1134" s="293"/>
    </row>
    <row r="1135" spans="1:30" s="238" customFormat="1" ht="18.75" hidden="1" customHeight="1" x14ac:dyDescent="0.3">
      <c r="A1135" s="308" t="s">
        <v>2015</v>
      </c>
      <c r="B1135" s="280" t="s">
        <v>1241</v>
      </c>
      <c r="C1135" s="249" t="s">
        <v>1349</v>
      </c>
      <c r="D1135" s="379" t="s">
        <v>1368</v>
      </c>
      <c r="E1135" s="280" t="s">
        <v>641</v>
      </c>
      <c r="F1135" s="280" t="s">
        <v>775</v>
      </c>
      <c r="G1135" s="280" t="s">
        <v>3</v>
      </c>
      <c r="H1135" s="249"/>
      <c r="I1135" s="249"/>
      <c r="J1135" s="249"/>
      <c r="K1135" s="249"/>
      <c r="L1135" s="249"/>
      <c r="M1135" s="347">
        <v>43.1</v>
      </c>
      <c r="N1135" s="380">
        <f t="shared" si="110"/>
        <v>21.55</v>
      </c>
      <c r="O1135" s="380">
        <f t="shared" si="111"/>
        <v>14.366666666666667</v>
      </c>
      <c r="P1135" s="381">
        <f t="shared" si="112"/>
        <v>51.72</v>
      </c>
      <c r="Q1135" s="279">
        <v>42371</v>
      </c>
      <c r="R1135" s="280" t="s">
        <v>1648</v>
      </c>
      <c r="S1135" s="280"/>
      <c r="T1135" s="280"/>
      <c r="U1135" s="289">
        <v>2</v>
      </c>
      <c r="V1135" s="279"/>
      <c r="W1135" s="280"/>
      <c r="X1135" s="280"/>
      <c r="Y1135" s="281"/>
      <c r="Z1135" s="282"/>
      <c r="AA1135" s="382"/>
      <c r="AB1135" s="316"/>
      <c r="AC1135" s="383">
        <f>U1135</f>
        <v>2</v>
      </c>
      <c r="AD1135" s="293"/>
    </row>
    <row r="1136" spans="1:30" s="238" customFormat="1" ht="18.75" hidden="1" customHeight="1" x14ac:dyDescent="0.3">
      <c r="A1136" s="308" t="s">
        <v>2005</v>
      </c>
      <c r="B1136" s="280" t="s">
        <v>1241</v>
      </c>
      <c r="C1136" s="249" t="s">
        <v>1349</v>
      </c>
      <c r="D1136" s="379" t="s">
        <v>1368</v>
      </c>
      <c r="E1136" s="280" t="s">
        <v>641</v>
      </c>
      <c r="F1136" s="280" t="s">
        <v>775</v>
      </c>
      <c r="G1136" s="280" t="s">
        <v>3</v>
      </c>
      <c r="H1136" s="249"/>
      <c r="I1136" s="249"/>
      <c r="J1136" s="249"/>
      <c r="K1136" s="249"/>
      <c r="L1136" s="249"/>
      <c r="M1136" s="347">
        <v>43.1</v>
      </c>
      <c r="N1136" s="380">
        <f t="shared" si="110"/>
        <v>21.55</v>
      </c>
      <c r="O1136" s="380">
        <f t="shared" si="111"/>
        <v>14.366666666666667</v>
      </c>
      <c r="P1136" s="381">
        <f t="shared" si="112"/>
        <v>51.72</v>
      </c>
      <c r="Q1136" s="279">
        <v>42371</v>
      </c>
      <c r="R1136" s="280" t="s">
        <v>1648</v>
      </c>
      <c r="S1136" s="280"/>
      <c r="T1136" s="280"/>
      <c r="U1136" s="289">
        <v>1</v>
      </c>
      <c r="V1136" s="279"/>
      <c r="W1136" s="280"/>
      <c r="X1136" s="280"/>
      <c r="Y1136" s="281"/>
      <c r="Z1136" s="282"/>
      <c r="AA1136" s="382"/>
      <c r="AB1136" s="316"/>
      <c r="AC1136" s="383">
        <f>U1136</f>
        <v>1</v>
      </c>
      <c r="AD1136" s="293"/>
    </row>
    <row r="1137" spans="1:30" s="238" customFormat="1" ht="18.75" hidden="1" customHeight="1" x14ac:dyDescent="0.3">
      <c r="A1137" s="308" t="s">
        <v>1307</v>
      </c>
      <c r="B1137" s="280" t="s">
        <v>1241</v>
      </c>
      <c r="C1137" s="249" t="s">
        <v>1347</v>
      </c>
      <c r="D1137" s="379" t="s">
        <v>2030</v>
      </c>
      <c r="E1137" s="280" t="s">
        <v>641</v>
      </c>
      <c r="F1137" s="280" t="s">
        <v>775</v>
      </c>
      <c r="G1137" s="280" t="s">
        <v>3</v>
      </c>
      <c r="H1137" s="249"/>
      <c r="I1137" s="249"/>
      <c r="J1137" s="249"/>
      <c r="K1137" s="249"/>
      <c r="L1137" s="249"/>
      <c r="M1137" s="347">
        <v>43.1</v>
      </c>
      <c r="N1137" s="380">
        <f t="shared" si="110"/>
        <v>21.55</v>
      </c>
      <c r="O1137" s="380">
        <f t="shared" si="111"/>
        <v>14.366666666666667</v>
      </c>
      <c r="P1137" s="381">
        <f t="shared" si="112"/>
        <v>51.72</v>
      </c>
      <c r="Q1137" s="279">
        <v>42371</v>
      </c>
      <c r="R1137" s="280" t="s">
        <v>1648</v>
      </c>
      <c r="S1137" s="280"/>
      <c r="T1137" s="280"/>
      <c r="U1137" s="289">
        <v>3</v>
      </c>
      <c r="V1137" s="279"/>
      <c r="W1137" s="280"/>
      <c r="X1137" s="280"/>
      <c r="Y1137" s="281"/>
      <c r="Z1137" s="282"/>
      <c r="AA1137" s="382"/>
      <c r="AB1137" s="316"/>
      <c r="AC1137" s="383">
        <f>U1137</f>
        <v>3</v>
      </c>
      <c r="AD1137" s="293"/>
    </row>
    <row r="1138" spans="1:30" s="238" customFormat="1" ht="18.75" hidden="1" customHeight="1" x14ac:dyDescent="0.3">
      <c r="A1138" s="308" t="s">
        <v>2005</v>
      </c>
      <c r="B1138" s="280" t="s">
        <v>1369</v>
      </c>
      <c r="C1138" s="249" t="s">
        <v>1120</v>
      </c>
      <c r="D1138" s="379" t="s">
        <v>1370</v>
      </c>
      <c r="E1138" s="280" t="s">
        <v>2006</v>
      </c>
      <c r="F1138" s="280" t="s">
        <v>875</v>
      </c>
      <c r="G1138" s="280" t="s">
        <v>3</v>
      </c>
      <c r="H1138" s="249"/>
      <c r="I1138" s="249"/>
      <c r="J1138" s="249"/>
      <c r="K1138" s="249"/>
      <c r="L1138" s="249"/>
      <c r="M1138" s="347">
        <v>46.67</v>
      </c>
      <c r="N1138" s="380">
        <f t="shared" si="110"/>
        <v>23.335000000000001</v>
      </c>
      <c r="O1138" s="380">
        <f t="shared" si="111"/>
        <v>15.556666666666667</v>
      </c>
      <c r="P1138" s="381">
        <f t="shared" si="112"/>
        <v>56.004000000000005</v>
      </c>
      <c r="Q1138" s="279">
        <v>42371</v>
      </c>
      <c r="R1138" s="280" t="s">
        <v>1648</v>
      </c>
      <c r="S1138" s="280"/>
      <c r="T1138" s="280"/>
      <c r="U1138" s="289">
        <v>3</v>
      </c>
      <c r="V1138" s="279"/>
      <c r="W1138" s="280"/>
      <c r="X1138" s="280"/>
      <c r="Y1138" s="281"/>
      <c r="Z1138" s="282"/>
      <c r="AA1138" s="382"/>
      <c r="AB1138" s="316"/>
      <c r="AC1138" s="383">
        <v>3</v>
      </c>
      <c r="AD1138" s="293"/>
    </row>
    <row r="1139" spans="1:30" s="238" customFormat="1" ht="18.75" hidden="1" customHeight="1" x14ac:dyDescent="0.3">
      <c r="A1139" s="308" t="s">
        <v>2005</v>
      </c>
      <c r="B1139" s="280" t="s">
        <v>1327</v>
      </c>
      <c r="C1139" s="249" t="s">
        <v>1328</v>
      </c>
      <c r="D1139" s="379" t="s">
        <v>1371</v>
      </c>
      <c r="E1139" s="280" t="s">
        <v>1042</v>
      </c>
      <c r="F1139" s="280" t="s">
        <v>1372</v>
      </c>
      <c r="G1139" s="280" t="s">
        <v>3</v>
      </c>
      <c r="H1139" s="249"/>
      <c r="I1139" s="249"/>
      <c r="J1139" s="249"/>
      <c r="K1139" s="249"/>
      <c r="L1139" s="249"/>
      <c r="M1139" s="347">
        <v>24.92</v>
      </c>
      <c r="N1139" s="380">
        <f t="shared" si="110"/>
        <v>12.46</v>
      </c>
      <c r="O1139" s="380">
        <f t="shared" si="111"/>
        <v>8.3066666666666666</v>
      </c>
      <c r="P1139" s="381">
        <f t="shared" si="112"/>
        <v>29.904000000000003</v>
      </c>
      <c r="Q1139" s="279">
        <v>42371</v>
      </c>
      <c r="R1139" s="280" t="s">
        <v>1648</v>
      </c>
      <c r="S1139" s="280"/>
      <c r="T1139" s="280"/>
      <c r="U1139" s="289">
        <v>4</v>
      </c>
      <c r="V1139" s="279"/>
      <c r="W1139" s="280"/>
      <c r="X1139" s="280"/>
      <c r="Y1139" s="281"/>
      <c r="Z1139" s="282"/>
      <c r="AA1139" s="382"/>
      <c r="AB1139" s="316"/>
      <c r="AC1139" s="383">
        <v>4</v>
      </c>
      <c r="AD1139" s="293"/>
    </row>
    <row r="1140" spans="1:30" s="238" customFormat="1" ht="18.75" hidden="1" customHeight="1" x14ac:dyDescent="0.3">
      <c r="A1140" s="308" t="s">
        <v>2001</v>
      </c>
      <c r="B1140" s="280" t="s">
        <v>1423</v>
      </c>
      <c r="C1140" s="249" t="s">
        <v>1424</v>
      </c>
      <c r="D1140" s="379" t="s">
        <v>1425</v>
      </c>
      <c r="E1140" s="280" t="s">
        <v>1255</v>
      </c>
      <c r="F1140" s="280" t="s">
        <v>1346</v>
      </c>
      <c r="G1140" s="280" t="s">
        <v>3</v>
      </c>
      <c r="H1140" s="249"/>
      <c r="I1140" s="249"/>
      <c r="J1140" s="249"/>
      <c r="K1140" s="249"/>
      <c r="L1140" s="249"/>
      <c r="M1140" s="347">
        <v>39.450000000000003</v>
      </c>
      <c r="N1140" s="380">
        <f t="shared" si="110"/>
        <v>19.725000000000001</v>
      </c>
      <c r="O1140" s="380">
        <f t="shared" si="111"/>
        <v>13.15</v>
      </c>
      <c r="P1140" s="381">
        <f t="shared" si="112"/>
        <v>47.34</v>
      </c>
      <c r="Q1140" s="279">
        <v>42371</v>
      </c>
      <c r="R1140" s="280" t="s">
        <v>1648</v>
      </c>
      <c r="S1140" s="280"/>
      <c r="T1140" s="280"/>
      <c r="U1140" s="289">
        <v>5</v>
      </c>
      <c r="V1140" s="279"/>
      <c r="W1140" s="280"/>
      <c r="X1140" s="280"/>
      <c r="Y1140" s="281"/>
      <c r="Z1140" s="282"/>
      <c r="AA1140" s="382"/>
      <c r="AB1140" s="316"/>
      <c r="AC1140" s="383">
        <v>5</v>
      </c>
      <c r="AD1140" s="293"/>
    </row>
    <row r="1141" spans="1:30" s="238" customFormat="1" ht="18.75" hidden="1" customHeight="1" x14ac:dyDescent="0.3">
      <c r="A1141" s="308" t="s">
        <v>1989</v>
      </c>
      <c r="B1141" s="280" t="s">
        <v>1378</v>
      </c>
      <c r="C1141" s="249" t="s">
        <v>1403</v>
      </c>
      <c r="D1141" s="379" t="s">
        <v>1404</v>
      </c>
      <c r="E1141" s="280" t="s">
        <v>584</v>
      </c>
      <c r="F1141" s="280" t="s">
        <v>1380</v>
      </c>
      <c r="G1141" s="280" t="s">
        <v>3</v>
      </c>
      <c r="H1141" s="249"/>
      <c r="I1141" s="249"/>
      <c r="J1141" s="249"/>
      <c r="K1141" s="249"/>
      <c r="L1141" s="249"/>
      <c r="M1141" s="347">
        <v>42.5</v>
      </c>
      <c r="N1141" s="380">
        <f t="shared" si="110"/>
        <v>21.25</v>
      </c>
      <c r="O1141" s="380">
        <f t="shared" si="111"/>
        <v>14.166666666666666</v>
      </c>
      <c r="P1141" s="381">
        <f t="shared" si="112"/>
        <v>51</v>
      </c>
      <c r="Q1141" s="279">
        <v>42371</v>
      </c>
      <c r="R1141" s="280" t="s">
        <v>1648</v>
      </c>
      <c r="S1141" s="280"/>
      <c r="T1141" s="280"/>
      <c r="U1141" s="289">
        <v>8</v>
      </c>
      <c r="V1141" s="279"/>
      <c r="W1141" s="280"/>
      <c r="X1141" s="280"/>
      <c r="Y1141" s="281"/>
      <c r="Z1141" s="282"/>
      <c r="AA1141" s="382"/>
      <c r="AB1141" s="316"/>
      <c r="AC1141" s="383">
        <f>U1141</f>
        <v>8</v>
      </c>
      <c r="AD1141" s="293"/>
    </row>
    <row r="1142" spans="1:30" s="238" customFormat="1" ht="18.75" hidden="1" customHeight="1" x14ac:dyDescent="0.3">
      <c r="A1142" s="308" t="s">
        <v>1996</v>
      </c>
      <c r="B1142" s="280" t="s">
        <v>1378</v>
      </c>
      <c r="C1142" s="249" t="s">
        <v>1403</v>
      </c>
      <c r="D1142" s="379" t="s">
        <v>1404</v>
      </c>
      <c r="E1142" s="280" t="s">
        <v>947</v>
      </c>
      <c r="F1142" s="280" t="s">
        <v>1380</v>
      </c>
      <c r="G1142" s="280" t="s">
        <v>3</v>
      </c>
      <c r="H1142" s="249"/>
      <c r="I1142" s="249"/>
      <c r="J1142" s="249"/>
      <c r="K1142" s="249"/>
      <c r="L1142" s="249"/>
      <c r="M1142" s="347">
        <v>42.5</v>
      </c>
      <c r="N1142" s="380">
        <f t="shared" si="110"/>
        <v>21.25</v>
      </c>
      <c r="O1142" s="380">
        <f t="shared" si="111"/>
        <v>14.166666666666666</v>
      </c>
      <c r="P1142" s="381">
        <f t="shared" si="112"/>
        <v>51</v>
      </c>
      <c r="Q1142" s="279">
        <v>42371</v>
      </c>
      <c r="R1142" s="280" t="s">
        <v>1648</v>
      </c>
      <c r="S1142" s="280"/>
      <c r="T1142" s="280"/>
      <c r="U1142" s="289">
        <v>1</v>
      </c>
      <c r="V1142" s="279"/>
      <c r="W1142" s="280"/>
      <c r="X1142" s="280"/>
      <c r="Y1142" s="281"/>
      <c r="Z1142" s="282"/>
      <c r="AA1142" s="382"/>
      <c r="AB1142" s="316"/>
      <c r="AC1142" s="383">
        <v>1</v>
      </c>
      <c r="AD1142" s="293"/>
    </row>
    <row r="1143" spans="1:30" s="238" customFormat="1" ht="18.75" hidden="1" customHeight="1" x14ac:dyDescent="0.3">
      <c r="A1143" s="308" t="s">
        <v>2039</v>
      </c>
      <c r="B1143" s="280" t="s">
        <v>1378</v>
      </c>
      <c r="C1143" s="249" t="s">
        <v>1403</v>
      </c>
      <c r="D1143" s="379" t="s">
        <v>1404</v>
      </c>
      <c r="E1143" s="280" t="s">
        <v>955</v>
      </c>
      <c r="F1143" s="280" t="s">
        <v>1380</v>
      </c>
      <c r="G1143" s="280" t="s">
        <v>3</v>
      </c>
      <c r="H1143" s="249"/>
      <c r="I1143" s="249"/>
      <c r="J1143" s="249"/>
      <c r="K1143" s="249"/>
      <c r="L1143" s="249"/>
      <c r="M1143" s="347">
        <v>42.5</v>
      </c>
      <c r="N1143" s="380">
        <f t="shared" si="110"/>
        <v>21.25</v>
      </c>
      <c r="O1143" s="380">
        <f t="shared" si="111"/>
        <v>14.166666666666666</v>
      </c>
      <c r="P1143" s="381">
        <f t="shared" si="112"/>
        <v>51</v>
      </c>
      <c r="Q1143" s="279">
        <v>42371</v>
      </c>
      <c r="R1143" s="280" t="s">
        <v>1648</v>
      </c>
      <c r="S1143" s="280"/>
      <c r="T1143" s="280"/>
      <c r="U1143" s="289">
        <v>1</v>
      </c>
      <c r="V1143" s="279"/>
      <c r="W1143" s="280"/>
      <c r="X1143" s="280"/>
      <c r="Y1143" s="281"/>
      <c r="Z1143" s="282"/>
      <c r="AA1143" s="382"/>
      <c r="AB1143" s="316"/>
      <c r="AC1143" s="383">
        <f>U1143</f>
        <v>1</v>
      </c>
      <c r="AD1143" s="293"/>
    </row>
    <row r="1144" spans="1:30" s="238" customFormat="1" ht="18.75" hidden="1" customHeight="1" x14ac:dyDescent="0.3">
      <c r="A1144" s="308" t="s">
        <v>1996</v>
      </c>
      <c r="B1144" s="280" t="s">
        <v>1406</v>
      </c>
      <c r="C1144" s="249" t="s">
        <v>960</v>
      </c>
      <c r="D1144" s="379" t="s">
        <v>961</v>
      </c>
      <c r="E1144" s="280" t="s">
        <v>1999</v>
      </c>
      <c r="F1144" s="280" t="s">
        <v>803</v>
      </c>
      <c r="G1144" s="280" t="s">
        <v>3</v>
      </c>
      <c r="H1144" s="249"/>
      <c r="I1144" s="249"/>
      <c r="J1144" s="249"/>
      <c r="K1144" s="249"/>
      <c r="L1144" s="249"/>
      <c r="M1144" s="347">
        <v>40.03</v>
      </c>
      <c r="N1144" s="380">
        <f t="shared" si="110"/>
        <v>20.015000000000001</v>
      </c>
      <c r="O1144" s="380">
        <f t="shared" si="111"/>
        <v>13.343333333333334</v>
      </c>
      <c r="P1144" s="381">
        <f t="shared" si="112"/>
        <v>48.036000000000001</v>
      </c>
      <c r="Q1144" s="279">
        <v>42371</v>
      </c>
      <c r="R1144" s="280" t="s">
        <v>1648</v>
      </c>
      <c r="S1144" s="280"/>
      <c r="T1144" s="280"/>
      <c r="U1144" s="289">
        <v>1</v>
      </c>
      <c r="V1144" s="279"/>
      <c r="W1144" s="280"/>
      <c r="X1144" s="280"/>
      <c r="Y1144" s="281"/>
      <c r="Z1144" s="282"/>
      <c r="AA1144" s="382"/>
      <c r="AB1144" s="316"/>
      <c r="AC1144" s="383">
        <v>1</v>
      </c>
      <c r="AD1144" s="293"/>
    </row>
    <row r="1145" spans="1:30" s="238" customFormat="1" ht="18.75" hidden="1" customHeight="1" x14ac:dyDescent="0.3">
      <c r="A1145" s="308" t="s">
        <v>1989</v>
      </c>
      <c r="B1145" s="280" t="s">
        <v>1406</v>
      </c>
      <c r="C1145" s="249" t="s">
        <v>1023</v>
      </c>
      <c r="D1145" s="379" t="s">
        <v>1407</v>
      </c>
      <c r="E1145" s="280" t="s">
        <v>641</v>
      </c>
      <c r="F1145" s="280" t="s">
        <v>803</v>
      </c>
      <c r="G1145" s="280" t="s">
        <v>3</v>
      </c>
      <c r="H1145" s="249"/>
      <c r="I1145" s="249"/>
      <c r="J1145" s="249"/>
      <c r="K1145" s="249"/>
      <c r="L1145" s="249"/>
      <c r="M1145" s="347">
        <v>40.03</v>
      </c>
      <c r="N1145" s="380">
        <f t="shared" si="110"/>
        <v>20.015000000000001</v>
      </c>
      <c r="O1145" s="380">
        <f t="shared" si="111"/>
        <v>13.343333333333334</v>
      </c>
      <c r="P1145" s="381">
        <f t="shared" si="112"/>
        <v>48.036000000000001</v>
      </c>
      <c r="Q1145" s="279">
        <v>42371</v>
      </c>
      <c r="R1145" s="280" t="s">
        <v>1648</v>
      </c>
      <c r="S1145" s="280"/>
      <c r="T1145" s="280"/>
      <c r="U1145" s="289">
        <v>3</v>
      </c>
      <c r="V1145" s="279"/>
      <c r="W1145" s="280"/>
      <c r="X1145" s="280"/>
      <c r="Y1145" s="281"/>
      <c r="Z1145" s="282"/>
      <c r="AA1145" s="382"/>
      <c r="AB1145" s="316"/>
      <c r="AC1145" s="383">
        <v>3</v>
      </c>
      <c r="AD1145" s="293"/>
    </row>
    <row r="1146" spans="1:30" s="238" customFormat="1" ht="18.75" hidden="1" customHeight="1" x14ac:dyDescent="0.3">
      <c r="A1146" s="308" t="s">
        <v>1986</v>
      </c>
      <c r="B1146" s="280" t="s">
        <v>1427</v>
      </c>
      <c r="C1146" s="249" t="s">
        <v>1426</v>
      </c>
      <c r="D1146" s="379" t="s">
        <v>1428</v>
      </c>
      <c r="E1146" s="280" t="s">
        <v>1255</v>
      </c>
      <c r="F1146" s="280" t="s">
        <v>1429</v>
      </c>
      <c r="G1146" s="280" t="s">
        <v>3</v>
      </c>
      <c r="H1146" s="249"/>
      <c r="I1146" s="249"/>
      <c r="J1146" s="249"/>
      <c r="K1146" s="249"/>
      <c r="L1146" s="249"/>
      <c r="M1146" s="347">
        <v>36.54</v>
      </c>
      <c r="N1146" s="380">
        <f t="shared" si="110"/>
        <v>18.27</v>
      </c>
      <c r="O1146" s="380">
        <f t="shared" si="111"/>
        <v>12.18</v>
      </c>
      <c r="P1146" s="381">
        <f t="shared" si="112"/>
        <v>43.847999999999999</v>
      </c>
      <c r="Q1146" s="279">
        <v>42371</v>
      </c>
      <c r="R1146" s="280" t="s">
        <v>1648</v>
      </c>
      <c r="S1146" s="280"/>
      <c r="T1146" s="280"/>
      <c r="U1146" s="289">
        <v>2</v>
      </c>
      <c r="V1146" s="279"/>
      <c r="W1146" s="280"/>
      <c r="X1146" s="280"/>
      <c r="Y1146" s="281"/>
      <c r="Z1146" s="282"/>
      <c r="AA1146" s="382"/>
      <c r="AB1146" s="316"/>
      <c r="AC1146" s="383">
        <v>2</v>
      </c>
      <c r="AD1146" s="293"/>
    </row>
    <row r="1147" spans="1:30" s="238" customFormat="1" ht="18.75" hidden="1" customHeight="1" x14ac:dyDescent="0.3">
      <c r="A1147" s="308" t="s">
        <v>2001</v>
      </c>
      <c r="B1147" s="280" t="s">
        <v>1385</v>
      </c>
      <c r="C1147" s="249" t="s">
        <v>617</v>
      </c>
      <c r="D1147" s="379" t="s">
        <v>1430</v>
      </c>
      <c r="E1147" s="280" t="s">
        <v>1431</v>
      </c>
      <c r="F1147" s="280" t="s">
        <v>785</v>
      </c>
      <c r="G1147" s="280" t="s">
        <v>3</v>
      </c>
      <c r="H1147" s="249"/>
      <c r="I1147" s="249"/>
      <c r="J1147" s="249"/>
      <c r="K1147" s="249"/>
      <c r="L1147" s="249"/>
      <c r="M1147" s="347">
        <v>39.450000000000003</v>
      </c>
      <c r="N1147" s="380">
        <f t="shared" si="110"/>
        <v>19.725000000000001</v>
      </c>
      <c r="O1147" s="380">
        <f t="shared" si="111"/>
        <v>13.15</v>
      </c>
      <c r="P1147" s="381">
        <f t="shared" si="112"/>
        <v>47.34</v>
      </c>
      <c r="Q1147" s="279">
        <v>42371</v>
      </c>
      <c r="R1147" s="280" t="s">
        <v>1648</v>
      </c>
      <c r="S1147" s="280"/>
      <c r="T1147" s="280"/>
      <c r="U1147" s="289">
        <v>1</v>
      </c>
      <c r="V1147" s="279"/>
      <c r="W1147" s="280"/>
      <c r="X1147" s="280"/>
      <c r="Y1147" s="281"/>
      <c r="Z1147" s="282"/>
      <c r="AA1147" s="382"/>
      <c r="AB1147" s="316"/>
      <c r="AC1147" s="383">
        <v>1</v>
      </c>
      <c r="AD1147" s="293"/>
    </row>
    <row r="1148" spans="1:30" s="238" customFormat="1" ht="18.75" hidden="1" customHeight="1" x14ac:dyDescent="0.3">
      <c r="A1148" s="308" t="s">
        <v>1986</v>
      </c>
      <c r="B1148" s="280" t="s">
        <v>1385</v>
      </c>
      <c r="C1148" s="249" t="s">
        <v>1408</v>
      </c>
      <c r="D1148" s="379" t="s">
        <v>1409</v>
      </c>
      <c r="E1148" s="280" t="s">
        <v>1294</v>
      </c>
      <c r="F1148" s="280" t="s">
        <v>785</v>
      </c>
      <c r="G1148" s="280" t="s">
        <v>3</v>
      </c>
      <c r="H1148" s="249"/>
      <c r="I1148" s="249"/>
      <c r="J1148" s="249"/>
      <c r="K1148" s="249"/>
      <c r="L1148" s="249"/>
      <c r="M1148" s="347">
        <v>39.450000000000003</v>
      </c>
      <c r="N1148" s="380">
        <f t="shared" si="110"/>
        <v>19.725000000000001</v>
      </c>
      <c r="O1148" s="380">
        <f t="shared" si="111"/>
        <v>13.15</v>
      </c>
      <c r="P1148" s="381">
        <f t="shared" si="112"/>
        <v>47.34</v>
      </c>
      <c r="Q1148" s="279">
        <v>42371</v>
      </c>
      <c r="R1148" s="280" t="s">
        <v>1648</v>
      </c>
      <c r="S1148" s="280"/>
      <c r="T1148" s="280"/>
      <c r="U1148" s="289">
        <v>2</v>
      </c>
      <c r="V1148" s="279"/>
      <c r="W1148" s="280"/>
      <c r="X1148" s="280"/>
      <c r="Y1148" s="281"/>
      <c r="Z1148" s="282"/>
      <c r="AA1148" s="382"/>
      <c r="AB1148" s="316"/>
      <c r="AC1148" s="383">
        <v>2</v>
      </c>
      <c r="AD1148" s="293"/>
    </row>
    <row r="1149" spans="1:30" s="238" customFormat="1" ht="18.75" hidden="1" customHeight="1" x14ac:dyDescent="0.3">
      <c r="A1149" s="308" t="s">
        <v>1293</v>
      </c>
      <c r="B1149" s="280" t="s">
        <v>1412</v>
      </c>
      <c r="C1149" s="249" t="s">
        <v>794</v>
      </c>
      <c r="D1149" s="379" t="s">
        <v>1432</v>
      </c>
      <c r="E1149" s="280" t="s">
        <v>1433</v>
      </c>
      <c r="F1149" s="280" t="s">
        <v>803</v>
      </c>
      <c r="G1149" s="280" t="s">
        <v>3</v>
      </c>
      <c r="H1149" s="249"/>
      <c r="I1149" s="249"/>
      <c r="J1149" s="249"/>
      <c r="K1149" s="249"/>
      <c r="L1149" s="249"/>
      <c r="M1149" s="347">
        <v>40.03</v>
      </c>
      <c r="N1149" s="380">
        <f t="shared" si="110"/>
        <v>20.015000000000001</v>
      </c>
      <c r="O1149" s="380">
        <f t="shared" si="111"/>
        <v>13.343333333333334</v>
      </c>
      <c r="P1149" s="381">
        <f t="shared" si="112"/>
        <v>48.036000000000001</v>
      </c>
      <c r="Q1149" s="279">
        <v>42371</v>
      </c>
      <c r="R1149" s="280" t="s">
        <v>1648</v>
      </c>
      <c r="S1149" s="280"/>
      <c r="T1149" s="280"/>
      <c r="U1149" s="289">
        <v>1</v>
      </c>
      <c r="V1149" s="279"/>
      <c r="W1149" s="280"/>
      <c r="X1149" s="280"/>
      <c r="Y1149" s="281"/>
      <c r="Z1149" s="282"/>
      <c r="AA1149" s="382"/>
      <c r="AB1149" s="316"/>
      <c r="AC1149" s="383">
        <v>1</v>
      </c>
      <c r="AD1149" s="293"/>
    </row>
    <row r="1150" spans="1:30" s="238" customFormat="1" ht="18.75" hidden="1" customHeight="1" x14ac:dyDescent="0.3">
      <c r="A1150" s="308" t="s">
        <v>1996</v>
      </c>
      <c r="B1150" s="280" t="s">
        <v>1394</v>
      </c>
      <c r="C1150" s="249" t="s">
        <v>1434</v>
      </c>
      <c r="D1150" s="379" t="s">
        <v>1435</v>
      </c>
      <c r="E1150" s="280" t="s">
        <v>866</v>
      </c>
      <c r="F1150" s="280" t="s">
        <v>1436</v>
      </c>
      <c r="G1150" s="280" t="s">
        <v>3</v>
      </c>
      <c r="H1150" s="249"/>
      <c r="I1150" s="249"/>
      <c r="J1150" s="249"/>
      <c r="K1150" s="249"/>
      <c r="L1150" s="249"/>
      <c r="M1150" s="347">
        <v>86.32</v>
      </c>
      <c r="N1150" s="380">
        <f t="shared" si="110"/>
        <v>43.16</v>
      </c>
      <c r="O1150" s="380">
        <f t="shared" si="111"/>
        <v>28.77333333333333</v>
      </c>
      <c r="P1150" s="381">
        <f t="shared" si="112"/>
        <v>103.58399999999999</v>
      </c>
      <c r="Q1150" s="279">
        <v>42371</v>
      </c>
      <c r="R1150" s="280" t="s">
        <v>1648</v>
      </c>
      <c r="S1150" s="280"/>
      <c r="T1150" s="280"/>
      <c r="U1150" s="289">
        <v>1</v>
      </c>
      <c r="V1150" s="279"/>
      <c r="W1150" s="280"/>
      <c r="X1150" s="280"/>
      <c r="Y1150" s="281"/>
      <c r="Z1150" s="282"/>
      <c r="AA1150" s="382"/>
      <c r="AB1150" s="316"/>
      <c r="AC1150" s="383">
        <f>U1150</f>
        <v>1</v>
      </c>
      <c r="AD1150" s="293"/>
    </row>
    <row r="1151" spans="1:30" s="238" customFormat="1" ht="18.75" hidden="1" customHeight="1" x14ac:dyDescent="0.3">
      <c r="A1151" s="308" t="s">
        <v>1293</v>
      </c>
      <c r="B1151" s="280" t="s">
        <v>1394</v>
      </c>
      <c r="C1151" s="249" t="s">
        <v>1437</v>
      </c>
      <c r="D1151" s="379" t="s">
        <v>1438</v>
      </c>
      <c r="E1151" s="280" t="s">
        <v>947</v>
      </c>
      <c r="F1151" s="280" t="s">
        <v>785</v>
      </c>
      <c r="G1151" s="280" t="s">
        <v>3</v>
      </c>
      <c r="H1151" s="249"/>
      <c r="I1151" s="249"/>
      <c r="J1151" s="249"/>
      <c r="K1151" s="249"/>
      <c r="L1151" s="249"/>
      <c r="M1151" s="347">
        <v>36.54</v>
      </c>
      <c r="N1151" s="380">
        <f t="shared" si="110"/>
        <v>18.27</v>
      </c>
      <c r="O1151" s="380">
        <f t="shared" si="111"/>
        <v>12.18</v>
      </c>
      <c r="P1151" s="381">
        <f t="shared" si="112"/>
        <v>43.847999999999999</v>
      </c>
      <c r="Q1151" s="279">
        <v>42371</v>
      </c>
      <c r="R1151" s="280" t="s">
        <v>1648</v>
      </c>
      <c r="S1151" s="280"/>
      <c r="T1151" s="280"/>
      <c r="U1151" s="289">
        <v>2</v>
      </c>
      <c r="V1151" s="279"/>
      <c r="W1151" s="280"/>
      <c r="X1151" s="280"/>
      <c r="Y1151" s="281"/>
      <c r="Z1151" s="282"/>
      <c r="AA1151" s="382"/>
      <c r="AB1151" s="316"/>
      <c r="AC1151" s="383">
        <f>U1151</f>
        <v>2</v>
      </c>
      <c r="AD1151" s="293"/>
    </row>
    <row r="1152" spans="1:30" s="238" customFormat="1" ht="18.75" hidden="1" customHeight="1" x14ac:dyDescent="0.3">
      <c r="A1152" s="308" t="s">
        <v>2015</v>
      </c>
      <c r="B1152" s="280" t="s">
        <v>1394</v>
      </c>
      <c r="C1152" s="249" t="s">
        <v>2028</v>
      </c>
      <c r="D1152" s="379" t="s">
        <v>2029</v>
      </c>
      <c r="E1152" s="280" t="s">
        <v>911</v>
      </c>
      <c r="F1152" s="280" t="s">
        <v>785</v>
      </c>
      <c r="G1152" s="280" t="s">
        <v>3</v>
      </c>
      <c r="H1152" s="249"/>
      <c r="I1152" s="249"/>
      <c r="J1152" s="249"/>
      <c r="K1152" s="249"/>
      <c r="L1152" s="249"/>
      <c r="M1152" s="347">
        <v>36.5</v>
      </c>
      <c r="N1152" s="380">
        <f t="shared" si="110"/>
        <v>18.25</v>
      </c>
      <c r="O1152" s="380">
        <f t="shared" si="111"/>
        <v>12.166666666666666</v>
      </c>
      <c r="P1152" s="381">
        <f t="shared" si="112"/>
        <v>43.8</v>
      </c>
      <c r="Q1152" s="279">
        <v>42371</v>
      </c>
      <c r="R1152" s="280" t="s">
        <v>1648</v>
      </c>
      <c r="S1152" s="280"/>
      <c r="T1152" s="280"/>
      <c r="U1152" s="289">
        <v>3</v>
      </c>
      <c r="V1152" s="279"/>
      <c r="W1152" s="280"/>
      <c r="X1152" s="280"/>
      <c r="Y1152" s="281"/>
      <c r="Z1152" s="282"/>
      <c r="AA1152" s="382"/>
      <c r="AB1152" s="316"/>
      <c r="AC1152" s="383">
        <f>U1152</f>
        <v>3</v>
      </c>
      <c r="AD1152" s="293"/>
    </row>
    <row r="1153" spans="1:30" s="238" customFormat="1" ht="18.75" hidden="1" customHeight="1" x14ac:dyDescent="0.3">
      <c r="A1153" s="308" t="s">
        <v>1986</v>
      </c>
      <c r="B1153" s="280" t="s">
        <v>1414</v>
      </c>
      <c r="C1153" s="249" t="s">
        <v>1415</v>
      </c>
      <c r="D1153" s="379" t="s">
        <v>1416</v>
      </c>
      <c r="E1153" s="280" t="s">
        <v>866</v>
      </c>
      <c r="F1153" s="280" t="s">
        <v>365</v>
      </c>
      <c r="G1153" s="280" t="s">
        <v>3</v>
      </c>
      <c r="H1153" s="249"/>
      <c r="I1153" s="249"/>
      <c r="J1153" s="249"/>
      <c r="K1153" s="249"/>
      <c r="L1153" s="249"/>
      <c r="M1153" s="347">
        <v>13.56</v>
      </c>
      <c r="N1153" s="380">
        <f t="shared" si="110"/>
        <v>6.78</v>
      </c>
      <c r="O1153" s="380">
        <f t="shared" si="111"/>
        <v>4.5200000000000005</v>
      </c>
      <c r="P1153" s="381">
        <f t="shared" si="112"/>
        <v>16.272000000000002</v>
      </c>
      <c r="Q1153" s="279">
        <v>42371</v>
      </c>
      <c r="R1153" s="280" t="s">
        <v>1648</v>
      </c>
      <c r="S1153" s="280"/>
      <c r="T1153" s="280"/>
      <c r="U1153" s="289">
        <v>5</v>
      </c>
      <c r="V1153" s="279"/>
      <c r="W1153" s="280"/>
      <c r="X1153" s="280"/>
      <c r="Y1153" s="281"/>
      <c r="Z1153" s="282"/>
      <c r="AA1153" s="382"/>
      <c r="AB1153" s="316"/>
      <c r="AC1153" s="383">
        <v>5</v>
      </c>
      <c r="AD1153" s="293"/>
    </row>
    <row r="1154" spans="1:30" s="238" customFormat="1" ht="18.75" hidden="1" customHeight="1" x14ac:dyDescent="0.3">
      <c r="A1154" s="308" t="s">
        <v>1986</v>
      </c>
      <c r="B1154" s="280" t="s">
        <v>1414</v>
      </c>
      <c r="C1154" s="249" t="s">
        <v>1415</v>
      </c>
      <c r="D1154" s="379" t="s">
        <v>1416</v>
      </c>
      <c r="E1154" s="280" t="s">
        <v>1010</v>
      </c>
      <c r="F1154" s="280" t="s">
        <v>365</v>
      </c>
      <c r="G1154" s="280" t="s">
        <v>3</v>
      </c>
      <c r="H1154" s="249"/>
      <c r="I1154" s="249"/>
      <c r="J1154" s="249"/>
      <c r="K1154" s="249"/>
      <c r="L1154" s="249"/>
      <c r="M1154" s="347">
        <v>13.56</v>
      </c>
      <c r="N1154" s="380">
        <f t="shared" si="110"/>
        <v>6.78</v>
      </c>
      <c r="O1154" s="380">
        <f t="shared" si="111"/>
        <v>4.5200000000000005</v>
      </c>
      <c r="P1154" s="381">
        <f t="shared" si="112"/>
        <v>16.272000000000002</v>
      </c>
      <c r="Q1154" s="279">
        <v>42371</v>
      </c>
      <c r="R1154" s="280" t="s">
        <v>1648</v>
      </c>
      <c r="S1154" s="280"/>
      <c r="T1154" s="280"/>
      <c r="U1154" s="289">
        <v>1</v>
      </c>
      <c r="V1154" s="279"/>
      <c r="W1154" s="280"/>
      <c r="X1154" s="280"/>
      <c r="Y1154" s="281"/>
      <c r="Z1154" s="282"/>
      <c r="AA1154" s="382"/>
      <c r="AB1154" s="316"/>
      <c r="AC1154" s="383">
        <v>1</v>
      </c>
      <c r="AD1154" s="293"/>
    </row>
    <row r="1155" spans="1:30" s="238" customFormat="1" ht="18.75" hidden="1" customHeight="1" x14ac:dyDescent="0.3">
      <c r="A1155" s="308" t="s">
        <v>1986</v>
      </c>
      <c r="B1155" s="280" t="s">
        <v>1414</v>
      </c>
      <c r="C1155" s="249" t="s">
        <v>1415</v>
      </c>
      <c r="D1155" s="379" t="s">
        <v>1416</v>
      </c>
      <c r="E1155" s="280" t="s">
        <v>1294</v>
      </c>
      <c r="F1155" s="280" t="s">
        <v>365</v>
      </c>
      <c r="G1155" s="280" t="s">
        <v>3</v>
      </c>
      <c r="H1155" s="249"/>
      <c r="I1155" s="249"/>
      <c r="J1155" s="249"/>
      <c r="K1155" s="249"/>
      <c r="L1155" s="249"/>
      <c r="M1155" s="347">
        <v>13.56</v>
      </c>
      <c r="N1155" s="380">
        <f t="shared" si="110"/>
        <v>6.78</v>
      </c>
      <c r="O1155" s="380">
        <f t="shared" si="111"/>
        <v>4.5200000000000005</v>
      </c>
      <c r="P1155" s="381">
        <f t="shared" si="112"/>
        <v>16.272000000000002</v>
      </c>
      <c r="Q1155" s="279">
        <v>42371</v>
      </c>
      <c r="R1155" s="280" t="s">
        <v>1648</v>
      </c>
      <c r="S1155" s="280"/>
      <c r="T1155" s="280"/>
      <c r="U1155" s="289">
        <v>2</v>
      </c>
      <c r="V1155" s="279"/>
      <c r="W1155" s="280"/>
      <c r="X1155" s="280"/>
      <c r="Y1155" s="281"/>
      <c r="Z1155" s="282"/>
      <c r="AA1155" s="382"/>
      <c r="AB1155" s="316"/>
      <c r="AC1155" s="383">
        <v>2</v>
      </c>
      <c r="AD1155" s="293"/>
    </row>
    <row r="1156" spans="1:30" s="238" customFormat="1" ht="18.75" hidden="1" customHeight="1" x14ac:dyDescent="0.3">
      <c r="A1156" s="308" t="s">
        <v>1986</v>
      </c>
      <c r="B1156" s="280" t="s">
        <v>1414</v>
      </c>
      <c r="C1156" s="249" t="s">
        <v>1417</v>
      </c>
      <c r="D1156" s="379" t="s">
        <v>1418</v>
      </c>
      <c r="E1156" s="280" t="s">
        <v>1255</v>
      </c>
      <c r="F1156" s="280" t="s">
        <v>365</v>
      </c>
      <c r="G1156" s="280" t="s">
        <v>3</v>
      </c>
      <c r="H1156" s="249"/>
      <c r="I1156" s="249"/>
      <c r="J1156" s="249"/>
      <c r="K1156" s="249"/>
      <c r="L1156" s="249"/>
      <c r="M1156" s="347">
        <v>13.56</v>
      </c>
      <c r="N1156" s="380">
        <f t="shared" si="110"/>
        <v>6.78</v>
      </c>
      <c r="O1156" s="380">
        <f t="shared" si="111"/>
        <v>4.5200000000000005</v>
      </c>
      <c r="P1156" s="381">
        <f t="shared" si="112"/>
        <v>16.272000000000002</v>
      </c>
      <c r="Q1156" s="279">
        <v>42371</v>
      </c>
      <c r="R1156" s="280" t="s">
        <v>1648</v>
      </c>
      <c r="S1156" s="280"/>
      <c r="T1156" s="280"/>
      <c r="U1156" s="289">
        <v>2</v>
      </c>
      <c r="V1156" s="279"/>
      <c r="W1156" s="280"/>
      <c r="X1156" s="280"/>
      <c r="Y1156" s="281"/>
      <c r="Z1156" s="282"/>
      <c r="AA1156" s="382"/>
      <c r="AB1156" s="316"/>
      <c r="AC1156" s="383">
        <f>U1156</f>
        <v>2</v>
      </c>
      <c r="AD1156" s="293"/>
    </row>
    <row r="1157" spans="1:30" s="238" customFormat="1" ht="18.75" hidden="1" customHeight="1" x14ac:dyDescent="0.3">
      <c r="A1157" s="308" t="s">
        <v>1986</v>
      </c>
      <c r="B1157" s="280" t="s">
        <v>1414</v>
      </c>
      <c r="C1157" s="249" t="s">
        <v>1417</v>
      </c>
      <c r="D1157" s="379" t="s">
        <v>1418</v>
      </c>
      <c r="E1157" s="280" t="s">
        <v>1300</v>
      </c>
      <c r="F1157" s="280" t="s">
        <v>365</v>
      </c>
      <c r="G1157" s="280" t="s">
        <v>3</v>
      </c>
      <c r="H1157" s="249"/>
      <c r="I1157" s="249"/>
      <c r="J1157" s="249"/>
      <c r="K1157" s="249"/>
      <c r="L1157" s="249"/>
      <c r="M1157" s="347">
        <v>13.56</v>
      </c>
      <c r="N1157" s="380">
        <f t="shared" si="110"/>
        <v>6.78</v>
      </c>
      <c r="O1157" s="380">
        <f t="shared" si="111"/>
        <v>4.5200000000000005</v>
      </c>
      <c r="P1157" s="381">
        <f t="shared" si="112"/>
        <v>16.272000000000002</v>
      </c>
      <c r="Q1157" s="279">
        <v>42371</v>
      </c>
      <c r="R1157" s="280" t="s">
        <v>1648</v>
      </c>
      <c r="S1157" s="280"/>
      <c r="T1157" s="280"/>
      <c r="U1157" s="289">
        <v>2</v>
      </c>
      <c r="V1157" s="279"/>
      <c r="W1157" s="280"/>
      <c r="X1157" s="280"/>
      <c r="Y1157" s="281"/>
      <c r="Z1157" s="282"/>
      <c r="AA1157" s="382"/>
      <c r="AB1157" s="316"/>
      <c r="AC1157" s="383">
        <v>2</v>
      </c>
      <c r="AD1157" s="293"/>
    </row>
    <row r="1158" spans="1:30" s="238" customFormat="1" ht="18.75" hidden="1" customHeight="1" x14ac:dyDescent="0.3">
      <c r="A1158" s="308" t="s">
        <v>1986</v>
      </c>
      <c r="B1158" s="280" t="s">
        <v>1414</v>
      </c>
      <c r="C1158" s="249" t="s">
        <v>1417</v>
      </c>
      <c r="D1158" s="379" t="s">
        <v>1418</v>
      </c>
      <c r="E1158" s="280" t="s">
        <v>1439</v>
      </c>
      <c r="F1158" s="280" t="s">
        <v>365</v>
      </c>
      <c r="G1158" s="280" t="s">
        <v>3</v>
      </c>
      <c r="H1158" s="249"/>
      <c r="I1158" s="249"/>
      <c r="J1158" s="249"/>
      <c r="K1158" s="249"/>
      <c r="L1158" s="249"/>
      <c r="M1158" s="347">
        <v>13.56</v>
      </c>
      <c r="N1158" s="380">
        <f t="shared" si="110"/>
        <v>6.78</v>
      </c>
      <c r="O1158" s="380">
        <f t="shared" si="111"/>
        <v>4.5200000000000005</v>
      </c>
      <c r="P1158" s="381">
        <f t="shared" si="112"/>
        <v>16.272000000000002</v>
      </c>
      <c r="Q1158" s="279">
        <v>42371</v>
      </c>
      <c r="R1158" s="280" t="s">
        <v>1648</v>
      </c>
      <c r="S1158" s="280"/>
      <c r="T1158" s="280"/>
      <c r="U1158" s="289">
        <v>2</v>
      </c>
      <c r="V1158" s="279"/>
      <c r="W1158" s="280"/>
      <c r="X1158" s="280"/>
      <c r="Y1158" s="281"/>
      <c r="Z1158" s="282"/>
      <c r="AA1158" s="382"/>
      <c r="AB1158" s="316"/>
      <c r="AC1158" s="383">
        <v>2</v>
      </c>
      <c r="AD1158" s="293"/>
    </row>
    <row r="1159" spans="1:30" s="238" customFormat="1" ht="18.75" hidden="1" customHeight="1" x14ac:dyDescent="0.3">
      <c r="A1159" s="308" t="s">
        <v>1989</v>
      </c>
      <c r="B1159" s="280" t="s">
        <v>1414</v>
      </c>
      <c r="C1159" s="249" t="s">
        <v>1417</v>
      </c>
      <c r="D1159" s="379" t="s">
        <v>1418</v>
      </c>
      <c r="E1159" s="280" t="s">
        <v>1255</v>
      </c>
      <c r="F1159" s="280" t="s">
        <v>365</v>
      </c>
      <c r="G1159" s="280" t="s">
        <v>3</v>
      </c>
      <c r="H1159" s="249"/>
      <c r="I1159" s="249"/>
      <c r="J1159" s="249"/>
      <c r="K1159" s="249"/>
      <c r="L1159" s="249"/>
      <c r="M1159" s="347">
        <v>13.56</v>
      </c>
      <c r="N1159" s="380">
        <f t="shared" si="110"/>
        <v>6.78</v>
      </c>
      <c r="O1159" s="380">
        <f t="shared" si="111"/>
        <v>4.5200000000000005</v>
      </c>
      <c r="P1159" s="381">
        <f t="shared" si="112"/>
        <v>16.272000000000002</v>
      </c>
      <c r="Q1159" s="279">
        <v>42371</v>
      </c>
      <c r="R1159" s="280" t="s">
        <v>1648</v>
      </c>
      <c r="S1159" s="280"/>
      <c r="T1159" s="280"/>
      <c r="U1159" s="289">
        <v>8</v>
      </c>
      <c r="V1159" s="279"/>
      <c r="W1159" s="280"/>
      <c r="X1159" s="280"/>
      <c r="Y1159" s="281"/>
      <c r="Z1159" s="282"/>
      <c r="AA1159" s="382"/>
      <c r="AB1159" s="316"/>
      <c r="AC1159" s="383">
        <f>U1159</f>
        <v>8</v>
      </c>
      <c r="AD1159" s="293"/>
    </row>
    <row r="1160" spans="1:30" s="238" customFormat="1" ht="18.75" hidden="1" customHeight="1" x14ac:dyDescent="0.3">
      <c r="A1160" s="308" t="s">
        <v>1293</v>
      </c>
      <c r="B1160" s="280" t="s">
        <v>1414</v>
      </c>
      <c r="C1160" s="249" t="s">
        <v>1419</v>
      </c>
      <c r="D1160" s="379" t="s">
        <v>1441</v>
      </c>
      <c r="E1160" s="280" t="s">
        <v>2010</v>
      </c>
      <c r="F1160" s="280" t="s">
        <v>924</v>
      </c>
      <c r="G1160" s="280" t="s">
        <v>3</v>
      </c>
      <c r="H1160" s="249"/>
      <c r="I1160" s="249"/>
      <c r="J1160" s="249"/>
      <c r="K1160" s="249"/>
      <c r="L1160" s="249"/>
      <c r="M1160" s="347">
        <v>55.82</v>
      </c>
      <c r="N1160" s="380">
        <f t="shared" si="110"/>
        <v>27.91</v>
      </c>
      <c r="O1160" s="380">
        <f t="shared" si="111"/>
        <v>18.606666666666666</v>
      </c>
      <c r="P1160" s="381">
        <f t="shared" si="112"/>
        <v>66.984000000000009</v>
      </c>
      <c r="Q1160" s="279">
        <v>42371</v>
      </c>
      <c r="R1160" s="280" t="s">
        <v>1648</v>
      </c>
      <c r="S1160" s="280"/>
      <c r="T1160" s="280"/>
      <c r="U1160" s="289">
        <v>5</v>
      </c>
      <c r="V1160" s="279"/>
      <c r="W1160" s="280"/>
      <c r="X1160" s="280"/>
      <c r="Y1160" s="281"/>
      <c r="Z1160" s="282"/>
      <c r="AA1160" s="382"/>
      <c r="AB1160" s="316"/>
      <c r="AC1160" s="383">
        <v>5</v>
      </c>
      <c r="AD1160" s="293"/>
    </row>
    <row r="1161" spans="1:30" s="238" customFormat="1" ht="18.75" hidden="1" customHeight="1" x14ac:dyDescent="0.3">
      <c r="A1161" s="308" t="s">
        <v>1308</v>
      </c>
      <c r="B1161" s="280" t="s">
        <v>1414</v>
      </c>
      <c r="C1161" s="249" t="s">
        <v>1442</v>
      </c>
      <c r="D1161" s="379" t="s">
        <v>1443</v>
      </c>
      <c r="E1161" s="280" t="s">
        <v>1294</v>
      </c>
      <c r="F1161" s="280" t="s">
        <v>924</v>
      </c>
      <c r="G1161" s="280" t="s">
        <v>3</v>
      </c>
      <c r="H1161" s="249"/>
      <c r="I1161" s="249"/>
      <c r="J1161" s="249"/>
      <c r="K1161" s="249"/>
      <c r="L1161" s="249"/>
      <c r="M1161" s="347">
        <v>55.82</v>
      </c>
      <c r="N1161" s="380">
        <f t="shared" si="110"/>
        <v>27.91</v>
      </c>
      <c r="O1161" s="380">
        <f t="shared" si="111"/>
        <v>18.606666666666666</v>
      </c>
      <c r="P1161" s="381">
        <f t="shared" si="112"/>
        <v>66.984000000000009</v>
      </c>
      <c r="Q1161" s="279">
        <v>42371</v>
      </c>
      <c r="R1161" s="280" t="s">
        <v>1648</v>
      </c>
      <c r="S1161" s="280"/>
      <c r="T1161" s="280"/>
      <c r="U1161" s="289">
        <v>2</v>
      </c>
      <c r="V1161" s="279"/>
      <c r="W1161" s="280"/>
      <c r="X1161" s="280"/>
      <c r="Y1161" s="281"/>
      <c r="Z1161" s="282"/>
      <c r="AA1161" s="382"/>
      <c r="AB1161" s="316"/>
      <c r="AC1161" s="383">
        <v>2</v>
      </c>
      <c r="AD1161" s="293"/>
    </row>
    <row r="1162" spans="1:30" s="238" customFormat="1" ht="18.75" hidden="1" customHeight="1" x14ac:dyDescent="0.3">
      <c r="A1162" s="308" t="s">
        <v>2015</v>
      </c>
      <c r="B1162" s="280" t="s">
        <v>1414</v>
      </c>
      <c r="C1162" s="249" t="s">
        <v>1444</v>
      </c>
      <c r="D1162" s="379" t="s">
        <v>1445</v>
      </c>
      <c r="E1162" s="280" t="s">
        <v>1294</v>
      </c>
      <c r="F1162" s="280" t="s">
        <v>924</v>
      </c>
      <c r="G1162" s="280" t="s">
        <v>3</v>
      </c>
      <c r="H1162" s="249"/>
      <c r="I1162" s="249"/>
      <c r="J1162" s="249"/>
      <c r="K1162" s="249"/>
      <c r="L1162" s="249"/>
      <c r="M1162" s="347">
        <v>31.4</v>
      </c>
      <c r="N1162" s="380">
        <f t="shared" si="110"/>
        <v>15.7</v>
      </c>
      <c r="O1162" s="380">
        <f t="shared" si="111"/>
        <v>10.466666666666667</v>
      </c>
      <c r="P1162" s="381">
        <f t="shared" si="112"/>
        <v>37.68</v>
      </c>
      <c r="Q1162" s="279">
        <v>42371</v>
      </c>
      <c r="R1162" s="280" t="s">
        <v>1648</v>
      </c>
      <c r="S1162" s="280"/>
      <c r="T1162" s="280"/>
      <c r="U1162" s="289">
        <v>3</v>
      </c>
      <c r="V1162" s="279"/>
      <c r="W1162" s="280"/>
      <c r="X1162" s="280"/>
      <c r="Y1162" s="281"/>
      <c r="Z1162" s="282"/>
      <c r="AA1162" s="382"/>
      <c r="AB1162" s="316"/>
      <c r="AC1162" s="383">
        <v>3</v>
      </c>
      <c r="AD1162" s="293"/>
    </row>
    <row r="1163" spans="1:30" s="238" customFormat="1" ht="18.75" hidden="1" customHeight="1" x14ac:dyDescent="0.3">
      <c r="A1163" s="308" t="s">
        <v>1986</v>
      </c>
      <c r="B1163" s="280" t="s">
        <v>1414</v>
      </c>
      <c r="C1163" s="249" t="s">
        <v>1446</v>
      </c>
      <c r="D1163" s="379" t="s">
        <v>1447</v>
      </c>
      <c r="E1163" s="280" t="s">
        <v>955</v>
      </c>
      <c r="F1163" s="280" t="s">
        <v>1451</v>
      </c>
      <c r="G1163" s="280" t="s">
        <v>3</v>
      </c>
      <c r="H1163" s="249"/>
      <c r="I1163" s="249"/>
      <c r="J1163" s="249"/>
      <c r="K1163" s="249"/>
      <c r="L1163" s="249"/>
      <c r="M1163" s="347">
        <v>55.82</v>
      </c>
      <c r="N1163" s="380">
        <f t="shared" si="110"/>
        <v>27.91</v>
      </c>
      <c r="O1163" s="380">
        <f t="shared" si="111"/>
        <v>18.606666666666666</v>
      </c>
      <c r="P1163" s="381">
        <f t="shared" si="112"/>
        <v>66.984000000000009</v>
      </c>
      <c r="Q1163" s="279">
        <v>42371</v>
      </c>
      <c r="R1163" s="280" t="s">
        <v>1648</v>
      </c>
      <c r="S1163" s="280"/>
      <c r="T1163" s="280"/>
      <c r="U1163" s="289">
        <v>4</v>
      </c>
      <c r="V1163" s="279"/>
      <c r="W1163" s="280"/>
      <c r="X1163" s="280"/>
      <c r="Y1163" s="281"/>
      <c r="Z1163" s="282"/>
      <c r="AA1163" s="382"/>
      <c r="AB1163" s="316"/>
      <c r="AC1163" s="383">
        <v>4</v>
      </c>
      <c r="AD1163" s="293"/>
    </row>
    <row r="1164" spans="1:30" s="238" customFormat="1" ht="18.75" hidden="1" customHeight="1" x14ac:dyDescent="0.3">
      <c r="A1164" s="308" t="s">
        <v>2015</v>
      </c>
      <c r="B1164" s="280" t="s">
        <v>1414</v>
      </c>
      <c r="C1164" s="249" t="s">
        <v>1446</v>
      </c>
      <c r="D1164" s="379" t="s">
        <v>1447</v>
      </c>
      <c r="E1164" s="280" t="s">
        <v>621</v>
      </c>
      <c r="F1164" s="280" t="s">
        <v>1451</v>
      </c>
      <c r="G1164" s="280" t="s">
        <v>3</v>
      </c>
      <c r="H1164" s="249"/>
      <c r="I1164" s="249"/>
      <c r="J1164" s="249"/>
      <c r="K1164" s="249"/>
      <c r="L1164" s="249"/>
      <c r="M1164" s="347">
        <v>55.8</v>
      </c>
      <c r="N1164" s="380">
        <f t="shared" si="110"/>
        <v>27.9</v>
      </c>
      <c r="O1164" s="380">
        <f t="shared" si="111"/>
        <v>18.599999999999998</v>
      </c>
      <c r="P1164" s="381">
        <f t="shared" si="112"/>
        <v>66.959999999999994</v>
      </c>
      <c r="Q1164" s="279">
        <v>42371</v>
      </c>
      <c r="R1164" s="280" t="s">
        <v>1648</v>
      </c>
      <c r="S1164" s="280"/>
      <c r="T1164" s="280"/>
      <c r="U1164" s="289">
        <v>5</v>
      </c>
      <c r="V1164" s="279"/>
      <c r="W1164" s="280"/>
      <c r="X1164" s="280"/>
      <c r="Y1164" s="281"/>
      <c r="Z1164" s="282"/>
      <c r="AA1164" s="382"/>
      <c r="AB1164" s="316"/>
      <c r="AC1164" s="383">
        <f>U1164</f>
        <v>5</v>
      </c>
      <c r="AD1164" s="293"/>
    </row>
    <row r="1165" spans="1:30" s="238" customFormat="1" ht="18.75" hidden="1" customHeight="1" x14ac:dyDescent="0.3">
      <c r="A1165" s="308" t="s">
        <v>1293</v>
      </c>
      <c r="B1165" s="280" t="s">
        <v>1414</v>
      </c>
      <c r="C1165" s="249" t="s">
        <v>1448</v>
      </c>
      <c r="D1165" s="379" t="s">
        <v>1449</v>
      </c>
      <c r="E1165" s="280" t="s">
        <v>621</v>
      </c>
      <c r="F1165" s="280" t="s">
        <v>1450</v>
      </c>
      <c r="G1165" s="280" t="s">
        <v>3</v>
      </c>
      <c r="H1165" s="249"/>
      <c r="I1165" s="249"/>
      <c r="J1165" s="249"/>
      <c r="K1165" s="249"/>
      <c r="L1165" s="249"/>
      <c r="M1165" s="347">
        <v>31.4</v>
      </c>
      <c r="N1165" s="380">
        <f t="shared" si="110"/>
        <v>15.7</v>
      </c>
      <c r="O1165" s="380">
        <f t="shared" si="111"/>
        <v>10.466666666666667</v>
      </c>
      <c r="P1165" s="381">
        <f t="shared" si="112"/>
        <v>37.68</v>
      </c>
      <c r="Q1165" s="279">
        <v>42371</v>
      </c>
      <c r="R1165" s="280" t="s">
        <v>1648</v>
      </c>
      <c r="S1165" s="280"/>
      <c r="T1165" s="280"/>
      <c r="U1165" s="289">
        <v>7</v>
      </c>
      <c r="V1165" s="279"/>
      <c r="W1165" s="280"/>
      <c r="X1165" s="280"/>
      <c r="Y1165" s="281"/>
      <c r="Z1165" s="282"/>
      <c r="AA1165" s="382"/>
      <c r="AB1165" s="316"/>
      <c r="AC1165" s="383">
        <f>U1165</f>
        <v>7</v>
      </c>
      <c r="AD1165" s="293"/>
    </row>
    <row r="1166" spans="1:30" s="238" customFormat="1" ht="18.75" hidden="1" customHeight="1" x14ac:dyDescent="0.3">
      <c r="A1166" s="308" t="s">
        <v>1996</v>
      </c>
      <c r="B1166" s="280" t="s">
        <v>1390</v>
      </c>
      <c r="C1166" s="249" t="s">
        <v>1452</v>
      </c>
      <c r="D1166" s="379" t="s">
        <v>1453</v>
      </c>
      <c r="E1166" s="280" t="s">
        <v>1454</v>
      </c>
      <c r="F1166" s="280"/>
      <c r="G1166" s="280" t="s">
        <v>3</v>
      </c>
      <c r="H1166" s="249"/>
      <c r="I1166" s="249"/>
      <c r="J1166" s="249"/>
      <c r="K1166" s="249"/>
      <c r="L1166" s="249"/>
      <c r="M1166" s="347">
        <v>26.62</v>
      </c>
      <c r="N1166" s="380">
        <f t="shared" si="110"/>
        <v>13.31</v>
      </c>
      <c r="O1166" s="380">
        <f t="shared" si="111"/>
        <v>8.8733333333333331</v>
      </c>
      <c r="P1166" s="381">
        <f t="shared" si="112"/>
        <v>31.944000000000003</v>
      </c>
      <c r="Q1166" s="279">
        <v>42371</v>
      </c>
      <c r="R1166" s="280" t="s">
        <v>1648</v>
      </c>
      <c r="S1166" s="280"/>
      <c r="T1166" s="280"/>
      <c r="U1166" s="289">
        <v>1</v>
      </c>
      <c r="V1166" s="279"/>
      <c r="W1166" s="280"/>
      <c r="X1166" s="280"/>
      <c r="Y1166" s="281"/>
      <c r="Z1166" s="282"/>
      <c r="AA1166" s="382"/>
      <c r="AB1166" s="316"/>
      <c r="AC1166" s="383">
        <v>1</v>
      </c>
      <c r="AD1166" s="293"/>
    </row>
    <row r="1167" spans="1:30" s="238" customFormat="1" ht="18.75" hidden="1" customHeight="1" x14ac:dyDescent="0.3">
      <c r="A1167" s="308" t="s">
        <v>1989</v>
      </c>
      <c r="B1167" s="280" t="s">
        <v>1369</v>
      </c>
      <c r="C1167" s="249" t="s">
        <v>1505</v>
      </c>
      <c r="D1167" s="379" t="s">
        <v>1543</v>
      </c>
      <c r="E1167" s="280" t="s">
        <v>911</v>
      </c>
      <c r="F1167" s="280" t="s">
        <v>875</v>
      </c>
      <c r="G1167" s="280" t="s">
        <v>3</v>
      </c>
      <c r="H1167" s="249"/>
      <c r="I1167" s="249"/>
      <c r="J1167" s="249"/>
      <c r="K1167" s="249"/>
      <c r="L1167" s="249"/>
      <c r="M1167" s="347">
        <v>63.4</v>
      </c>
      <c r="N1167" s="380">
        <f t="shared" si="110"/>
        <v>31.7</v>
      </c>
      <c r="O1167" s="380">
        <f t="shared" si="111"/>
        <v>21.133333333333333</v>
      </c>
      <c r="P1167" s="381">
        <f t="shared" si="112"/>
        <v>76.08</v>
      </c>
      <c r="Q1167" s="279">
        <v>42371</v>
      </c>
      <c r="R1167" s="280" t="s">
        <v>1648</v>
      </c>
      <c r="S1167" s="280"/>
      <c r="T1167" s="280"/>
      <c r="U1167" s="289">
        <v>4</v>
      </c>
      <c r="V1167" s="279"/>
      <c r="W1167" s="280"/>
      <c r="X1167" s="280"/>
      <c r="Y1167" s="281"/>
      <c r="Z1167" s="282"/>
      <c r="AA1167" s="382"/>
      <c r="AB1167" s="316"/>
      <c r="AC1167" s="383">
        <f t="shared" ref="AC1167:AC1172" si="113">U1167</f>
        <v>4</v>
      </c>
      <c r="AD1167" s="293"/>
    </row>
    <row r="1168" spans="1:30" s="238" customFormat="1" ht="18.75" hidden="1" customHeight="1" x14ac:dyDescent="0.3">
      <c r="A1168" s="308" t="s">
        <v>1989</v>
      </c>
      <c r="B1168" s="280" t="s">
        <v>1369</v>
      </c>
      <c r="C1168" s="249" t="s">
        <v>1505</v>
      </c>
      <c r="D1168" s="379" t="s">
        <v>1543</v>
      </c>
      <c r="E1168" s="280" t="s">
        <v>1990</v>
      </c>
      <c r="F1168" s="280" t="s">
        <v>875</v>
      </c>
      <c r="G1168" s="280" t="s">
        <v>3</v>
      </c>
      <c r="H1168" s="249"/>
      <c r="I1168" s="249"/>
      <c r="J1168" s="249"/>
      <c r="K1168" s="249"/>
      <c r="L1168" s="249"/>
      <c r="M1168" s="347">
        <v>63.4</v>
      </c>
      <c r="N1168" s="380">
        <f t="shared" si="110"/>
        <v>31.7</v>
      </c>
      <c r="O1168" s="380">
        <f t="shared" si="111"/>
        <v>21.133333333333333</v>
      </c>
      <c r="P1168" s="381">
        <f t="shared" si="112"/>
        <v>76.08</v>
      </c>
      <c r="Q1168" s="279">
        <v>42371</v>
      </c>
      <c r="R1168" s="280" t="s">
        <v>1648</v>
      </c>
      <c r="S1168" s="280"/>
      <c r="T1168" s="280"/>
      <c r="U1168" s="289">
        <v>3</v>
      </c>
      <c r="V1168" s="279"/>
      <c r="W1168" s="280"/>
      <c r="X1168" s="280"/>
      <c r="Y1168" s="281"/>
      <c r="Z1168" s="282"/>
      <c r="AA1168" s="382"/>
      <c r="AB1168" s="316"/>
      <c r="AC1168" s="383">
        <f t="shared" si="113"/>
        <v>3</v>
      </c>
      <c r="AD1168" s="293"/>
    </row>
    <row r="1169" spans="1:30" s="238" customFormat="1" ht="18.75" hidden="1" customHeight="1" x14ac:dyDescent="0.3">
      <c r="A1169" s="308" t="s">
        <v>2015</v>
      </c>
      <c r="B1169" s="280" t="s">
        <v>1369</v>
      </c>
      <c r="C1169" s="249" t="s">
        <v>1505</v>
      </c>
      <c r="D1169" s="379" t="s">
        <v>1543</v>
      </c>
      <c r="E1169" s="280" t="s">
        <v>2027</v>
      </c>
      <c r="F1169" s="280" t="s">
        <v>875</v>
      </c>
      <c r="G1169" s="280" t="s">
        <v>3</v>
      </c>
      <c r="H1169" s="249"/>
      <c r="I1169" s="249"/>
      <c r="J1169" s="249"/>
      <c r="K1169" s="249"/>
      <c r="L1169" s="249"/>
      <c r="M1169" s="347">
        <v>63.4</v>
      </c>
      <c r="N1169" s="380">
        <f t="shared" si="110"/>
        <v>31.7</v>
      </c>
      <c r="O1169" s="380">
        <f t="shared" si="111"/>
        <v>21.133333333333333</v>
      </c>
      <c r="P1169" s="381">
        <f t="shared" si="112"/>
        <v>76.08</v>
      </c>
      <c r="Q1169" s="279">
        <v>42371</v>
      </c>
      <c r="R1169" s="280" t="s">
        <v>1648</v>
      </c>
      <c r="S1169" s="280"/>
      <c r="T1169" s="280"/>
      <c r="U1169" s="289">
        <v>6</v>
      </c>
      <c r="V1169" s="279"/>
      <c r="W1169" s="280"/>
      <c r="X1169" s="280"/>
      <c r="Y1169" s="281"/>
      <c r="Z1169" s="282"/>
      <c r="AA1169" s="382"/>
      <c r="AB1169" s="316"/>
      <c r="AC1169" s="383">
        <f t="shared" si="113"/>
        <v>6</v>
      </c>
      <c r="AD1169" s="293"/>
    </row>
    <row r="1170" spans="1:30" s="238" customFormat="1" ht="18.75" hidden="1" customHeight="1" x14ac:dyDescent="0.3">
      <c r="A1170" s="308" t="s">
        <v>2015</v>
      </c>
      <c r="B1170" s="280" t="s">
        <v>1369</v>
      </c>
      <c r="C1170" s="249" t="s">
        <v>1505</v>
      </c>
      <c r="D1170" s="379" t="s">
        <v>1543</v>
      </c>
      <c r="E1170" s="280" t="s">
        <v>643</v>
      </c>
      <c r="F1170" s="280" t="s">
        <v>875</v>
      </c>
      <c r="G1170" s="280" t="s">
        <v>3</v>
      </c>
      <c r="H1170" s="249"/>
      <c r="I1170" s="249"/>
      <c r="J1170" s="249"/>
      <c r="K1170" s="249"/>
      <c r="L1170" s="249"/>
      <c r="M1170" s="347">
        <v>63.4</v>
      </c>
      <c r="N1170" s="380">
        <f t="shared" si="110"/>
        <v>31.7</v>
      </c>
      <c r="O1170" s="380">
        <f t="shared" si="111"/>
        <v>21.133333333333333</v>
      </c>
      <c r="P1170" s="381">
        <f t="shared" si="112"/>
        <v>76.08</v>
      </c>
      <c r="Q1170" s="279">
        <v>42371</v>
      </c>
      <c r="R1170" s="280" t="s">
        <v>1648</v>
      </c>
      <c r="S1170" s="280"/>
      <c r="T1170" s="280"/>
      <c r="U1170" s="289">
        <v>8</v>
      </c>
      <c r="V1170" s="279"/>
      <c r="W1170" s="280"/>
      <c r="X1170" s="280"/>
      <c r="Y1170" s="281"/>
      <c r="Z1170" s="282"/>
      <c r="AA1170" s="382"/>
      <c r="AB1170" s="316"/>
      <c r="AC1170" s="383">
        <f t="shared" si="113"/>
        <v>8</v>
      </c>
      <c r="AD1170" s="293"/>
    </row>
    <row r="1171" spans="1:30" s="238" customFormat="1" ht="18.75" hidden="1" customHeight="1" x14ac:dyDescent="0.3">
      <c r="A1171" s="308" t="s">
        <v>1989</v>
      </c>
      <c r="B1171" s="280" t="s">
        <v>492</v>
      </c>
      <c r="C1171" s="249" t="s">
        <v>496</v>
      </c>
      <c r="D1171" s="379" t="s">
        <v>277</v>
      </c>
      <c r="E1171" s="280" t="s">
        <v>641</v>
      </c>
      <c r="F1171" s="280" t="s">
        <v>1991</v>
      </c>
      <c r="G1171" s="280" t="s">
        <v>3</v>
      </c>
      <c r="H1171" s="249"/>
      <c r="I1171" s="249"/>
      <c r="J1171" s="249"/>
      <c r="K1171" s="249"/>
      <c r="L1171" s="249"/>
      <c r="M1171" s="347">
        <v>70.430000000000007</v>
      </c>
      <c r="N1171" s="380">
        <f t="shared" si="110"/>
        <v>35.215000000000003</v>
      </c>
      <c r="O1171" s="380">
        <f t="shared" si="111"/>
        <v>23.47666666666667</v>
      </c>
      <c r="P1171" s="381">
        <f t="shared" si="112"/>
        <v>84.516000000000005</v>
      </c>
      <c r="Q1171" s="279">
        <v>42371</v>
      </c>
      <c r="R1171" s="280" t="s">
        <v>1648</v>
      </c>
      <c r="S1171" s="280"/>
      <c r="T1171" s="280"/>
      <c r="U1171" s="289">
        <v>1</v>
      </c>
      <c r="V1171" s="279"/>
      <c r="W1171" s="280"/>
      <c r="X1171" s="280"/>
      <c r="Y1171" s="281"/>
      <c r="Z1171" s="282"/>
      <c r="AA1171" s="382"/>
      <c r="AB1171" s="316"/>
      <c r="AC1171" s="383">
        <f t="shared" si="113"/>
        <v>1</v>
      </c>
      <c r="AD1171" s="293"/>
    </row>
    <row r="1172" spans="1:30" s="238" customFormat="1" ht="18.75" hidden="1" customHeight="1" x14ac:dyDescent="0.3">
      <c r="A1172" s="308" t="s">
        <v>1293</v>
      </c>
      <c r="B1172" s="280" t="s">
        <v>82</v>
      </c>
      <c r="C1172" s="249" t="s">
        <v>475</v>
      </c>
      <c r="D1172" s="379" t="s">
        <v>313</v>
      </c>
      <c r="E1172" s="280" t="s">
        <v>2011</v>
      </c>
      <c r="F1172" s="280"/>
      <c r="G1172" s="280" t="s">
        <v>3</v>
      </c>
      <c r="H1172" s="249"/>
      <c r="I1172" s="249"/>
      <c r="J1172" s="249"/>
      <c r="K1172" s="249"/>
      <c r="L1172" s="249"/>
      <c r="M1172" s="347">
        <v>38.94</v>
      </c>
      <c r="N1172" s="380">
        <f t="shared" si="110"/>
        <v>19.47</v>
      </c>
      <c r="O1172" s="380">
        <f t="shared" si="111"/>
        <v>12.979999999999999</v>
      </c>
      <c r="P1172" s="381">
        <f t="shared" si="112"/>
        <v>46.727999999999994</v>
      </c>
      <c r="Q1172" s="279">
        <v>42371</v>
      </c>
      <c r="R1172" s="280" t="s">
        <v>1648</v>
      </c>
      <c r="S1172" s="280"/>
      <c r="T1172" s="280"/>
      <c r="U1172" s="289">
        <v>2</v>
      </c>
      <c r="V1172" s="279"/>
      <c r="W1172" s="280"/>
      <c r="X1172" s="280"/>
      <c r="Y1172" s="281"/>
      <c r="Z1172" s="282"/>
      <c r="AA1172" s="382"/>
      <c r="AB1172" s="316"/>
      <c r="AC1172" s="383">
        <f t="shared" si="113"/>
        <v>2</v>
      </c>
      <c r="AD1172" s="293"/>
    </row>
    <row r="1173" spans="1:30" s="238" customFormat="1" ht="18.75" hidden="1" customHeight="1" x14ac:dyDescent="0.3">
      <c r="A1173" s="308" t="s">
        <v>2039</v>
      </c>
      <c r="B1173" s="280" t="s">
        <v>1513</v>
      </c>
      <c r="C1173" s="249" t="s">
        <v>1514</v>
      </c>
      <c r="D1173" s="379" t="s">
        <v>1545</v>
      </c>
      <c r="E1173" s="280" t="s">
        <v>1546</v>
      </c>
      <c r="F1173" s="280" t="s">
        <v>647</v>
      </c>
      <c r="G1173" s="280" t="s">
        <v>3</v>
      </c>
      <c r="H1173" s="249"/>
      <c r="I1173" s="249"/>
      <c r="J1173" s="249"/>
      <c r="K1173" s="249"/>
      <c r="L1173" s="249"/>
      <c r="M1173" s="347">
        <v>38.93</v>
      </c>
      <c r="N1173" s="380">
        <f t="shared" si="110"/>
        <v>19.465</v>
      </c>
      <c r="O1173" s="380">
        <f t="shared" si="111"/>
        <v>12.976666666666667</v>
      </c>
      <c r="P1173" s="381">
        <f t="shared" si="112"/>
        <v>46.716000000000001</v>
      </c>
      <c r="Q1173" s="279">
        <v>42371</v>
      </c>
      <c r="R1173" s="280" t="s">
        <v>1648</v>
      </c>
      <c r="S1173" s="280"/>
      <c r="T1173" s="280"/>
      <c r="U1173" s="289">
        <v>2</v>
      </c>
      <c r="V1173" s="279"/>
      <c r="W1173" s="280"/>
      <c r="X1173" s="280"/>
      <c r="Y1173" s="281"/>
      <c r="Z1173" s="282"/>
      <c r="AA1173" s="382"/>
      <c r="AB1173" s="316"/>
      <c r="AC1173" s="383">
        <v>2</v>
      </c>
      <c r="AD1173" s="293"/>
    </row>
    <row r="1174" spans="1:30" s="238" customFormat="1" ht="18.75" hidden="1" customHeight="1" x14ac:dyDescent="0.3">
      <c r="A1174" s="308" t="s">
        <v>1307</v>
      </c>
      <c r="B1174" s="280" t="s">
        <v>1547</v>
      </c>
      <c r="C1174" s="249" t="s">
        <v>1408</v>
      </c>
      <c r="D1174" s="379" t="s">
        <v>1548</v>
      </c>
      <c r="E1174" s="280" t="s">
        <v>955</v>
      </c>
      <c r="F1174" s="280" t="s">
        <v>629</v>
      </c>
      <c r="G1174" s="280" t="s">
        <v>3</v>
      </c>
      <c r="H1174" s="249"/>
      <c r="I1174" s="249"/>
      <c r="J1174" s="249"/>
      <c r="K1174" s="249"/>
      <c r="L1174" s="249"/>
      <c r="M1174" s="347">
        <v>38.9</v>
      </c>
      <c r="N1174" s="380">
        <f t="shared" si="110"/>
        <v>19.45</v>
      </c>
      <c r="O1174" s="380">
        <f t="shared" si="111"/>
        <v>12.966666666666667</v>
      </c>
      <c r="P1174" s="381">
        <f t="shared" si="112"/>
        <v>46.68</v>
      </c>
      <c r="Q1174" s="279">
        <v>42371</v>
      </c>
      <c r="R1174" s="280" t="s">
        <v>1648</v>
      </c>
      <c r="S1174" s="280"/>
      <c r="T1174" s="280"/>
      <c r="U1174" s="289">
        <v>1</v>
      </c>
      <c r="V1174" s="279"/>
      <c r="W1174" s="280"/>
      <c r="X1174" s="280"/>
      <c r="Y1174" s="281"/>
      <c r="Z1174" s="282"/>
      <c r="AA1174" s="382"/>
      <c r="AB1174" s="316"/>
      <c r="AC1174" s="383">
        <v>1</v>
      </c>
      <c r="AD1174" s="293"/>
    </row>
    <row r="1175" spans="1:30" s="238" customFormat="1" ht="18.75" hidden="1" customHeight="1" x14ac:dyDescent="0.3">
      <c r="A1175" s="308" t="s">
        <v>1307</v>
      </c>
      <c r="B1175" s="280" t="s">
        <v>1528</v>
      </c>
      <c r="C1175" s="249" t="s">
        <v>1408</v>
      </c>
      <c r="D1175" s="379" t="s">
        <v>1548</v>
      </c>
      <c r="E1175" s="280" t="s">
        <v>1022</v>
      </c>
      <c r="F1175" s="280" t="s">
        <v>629</v>
      </c>
      <c r="G1175" s="280" t="s">
        <v>3</v>
      </c>
      <c r="H1175" s="249"/>
      <c r="I1175" s="249"/>
      <c r="J1175" s="249"/>
      <c r="K1175" s="249"/>
      <c r="L1175" s="249"/>
      <c r="M1175" s="347">
        <v>38.9</v>
      </c>
      <c r="N1175" s="380">
        <f t="shared" si="110"/>
        <v>19.45</v>
      </c>
      <c r="O1175" s="380">
        <f t="shared" si="111"/>
        <v>12.966666666666667</v>
      </c>
      <c r="P1175" s="381">
        <f t="shared" si="112"/>
        <v>46.68</v>
      </c>
      <c r="Q1175" s="279">
        <v>42371</v>
      </c>
      <c r="R1175" s="280" t="s">
        <v>1648</v>
      </c>
      <c r="S1175" s="280"/>
      <c r="T1175" s="280"/>
      <c r="U1175" s="289">
        <v>1</v>
      </c>
      <c r="V1175" s="279"/>
      <c r="W1175" s="280"/>
      <c r="X1175" s="280"/>
      <c r="Y1175" s="281"/>
      <c r="Z1175" s="282"/>
      <c r="AA1175" s="382"/>
      <c r="AB1175" s="316"/>
      <c r="AC1175" s="383">
        <f>U1175</f>
        <v>1</v>
      </c>
      <c r="AD1175" s="293"/>
    </row>
    <row r="1176" spans="1:30" s="238" customFormat="1" ht="18.75" hidden="1" customHeight="1" x14ac:dyDescent="0.3">
      <c r="A1176" s="308" t="s">
        <v>2039</v>
      </c>
      <c r="B1176" s="280" t="s">
        <v>1547</v>
      </c>
      <c r="C1176" s="249" t="s">
        <v>166</v>
      </c>
      <c r="D1176" s="379" t="s">
        <v>1549</v>
      </c>
      <c r="E1176" s="280" t="s">
        <v>910</v>
      </c>
      <c r="F1176" s="280" t="s">
        <v>629</v>
      </c>
      <c r="G1176" s="280" t="s">
        <v>3</v>
      </c>
      <c r="H1176" s="249"/>
      <c r="I1176" s="249"/>
      <c r="J1176" s="249"/>
      <c r="K1176" s="249"/>
      <c r="L1176" s="249"/>
      <c r="M1176" s="347">
        <v>38.93</v>
      </c>
      <c r="N1176" s="380">
        <f t="shared" si="110"/>
        <v>19.465</v>
      </c>
      <c r="O1176" s="380">
        <f t="shared" si="111"/>
        <v>12.976666666666667</v>
      </c>
      <c r="P1176" s="381">
        <f t="shared" si="112"/>
        <v>46.716000000000001</v>
      </c>
      <c r="Q1176" s="279">
        <v>42371</v>
      </c>
      <c r="R1176" s="280" t="s">
        <v>1648</v>
      </c>
      <c r="S1176" s="280"/>
      <c r="T1176" s="280"/>
      <c r="U1176" s="289">
        <v>1</v>
      </c>
      <c r="V1176" s="279"/>
      <c r="W1176" s="280"/>
      <c r="X1176" s="280"/>
      <c r="Y1176" s="281"/>
      <c r="Z1176" s="282"/>
      <c r="AA1176" s="382"/>
      <c r="AB1176" s="316"/>
      <c r="AC1176" s="383">
        <v>1</v>
      </c>
      <c r="AD1176" s="293"/>
    </row>
    <row r="1177" spans="1:30" s="238" customFormat="1" ht="18.75" hidden="1" customHeight="1" x14ac:dyDescent="0.3">
      <c r="A1177" s="308" t="s">
        <v>1293</v>
      </c>
      <c r="B1177" s="280" t="s">
        <v>1414</v>
      </c>
      <c r="C1177" s="249" t="s">
        <v>1440</v>
      </c>
      <c r="D1177" s="379" t="s">
        <v>1550</v>
      </c>
      <c r="E1177" s="280" t="s">
        <v>1294</v>
      </c>
      <c r="F1177" s="280" t="s">
        <v>1474</v>
      </c>
      <c r="G1177" s="280" t="s">
        <v>3</v>
      </c>
      <c r="H1177" s="249"/>
      <c r="I1177" s="249"/>
      <c r="J1177" s="249"/>
      <c r="K1177" s="249"/>
      <c r="L1177" s="249"/>
      <c r="M1177" s="347">
        <v>52.1</v>
      </c>
      <c r="N1177" s="380">
        <f t="shared" si="110"/>
        <v>26.05</v>
      </c>
      <c r="O1177" s="380">
        <f t="shared" si="111"/>
        <v>17.366666666666667</v>
      </c>
      <c r="P1177" s="381">
        <f t="shared" si="112"/>
        <v>62.52</v>
      </c>
      <c r="Q1177" s="279">
        <v>42371</v>
      </c>
      <c r="R1177" s="280" t="s">
        <v>1648</v>
      </c>
      <c r="S1177" s="280"/>
      <c r="T1177" s="280"/>
      <c r="U1177" s="289">
        <v>14</v>
      </c>
      <c r="V1177" s="279"/>
      <c r="W1177" s="280"/>
      <c r="X1177" s="280"/>
      <c r="Y1177" s="281"/>
      <c r="Z1177" s="282"/>
      <c r="AA1177" s="382"/>
      <c r="AB1177" s="316"/>
      <c r="AC1177" s="383">
        <f>U1177</f>
        <v>14</v>
      </c>
      <c r="AD1177" s="293"/>
    </row>
    <row r="1178" spans="1:30" s="238" customFormat="1" ht="18.75" hidden="1" customHeight="1" x14ac:dyDescent="0.3">
      <c r="A1178" s="308" t="s">
        <v>2015</v>
      </c>
      <c r="B1178" s="280" t="s">
        <v>1414</v>
      </c>
      <c r="C1178" s="249" t="s">
        <v>1446</v>
      </c>
      <c r="D1178" s="379" t="s">
        <v>1551</v>
      </c>
      <c r="E1178" s="280" t="s">
        <v>2024</v>
      </c>
      <c r="F1178" s="280" t="s">
        <v>1451</v>
      </c>
      <c r="G1178" s="280" t="s">
        <v>3</v>
      </c>
      <c r="H1178" s="249"/>
      <c r="I1178" s="249"/>
      <c r="J1178" s="249"/>
      <c r="K1178" s="249"/>
      <c r="L1178" s="249"/>
      <c r="M1178" s="347">
        <v>52.12</v>
      </c>
      <c r="N1178" s="380">
        <f t="shared" si="110"/>
        <v>26.06</v>
      </c>
      <c r="O1178" s="380">
        <f t="shared" si="111"/>
        <v>17.373333333333331</v>
      </c>
      <c r="P1178" s="381">
        <f t="shared" si="112"/>
        <v>62.543999999999997</v>
      </c>
      <c r="Q1178" s="279">
        <v>42371</v>
      </c>
      <c r="R1178" s="280" t="s">
        <v>1648</v>
      </c>
      <c r="S1178" s="280"/>
      <c r="T1178" s="280"/>
      <c r="U1178" s="289">
        <v>1</v>
      </c>
      <c r="V1178" s="279"/>
      <c r="W1178" s="280"/>
      <c r="X1178" s="280"/>
      <c r="Y1178" s="281"/>
      <c r="Z1178" s="282"/>
      <c r="AA1178" s="382"/>
      <c r="AB1178" s="316"/>
      <c r="AC1178" s="383">
        <f>U1178</f>
        <v>1</v>
      </c>
      <c r="AD1178" s="293"/>
    </row>
    <row r="1179" spans="1:30" s="238" customFormat="1" ht="18.75" hidden="1" customHeight="1" x14ac:dyDescent="0.3">
      <c r="A1179" s="308" t="s">
        <v>2015</v>
      </c>
      <c r="B1179" s="280" t="s">
        <v>1414</v>
      </c>
      <c r="C1179" s="249" t="s">
        <v>1448</v>
      </c>
      <c r="D1179" s="379" t="s">
        <v>1552</v>
      </c>
      <c r="E1179" s="280" t="s">
        <v>1294</v>
      </c>
      <c r="F1179" s="280" t="s">
        <v>1450</v>
      </c>
      <c r="G1179" s="280" t="s">
        <v>3</v>
      </c>
      <c r="H1179" s="249"/>
      <c r="I1179" s="249"/>
      <c r="J1179" s="249"/>
      <c r="K1179" s="249"/>
      <c r="L1179" s="249"/>
      <c r="M1179" s="347">
        <v>33.18</v>
      </c>
      <c r="N1179" s="380">
        <f t="shared" si="110"/>
        <v>16.59</v>
      </c>
      <c r="O1179" s="380">
        <f t="shared" si="111"/>
        <v>11.06</v>
      </c>
      <c r="P1179" s="381">
        <f t="shared" si="112"/>
        <v>39.816000000000003</v>
      </c>
      <c r="Q1179" s="279">
        <v>42371</v>
      </c>
      <c r="R1179" s="280" t="s">
        <v>1648</v>
      </c>
      <c r="S1179" s="280"/>
      <c r="T1179" s="280"/>
      <c r="U1179" s="289">
        <v>2</v>
      </c>
      <c r="V1179" s="279"/>
      <c r="W1179" s="280"/>
      <c r="X1179" s="280"/>
      <c r="Y1179" s="281"/>
      <c r="Z1179" s="282"/>
      <c r="AA1179" s="382"/>
      <c r="AB1179" s="316"/>
      <c r="AC1179" s="383">
        <f>U1179</f>
        <v>2</v>
      </c>
      <c r="AD1179" s="293"/>
    </row>
    <row r="1180" spans="1:30" s="238" customFormat="1" ht="18.75" hidden="1" customHeight="1" x14ac:dyDescent="0.3">
      <c r="A1180" s="308" t="s">
        <v>2015</v>
      </c>
      <c r="B1180" s="280" t="s">
        <v>1414</v>
      </c>
      <c r="C1180" s="249" t="s">
        <v>1444</v>
      </c>
      <c r="D1180" s="379" t="s">
        <v>1553</v>
      </c>
      <c r="E1180" s="280" t="s">
        <v>641</v>
      </c>
      <c r="F1180" s="280" t="s">
        <v>1544</v>
      </c>
      <c r="G1180" s="280" t="s">
        <v>3</v>
      </c>
      <c r="H1180" s="249"/>
      <c r="I1180" s="249"/>
      <c r="J1180" s="249"/>
      <c r="K1180" s="249"/>
      <c r="L1180" s="249"/>
      <c r="M1180" s="347">
        <v>33.18</v>
      </c>
      <c r="N1180" s="380">
        <f t="shared" si="110"/>
        <v>16.59</v>
      </c>
      <c r="O1180" s="380">
        <f t="shared" si="111"/>
        <v>11.06</v>
      </c>
      <c r="P1180" s="381">
        <f t="shared" si="112"/>
        <v>39.816000000000003</v>
      </c>
      <c r="Q1180" s="279">
        <v>42371</v>
      </c>
      <c r="R1180" s="280" t="s">
        <v>1648</v>
      </c>
      <c r="S1180" s="280"/>
      <c r="T1180" s="280"/>
      <c r="U1180" s="289">
        <v>1</v>
      </c>
      <c r="V1180" s="279"/>
      <c r="W1180" s="280"/>
      <c r="X1180" s="280"/>
      <c r="Y1180" s="281"/>
      <c r="Z1180" s="282"/>
      <c r="AA1180" s="382"/>
      <c r="AB1180" s="316"/>
      <c r="AC1180" s="383">
        <f>U1180</f>
        <v>1</v>
      </c>
      <c r="AD1180" s="293"/>
    </row>
    <row r="1181" spans="1:30" s="238" customFormat="1" ht="18.75" hidden="1" customHeight="1" x14ac:dyDescent="0.3">
      <c r="A1181" s="308" t="s">
        <v>2015</v>
      </c>
      <c r="B1181" s="280" t="s">
        <v>1457</v>
      </c>
      <c r="C1181" s="249" t="s">
        <v>1554</v>
      </c>
      <c r="D1181" s="379" t="s">
        <v>1555</v>
      </c>
      <c r="E1181" s="280" t="s">
        <v>1557</v>
      </c>
      <c r="F1181" s="280" t="s">
        <v>1556</v>
      </c>
      <c r="G1181" s="280" t="s">
        <v>3</v>
      </c>
      <c r="H1181" s="249"/>
      <c r="I1181" s="249"/>
      <c r="J1181" s="249"/>
      <c r="K1181" s="249"/>
      <c r="L1181" s="249"/>
      <c r="M1181" s="347">
        <v>38.24</v>
      </c>
      <c r="N1181" s="380">
        <f t="shared" si="110"/>
        <v>19.12</v>
      </c>
      <c r="O1181" s="380">
        <f t="shared" si="111"/>
        <v>12.746666666666668</v>
      </c>
      <c r="P1181" s="381">
        <f t="shared" si="112"/>
        <v>45.888000000000005</v>
      </c>
      <c r="Q1181" s="279">
        <v>42371</v>
      </c>
      <c r="R1181" s="280" t="s">
        <v>1648</v>
      </c>
      <c r="S1181" s="280"/>
      <c r="T1181" s="280"/>
      <c r="U1181" s="289">
        <v>1</v>
      </c>
      <c r="V1181" s="279"/>
      <c r="W1181" s="280"/>
      <c r="X1181" s="280"/>
      <c r="Y1181" s="281"/>
      <c r="Z1181" s="282"/>
      <c r="AA1181" s="382"/>
      <c r="AB1181" s="316"/>
      <c r="AC1181" s="383">
        <v>1</v>
      </c>
      <c r="AD1181" s="293"/>
    </row>
    <row r="1182" spans="1:30" s="238" customFormat="1" ht="18.75" hidden="1" customHeight="1" x14ac:dyDescent="0.3">
      <c r="A1182" s="308" t="s">
        <v>2039</v>
      </c>
      <c r="B1182" s="280" t="s">
        <v>1457</v>
      </c>
      <c r="C1182" s="249" t="s">
        <v>1481</v>
      </c>
      <c r="D1182" s="379" t="s">
        <v>1558</v>
      </c>
      <c r="E1182" s="280" t="s">
        <v>1557</v>
      </c>
      <c r="F1182" s="280" t="s">
        <v>1559</v>
      </c>
      <c r="G1182" s="280" t="s">
        <v>3</v>
      </c>
      <c r="H1182" s="249"/>
      <c r="I1182" s="249"/>
      <c r="J1182" s="249"/>
      <c r="K1182" s="249"/>
      <c r="L1182" s="249"/>
      <c r="M1182" s="347">
        <v>38.24</v>
      </c>
      <c r="N1182" s="380">
        <f t="shared" si="110"/>
        <v>19.12</v>
      </c>
      <c r="O1182" s="380">
        <f t="shared" si="111"/>
        <v>12.746666666666668</v>
      </c>
      <c r="P1182" s="381">
        <f t="shared" si="112"/>
        <v>45.888000000000005</v>
      </c>
      <c r="Q1182" s="279">
        <v>42371</v>
      </c>
      <c r="R1182" s="280" t="s">
        <v>1648</v>
      </c>
      <c r="S1182" s="280"/>
      <c r="T1182" s="280"/>
      <c r="U1182" s="289">
        <v>1</v>
      </c>
      <c r="V1182" s="279"/>
      <c r="W1182" s="280"/>
      <c r="X1182" s="280"/>
      <c r="Y1182" s="281"/>
      <c r="Z1182" s="282"/>
      <c r="AA1182" s="382"/>
      <c r="AB1182" s="316"/>
      <c r="AC1182" s="383">
        <v>1</v>
      </c>
      <c r="AD1182" s="293"/>
    </row>
    <row r="1183" spans="1:30" s="238" customFormat="1" ht="18.75" hidden="1" customHeight="1" x14ac:dyDescent="0.3">
      <c r="A1183" s="308" t="s">
        <v>2015</v>
      </c>
      <c r="B1183" s="280" t="s">
        <v>915</v>
      </c>
      <c r="C1183" s="249" t="s">
        <v>544</v>
      </c>
      <c r="D1183" s="379" t="s">
        <v>1560</v>
      </c>
      <c r="E1183" s="280" t="s">
        <v>1561</v>
      </c>
      <c r="F1183" s="280" t="s">
        <v>1544</v>
      </c>
      <c r="G1183" s="280" t="s">
        <v>3</v>
      </c>
      <c r="H1183" s="249"/>
      <c r="I1183" s="249"/>
      <c r="J1183" s="249"/>
      <c r="K1183" s="249"/>
      <c r="L1183" s="249"/>
      <c r="M1183" s="347">
        <v>33.18</v>
      </c>
      <c r="N1183" s="380">
        <f t="shared" si="110"/>
        <v>16.59</v>
      </c>
      <c r="O1183" s="380">
        <f t="shared" si="111"/>
        <v>11.06</v>
      </c>
      <c r="P1183" s="381">
        <f t="shared" si="112"/>
        <v>39.816000000000003</v>
      </c>
      <c r="Q1183" s="279">
        <v>42371</v>
      </c>
      <c r="R1183" s="280" t="s">
        <v>1648</v>
      </c>
      <c r="S1183" s="280"/>
      <c r="T1183" s="280"/>
      <c r="U1183" s="289">
        <v>1</v>
      </c>
      <c r="V1183" s="279"/>
      <c r="W1183" s="280"/>
      <c r="X1183" s="280"/>
      <c r="Y1183" s="281"/>
      <c r="Z1183" s="282"/>
      <c r="AA1183" s="382"/>
      <c r="AB1183" s="316"/>
      <c r="AC1183" s="383">
        <v>1</v>
      </c>
      <c r="AD1183" s="293"/>
    </row>
    <row r="1184" spans="1:30" s="238" customFormat="1" ht="18.75" hidden="1" customHeight="1" x14ac:dyDescent="0.3">
      <c r="A1184" s="308" t="s">
        <v>2015</v>
      </c>
      <c r="B1184" s="280" t="s">
        <v>82</v>
      </c>
      <c r="C1184" s="249" t="s">
        <v>544</v>
      </c>
      <c r="D1184" s="379" t="s">
        <v>1560</v>
      </c>
      <c r="E1184" s="280" t="s">
        <v>2025</v>
      </c>
      <c r="F1184" s="280" t="s">
        <v>1544</v>
      </c>
      <c r="G1184" s="280" t="s">
        <v>3</v>
      </c>
      <c r="H1184" s="249"/>
      <c r="I1184" s="249"/>
      <c r="J1184" s="249"/>
      <c r="K1184" s="249"/>
      <c r="L1184" s="249"/>
      <c r="M1184" s="347">
        <v>33.200000000000003</v>
      </c>
      <c r="N1184" s="380">
        <f t="shared" si="110"/>
        <v>16.600000000000001</v>
      </c>
      <c r="O1184" s="380">
        <f t="shared" si="111"/>
        <v>11.066666666666668</v>
      </c>
      <c r="P1184" s="381">
        <f t="shared" si="112"/>
        <v>39.840000000000003</v>
      </c>
      <c r="Q1184" s="279">
        <v>42371</v>
      </c>
      <c r="R1184" s="280" t="s">
        <v>1648</v>
      </c>
      <c r="S1184" s="280"/>
      <c r="T1184" s="280"/>
      <c r="U1184" s="289">
        <v>1</v>
      </c>
      <c r="V1184" s="279"/>
      <c r="W1184" s="280"/>
      <c r="X1184" s="280"/>
      <c r="Y1184" s="281"/>
      <c r="Z1184" s="282"/>
      <c r="AA1184" s="382"/>
      <c r="AB1184" s="316"/>
      <c r="AC1184" s="383">
        <f>U1184</f>
        <v>1</v>
      </c>
      <c r="AD1184" s="293"/>
    </row>
    <row r="1185" spans="1:30" s="238" customFormat="1" ht="18.75" hidden="1" customHeight="1" x14ac:dyDescent="0.3">
      <c r="A1185" s="308" t="s">
        <v>1307</v>
      </c>
      <c r="B1185" s="280" t="s">
        <v>1414</v>
      </c>
      <c r="C1185" s="249" t="s">
        <v>544</v>
      </c>
      <c r="D1185" s="379" t="s">
        <v>1560</v>
      </c>
      <c r="E1185" s="280" t="s">
        <v>2032</v>
      </c>
      <c r="F1185" s="280" t="s">
        <v>1544</v>
      </c>
      <c r="G1185" s="280" t="s">
        <v>3</v>
      </c>
      <c r="H1185" s="249"/>
      <c r="I1185" s="249"/>
      <c r="J1185" s="249"/>
      <c r="K1185" s="249"/>
      <c r="L1185" s="249"/>
      <c r="M1185" s="347">
        <v>33.200000000000003</v>
      </c>
      <c r="N1185" s="380">
        <f t="shared" si="110"/>
        <v>16.600000000000001</v>
      </c>
      <c r="O1185" s="380">
        <f t="shared" si="111"/>
        <v>11.066666666666668</v>
      </c>
      <c r="P1185" s="381">
        <f t="shared" si="112"/>
        <v>39.840000000000003</v>
      </c>
      <c r="Q1185" s="279">
        <v>42371</v>
      </c>
      <c r="R1185" s="280" t="s">
        <v>1648</v>
      </c>
      <c r="S1185" s="280"/>
      <c r="T1185" s="280"/>
      <c r="U1185" s="289">
        <v>11</v>
      </c>
      <c r="V1185" s="279"/>
      <c r="W1185" s="280"/>
      <c r="X1185" s="280"/>
      <c r="Y1185" s="281"/>
      <c r="Z1185" s="282"/>
      <c r="AA1185" s="382"/>
      <c r="AB1185" s="316"/>
      <c r="AC1185" s="383">
        <f>U1185</f>
        <v>11</v>
      </c>
      <c r="AD1185" s="293"/>
    </row>
    <row r="1186" spans="1:30" s="238" customFormat="1" ht="18.75" hidden="1" customHeight="1" x14ac:dyDescent="0.3">
      <c r="A1186" s="308" t="s">
        <v>2039</v>
      </c>
      <c r="B1186" s="280" t="s">
        <v>1466</v>
      </c>
      <c r="C1186" s="249" t="s">
        <v>544</v>
      </c>
      <c r="D1186" s="379" t="s">
        <v>1560</v>
      </c>
      <c r="E1186" s="280" t="s">
        <v>1561</v>
      </c>
      <c r="F1186" s="280" t="s">
        <v>1544</v>
      </c>
      <c r="G1186" s="280" t="s">
        <v>3</v>
      </c>
      <c r="H1186" s="249"/>
      <c r="I1186" s="249"/>
      <c r="J1186" s="249"/>
      <c r="K1186" s="249"/>
      <c r="L1186" s="249"/>
      <c r="M1186" s="347">
        <v>33.200000000000003</v>
      </c>
      <c r="N1186" s="380">
        <f t="shared" si="110"/>
        <v>16.600000000000001</v>
      </c>
      <c r="O1186" s="380">
        <f t="shared" si="111"/>
        <v>11.066666666666668</v>
      </c>
      <c r="P1186" s="381">
        <f t="shared" si="112"/>
        <v>39.840000000000003</v>
      </c>
      <c r="Q1186" s="279">
        <v>42371</v>
      </c>
      <c r="R1186" s="280" t="s">
        <v>1648</v>
      </c>
      <c r="S1186" s="280"/>
      <c r="T1186" s="280"/>
      <c r="U1186" s="289">
        <v>1</v>
      </c>
      <c r="V1186" s="279"/>
      <c r="W1186" s="280"/>
      <c r="X1186" s="280"/>
      <c r="Y1186" s="281"/>
      <c r="Z1186" s="282"/>
      <c r="AA1186" s="382"/>
      <c r="AB1186" s="316"/>
      <c r="AC1186" s="383">
        <f>U1186</f>
        <v>1</v>
      </c>
      <c r="AD1186" s="293"/>
    </row>
    <row r="1187" spans="1:30" s="238" customFormat="1" ht="18.75" hidden="1" customHeight="1" x14ac:dyDescent="0.3">
      <c r="A1187" s="308" t="s">
        <v>2039</v>
      </c>
      <c r="B1187" s="280" t="s">
        <v>1466</v>
      </c>
      <c r="C1187" s="249" t="s">
        <v>1562</v>
      </c>
      <c r="D1187" s="379" t="s">
        <v>1563</v>
      </c>
      <c r="E1187" s="280" t="s">
        <v>1561</v>
      </c>
      <c r="F1187" s="280" t="s">
        <v>1544</v>
      </c>
      <c r="G1187" s="280" t="s">
        <v>3</v>
      </c>
      <c r="H1187" s="249"/>
      <c r="I1187" s="249"/>
      <c r="J1187" s="249"/>
      <c r="K1187" s="249"/>
      <c r="L1187" s="249"/>
      <c r="M1187" s="347">
        <v>33.18</v>
      </c>
      <c r="N1187" s="380">
        <f t="shared" si="110"/>
        <v>16.59</v>
      </c>
      <c r="O1187" s="380">
        <f t="shared" si="111"/>
        <v>11.06</v>
      </c>
      <c r="P1187" s="381">
        <f t="shared" si="112"/>
        <v>39.816000000000003</v>
      </c>
      <c r="Q1187" s="279">
        <v>42371</v>
      </c>
      <c r="R1187" s="280" t="s">
        <v>1648</v>
      </c>
      <c r="S1187" s="280"/>
      <c r="T1187" s="280"/>
      <c r="U1187" s="289">
        <v>1</v>
      </c>
      <c r="V1187" s="279"/>
      <c r="W1187" s="280"/>
      <c r="X1187" s="280"/>
      <c r="Y1187" s="281"/>
      <c r="Z1187" s="282"/>
      <c r="AA1187" s="382"/>
      <c r="AB1187" s="316"/>
      <c r="AC1187" s="383">
        <v>1</v>
      </c>
      <c r="AD1187" s="293"/>
    </row>
    <row r="1188" spans="1:30" s="238" customFormat="1" ht="18.75" hidden="1" customHeight="1" x14ac:dyDescent="0.3">
      <c r="A1188" s="308" t="s">
        <v>2039</v>
      </c>
      <c r="B1188" s="280" t="s">
        <v>1466</v>
      </c>
      <c r="C1188" s="249" t="s">
        <v>923</v>
      </c>
      <c r="D1188" s="379" t="s">
        <v>1564</v>
      </c>
      <c r="E1188" s="280" t="s">
        <v>1561</v>
      </c>
      <c r="F1188" s="280" t="s">
        <v>1544</v>
      </c>
      <c r="G1188" s="280" t="s">
        <v>3</v>
      </c>
      <c r="H1188" s="249"/>
      <c r="I1188" s="249"/>
      <c r="J1188" s="249"/>
      <c r="K1188" s="249"/>
      <c r="L1188" s="249"/>
      <c r="M1188" s="347">
        <v>33.18</v>
      </c>
      <c r="N1188" s="380">
        <f t="shared" si="110"/>
        <v>16.59</v>
      </c>
      <c r="O1188" s="380">
        <f t="shared" si="111"/>
        <v>11.06</v>
      </c>
      <c r="P1188" s="381">
        <f t="shared" si="112"/>
        <v>39.816000000000003</v>
      </c>
      <c r="Q1188" s="279">
        <v>42371</v>
      </c>
      <c r="R1188" s="280" t="s">
        <v>1648</v>
      </c>
      <c r="S1188" s="280"/>
      <c r="T1188" s="280"/>
      <c r="U1188" s="289">
        <v>1</v>
      </c>
      <c r="V1188" s="279"/>
      <c r="W1188" s="280"/>
      <c r="X1188" s="280"/>
      <c r="Y1188" s="281"/>
      <c r="Z1188" s="282"/>
      <c r="AA1188" s="382"/>
      <c r="AB1188" s="316"/>
      <c r="AC1188" s="383">
        <v>1</v>
      </c>
      <c r="AD1188" s="293"/>
    </row>
    <row r="1189" spans="1:30" s="238" customFormat="1" ht="18.75" hidden="1" customHeight="1" x14ac:dyDescent="0.3">
      <c r="A1189" s="308" t="s">
        <v>1307</v>
      </c>
      <c r="B1189" s="280" t="s">
        <v>2036</v>
      </c>
      <c r="C1189" s="249" t="s">
        <v>1477</v>
      </c>
      <c r="D1189" s="379" t="s">
        <v>1565</v>
      </c>
      <c r="E1189" s="280" t="s">
        <v>955</v>
      </c>
      <c r="F1189" s="280" t="s">
        <v>1451</v>
      </c>
      <c r="G1189" s="280" t="s">
        <v>3</v>
      </c>
      <c r="H1189" s="249"/>
      <c r="I1189" s="249"/>
      <c r="J1189" s="249"/>
      <c r="K1189" s="249"/>
      <c r="L1189" s="249"/>
      <c r="M1189" s="347">
        <v>52.12</v>
      </c>
      <c r="N1189" s="380">
        <f t="shared" si="110"/>
        <v>26.06</v>
      </c>
      <c r="O1189" s="380">
        <f t="shared" si="111"/>
        <v>17.373333333333331</v>
      </c>
      <c r="P1189" s="381">
        <f t="shared" si="112"/>
        <v>62.543999999999997</v>
      </c>
      <c r="Q1189" s="279">
        <v>42371</v>
      </c>
      <c r="R1189" s="280" t="s">
        <v>1648</v>
      </c>
      <c r="S1189" s="280"/>
      <c r="T1189" s="280"/>
      <c r="U1189" s="289">
        <v>1</v>
      </c>
      <c r="V1189" s="279"/>
      <c r="W1189" s="280"/>
      <c r="X1189" s="280"/>
      <c r="Y1189" s="281"/>
      <c r="Z1189" s="282"/>
      <c r="AA1189" s="382"/>
      <c r="AB1189" s="316"/>
      <c r="AC1189" s="383">
        <f>U1189</f>
        <v>1</v>
      </c>
      <c r="AD1189" s="293"/>
    </row>
    <row r="1190" spans="1:30" s="238" customFormat="1" ht="18.75" hidden="1" customHeight="1" x14ac:dyDescent="0.3">
      <c r="A1190" s="308" t="s">
        <v>2039</v>
      </c>
      <c r="B1190" s="280" t="s">
        <v>1466</v>
      </c>
      <c r="C1190" s="249" t="s">
        <v>1477</v>
      </c>
      <c r="D1190" s="379" t="s">
        <v>1565</v>
      </c>
      <c r="E1190" s="280" t="s">
        <v>1566</v>
      </c>
      <c r="F1190" s="280" t="s">
        <v>1451</v>
      </c>
      <c r="G1190" s="280" t="s">
        <v>3</v>
      </c>
      <c r="H1190" s="249"/>
      <c r="I1190" s="249"/>
      <c r="J1190" s="249"/>
      <c r="K1190" s="249"/>
      <c r="L1190" s="249"/>
      <c r="M1190" s="347">
        <v>52.1</v>
      </c>
      <c r="N1190" s="380">
        <f t="shared" si="110"/>
        <v>26.05</v>
      </c>
      <c r="O1190" s="380">
        <f t="shared" si="111"/>
        <v>17.366666666666667</v>
      </c>
      <c r="P1190" s="381">
        <f t="shared" si="112"/>
        <v>62.52</v>
      </c>
      <c r="Q1190" s="279">
        <v>42371</v>
      </c>
      <c r="R1190" s="280" t="s">
        <v>1648</v>
      </c>
      <c r="S1190" s="280"/>
      <c r="T1190" s="280"/>
      <c r="U1190" s="289">
        <v>3</v>
      </c>
      <c r="V1190" s="279"/>
      <c r="W1190" s="280"/>
      <c r="X1190" s="280"/>
      <c r="Y1190" s="281"/>
      <c r="Z1190" s="282"/>
      <c r="AA1190" s="382"/>
      <c r="AB1190" s="316"/>
      <c r="AC1190" s="383">
        <f>U1190</f>
        <v>3</v>
      </c>
      <c r="AD1190" s="293"/>
    </row>
    <row r="1191" spans="1:30" s="238" customFormat="1" ht="18.75" hidden="1" customHeight="1" x14ac:dyDescent="0.3">
      <c r="A1191" s="308" t="s">
        <v>2039</v>
      </c>
      <c r="B1191" s="280" t="s">
        <v>1466</v>
      </c>
      <c r="C1191" s="249" t="s">
        <v>1442</v>
      </c>
      <c r="D1191" s="379" t="s">
        <v>1567</v>
      </c>
      <c r="E1191" s="280" t="s">
        <v>743</v>
      </c>
      <c r="F1191" s="280" t="s">
        <v>1474</v>
      </c>
      <c r="G1191" s="280" t="s">
        <v>3</v>
      </c>
      <c r="H1191" s="249"/>
      <c r="I1191" s="249"/>
      <c r="J1191" s="249"/>
      <c r="K1191" s="249"/>
      <c r="L1191" s="249"/>
      <c r="M1191" s="347">
        <v>52.12</v>
      </c>
      <c r="N1191" s="380">
        <f t="shared" si="110"/>
        <v>26.06</v>
      </c>
      <c r="O1191" s="380">
        <f t="shared" si="111"/>
        <v>17.373333333333331</v>
      </c>
      <c r="P1191" s="381">
        <f t="shared" si="112"/>
        <v>62.543999999999997</v>
      </c>
      <c r="Q1191" s="279">
        <v>42371</v>
      </c>
      <c r="R1191" s="280" t="s">
        <v>1648</v>
      </c>
      <c r="S1191" s="280"/>
      <c r="T1191" s="280"/>
      <c r="U1191" s="289">
        <v>1</v>
      </c>
      <c r="V1191" s="279"/>
      <c r="W1191" s="280"/>
      <c r="X1191" s="280"/>
      <c r="Y1191" s="281"/>
      <c r="Z1191" s="282"/>
      <c r="AA1191" s="382"/>
      <c r="AB1191" s="316"/>
      <c r="AC1191" s="383">
        <v>1</v>
      </c>
      <c r="AD1191" s="293"/>
    </row>
    <row r="1192" spans="1:30" s="238" customFormat="1" ht="18.75" hidden="1" customHeight="1" x14ac:dyDescent="0.3">
      <c r="A1192" s="308" t="s">
        <v>2039</v>
      </c>
      <c r="B1192" s="280" t="s">
        <v>1101</v>
      </c>
      <c r="C1192" s="249" t="s">
        <v>1120</v>
      </c>
      <c r="D1192" s="379" t="s">
        <v>1568</v>
      </c>
      <c r="E1192" s="280" t="s">
        <v>641</v>
      </c>
      <c r="F1192" s="280" t="s">
        <v>875</v>
      </c>
      <c r="G1192" s="280" t="s">
        <v>3</v>
      </c>
      <c r="H1192" s="249"/>
      <c r="I1192" s="249"/>
      <c r="J1192" s="249"/>
      <c r="K1192" s="249"/>
      <c r="L1192" s="249"/>
      <c r="M1192" s="347">
        <v>46.67</v>
      </c>
      <c r="N1192" s="380">
        <f t="shared" si="110"/>
        <v>23.335000000000001</v>
      </c>
      <c r="O1192" s="380">
        <f t="shared" si="111"/>
        <v>15.556666666666667</v>
      </c>
      <c r="P1192" s="381">
        <f t="shared" si="112"/>
        <v>56.004000000000005</v>
      </c>
      <c r="Q1192" s="279">
        <v>42371</v>
      </c>
      <c r="R1192" s="280" t="s">
        <v>1648</v>
      </c>
      <c r="S1192" s="280"/>
      <c r="T1192" s="280"/>
      <c r="U1192" s="289">
        <v>1</v>
      </c>
      <c r="V1192" s="279"/>
      <c r="W1192" s="280"/>
      <c r="X1192" s="280"/>
      <c r="Y1192" s="281"/>
      <c r="Z1192" s="282"/>
      <c r="AA1192" s="382"/>
      <c r="AB1192" s="316"/>
      <c r="AC1192" s="383">
        <v>1</v>
      </c>
      <c r="AD1192" s="293"/>
    </row>
    <row r="1193" spans="1:30" s="238" customFormat="1" ht="18.75" hidden="1" customHeight="1" x14ac:dyDescent="0.3">
      <c r="A1193" s="308" t="s">
        <v>1307</v>
      </c>
      <c r="B1193" s="280" t="s">
        <v>587</v>
      </c>
      <c r="C1193" s="249" t="s">
        <v>164</v>
      </c>
      <c r="D1193" s="379" t="s">
        <v>1569</v>
      </c>
      <c r="E1193" s="280" t="s">
        <v>912</v>
      </c>
      <c r="F1193" s="280" t="s">
        <v>1295</v>
      </c>
      <c r="G1193" s="280" t="s">
        <v>3</v>
      </c>
      <c r="H1193" s="249"/>
      <c r="I1193" s="249"/>
      <c r="J1193" s="249"/>
      <c r="K1193" s="249"/>
      <c r="L1193" s="249"/>
      <c r="M1193" s="347">
        <v>37.9</v>
      </c>
      <c r="N1193" s="380">
        <f t="shared" si="110"/>
        <v>18.95</v>
      </c>
      <c r="O1193" s="380">
        <f t="shared" si="111"/>
        <v>12.633333333333333</v>
      </c>
      <c r="P1193" s="381">
        <f t="shared" si="112"/>
        <v>45.48</v>
      </c>
      <c r="Q1193" s="279">
        <v>42371</v>
      </c>
      <c r="R1193" s="280" t="s">
        <v>1648</v>
      </c>
      <c r="S1193" s="280"/>
      <c r="T1193" s="280"/>
      <c r="U1193" s="289">
        <v>1</v>
      </c>
      <c r="V1193" s="279"/>
      <c r="W1193" s="280"/>
      <c r="X1193" s="280"/>
      <c r="Y1193" s="281"/>
      <c r="Z1193" s="282"/>
      <c r="AA1193" s="382"/>
      <c r="AB1193" s="316"/>
      <c r="AC1193" s="383">
        <f>U1193</f>
        <v>1</v>
      </c>
      <c r="AD1193" s="293"/>
    </row>
    <row r="1194" spans="1:30" s="238" customFormat="1" ht="18.75" hidden="1" customHeight="1" x14ac:dyDescent="0.3">
      <c r="A1194" s="308" t="s">
        <v>1989</v>
      </c>
      <c r="B1194" s="280" t="s">
        <v>1233</v>
      </c>
      <c r="C1194" s="249" t="s">
        <v>1124</v>
      </c>
      <c r="D1194" s="379" t="s">
        <v>1126</v>
      </c>
      <c r="E1194" s="280" t="s">
        <v>1294</v>
      </c>
      <c r="F1194" s="280" t="s">
        <v>1295</v>
      </c>
      <c r="G1194" s="280" t="s">
        <v>3</v>
      </c>
      <c r="H1194" s="249"/>
      <c r="I1194" s="249"/>
      <c r="J1194" s="249"/>
      <c r="K1194" s="249"/>
      <c r="L1194" s="249"/>
      <c r="M1194" s="347">
        <v>37.9</v>
      </c>
      <c r="N1194" s="380">
        <f t="shared" si="110"/>
        <v>18.95</v>
      </c>
      <c r="O1194" s="380">
        <f t="shared" si="111"/>
        <v>12.633333333333333</v>
      </c>
      <c r="P1194" s="381">
        <f t="shared" si="112"/>
        <v>45.48</v>
      </c>
      <c r="Q1194" s="279">
        <v>42371</v>
      </c>
      <c r="R1194" s="280" t="s">
        <v>1648</v>
      </c>
      <c r="S1194" s="280"/>
      <c r="T1194" s="280"/>
      <c r="U1194" s="289">
        <v>9</v>
      </c>
      <c r="V1194" s="279"/>
      <c r="W1194" s="280"/>
      <c r="X1194" s="280"/>
      <c r="Y1194" s="281"/>
      <c r="Z1194" s="282"/>
      <c r="AA1194" s="382"/>
      <c r="AB1194" s="316"/>
      <c r="AC1194" s="383">
        <f t="shared" ref="AC1194:AC1201" si="114">U1194</f>
        <v>9</v>
      </c>
      <c r="AD1194" s="293"/>
    </row>
    <row r="1195" spans="1:30" s="238" customFormat="1" ht="18.75" hidden="1" customHeight="1" x14ac:dyDescent="0.3">
      <c r="A1195" s="308" t="s">
        <v>2001</v>
      </c>
      <c r="B1195" s="280" t="s">
        <v>1233</v>
      </c>
      <c r="C1195" s="249" t="s">
        <v>1124</v>
      </c>
      <c r="D1195" s="379" t="s">
        <v>1126</v>
      </c>
      <c r="E1195" s="280" t="s">
        <v>2003</v>
      </c>
      <c r="F1195" s="280" t="s">
        <v>1295</v>
      </c>
      <c r="G1195" s="280" t="s">
        <v>3</v>
      </c>
      <c r="H1195" s="249"/>
      <c r="I1195" s="249"/>
      <c r="J1195" s="249"/>
      <c r="K1195" s="249"/>
      <c r="L1195" s="249"/>
      <c r="M1195" s="347">
        <v>37.9</v>
      </c>
      <c r="N1195" s="380">
        <f t="shared" si="110"/>
        <v>18.95</v>
      </c>
      <c r="O1195" s="380">
        <f t="shared" si="111"/>
        <v>12.633333333333333</v>
      </c>
      <c r="P1195" s="381">
        <f t="shared" si="112"/>
        <v>45.48</v>
      </c>
      <c r="Q1195" s="279">
        <v>42371</v>
      </c>
      <c r="R1195" s="280" t="s">
        <v>1648</v>
      </c>
      <c r="S1195" s="280"/>
      <c r="T1195" s="280"/>
      <c r="U1195" s="289">
        <v>10</v>
      </c>
      <c r="V1195" s="279"/>
      <c r="W1195" s="280"/>
      <c r="X1195" s="280"/>
      <c r="Y1195" s="281"/>
      <c r="Z1195" s="282"/>
      <c r="AA1195" s="382"/>
      <c r="AB1195" s="316"/>
      <c r="AC1195" s="383">
        <f t="shared" si="114"/>
        <v>10</v>
      </c>
      <c r="AD1195" s="293"/>
    </row>
    <row r="1196" spans="1:30" s="238" customFormat="1" ht="18.75" hidden="1" customHeight="1" x14ac:dyDescent="0.3">
      <c r="A1196" s="308" t="s">
        <v>2001</v>
      </c>
      <c r="B1196" s="280" t="s">
        <v>1233</v>
      </c>
      <c r="C1196" s="249" t="s">
        <v>1124</v>
      </c>
      <c r="D1196" s="379" t="s">
        <v>1126</v>
      </c>
      <c r="E1196" s="280" t="s">
        <v>2004</v>
      </c>
      <c r="F1196" s="280" t="s">
        <v>1295</v>
      </c>
      <c r="G1196" s="280" t="s">
        <v>3</v>
      </c>
      <c r="H1196" s="249"/>
      <c r="I1196" s="249"/>
      <c r="J1196" s="249"/>
      <c r="K1196" s="249"/>
      <c r="L1196" s="249"/>
      <c r="M1196" s="347">
        <v>37.9</v>
      </c>
      <c r="N1196" s="380">
        <f t="shared" si="110"/>
        <v>18.95</v>
      </c>
      <c r="O1196" s="380">
        <f t="shared" si="111"/>
        <v>12.633333333333333</v>
      </c>
      <c r="P1196" s="381">
        <f t="shared" si="112"/>
        <v>45.48</v>
      </c>
      <c r="Q1196" s="279">
        <v>42371</v>
      </c>
      <c r="R1196" s="280" t="s">
        <v>1648</v>
      </c>
      <c r="S1196" s="280"/>
      <c r="T1196" s="280"/>
      <c r="U1196" s="289">
        <v>5</v>
      </c>
      <c r="V1196" s="279"/>
      <c r="W1196" s="280"/>
      <c r="X1196" s="280"/>
      <c r="Y1196" s="281"/>
      <c r="Z1196" s="282"/>
      <c r="AA1196" s="382"/>
      <c r="AB1196" s="316"/>
      <c r="AC1196" s="383">
        <f t="shared" si="114"/>
        <v>5</v>
      </c>
      <c r="AD1196" s="293"/>
    </row>
    <row r="1197" spans="1:30" s="238" customFormat="1" ht="18.75" hidden="1" customHeight="1" x14ac:dyDescent="0.3">
      <c r="A1197" s="308" t="s">
        <v>2015</v>
      </c>
      <c r="B1197" s="280" t="s">
        <v>1233</v>
      </c>
      <c r="C1197" s="249" t="s">
        <v>1124</v>
      </c>
      <c r="D1197" s="379" t="s">
        <v>1126</v>
      </c>
      <c r="E1197" s="280" t="s">
        <v>802</v>
      </c>
      <c r="F1197" s="280" t="s">
        <v>1295</v>
      </c>
      <c r="G1197" s="280" t="s">
        <v>3</v>
      </c>
      <c r="H1197" s="249"/>
      <c r="I1197" s="249"/>
      <c r="J1197" s="249"/>
      <c r="K1197" s="249"/>
      <c r="L1197" s="249"/>
      <c r="M1197" s="347">
        <v>37.9</v>
      </c>
      <c r="N1197" s="380">
        <f t="shared" si="110"/>
        <v>18.95</v>
      </c>
      <c r="O1197" s="380">
        <f t="shared" si="111"/>
        <v>12.633333333333333</v>
      </c>
      <c r="P1197" s="381">
        <f t="shared" si="112"/>
        <v>45.48</v>
      </c>
      <c r="Q1197" s="279">
        <v>42371</v>
      </c>
      <c r="R1197" s="280" t="s">
        <v>1648</v>
      </c>
      <c r="S1197" s="280"/>
      <c r="T1197" s="280"/>
      <c r="U1197" s="289">
        <v>1</v>
      </c>
      <c r="V1197" s="279"/>
      <c r="W1197" s="280"/>
      <c r="X1197" s="280"/>
      <c r="Y1197" s="281"/>
      <c r="Z1197" s="282"/>
      <c r="AA1197" s="382"/>
      <c r="AB1197" s="316"/>
      <c r="AC1197" s="383">
        <f t="shared" si="114"/>
        <v>1</v>
      </c>
      <c r="AD1197" s="293"/>
    </row>
    <row r="1198" spans="1:30" s="238" customFormat="1" ht="18.75" hidden="1" customHeight="1" x14ac:dyDescent="0.3">
      <c r="A1198" s="308" t="s">
        <v>1308</v>
      </c>
      <c r="B1198" s="280" t="s">
        <v>1233</v>
      </c>
      <c r="C1198" s="249" t="s">
        <v>1124</v>
      </c>
      <c r="D1198" s="379" t="s">
        <v>1126</v>
      </c>
      <c r="E1198" s="280" t="s">
        <v>746</v>
      </c>
      <c r="F1198" s="280" t="s">
        <v>1295</v>
      </c>
      <c r="G1198" s="280" t="s">
        <v>3</v>
      </c>
      <c r="H1198" s="249"/>
      <c r="I1198" s="249"/>
      <c r="J1198" s="249"/>
      <c r="K1198" s="249"/>
      <c r="L1198" s="249"/>
      <c r="M1198" s="347">
        <v>37.9</v>
      </c>
      <c r="N1198" s="380">
        <f t="shared" si="110"/>
        <v>18.95</v>
      </c>
      <c r="O1198" s="380">
        <f t="shared" si="111"/>
        <v>12.633333333333333</v>
      </c>
      <c r="P1198" s="381">
        <f t="shared" si="112"/>
        <v>45.48</v>
      </c>
      <c r="Q1198" s="279">
        <v>42371</v>
      </c>
      <c r="R1198" s="280" t="s">
        <v>1648</v>
      </c>
      <c r="S1198" s="280"/>
      <c r="T1198" s="280"/>
      <c r="U1198" s="289">
        <v>20</v>
      </c>
      <c r="V1198" s="279"/>
      <c r="W1198" s="280"/>
      <c r="X1198" s="280"/>
      <c r="Y1198" s="281"/>
      <c r="Z1198" s="282"/>
      <c r="AA1198" s="382"/>
      <c r="AB1198" s="316"/>
      <c r="AC1198" s="383">
        <f t="shared" si="114"/>
        <v>20</v>
      </c>
      <c r="AD1198" s="293"/>
    </row>
    <row r="1199" spans="1:30" s="238" customFormat="1" ht="18.75" hidden="1" customHeight="1" x14ac:dyDescent="0.3">
      <c r="A1199" s="308" t="s">
        <v>2039</v>
      </c>
      <c r="B1199" s="280" t="s">
        <v>1233</v>
      </c>
      <c r="C1199" s="249" t="s">
        <v>1124</v>
      </c>
      <c r="D1199" s="379" t="s">
        <v>1126</v>
      </c>
      <c r="E1199" s="280" t="s">
        <v>622</v>
      </c>
      <c r="F1199" s="280" t="s">
        <v>1295</v>
      </c>
      <c r="G1199" s="280" t="s">
        <v>3</v>
      </c>
      <c r="H1199" s="249"/>
      <c r="I1199" s="249"/>
      <c r="J1199" s="249"/>
      <c r="K1199" s="249"/>
      <c r="L1199" s="249"/>
      <c r="M1199" s="347">
        <v>37.9</v>
      </c>
      <c r="N1199" s="380">
        <f t="shared" si="110"/>
        <v>18.95</v>
      </c>
      <c r="O1199" s="380">
        <f t="shared" si="111"/>
        <v>12.633333333333333</v>
      </c>
      <c r="P1199" s="381">
        <f t="shared" si="112"/>
        <v>45.48</v>
      </c>
      <c r="Q1199" s="279">
        <v>42371</v>
      </c>
      <c r="R1199" s="280" t="s">
        <v>1648</v>
      </c>
      <c r="S1199" s="280"/>
      <c r="T1199" s="280"/>
      <c r="U1199" s="289">
        <v>3</v>
      </c>
      <c r="V1199" s="279"/>
      <c r="W1199" s="280"/>
      <c r="X1199" s="280"/>
      <c r="Y1199" s="281"/>
      <c r="Z1199" s="282"/>
      <c r="AA1199" s="382"/>
      <c r="AB1199" s="316"/>
      <c r="AC1199" s="383">
        <f t="shared" si="114"/>
        <v>3</v>
      </c>
      <c r="AD1199" s="293"/>
    </row>
    <row r="1200" spans="1:30" s="238" customFormat="1" ht="18.75" hidden="1" customHeight="1" x14ac:dyDescent="0.3">
      <c r="A1200" s="308" t="s">
        <v>2015</v>
      </c>
      <c r="B1200" s="280" t="s">
        <v>558</v>
      </c>
      <c r="C1200" s="249" t="s">
        <v>63</v>
      </c>
      <c r="D1200" s="379" t="s">
        <v>229</v>
      </c>
      <c r="E1200" s="280" t="s">
        <v>641</v>
      </c>
      <c r="F1200" s="280" t="s">
        <v>1295</v>
      </c>
      <c r="G1200" s="280" t="s">
        <v>3</v>
      </c>
      <c r="H1200" s="249"/>
      <c r="I1200" s="249"/>
      <c r="J1200" s="249"/>
      <c r="K1200" s="249"/>
      <c r="L1200" s="249"/>
      <c r="M1200" s="347">
        <v>37.9</v>
      </c>
      <c r="N1200" s="380">
        <f t="shared" si="110"/>
        <v>18.95</v>
      </c>
      <c r="O1200" s="380">
        <f t="shared" si="111"/>
        <v>12.633333333333333</v>
      </c>
      <c r="P1200" s="381">
        <f t="shared" si="112"/>
        <v>45.48</v>
      </c>
      <c r="Q1200" s="279">
        <v>42371</v>
      </c>
      <c r="R1200" s="280" t="s">
        <v>1648</v>
      </c>
      <c r="S1200" s="280"/>
      <c r="T1200" s="280"/>
      <c r="U1200" s="289">
        <v>2</v>
      </c>
      <c r="V1200" s="279"/>
      <c r="W1200" s="280"/>
      <c r="X1200" s="280"/>
      <c r="Y1200" s="281"/>
      <c r="Z1200" s="282"/>
      <c r="AA1200" s="382"/>
      <c r="AB1200" s="316"/>
      <c r="AC1200" s="383">
        <f t="shared" si="114"/>
        <v>2</v>
      </c>
      <c r="AD1200" s="293"/>
    </row>
    <row r="1201" spans="1:30" s="238" customFormat="1" ht="18.75" hidden="1" customHeight="1" x14ac:dyDescent="0.3">
      <c r="A1201" s="308" t="s">
        <v>1989</v>
      </c>
      <c r="B1201" s="280" t="s">
        <v>1992</v>
      </c>
      <c r="C1201" s="249" t="s">
        <v>1993</v>
      </c>
      <c r="D1201" s="379" t="s">
        <v>1994</v>
      </c>
      <c r="E1201" s="280" t="s">
        <v>1561</v>
      </c>
      <c r="F1201" s="280" t="s">
        <v>1995</v>
      </c>
      <c r="G1201" s="280" t="s">
        <v>3</v>
      </c>
      <c r="H1201" s="249"/>
      <c r="I1201" s="249"/>
      <c r="J1201" s="249"/>
      <c r="K1201" s="249"/>
      <c r="L1201" s="249"/>
      <c r="M1201" s="347">
        <v>37.9</v>
      </c>
      <c r="N1201" s="380">
        <f t="shared" si="110"/>
        <v>18.95</v>
      </c>
      <c r="O1201" s="380">
        <f t="shared" si="111"/>
        <v>12.633333333333333</v>
      </c>
      <c r="P1201" s="381">
        <f t="shared" si="112"/>
        <v>45.48</v>
      </c>
      <c r="Q1201" s="279">
        <v>42371</v>
      </c>
      <c r="R1201" s="280" t="s">
        <v>1648</v>
      </c>
      <c r="S1201" s="280"/>
      <c r="T1201" s="280"/>
      <c r="U1201" s="289">
        <v>1</v>
      </c>
      <c r="V1201" s="279"/>
      <c r="W1201" s="280"/>
      <c r="X1201" s="280"/>
      <c r="Y1201" s="281"/>
      <c r="Z1201" s="282"/>
      <c r="AA1201" s="382"/>
      <c r="AB1201" s="316"/>
      <c r="AC1201" s="383">
        <f t="shared" si="114"/>
        <v>1</v>
      </c>
      <c r="AD1201" s="293"/>
    </row>
    <row r="1202" spans="1:30" s="238" customFormat="1" ht="18.75" hidden="1" customHeight="1" x14ac:dyDescent="0.3">
      <c r="A1202" s="308" t="s">
        <v>2039</v>
      </c>
      <c r="B1202" s="280" t="s">
        <v>1573</v>
      </c>
      <c r="C1202" s="249" t="s">
        <v>1075</v>
      </c>
      <c r="D1202" s="379" t="s">
        <v>1574</v>
      </c>
      <c r="E1202" s="280" t="s">
        <v>2044</v>
      </c>
      <c r="F1202" s="280" t="s">
        <v>647</v>
      </c>
      <c r="G1202" s="280" t="s">
        <v>3</v>
      </c>
      <c r="H1202" s="249"/>
      <c r="I1202" s="249"/>
      <c r="J1202" s="249"/>
      <c r="K1202" s="249"/>
      <c r="L1202" s="249"/>
      <c r="M1202" s="347">
        <v>31.89</v>
      </c>
      <c r="N1202" s="380">
        <f t="shared" si="110"/>
        <v>15.945</v>
      </c>
      <c r="O1202" s="380">
        <f t="shared" si="111"/>
        <v>10.63</v>
      </c>
      <c r="P1202" s="381">
        <f t="shared" si="112"/>
        <v>38.268000000000001</v>
      </c>
      <c r="Q1202" s="279">
        <v>42371</v>
      </c>
      <c r="R1202" s="280" t="s">
        <v>1648</v>
      </c>
      <c r="S1202" s="280"/>
      <c r="T1202" s="280"/>
      <c r="U1202" s="289">
        <v>1</v>
      </c>
      <c r="V1202" s="279"/>
      <c r="W1202" s="280"/>
      <c r="X1202" s="280"/>
      <c r="Y1202" s="281"/>
      <c r="Z1202" s="282"/>
      <c r="AA1202" s="382"/>
      <c r="AB1202" s="316"/>
      <c r="AC1202" s="383">
        <v>1</v>
      </c>
      <c r="AD1202" s="293"/>
    </row>
    <row r="1203" spans="1:30" s="238" customFormat="1" ht="18.75" hidden="1" customHeight="1" x14ac:dyDescent="0.3">
      <c r="A1203" s="308" t="s">
        <v>1307</v>
      </c>
      <c r="B1203" s="280" t="s">
        <v>1528</v>
      </c>
      <c r="C1203" s="249" t="s">
        <v>1408</v>
      </c>
      <c r="D1203" s="379" t="s">
        <v>1571</v>
      </c>
      <c r="E1203" s="280" t="s">
        <v>1022</v>
      </c>
      <c r="F1203" s="280" t="s">
        <v>647</v>
      </c>
      <c r="G1203" s="280" t="s">
        <v>3</v>
      </c>
      <c r="H1203" s="249"/>
      <c r="I1203" s="249"/>
      <c r="J1203" s="249"/>
      <c r="K1203" s="249"/>
      <c r="L1203" s="249"/>
      <c r="M1203" s="347">
        <v>33.799999999999997</v>
      </c>
      <c r="N1203" s="380">
        <f t="shared" si="110"/>
        <v>16.899999999999999</v>
      </c>
      <c r="O1203" s="380">
        <f t="shared" si="111"/>
        <v>11.266666666666666</v>
      </c>
      <c r="P1203" s="381">
        <f t="shared" si="112"/>
        <v>40.559999999999995</v>
      </c>
      <c r="Q1203" s="279">
        <v>42371</v>
      </c>
      <c r="R1203" s="280" t="s">
        <v>1648</v>
      </c>
      <c r="S1203" s="280"/>
      <c r="T1203" s="280"/>
      <c r="U1203" s="289">
        <v>1</v>
      </c>
      <c r="V1203" s="279"/>
      <c r="W1203" s="280"/>
      <c r="X1203" s="280"/>
      <c r="Y1203" s="281"/>
      <c r="Z1203" s="282"/>
      <c r="AA1203" s="382"/>
      <c r="AB1203" s="316"/>
      <c r="AC1203" s="383">
        <v>1</v>
      </c>
      <c r="AD1203" s="293"/>
    </row>
    <row r="1204" spans="1:30" s="238" customFormat="1" ht="18.75" hidden="1" customHeight="1" x14ac:dyDescent="0.3">
      <c r="A1204" s="308" t="s">
        <v>1986</v>
      </c>
      <c r="B1204" s="280" t="s">
        <v>1168</v>
      </c>
      <c r="C1204" s="249" t="s">
        <v>1104</v>
      </c>
      <c r="D1204" s="379" t="s">
        <v>1572</v>
      </c>
      <c r="E1204" s="280" t="s">
        <v>1987</v>
      </c>
      <c r="F1204" s="280" t="s">
        <v>1108</v>
      </c>
      <c r="G1204" s="280" t="s">
        <v>3</v>
      </c>
      <c r="H1204" s="249"/>
      <c r="I1204" s="249"/>
      <c r="J1204" s="249"/>
      <c r="K1204" s="249"/>
      <c r="L1204" s="249"/>
      <c r="M1204" s="347">
        <v>10.45</v>
      </c>
      <c r="N1204" s="380">
        <f t="shared" si="110"/>
        <v>5.2249999999999996</v>
      </c>
      <c r="O1204" s="380">
        <f t="shared" si="111"/>
        <v>3.4833333333333329</v>
      </c>
      <c r="P1204" s="381">
        <f t="shared" si="112"/>
        <v>12.54</v>
      </c>
      <c r="Q1204" s="279">
        <v>42371</v>
      </c>
      <c r="R1204" s="280" t="s">
        <v>1648</v>
      </c>
      <c r="S1204" s="280"/>
      <c r="T1204" s="280"/>
      <c r="U1204" s="289">
        <v>12</v>
      </c>
      <c r="V1204" s="279"/>
      <c r="W1204" s="280"/>
      <c r="X1204" s="280"/>
      <c r="Y1204" s="281"/>
      <c r="Z1204" s="282"/>
      <c r="AA1204" s="382"/>
      <c r="AB1204" s="316"/>
      <c r="AC1204" s="383">
        <f>U1204</f>
        <v>12</v>
      </c>
      <c r="AD1204" s="293"/>
    </row>
    <row r="1205" spans="1:30" s="238" customFormat="1" ht="18.75" hidden="1" customHeight="1" x14ac:dyDescent="0.3">
      <c r="A1205" s="385" t="s">
        <v>1307</v>
      </c>
      <c r="B1205" s="386" t="s">
        <v>1577</v>
      </c>
      <c r="C1205" s="387" t="s">
        <v>1578</v>
      </c>
      <c r="D1205" s="388" t="s">
        <v>1579</v>
      </c>
      <c r="E1205" s="386" t="s">
        <v>910</v>
      </c>
      <c r="F1205" s="280" t="s">
        <v>1586</v>
      </c>
      <c r="G1205" s="280" t="s">
        <v>3</v>
      </c>
      <c r="H1205" s="249"/>
      <c r="I1205" s="249"/>
      <c r="J1205" s="249"/>
      <c r="K1205" s="249"/>
      <c r="L1205" s="249"/>
      <c r="M1205" s="347">
        <v>31.59</v>
      </c>
      <c r="N1205" s="380">
        <f t="shared" si="110"/>
        <v>15.795</v>
      </c>
      <c r="O1205" s="380">
        <f t="shared" si="111"/>
        <v>10.53</v>
      </c>
      <c r="P1205" s="381">
        <f t="shared" si="112"/>
        <v>37.908000000000001</v>
      </c>
      <c r="Q1205" s="279">
        <v>42371</v>
      </c>
      <c r="R1205" s="280" t="s">
        <v>1648</v>
      </c>
      <c r="S1205" s="280"/>
      <c r="T1205" s="280"/>
      <c r="U1205" s="389">
        <v>3</v>
      </c>
      <c r="V1205" s="279"/>
      <c r="W1205" s="280"/>
      <c r="X1205" s="280"/>
      <c r="Y1205" s="281"/>
      <c r="Z1205" s="282"/>
      <c r="AA1205" s="382"/>
      <c r="AB1205" s="316"/>
      <c r="AC1205" s="383">
        <f>U1205</f>
        <v>3</v>
      </c>
      <c r="AD1205" s="293"/>
    </row>
    <row r="1206" spans="1:30" s="238" customFormat="1" ht="18.75" hidden="1" customHeight="1" x14ac:dyDescent="0.3">
      <c r="A1206" s="390" t="s">
        <v>1996</v>
      </c>
      <c r="B1206" s="391" t="s">
        <v>815</v>
      </c>
      <c r="C1206" s="392" t="s">
        <v>62</v>
      </c>
      <c r="D1206" s="379" t="s">
        <v>228</v>
      </c>
      <c r="E1206" s="393" t="s">
        <v>1997</v>
      </c>
      <c r="F1206" s="394" t="s">
        <v>344</v>
      </c>
      <c r="G1206" s="280" t="s">
        <v>3</v>
      </c>
      <c r="H1206" s="249"/>
      <c r="I1206" s="249"/>
      <c r="J1206" s="249"/>
      <c r="K1206" s="249"/>
      <c r="L1206" s="249"/>
      <c r="M1206" s="347">
        <v>33.380000000000003</v>
      </c>
      <c r="N1206" s="380">
        <f t="shared" si="110"/>
        <v>16.690000000000001</v>
      </c>
      <c r="O1206" s="380">
        <f t="shared" si="111"/>
        <v>11.126666666666667</v>
      </c>
      <c r="P1206" s="381">
        <f t="shared" si="112"/>
        <v>40.056000000000004</v>
      </c>
      <c r="Q1206" s="279">
        <v>42371</v>
      </c>
      <c r="R1206" s="280" t="s">
        <v>1648</v>
      </c>
      <c r="S1206" s="280"/>
      <c r="T1206" s="280"/>
      <c r="U1206" s="395">
        <v>7</v>
      </c>
      <c r="V1206" s="279"/>
      <c r="W1206" s="280"/>
      <c r="X1206" s="280"/>
      <c r="Y1206" s="281"/>
      <c r="Z1206" s="282"/>
      <c r="AA1206" s="382"/>
      <c r="AB1206" s="316"/>
      <c r="AC1206" s="396">
        <f>U1206</f>
        <v>7</v>
      </c>
      <c r="AD1206" s="293"/>
    </row>
    <row r="1207" spans="1:30" s="238" customFormat="1" ht="18.75" hidden="1" customHeight="1" x14ac:dyDescent="0.3">
      <c r="A1207" s="390" t="s">
        <v>2001</v>
      </c>
      <c r="B1207" s="391" t="s">
        <v>165</v>
      </c>
      <c r="C1207" s="392" t="s">
        <v>62</v>
      </c>
      <c r="D1207" s="379" t="s">
        <v>228</v>
      </c>
      <c r="E1207" s="393" t="s">
        <v>2009</v>
      </c>
      <c r="F1207" s="394" t="s">
        <v>344</v>
      </c>
      <c r="G1207" s="280" t="s">
        <v>3</v>
      </c>
      <c r="H1207" s="249"/>
      <c r="I1207" s="249"/>
      <c r="J1207" s="249"/>
      <c r="K1207" s="249"/>
      <c r="L1207" s="249"/>
      <c r="M1207" s="347">
        <v>33.4</v>
      </c>
      <c r="N1207" s="380">
        <f t="shared" si="110"/>
        <v>16.7</v>
      </c>
      <c r="O1207" s="380">
        <f t="shared" si="111"/>
        <v>11.133333333333333</v>
      </c>
      <c r="P1207" s="381">
        <f t="shared" si="112"/>
        <v>40.08</v>
      </c>
      <c r="Q1207" s="279">
        <v>42371</v>
      </c>
      <c r="R1207" s="280" t="s">
        <v>1648</v>
      </c>
      <c r="S1207" s="280"/>
      <c r="T1207" s="280"/>
      <c r="U1207" s="395">
        <v>1</v>
      </c>
      <c r="V1207" s="279"/>
      <c r="W1207" s="280"/>
      <c r="X1207" s="280"/>
      <c r="Y1207" s="281"/>
      <c r="Z1207" s="282"/>
      <c r="AA1207" s="382"/>
      <c r="AB1207" s="316"/>
      <c r="AC1207" s="396">
        <f>U1207</f>
        <v>1</v>
      </c>
      <c r="AD1207" s="293"/>
    </row>
    <row r="1208" spans="1:30" s="238" customFormat="1" ht="18.75" hidden="1" customHeight="1" x14ac:dyDescent="0.3">
      <c r="A1208" s="390" t="s">
        <v>1996</v>
      </c>
      <c r="B1208" s="391" t="s">
        <v>700</v>
      </c>
      <c r="C1208" s="392" t="s">
        <v>724</v>
      </c>
      <c r="D1208" s="249" t="s">
        <v>725</v>
      </c>
      <c r="E1208" s="393" t="s">
        <v>2000</v>
      </c>
      <c r="F1208" s="394" t="s">
        <v>726</v>
      </c>
      <c r="G1208" s="280" t="s">
        <v>3</v>
      </c>
      <c r="H1208" s="249"/>
      <c r="I1208" s="249"/>
      <c r="J1208" s="249"/>
      <c r="K1208" s="249"/>
      <c r="L1208" s="249"/>
      <c r="M1208" s="347">
        <v>24.74</v>
      </c>
      <c r="N1208" s="380">
        <f t="shared" si="110"/>
        <v>12.37</v>
      </c>
      <c r="O1208" s="380">
        <f t="shared" si="111"/>
        <v>8.2466666666666661</v>
      </c>
      <c r="P1208" s="381">
        <f t="shared" si="112"/>
        <v>29.687999999999999</v>
      </c>
      <c r="Q1208" s="279">
        <v>42371</v>
      </c>
      <c r="R1208" s="280" t="s">
        <v>1648</v>
      </c>
      <c r="S1208" s="280"/>
      <c r="T1208" s="280"/>
      <c r="U1208" s="395">
        <v>3</v>
      </c>
      <c r="V1208" s="279"/>
      <c r="W1208" s="280"/>
      <c r="X1208" s="280"/>
      <c r="Y1208" s="281"/>
      <c r="Z1208" s="282"/>
      <c r="AA1208" s="382"/>
      <c r="AB1208" s="316"/>
      <c r="AC1208" s="397">
        <f>U1208</f>
        <v>3</v>
      </c>
      <c r="AD1208" s="293"/>
    </row>
    <row r="1209" spans="1:30" s="238" customFormat="1" ht="18.75" hidden="1" customHeight="1" x14ac:dyDescent="0.3">
      <c r="A1209" s="390" t="s">
        <v>2015</v>
      </c>
      <c r="B1209" s="398" t="s">
        <v>1590</v>
      </c>
      <c r="C1209" s="392" t="s">
        <v>1526</v>
      </c>
      <c r="D1209" s="384" t="s">
        <v>1604</v>
      </c>
      <c r="E1209" s="393" t="s">
        <v>1615</v>
      </c>
      <c r="F1209" s="394"/>
      <c r="G1209" s="280" t="s">
        <v>3</v>
      </c>
      <c r="H1209" s="249"/>
      <c r="I1209" s="249"/>
      <c r="J1209" s="249"/>
      <c r="K1209" s="249"/>
      <c r="L1209" s="249"/>
      <c r="M1209" s="347">
        <v>78</v>
      </c>
      <c r="N1209" s="380">
        <f t="shared" si="110"/>
        <v>39</v>
      </c>
      <c r="O1209" s="380">
        <f t="shared" si="111"/>
        <v>26</v>
      </c>
      <c r="P1209" s="381">
        <f t="shared" si="112"/>
        <v>93.6</v>
      </c>
      <c r="Q1209" s="279">
        <v>42371</v>
      </c>
      <c r="R1209" s="280" t="s">
        <v>1648</v>
      </c>
      <c r="S1209" s="280"/>
      <c r="T1209" s="280"/>
      <c r="U1209" s="395">
        <v>1</v>
      </c>
      <c r="V1209" s="279"/>
      <c r="W1209" s="280"/>
      <c r="X1209" s="280"/>
      <c r="Y1209" s="281"/>
      <c r="Z1209" s="282"/>
      <c r="AA1209" s="382"/>
      <c r="AB1209" s="316"/>
      <c r="AC1209" s="397">
        <v>1</v>
      </c>
      <c r="AD1209" s="293"/>
    </row>
    <row r="1210" spans="1:30" s="238" customFormat="1" ht="18.75" hidden="1" customHeight="1" thickBot="1" x14ac:dyDescent="0.35">
      <c r="A1210" s="390" t="s">
        <v>2015</v>
      </c>
      <c r="B1210" s="393" t="s">
        <v>1617</v>
      </c>
      <c r="C1210" s="392" t="s">
        <v>1012</v>
      </c>
      <c r="D1210" s="384" t="s">
        <v>1606</v>
      </c>
      <c r="E1210" s="393" t="s">
        <v>1616</v>
      </c>
      <c r="F1210" s="394"/>
      <c r="G1210" s="280" t="s">
        <v>3</v>
      </c>
      <c r="H1210" s="249"/>
      <c r="I1210" s="249"/>
      <c r="J1210" s="249"/>
      <c r="K1210" s="249"/>
      <c r="L1210" s="249"/>
      <c r="M1210" s="347">
        <v>46.44</v>
      </c>
      <c r="N1210" s="380">
        <f t="shared" si="110"/>
        <v>23.22</v>
      </c>
      <c r="O1210" s="380">
        <f t="shared" si="111"/>
        <v>15.479999999999999</v>
      </c>
      <c r="P1210" s="381">
        <f t="shared" si="112"/>
        <v>55.727999999999994</v>
      </c>
      <c r="Q1210" s="279">
        <v>42371</v>
      </c>
      <c r="R1210" s="280" t="s">
        <v>1648</v>
      </c>
      <c r="S1210" s="280"/>
      <c r="T1210" s="280"/>
      <c r="U1210" s="395">
        <v>1</v>
      </c>
      <c r="V1210" s="279"/>
      <c r="W1210" s="280"/>
      <c r="X1210" s="280"/>
      <c r="Y1210" s="281"/>
      <c r="Z1210" s="282"/>
      <c r="AA1210" s="382"/>
      <c r="AB1210" s="316"/>
      <c r="AC1210" s="399">
        <v>1</v>
      </c>
      <c r="AD1210" s="293"/>
    </row>
    <row r="1211" spans="1:30" s="238" customFormat="1" ht="18.75" hidden="1" customHeight="1" x14ac:dyDescent="0.3">
      <c r="A1211" s="308" t="s">
        <v>1986</v>
      </c>
      <c r="B1211" s="400" t="s">
        <v>1063</v>
      </c>
      <c r="C1211" s="401" t="s">
        <v>1082</v>
      </c>
      <c r="D1211" s="402" t="s">
        <v>1084</v>
      </c>
      <c r="E1211" s="400" t="s">
        <v>1051</v>
      </c>
      <c r="F1211" s="280" t="s">
        <v>647</v>
      </c>
      <c r="G1211" s="280" t="s">
        <v>3</v>
      </c>
      <c r="H1211" s="249"/>
      <c r="I1211" s="249"/>
      <c r="J1211" s="249"/>
      <c r="K1211" s="249"/>
      <c r="L1211" s="249"/>
      <c r="M1211" s="280">
        <v>31.1</v>
      </c>
      <c r="N1211" s="380">
        <f t="shared" si="110"/>
        <v>15.55</v>
      </c>
      <c r="O1211" s="380">
        <f t="shared" si="111"/>
        <v>10.366666666666667</v>
      </c>
      <c r="P1211" s="381">
        <f t="shared" si="112"/>
        <v>37.32</v>
      </c>
      <c r="Q1211" s="279">
        <v>42371</v>
      </c>
      <c r="R1211" s="280" t="s">
        <v>1648</v>
      </c>
      <c r="S1211" s="280"/>
      <c r="T1211" s="280"/>
      <c r="U1211" s="403">
        <v>1</v>
      </c>
      <c r="V1211" s="279"/>
      <c r="W1211" s="280"/>
      <c r="X1211" s="280"/>
      <c r="Y1211" s="281"/>
      <c r="Z1211" s="282"/>
      <c r="AA1211" s="382"/>
      <c r="AB1211" s="316"/>
      <c r="AC1211" s="383">
        <f t="shared" ref="AC1211:AC1235" si="115">U1211</f>
        <v>1</v>
      </c>
      <c r="AD1211" s="293"/>
    </row>
    <row r="1212" spans="1:30" s="238" customFormat="1" ht="18.75" hidden="1" customHeight="1" x14ac:dyDescent="0.3">
      <c r="A1212" s="308" t="s">
        <v>1996</v>
      </c>
      <c r="B1212" s="400" t="s">
        <v>1131</v>
      </c>
      <c r="C1212" s="401" t="s">
        <v>540</v>
      </c>
      <c r="D1212" s="379" t="s">
        <v>547</v>
      </c>
      <c r="E1212" s="400" t="s">
        <v>1133</v>
      </c>
      <c r="F1212" s="280" t="s">
        <v>346</v>
      </c>
      <c r="G1212" s="280" t="s">
        <v>3</v>
      </c>
      <c r="H1212" s="249"/>
      <c r="I1212" s="249"/>
      <c r="J1212" s="249"/>
      <c r="K1212" s="249"/>
      <c r="L1212" s="249"/>
      <c r="M1212" s="280">
        <v>48.19</v>
      </c>
      <c r="N1212" s="380">
        <f t="shared" si="110"/>
        <v>24.094999999999999</v>
      </c>
      <c r="O1212" s="380">
        <f t="shared" si="111"/>
        <v>16.063333333333333</v>
      </c>
      <c r="P1212" s="381">
        <f t="shared" si="112"/>
        <v>57.827999999999996</v>
      </c>
      <c r="Q1212" s="279">
        <v>42371</v>
      </c>
      <c r="R1212" s="280" t="s">
        <v>1648</v>
      </c>
      <c r="S1212" s="280"/>
      <c r="T1212" s="280"/>
      <c r="U1212" s="403">
        <v>1</v>
      </c>
      <c r="V1212" s="279"/>
      <c r="W1212" s="280"/>
      <c r="X1212" s="280"/>
      <c r="Y1212" s="281"/>
      <c r="Z1212" s="282"/>
      <c r="AA1212" s="382"/>
      <c r="AB1212" s="316"/>
      <c r="AC1212" s="383">
        <f t="shared" si="115"/>
        <v>1</v>
      </c>
      <c r="AD1212" s="293"/>
    </row>
    <row r="1213" spans="1:30" s="238" customFormat="1" ht="18.75" hidden="1" customHeight="1" x14ac:dyDescent="0.3">
      <c r="A1213" s="308" t="s">
        <v>1293</v>
      </c>
      <c r="B1213" s="400" t="s">
        <v>1168</v>
      </c>
      <c r="C1213" s="249" t="s">
        <v>1223</v>
      </c>
      <c r="D1213" s="379" t="s">
        <v>1224</v>
      </c>
      <c r="E1213" s="400" t="s">
        <v>2012</v>
      </c>
      <c r="F1213" s="280" t="s">
        <v>1108</v>
      </c>
      <c r="G1213" s="280" t="s">
        <v>3</v>
      </c>
      <c r="H1213" s="249"/>
      <c r="I1213" s="249"/>
      <c r="J1213" s="249"/>
      <c r="K1213" s="249"/>
      <c r="L1213" s="249"/>
      <c r="M1213" s="280">
        <v>10.45</v>
      </c>
      <c r="N1213" s="380">
        <f t="shared" si="110"/>
        <v>5.2249999999999996</v>
      </c>
      <c r="O1213" s="380">
        <f t="shared" si="111"/>
        <v>3.4833333333333329</v>
      </c>
      <c r="P1213" s="381">
        <f t="shared" si="112"/>
        <v>12.54</v>
      </c>
      <c r="Q1213" s="279">
        <v>42371</v>
      </c>
      <c r="R1213" s="280" t="s">
        <v>1648</v>
      </c>
      <c r="S1213" s="280"/>
      <c r="T1213" s="280"/>
      <c r="U1213" s="403">
        <v>1</v>
      </c>
      <c r="V1213" s="279"/>
      <c r="W1213" s="280"/>
      <c r="X1213" s="280"/>
      <c r="Y1213" s="281"/>
      <c r="Z1213" s="282"/>
      <c r="AA1213" s="382"/>
      <c r="AB1213" s="316"/>
      <c r="AC1213" s="383">
        <f t="shared" si="115"/>
        <v>1</v>
      </c>
      <c r="AD1213" s="293"/>
    </row>
    <row r="1214" spans="1:30" s="238" customFormat="1" ht="18.75" hidden="1" customHeight="1" x14ac:dyDescent="0.3">
      <c r="A1214" s="308" t="s">
        <v>2015</v>
      </c>
      <c r="B1214" s="400" t="s">
        <v>1063</v>
      </c>
      <c r="C1214" s="249" t="s">
        <v>1076</v>
      </c>
      <c r="D1214" s="379" t="s">
        <v>1079</v>
      </c>
      <c r="E1214" s="400" t="s">
        <v>2016</v>
      </c>
      <c r="F1214" s="280" t="s">
        <v>875</v>
      </c>
      <c r="G1214" s="280" t="s">
        <v>3</v>
      </c>
      <c r="H1214" s="249"/>
      <c r="I1214" s="249"/>
      <c r="J1214" s="249"/>
      <c r="K1214" s="249"/>
      <c r="L1214" s="249"/>
      <c r="M1214" s="280">
        <v>31.1</v>
      </c>
      <c r="N1214" s="380">
        <f t="shared" si="110"/>
        <v>15.55</v>
      </c>
      <c r="O1214" s="380">
        <f t="shared" si="111"/>
        <v>10.366666666666667</v>
      </c>
      <c r="P1214" s="381">
        <f t="shared" si="112"/>
        <v>37.32</v>
      </c>
      <c r="Q1214" s="279">
        <v>42371</v>
      </c>
      <c r="R1214" s="280" t="s">
        <v>1648</v>
      </c>
      <c r="S1214" s="280"/>
      <c r="T1214" s="280"/>
      <c r="U1214" s="403">
        <v>1</v>
      </c>
      <c r="V1214" s="279"/>
      <c r="W1214" s="280"/>
      <c r="X1214" s="280"/>
      <c r="Y1214" s="281"/>
      <c r="Z1214" s="282"/>
      <c r="AA1214" s="382"/>
      <c r="AB1214" s="316"/>
      <c r="AC1214" s="383">
        <f t="shared" si="115"/>
        <v>1</v>
      </c>
      <c r="AD1214" s="293"/>
    </row>
    <row r="1215" spans="1:30" s="238" customFormat="1" ht="18.75" hidden="1" customHeight="1" x14ac:dyDescent="0.3">
      <c r="A1215" s="308" t="s">
        <v>2015</v>
      </c>
      <c r="B1215" s="400" t="s">
        <v>1241</v>
      </c>
      <c r="C1215" s="249" t="s">
        <v>2019</v>
      </c>
      <c r="D1215" s="379" t="s">
        <v>2020</v>
      </c>
      <c r="E1215" s="400" t="s">
        <v>2021</v>
      </c>
      <c r="F1215" s="280" t="s">
        <v>1346</v>
      </c>
      <c r="G1215" s="280" t="s">
        <v>3</v>
      </c>
      <c r="H1215" s="249"/>
      <c r="I1215" s="249"/>
      <c r="J1215" s="249"/>
      <c r="K1215" s="249"/>
      <c r="L1215" s="249"/>
      <c r="M1215" s="280">
        <v>43.09</v>
      </c>
      <c r="N1215" s="380">
        <f t="shared" si="110"/>
        <v>21.545000000000002</v>
      </c>
      <c r="O1215" s="380">
        <f t="shared" si="111"/>
        <v>14.363333333333335</v>
      </c>
      <c r="P1215" s="381">
        <f t="shared" si="112"/>
        <v>51.708000000000006</v>
      </c>
      <c r="Q1215" s="279">
        <v>42371</v>
      </c>
      <c r="R1215" s="280" t="s">
        <v>1648</v>
      </c>
      <c r="S1215" s="280"/>
      <c r="T1215" s="280"/>
      <c r="U1215" s="403">
        <v>1</v>
      </c>
      <c r="V1215" s="279"/>
      <c r="W1215" s="280"/>
      <c r="X1215" s="280"/>
      <c r="Y1215" s="281"/>
      <c r="Z1215" s="282"/>
      <c r="AA1215" s="382"/>
      <c r="AB1215" s="316"/>
      <c r="AC1215" s="383">
        <f t="shared" si="115"/>
        <v>1</v>
      </c>
      <c r="AD1215" s="293"/>
    </row>
    <row r="1216" spans="1:30" s="238" customFormat="1" ht="18.75" hidden="1" customHeight="1" x14ac:dyDescent="0.3">
      <c r="A1216" s="308" t="s">
        <v>2015</v>
      </c>
      <c r="B1216" s="400" t="s">
        <v>1612</v>
      </c>
      <c r="C1216" s="249" t="s">
        <v>1610</v>
      </c>
      <c r="D1216" s="384" t="s">
        <v>1611</v>
      </c>
      <c r="E1216" s="400" t="s">
        <v>1176</v>
      </c>
      <c r="F1216" s="280" t="s">
        <v>340</v>
      </c>
      <c r="G1216" s="280" t="s">
        <v>3</v>
      </c>
      <c r="H1216" s="249"/>
      <c r="I1216" s="249"/>
      <c r="J1216" s="249"/>
      <c r="K1216" s="249"/>
      <c r="L1216" s="249"/>
      <c r="M1216" s="280">
        <v>40.28</v>
      </c>
      <c r="N1216" s="380">
        <f t="shared" si="110"/>
        <v>20.14</v>
      </c>
      <c r="O1216" s="380">
        <f t="shared" si="111"/>
        <v>13.426666666666668</v>
      </c>
      <c r="P1216" s="381">
        <f t="shared" si="112"/>
        <v>48.335999999999999</v>
      </c>
      <c r="Q1216" s="279">
        <v>42371</v>
      </c>
      <c r="R1216" s="280" t="s">
        <v>1648</v>
      </c>
      <c r="S1216" s="280"/>
      <c r="T1216" s="280"/>
      <c r="U1216" s="403">
        <v>1</v>
      </c>
      <c r="V1216" s="279"/>
      <c r="W1216" s="280"/>
      <c r="X1216" s="280"/>
      <c r="Y1216" s="281"/>
      <c r="Z1216" s="282"/>
      <c r="AA1216" s="382"/>
      <c r="AB1216" s="316"/>
      <c r="AC1216" s="383">
        <f t="shared" si="115"/>
        <v>1</v>
      </c>
      <c r="AD1216" s="293"/>
    </row>
    <row r="1217" spans="1:30" s="238" customFormat="1" ht="18.75" hidden="1" customHeight="1" x14ac:dyDescent="0.3">
      <c r="A1217" s="308" t="s">
        <v>2015</v>
      </c>
      <c r="B1217" s="400" t="s">
        <v>1063</v>
      </c>
      <c r="C1217" s="249" t="s">
        <v>2022</v>
      </c>
      <c r="D1217" s="384" t="s">
        <v>2023</v>
      </c>
      <c r="E1217" s="400" t="s">
        <v>866</v>
      </c>
      <c r="F1217" s="280" t="s">
        <v>1287</v>
      </c>
      <c r="G1217" s="280" t="s">
        <v>3</v>
      </c>
      <c r="H1217" s="249"/>
      <c r="I1217" s="249"/>
      <c r="J1217" s="249"/>
      <c r="K1217" s="249"/>
      <c r="L1217" s="249"/>
      <c r="M1217" s="280">
        <v>40.28</v>
      </c>
      <c r="N1217" s="380">
        <f t="shared" si="110"/>
        <v>20.14</v>
      </c>
      <c r="O1217" s="380">
        <f t="shared" si="111"/>
        <v>13.426666666666668</v>
      </c>
      <c r="P1217" s="381">
        <f t="shared" si="112"/>
        <v>48.335999999999999</v>
      </c>
      <c r="Q1217" s="279">
        <v>42371</v>
      </c>
      <c r="R1217" s="280" t="s">
        <v>1648</v>
      </c>
      <c r="S1217" s="280"/>
      <c r="T1217" s="280"/>
      <c r="U1217" s="403">
        <v>2</v>
      </c>
      <c r="V1217" s="279"/>
      <c r="W1217" s="280"/>
      <c r="X1217" s="280"/>
      <c r="Y1217" s="281"/>
      <c r="Z1217" s="282"/>
      <c r="AA1217" s="382"/>
      <c r="AB1217" s="316"/>
      <c r="AC1217" s="383">
        <f t="shared" si="115"/>
        <v>2</v>
      </c>
      <c r="AD1217" s="293"/>
    </row>
    <row r="1218" spans="1:30" s="405" customFormat="1" ht="18.75" hidden="1" customHeight="1" x14ac:dyDescent="0.3">
      <c r="A1218" s="404" t="s">
        <v>2015</v>
      </c>
      <c r="M1218" s="406"/>
    </row>
    <row r="1219" spans="1:30" s="238" customFormat="1" ht="18.75" hidden="1" customHeight="1" x14ac:dyDescent="0.3">
      <c r="A1219" s="308" t="s">
        <v>2015</v>
      </c>
      <c r="B1219" s="400" t="s">
        <v>97</v>
      </c>
      <c r="C1219" s="407" t="s">
        <v>98</v>
      </c>
      <c r="D1219" s="379" t="s">
        <v>314</v>
      </c>
      <c r="E1219" s="400" t="s">
        <v>622</v>
      </c>
      <c r="F1219" s="280"/>
      <c r="G1219" s="280" t="s">
        <v>3</v>
      </c>
      <c r="H1219" s="249"/>
      <c r="I1219" s="249"/>
      <c r="J1219" s="249"/>
      <c r="K1219" s="249"/>
      <c r="L1219" s="249"/>
      <c r="M1219" s="280">
        <v>2.09</v>
      </c>
      <c r="N1219" s="380">
        <f t="shared" si="110"/>
        <v>1.0449999999999999</v>
      </c>
      <c r="O1219" s="380">
        <f t="shared" si="111"/>
        <v>0.69666666666666666</v>
      </c>
      <c r="P1219" s="381">
        <f t="shared" si="112"/>
        <v>2.508</v>
      </c>
      <c r="Q1219" s="279">
        <v>42371</v>
      </c>
      <c r="R1219" s="280" t="s">
        <v>1648</v>
      </c>
      <c r="S1219" s="280"/>
      <c r="T1219" s="280"/>
      <c r="U1219" s="403">
        <v>66</v>
      </c>
      <c r="V1219" s="279"/>
      <c r="W1219" s="280"/>
      <c r="X1219" s="280"/>
      <c r="Y1219" s="281"/>
      <c r="Z1219" s="282"/>
      <c r="AA1219" s="382"/>
      <c r="AB1219" s="316"/>
      <c r="AC1219" s="383">
        <f t="shared" si="115"/>
        <v>66</v>
      </c>
      <c r="AD1219" s="293"/>
    </row>
    <row r="1220" spans="1:30" s="238" customFormat="1" ht="18.75" hidden="1" customHeight="1" x14ac:dyDescent="0.3">
      <c r="A1220" s="308" t="s">
        <v>2015</v>
      </c>
      <c r="B1220" s="400" t="s">
        <v>1241</v>
      </c>
      <c r="C1220" s="407" t="s">
        <v>1314</v>
      </c>
      <c r="D1220" s="379" t="s">
        <v>1315</v>
      </c>
      <c r="E1220" s="400" t="s">
        <v>641</v>
      </c>
      <c r="F1220" s="280" t="s">
        <v>1346</v>
      </c>
      <c r="G1220" s="280" t="s">
        <v>3</v>
      </c>
      <c r="H1220" s="249"/>
      <c r="I1220" s="249"/>
      <c r="J1220" s="249"/>
      <c r="K1220" s="249"/>
      <c r="L1220" s="249"/>
      <c r="M1220" s="280">
        <v>43.09</v>
      </c>
      <c r="N1220" s="380">
        <f t="shared" si="110"/>
        <v>21.545000000000002</v>
      </c>
      <c r="O1220" s="380">
        <f t="shared" si="111"/>
        <v>14.363333333333335</v>
      </c>
      <c r="P1220" s="381">
        <f t="shared" si="112"/>
        <v>51.708000000000006</v>
      </c>
      <c r="Q1220" s="279">
        <v>42371</v>
      </c>
      <c r="R1220" s="280" t="s">
        <v>1648</v>
      </c>
      <c r="S1220" s="280"/>
      <c r="T1220" s="280"/>
      <c r="U1220" s="403">
        <v>2</v>
      </c>
      <c r="V1220" s="279"/>
      <c r="W1220" s="280"/>
      <c r="X1220" s="280"/>
      <c r="Y1220" s="281"/>
      <c r="Z1220" s="282"/>
      <c r="AA1220" s="382"/>
      <c r="AB1220" s="316"/>
      <c r="AC1220" s="383">
        <f t="shared" si="115"/>
        <v>2</v>
      </c>
      <c r="AD1220" s="293"/>
    </row>
    <row r="1221" spans="1:30" s="238" customFormat="1" ht="18.75" hidden="1" customHeight="1" x14ac:dyDescent="0.3">
      <c r="A1221" s="308" t="s">
        <v>2015</v>
      </c>
      <c r="B1221" s="400" t="s">
        <v>1241</v>
      </c>
      <c r="C1221" s="407" t="s">
        <v>1345</v>
      </c>
      <c r="D1221" s="379" t="s">
        <v>1487</v>
      </c>
      <c r="E1221" s="400" t="s">
        <v>641</v>
      </c>
      <c r="F1221" s="280" t="s">
        <v>1346</v>
      </c>
      <c r="G1221" s="280" t="s">
        <v>3</v>
      </c>
      <c r="H1221" s="249"/>
      <c r="I1221" s="249"/>
      <c r="J1221" s="249"/>
      <c r="K1221" s="249"/>
      <c r="L1221" s="249"/>
      <c r="M1221" s="280">
        <v>43.09</v>
      </c>
      <c r="N1221" s="380">
        <f t="shared" si="110"/>
        <v>21.545000000000002</v>
      </c>
      <c r="O1221" s="380">
        <f t="shared" si="111"/>
        <v>14.363333333333335</v>
      </c>
      <c r="P1221" s="381">
        <f t="shared" si="112"/>
        <v>51.708000000000006</v>
      </c>
      <c r="Q1221" s="279">
        <v>42371</v>
      </c>
      <c r="R1221" s="280" t="s">
        <v>1648</v>
      </c>
      <c r="S1221" s="280"/>
      <c r="T1221" s="280"/>
      <c r="U1221" s="403">
        <v>3</v>
      </c>
      <c r="V1221" s="279"/>
      <c r="W1221" s="280"/>
      <c r="X1221" s="280"/>
      <c r="Y1221" s="281"/>
      <c r="Z1221" s="282"/>
      <c r="AA1221" s="382"/>
      <c r="AB1221" s="316"/>
      <c r="AC1221" s="383">
        <f t="shared" si="115"/>
        <v>3</v>
      </c>
      <c r="AD1221" s="293"/>
    </row>
    <row r="1222" spans="1:30" s="238" customFormat="1" ht="18.75" hidden="1" customHeight="1" x14ac:dyDescent="0.3">
      <c r="A1222" s="308" t="s">
        <v>1307</v>
      </c>
      <c r="B1222" s="400" t="s">
        <v>1260</v>
      </c>
      <c r="C1222" s="407" t="s">
        <v>1263</v>
      </c>
      <c r="D1222" s="379" t="s">
        <v>1264</v>
      </c>
      <c r="E1222" s="400" t="s">
        <v>1255</v>
      </c>
      <c r="F1222" s="280" t="s">
        <v>2031</v>
      </c>
      <c r="G1222" s="280" t="s">
        <v>3</v>
      </c>
      <c r="H1222" s="249"/>
      <c r="I1222" s="249"/>
      <c r="J1222" s="249"/>
      <c r="K1222" s="249"/>
      <c r="L1222" s="249"/>
      <c r="M1222" s="280">
        <v>40.03</v>
      </c>
      <c r="N1222" s="380">
        <f t="shared" si="110"/>
        <v>20.015000000000001</v>
      </c>
      <c r="O1222" s="380">
        <f t="shared" si="111"/>
        <v>13.343333333333334</v>
      </c>
      <c r="P1222" s="381">
        <f t="shared" si="112"/>
        <v>48.036000000000001</v>
      </c>
      <c r="Q1222" s="279">
        <v>42371</v>
      </c>
      <c r="R1222" s="280" t="s">
        <v>1648</v>
      </c>
      <c r="S1222" s="280"/>
      <c r="T1222" s="280"/>
      <c r="U1222" s="403">
        <v>2</v>
      </c>
      <c r="V1222" s="279"/>
      <c r="W1222" s="280"/>
      <c r="X1222" s="280"/>
      <c r="Y1222" s="281"/>
      <c r="Z1222" s="282"/>
      <c r="AA1222" s="382"/>
      <c r="AB1222" s="316"/>
      <c r="AC1222" s="383">
        <f t="shared" si="115"/>
        <v>2</v>
      </c>
      <c r="AD1222" s="293"/>
    </row>
    <row r="1223" spans="1:30" s="238" customFormat="1" ht="18.75" hidden="1" customHeight="1" x14ac:dyDescent="0.3">
      <c r="A1223" s="308" t="s">
        <v>1307</v>
      </c>
      <c r="B1223" s="400" t="s">
        <v>149</v>
      </c>
      <c r="C1223" s="407" t="s">
        <v>301</v>
      </c>
      <c r="D1223" s="379" t="s">
        <v>300</v>
      </c>
      <c r="E1223" s="400" t="s">
        <v>2034</v>
      </c>
      <c r="F1223" s="280" t="s">
        <v>2033</v>
      </c>
      <c r="G1223" s="280" t="s">
        <v>3</v>
      </c>
      <c r="H1223" s="249"/>
      <c r="I1223" s="249"/>
      <c r="J1223" s="249"/>
      <c r="K1223" s="249"/>
      <c r="L1223" s="249"/>
      <c r="M1223" s="280">
        <v>19.11</v>
      </c>
      <c r="N1223" s="380">
        <f t="shared" si="110"/>
        <v>9.5549999999999997</v>
      </c>
      <c r="O1223" s="380">
        <f t="shared" si="111"/>
        <v>6.37</v>
      </c>
      <c r="P1223" s="381">
        <f t="shared" si="112"/>
        <v>22.931999999999999</v>
      </c>
      <c r="Q1223" s="279">
        <v>42371</v>
      </c>
      <c r="R1223" s="280" t="s">
        <v>1648</v>
      </c>
      <c r="S1223" s="280"/>
      <c r="T1223" s="280"/>
      <c r="U1223" s="403">
        <v>1</v>
      </c>
      <c r="V1223" s="279"/>
      <c r="W1223" s="280"/>
      <c r="X1223" s="280"/>
      <c r="Y1223" s="281"/>
      <c r="Z1223" s="282"/>
      <c r="AA1223" s="382"/>
      <c r="AB1223" s="316"/>
      <c r="AC1223" s="383">
        <f t="shared" si="115"/>
        <v>1</v>
      </c>
      <c r="AD1223" s="293"/>
    </row>
    <row r="1224" spans="1:30" s="238" customFormat="1" ht="18.75" hidden="1" customHeight="1" x14ac:dyDescent="0.3">
      <c r="A1224" s="308" t="s">
        <v>1307</v>
      </c>
      <c r="B1224" s="400" t="s">
        <v>1708</v>
      </c>
      <c r="C1224" s="407" t="s">
        <v>1722</v>
      </c>
      <c r="D1224" s="379" t="s">
        <v>1723</v>
      </c>
      <c r="E1224" s="400" t="s">
        <v>641</v>
      </c>
      <c r="F1224" s="280" t="s">
        <v>1346</v>
      </c>
      <c r="G1224" s="280" t="s">
        <v>3</v>
      </c>
      <c r="H1224" s="249"/>
      <c r="I1224" s="249"/>
      <c r="J1224" s="249"/>
      <c r="K1224" s="249"/>
      <c r="L1224" s="249"/>
      <c r="M1224" s="280">
        <v>19.11</v>
      </c>
      <c r="N1224" s="380">
        <f t="shared" si="110"/>
        <v>9.5549999999999997</v>
      </c>
      <c r="O1224" s="380">
        <f t="shared" si="111"/>
        <v>6.37</v>
      </c>
      <c r="P1224" s="381">
        <f t="shared" si="112"/>
        <v>22.931999999999999</v>
      </c>
      <c r="Q1224" s="279">
        <v>42371</v>
      </c>
      <c r="R1224" s="280" t="s">
        <v>1648</v>
      </c>
      <c r="S1224" s="280"/>
      <c r="T1224" s="280"/>
      <c r="U1224" s="403">
        <v>1</v>
      </c>
      <c r="V1224" s="279"/>
      <c r="W1224" s="280"/>
      <c r="X1224" s="280"/>
      <c r="Y1224" s="281"/>
      <c r="Z1224" s="282"/>
      <c r="AA1224" s="382"/>
      <c r="AB1224" s="316"/>
      <c r="AC1224" s="383">
        <f t="shared" si="115"/>
        <v>1</v>
      </c>
      <c r="AD1224" s="293"/>
    </row>
    <row r="1225" spans="1:30" s="238" customFormat="1" ht="18.75" hidden="1" customHeight="1" x14ac:dyDescent="0.3">
      <c r="A1225" s="308" t="s">
        <v>1308</v>
      </c>
      <c r="B1225" s="400" t="s">
        <v>128</v>
      </c>
      <c r="C1225" s="407" t="s">
        <v>324</v>
      </c>
      <c r="D1225" s="379" t="s">
        <v>445</v>
      </c>
      <c r="E1225" s="400" t="s">
        <v>641</v>
      </c>
      <c r="F1225" s="280" t="s">
        <v>2038</v>
      </c>
      <c r="G1225" s="280" t="s">
        <v>3</v>
      </c>
      <c r="H1225" s="249"/>
      <c r="I1225" s="249"/>
      <c r="J1225" s="249"/>
      <c r="K1225" s="249"/>
      <c r="L1225" s="249"/>
      <c r="M1225" s="280">
        <v>55.25</v>
      </c>
      <c r="N1225" s="380">
        <f t="shared" si="110"/>
        <v>27.625</v>
      </c>
      <c r="O1225" s="380">
        <f t="shared" si="111"/>
        <v>18.416666666666668</v>
      </c>
      <c r="P1225" s="381">
        <f t="shared" si="112"/>
        <v>66.3</v>
      </c>
      <c r="Q1225" s="279">
        <v>42371</v>
      </c>
      <c r="R1225" s="280" t="s">
        <v>1648</v>
      </c>
      <c r="S1225" s="280"/>
      <c r="T1225" s="280"/>
      <c r="U1225" s="403">
        <v>1</v>
      </c>
      <c r="V1225" s="279"/>
      <c r="W1225" s="280"/>
      <c r="X1225" s="280"/>
      <c r="Y1225" s="281"/>
      <c r="Z1225" s="282"/>
      <c r="AA1225" s="382"/>
      <c r="AB1225" s="316"/>
      <c r="AC1225" s="383">
        <f t="shared" si="115"/>
        <v>1</v>
      </c>
      <c r="AD1225" s="293"/>
    </row>
    <row r="1226" spans="1:30" s="238" customFormat="1" ht="18.75" hidden="1" customHeight="1" x14ac:dyDescent="0.3">
      <c r="A1226" s="308" t="s">
        <v>2039</v>
      </c>
      <c r="B1226" s="400" t="s">
        <v>2040</v>
      </c>
      <c r="C1226" s="407" t="s">
        <v>691</v>
      </c>
      <c r="D1226" s="249" t="s">
        <v>692</v>
      </c>
      <c r="E1226" s="400" t="s">
        <v>745</v>
      </c>
      <c r="F1226" s="280" t="s">
        <v>1346</v>
      </c>
      <c r="G1226" s="280" t="s">
        <v>3</v>
      </c>
      <c r="H1226" s="249"/>
      <c r="I1226" s="249"/>
      <c r="J1226" s="249"/>
      <c r="K1226" s="249"/>
      <c r="L1226" s="249"/>
      <c r="M1226" s="280">
        <v>46.7</v>
      </c>
      <c r="N1226" s="380">
        <f t="shared" si="110"/>
        <v>23.35</v>
      </c>
      <c r="O1226" s="380">
        <f t="shared" si="111"/>
        <v>15.566666666666668</v>
      </c>
      <c r="P1226" s="381">
        <f t="shared" si="112"/>
        <v>56.040000000000006</v>
      </c>
      <c r="Q1226" s="279">
        <v>42371</v>
      </c>
      <c r="R1226" s="280" t="s">
        <v>1648</v>
      </c>
      <c r="S1226" s="280"/>
      <c r="T1226" s="280"/>
      <c r="U1226" s="403">
        <v>1</v>
      </c>
      <c r="V1226" s="279"/>
      <c r="W1226" s="280"/>
      <c r="X1226" s="280"/>
      <c r="Y1226" s="281"/>
      <c r="Z1226" s="282"/>
      <c r="AA1226" s="382"/>
      <c r="AB1226" s="316"/>
      <c r="AC1226" s="383">
        <f t="shared" si="115"/>
        <v>1</v>
      </c>
      <c r="AD1226" s="293"/>
    </row>
    <row r="1227" spans="1:30" s="238" customFormat="1" ht="18.75" hidden="1" customHeight="1" x14ac:dyDescent="0.3">
      <c r="A1227" s="308" t="s">
        <v>2039</v>
      </c>
      <c r="B1227" s="400" t="s">
        <v>103</v>
      </c>
      <c r="C1227" s="407" t="s">
        <v>22</v>
      </c>
      <c r="D1227" s="379" t="s">
        <v>264</v>
      </c>
      <c r="E1227" s="400" t="s">
        <v>1570</v>
      </c>
      <c r="F1227" s="280" t="s">
        <v>346</v>
      </c>
      <c r="G1227" s="280" t="s">
        <v>3</v>
      </c>
      <c r="H1227" s="249"/>
      <c r="I1227" s="249"/>
      <c r="J1227" s="249"/>
      <c r="K1227" s="249"/>
      <c r="L1227" s="249"/>
      <c r="M1227" s="280">
        <v>49.4</v>
      </c>
      <c r="N1227" s="380">
        <f t="shared" si="110"/>
        <v>24.7</v>
      </c>
      <c r="O1227" s="380">
        <f t="shared" si="111"/>
        <v>16.466666666666665</v>
      </c>
      <c r="P1227" s="381">
        <f t="shared" si="112"/>
        <v>59.28</v>
      </c>
      <c r="Q1227" s="279">
        <v>42371</v>
      </c>
      <c r="R1227" s="280" t="s">
        <v>1648</v>
      </c>
      <c r="S1227" s="280"/>
      <c r="T1227" s="280"/>
      <c r="U1227" s="403">
        <v>1</v>
      </c>
      <c r="V1227" s="279"/>
      <c r="W1227" s="280"/>
      <c r="X1227" s="280"/>
      <c r="Y1227" s="281"/>
      <c r="Z1227" s="282"/>
      <c r="AA1227" s="382"/>
      <c r="AB1227" s="316"/>
      <c r="AC1227" s="383">
        <f t="shared" si="115"/>
        <v>1</v>
      </c>
      <c r="AD1227" s="293"/>
    </row>
    <row r="1228" spans="1:30" s="238" customFormat="1" ht="18.75" hidden="1" customHeight="1" x14ac:dyDescent="0.3">
      <c r="A1228" s="308" t="s">
        <v>2001</v>
      </c>
      <c r="B1228" s="280" t="s">
        <v>1063</v>
      </c>
      <c r="C1228" s="249" t="s">
        <v>1104</v>
      </c>
      <c r="D1228" s="379" t="s">
        <v>1106</v>
      </c>
      <c r="E1228" s="280" t="s">
        <v>2008</v>
      </c>
      <c r="F1228" s="280" t="s">
        <v>1108</v>
      </c>
      <c r="G1228" s="280" t="s">
        <v>3</v>
      </c>
      <c r="H1228" s="249"/>
      <c r="I1228" s="249"/>
      <c r="J1228" s="249"/>
      <c r="K1228" s="249"/>
      <c r="L1228" s="249"/>
      <c r="M1228" s="280">
        <v>13.32</v>
      </c>
      <c r="N1228" s="380">
        <f t="shared" si="110"/>
        <v>6.66</v>
      </c>
      <c r="O1228" s="380">
        <f t="shared" si="111"/>
        <v>4.4400000000000004</v>
      </c>
      <c r="P1228" s="381">
        <f t="shared" si="112"/>
        <v>15.984</v>
      </c>
      <c r="Q1228" s="279">
        <v>42371</v>
      </c>
      <c r="R1228" s="280" t="s">
        <v>1648</v>
      </c>
      <c r="S1228" s="280"/>
      <c r="T1228" s="280"/>
      <c r="U1228" s="289">
        <v>24</v>
      </c>
      <c r="V1228" s="279"/>
      <c r="W1228" s="280"/>
      <c r="X1228" s="280"/>
      <c r="Y1228" s="281"/>
      <c r="Z1228" s="282"/>
      <c r="AA1228" s="382"/>
      <c r="AB1228" s="316"/>
      <c r="AC1228" s="383">
        <f t="shared" si="115"/>
        <v>24</v>
      </c>
      <c r="AD1228" s="293"/>
    </row>
    <row r="1229" spans="1:30" s="238" customFormat="1" ht="18.75" hidden="1" customHeight="1" x14ac:dyDescent="0.3">
      <c r="A1229" s="308" t="s">
        <v>2039</v>
      </c>
      <c r="B1229" s="280" t="s">
        <v>915</v>
      </c>
      <c r="C1229" s="249" t="s">
        <v>868</v>
      </c>
      <c r="D1229" s="379" t="s">
        <v>957</v>
      </c>
      <c r="E1229" s="280" t="s">
        <v>1186</v>
      </c>
      <c r="F1229" s="280" t="s">
        <v>536</v>
      </c>
      <c r="G1229" s="280" t="s">
        <v>3</v>
      </c>
      <c r="H1229" s="249"/>
      <c r="I1229" s="249"/>
      <c r="J1229" s="249"/>
      <c r="K1229" s="249"/>
      <c r="L1229" s="249"/>
      <c r="M1229" s="280">
        <v>12.94</v>
      </c>
      <c r="N1229" s="380">
        <f t="shared" si="110"/>
        <v>6.47</v>
      </c>
      <c r="O1229" s="380">
        <f t="shared" si="111"/>
        <v>4.3133333333333335</v>
      </c>
      <c r="P1229" s="381">
        <f t="shared" si="112"/>
        <v>15.527999999999999</v>
      </c>
      <c r="Q1229" s="279">
        <v>42371</v>
      </c>
      <c r="R1229" s="280" t="s">
        <v>1648</v>
      </c>
      <c r="S1229" s="280"/>
      <c r="T1229" s="280"/>
      <c r="U1229" s="289">
        <v>3</v>
      </c>
      <c r="V1229" s="279"/>
      <c r="W1229" s="280"/>
      <c r="X1229" s="280"/>
      <c r="Y1229" s="281"/>
      <c r="Z1229" s="282"/>
      <c r="AA1229" s="382"/>
      <c r="AB1229" s="316"/>
      <c r="AC1229" s="383">
        <f t="shared" si="115"/>
        <v>3</v>
      </c>
      <c r="AD1229" s="293"/>
    </row>
    <row r="1230" spans="1:30" s="238" customFormat="1" ht="18.75" hidden="1" customHeight="1" x14ac:dyDescent="0.3">
      <c r="A1230" s="308" t="s">
        <v>2015</v>
      </c>
      <c r="B1230" s="280" t="s">
        <v>915</v>
      </c>
      <c r="C1230" s="249" t="s">
        <v>921</v>
      </c>
      <c r="D1230" s="379" t="s">
        <v>958</v>
      </c>
      <c r="E1230" s="280" t="s">
        <v>946</v>
      </c>
      <c r="F1230" s="280"/>
      <c r="G1230" s="280" t="s">
        <v>3</v>
      </c>
      <c r="H1230" s="249"/>
      <c r="I1230" s="249"/>
      <c r="J1230" s="249"/>
      <c r="K1230" s="249"/>
      <c r="L1230" s="249"/>
      <c r="M1230" s="280">
        <v>32.85</v>
      </c>
      <c r="N1230" s="380">
        <f t="shared" si="110"/>
        <v>16.425000000000001</v>
      </c>
      <c r="O1230" s="380">
        <f t="shared" si="111"/>
        <v>10.950000000000001</v>
      </c>
      <c r="P1230" s="381">
        <f t="shared" si="112"/>
        <v>39.42</v>
      </c>
      <c r="Q1230" s="279">
        <v>42371</v>
      </c>
      <c r="R1230" s="280" t="s">
        <v>1648</v>
      </c>
      <c r="S1230" s="280"/>
      <c r="T1230" s="280"/>
      <c r="U1230" s="289">
        <v>1</v>
      </c>
      <c r="V1230" s="279"/>
      <c r="W1230" s="280"/>
      <c r="X1230" s="280"/>
      <c r="Y1230" s="281"/>
      <c r="Z1230" s="282"/>
      <c r="AA1230" s="382"/>
      <c r="AB1230" s="316"/>
      <c r="AC1230" s="383">
        <f t="shared" si="115"/>
        <v>1</v>
      </c>
      <c r="AD1230" s="293"/>
    </row>
    <row r="1231" spans="1:30" s="238" customFormat="1" ht="18.75" hidden="1" customHeight="1" x14ac:dyDescent="0.3">
      <c r="A1231" s="308" t="s">
        <v>2015</v>
      </c>
      <c r="B1231" s="280" t="s">
        <v>880</v>
      </c>
      <c r="C1231" s="249" t="s">
        <v>881</v>
      </c>
      <c r="D1231" s="379" t="s">
        <v>882</v>
      </c>
      <c r="E1231" s="280" t="s">
        <v>641</v>
      </c>
      <c r="F1231" s="280" t="s">
        <v>883</v>
      </c>
      <c r="G1231" s="280" t="s">
        <v>3</v>
      </c>
      <c r="H1231" s="249"/>
      <c r="I1231" s="249"/>
      <c r="J1231" s="249"/>
      <c r="K1231" s="249"/>
      <c r="L1231" s="280"/>
      <c r="M1231" s="274">
        <v>19.68</v>
      </c>
      <c r="N1231" s="274">
        <f t="shared" si="110"/>
        <v>9.84</v>
      </c>
      <c r="O1231" s="274">
        <f t="shared" si="111"/>
        <v>6.56</v>
      </c>
      <c r="P1231" s="408">
        <f t="shared" si="112"/>
        <v>23.616</v>
      </c>
      <c r="Q1231" s="279">
        <v>42371</v>
      </c>
      <c r="R1231" s="280" t="s">
        <v>1648</v>
      </c>
      <c r="S1231" s="280"/>
      <c r="T1231" s="280"/>
      <c r="U1231" s="289">
        <v>1</v>
      </c>
      <c r="V1231" s="279">
        <v>42481</v>
      </c>
      <c r="W1231" s="280" t="s">
        <v>457</v>
      </c>
      <c r="X1231" s="280"/>
      <c r="Y1231" s="281"/>
      <c r="Z1231" s="282">
        <v>1</v>
      </c>
      <c r="AA1231" s="409"/>
      <c r="AB1231" s="316"/>
      <c r="AC1231" s="302">
        <f>U1231-Z1231</f>
        <v>0</v>
      </c>
      <c r="AD1231" s="293" t="s">
        <v>2235</v>
      </c>
    </row>
    <row r="1232" spans="1:30" s="238" customFormat="1" ht="18.75" hidden="1" customHeight="1" x14ac:dyDescent="0.3">
      <c r="A1232" s="308" t="s">
        <v>2039</v>
      </c>
      <c r="B1232" s="280" t="s">
        <v>103</v>
      </c>
      <c r="C1232" s="249" t="s">
        <v>24</v>
      </c>
      <c r="D1232" s="379" t="s">
        <v>263</v>
      </c>
      <c r="E1232" s="280" t="s">
        <v>2041</v>
      </c>
      <c r="F1232" s="280" t="s">
        <v>346</v>
      </c>
      <c r="G1232" s="280" t="s">
        <v>3</v>
      </c>
      <c r="H1232" s="249"/>
      <c r="I1232" s="249"/>
      <c r="J1232" s="249"/>
      <c r="K1232" s="249"/>
      <c r="L1232" s="280"/>
      <c r="M1232" s="274">
        <v>49.4</v>
      </c>
      <c r="N1232" s="274">
        <f t="shared" si="110"/>
        <v>24.7</v>
      </c>
      <c r="O1232" s="274">
        <f t="shared" si="111"/>
        <v>16.466666666666665</v>
      </c>
      <c r="P1232" s="408">
        <f t="shared" si="112"/>
        <v>59.28</v>
      </c>
      <c r="Q1232" s="279">
        <v>42371</v>
      </c>
      <c r="R1232" s="280" t="s">
        <v>1648</v>
      </c>
      <c r="S1232" s="280"/>
      <c r="T1232" s="280"/>
      <c r="U1232" s="289">
        <v>1</v>
      </c>
      <c r="V1232" s="279"/>
      <c r="W1232" s="280"/>
      <c r="X1232" s="280"/>
      <c r="Y1232" s="281"/>
      <c r="Z1232" s="282"/>
      <c r="AA1232" s="409"/>
      <c r="AB1232" s="316"/>
      <c r="AC1232" s="410">
        <f t="shared" si="115"/>
        <v>1</v>
      </c>
      <c r="AD1232" s="293"/>
    </row>
    <row r="1233" spans="1:30" s="238" customFormat="1" ht="18.75" hidden="1" customHeight="1" x14ac:dyDescent="0.3">
      <c r="A1233" s="308" t="s">
        <v>2039</v>
      </c>
      <c r="B1233" s="280" t="s">
        <v>849</v>
      </c>
      <c r="C1233" s="249" t="s">
        <v>24</v>
      </c>
      <c r="D1233" s="379" t="s">
        <v>263</v>
      </c>
      <c r="E1233" s="280" t="s">
        <v>955</v>
      </c>
      <c r="F1233" s="280" t="s">
        <v>346</v>
      </c>
      <c r="G1233" s="280" t="s">
        <v>3</v>
      </c>
      <c r="H1233" s="249"/>
      <c r="I1233" s="249"/>
      <c r="J1233" s="249"/>
      <c r="K1233" s="249"/>
      <c r="L1233" s="280"/>
      <c r="M1233" s="274">
        <v>49.4</v>
      </c>
      <c r="N1233" s="274">
        <f t="shared" si="110"/>
        <v>24.7</v>
      </c>
      <c r="O1233" s="274">
        <f t="shared" si="111"/>
        <v>16.466666666666665</v>
      </c>
      <c r="P1233" s="408">
        <f t="shared" si="112"/>
        <v>59.28</v>
      </c>
      <c r="Q1233" s="279">
        <v>42371</v>
      </c>
      <c r="R1233" s="280" t="s">
        <v>1648</v>
      </c>
      <c r="S1233" s="280"/>
      <c r="T1233" s="280"/>
      <c r="U1233" s="289">
        <v>1</v>
      </c>
      <c r="V1233" s="279"/>
      <c r="W1233" s="280"/>
      <c r="X1233" s="280"/>
      <c r="Y1233" s="281"/>
      <c r="Z1233" s="282"/>
      <c r="AA1233" s="409"/>
      <c r="AB1233" s="316"/>
      <c r="AC1233" s="410">
        <f t="shared" si="115"/>
        <v>1</v>
      </c>
      <c r="AD1233" s="293"/>
    </row>
    <row r="1234" spans="1:30" s="238" customFormat="1" ht="18.75" hidden="1" customHeight="1" x14ac:dyDescent="0.3">
      <c r="A1234" s="308" t="s">
        <v>2039</v>
      </c>
      <c r="B1234" s="280" t="s">
        <v>800</v>
      </c>
      <c r="C1234" s="249" t="s">
        <v>579</v>
      </c>
      <c r="D1234" s="249" t="s">
        <v>580</v>
      </c>
      <c r="E1234" s="280" t="s">
        <v>641</v>
      </c>
      <c r="F1234" s="280" t="s">
        <v>801</v>
      </c>
      <c r="G1234" s="280" t="s">
        <v>3</v>
      </c>
      <c r="H1234" s="249"/>
      <c r="I1234" s="249"/>
      <c r="J1234" s="249"/>
      <c r="K1234" s="249"/>
      <c r="L1234" s="280"/>
      <c r="M1234" s="274">
        <v>31.06</v>
      </c>
      <c r="N1234" s="274">
        <f t="shared" si="110"/>
        <v>15.53</v>
      </c>
      <c r="O1234" s="274">
        <f t="shared" si="111"/>
        <v>10.353333333333333</v>
      </c>
      <c r="P1234" s="408">
        <f t="shared" si="112"/>
        <v>37.271999999999998</v>
      </c>
      <c r="Q1234" s="279">
        <v>42371</v>
      </c>
      <c r="R1234" s="280" t="s">
        <v>1648</v>
      </c>
      <c r="S1234" s="280"/>
      <c r="T1234" s="280"/>
      <c r="U1234" s="289">
        <v>1</v>
      </c>
      <c r="V1234" s="279"/>
      <c r="W1234" s="280"/>
      <c r="X1234" s="280"/>
      <c r="Y1234" s="281"/>
      <c r="Z1234" s="282"/>
      <c r="AA1234" s="411"/>
      <c r="AB1234" s="316"/>
      <c r="AC1234" s="383">
        <f t="shared" si="115"/>
        <v>1</v>
      </c>
      <c r="AD1234" s="293"/>
    </row>
    <row r="1235" spans="1:30" s="238" customFormat="1" hidden="1" x14ac:dyDescent="0.3">
      <c r="A1235" s="308" t="s">
        <v>2039</v>
      </c>
      <c r="B1235" s="280" t="s">
        <v>1101</v>
      </c>
      <c r="C1235" s="249" t="s">
        <v>202</v>
      </c>
      <c r="D1235" s="379" t="s">
        <v>265</v>
      </c>
      <c r="E1235" s="280" t="s">
        <v>2042</v>
      </c>
      <c r="F1235" s="280" t="s">
        <v>346</v>
      </c>
      <c r="G1235" s="280" t="s">
        <v>3</v>
      </c>
      <c r="H1235" s="249"/>
      <c r="I1235" s="249"/>
      <c r="J1235" s="249"/>
      <c r="K1235" s="249"/>
      <c r="L1235" s="249"/>
      <c r="M1235" s="274">
        <v>49.4</v>
      </c>
      <c r="N1235" s="274">
        <f t="shared" ref="N1235:N1257" si="116">+M1235/2</f>
        <v>24.7</v>
      </c>
      <c r="O1235" s="274">
        <f t="shared" ref="O1235:O1257" si="117">+M1235/3</f>
        <v>16.466666666666665</v>
      </c>
      <c r="P1235" s="408">
        <f t="shared" ref="P1235:P1257" si="118">+M1235+(M1235*20%)</f>
        <v>59.28</v>
      </c>
      <c r="Q1235" s="279">
        <v>42371</v>
      </c>
      <c r="R1235" s="280" t="s">
        <v>1648</v>
      </c>
      <c r="S1235" s="280"/>
      <c r="T1235" s="280"/>
      <c r="U1235" s="289">
        <v>1</v>
      </c>
      <c r="V1235" s="279"/>
      <c r="W1235" s="280"/>
      <c r="X1235" s="280"/>
      <c r="Y1235" s="280"/>
      <c r="Z1235" s="282"/>
      <c r="AA1235" s="409"/>
      <c r="AB1235" s="272"/>
      <c r="AC1235" s="412">
        <f t="shared" si="115"/>
        <v>1</v>
      </c>
      <c r="AD1235" s="293"/>
    </row>
    <row r="1236" spans="1:30" s="238" customFormat="1" hidden="1" x14ac:dyDescent="0.3">
      <c r="A1236" s="308" t="s">
        <v>1996</v>
      </c>
      <c r="B1236" s="280" t="s">
        <v>103</v>
      </c>
      <c r="C1236" s="249" t="s">
        <v>205</v>
      </c>
      <c r="D1236" s="379" t="s">
        <v>275</v>
      </c>
      <c r="E1236" s="280" t="s">
        <v>2002</v>
      </c>
      <c r="F1236" s="280" t="s">
        <v>346</v>
      </c>
      <c r="G1236" s="280" t="s">
        <v>3</v>
      </c>
      <c r="H1236" s="249"/>
      <c r="I1236" s="249"/>
      <c r="J1236" s="249"/>
      <c r="K1236" s="249"/>
      <c r="L1236" s="249"/>
      <c r="M1236" s="274">
        <v>47.7</v>
      </c>
      <c r="N1236" s="274">
        <f t="shared" si="116"/>
        <v>23.85</v>
      </c>
      <c r="O1236" s="274">
        <f t="shared" si="117"/>
        <v>15.9</v>
      </c>
      <c r="P1236" s="408">
        <f t="shared" si="118"/>
        <v>57.24</v>
      </c>
      <c r="Q1236" s="279">
        <v>42371</v>
      </c>
      <c r="R1236" s="280" t="s">
        <v>1648</v>
      </c>
      <c r="S1236" s="280"/>
      <c r="T1236" s="280"/>
      <c r="U1236" s="289">
        <v>1</v>
      </c>
      <c r="V1236" s="279"/>
      <c r="W1236" s="280"/>
      <c r="X1236" s="280"/>
      <c r="Y1236" s="280"/>
      <c r="Z1236" s="282"/>
      <c r="AA1236" s="409"/>
      <c r="AB1236" s="272"/>
      <c r="AC1236" s="383">
        <f>U1236-Z1236</f>
        <v>1</v>
      </c>
      <c r="AD1236" s="291"/>
    </row>
    <row r="1237" spans="1:30" s="238" customFormat="1" hidden="1" x14ac:dyDescent="0.3">
      <c r="A1237" s="308" t="s">
        <v>1996</v>
      </c>
      <c r="B1237" s="280" t="s">
        <v>103</v>
      </c>
      <c r="C1237" s="249" t="s">
        <v>205</v>
      </c>
      <c r="D1237" s="379" t="s">
        <v>275</v>
      </c>
      <c r="E1237" s="280" t="s">
        <v>1294</v>
      </c>
      <c r="F1237" s="280" t="s">
        <v>346</v>
      </c>
      <c r="G1237" s="280" t="s">
        <v>3</v>
      </c>
      <c r="H1237" s="249"/>
      <c r="I1237" s="249"/>
      <c r="J1237" s="249"/>
      <c r="K1237" s="249"/>
      <c r="L1237" s="249"/>
      <c r="M1237" s="274">
        <v>47.7</v>
      </c>
      <c r="N1237" s="274">
        <f t="shared" si="116"/>
        <v>23.85</v>
      </c>
      <c r="O1237" s="274">
        <f t="shared" si="117"/>
        <v>15.9</v>
      </c>
      <c r="P1237" s="408">
        <f t="shared" si="118"/>
        <v>57.24</v>
      </c>
      <c r="Q1237" s="279">
        <v>42371</v>
      </c>
      <c r="R1237" s="280" t="s">
        <v>1648</v>
      </c>
      <c r="S1237" s="280"/>
      <c r="T1237" s="280"/>
      <c r="U1237" s="289">
        <v>1</v>
      </c>
      <c r="V1237" s="279"/>
      <c r="W1237" s="280"/>
      <c r="X1237" s="280"/>
      <c r="Y1237" s="280"/>
      <c r="Z1237" s="282"/>
      <c r="AA1237" s="409"/>
      <c r="AB1237" s="272"/>
      <c r="AC1237" s="383">
        <f t="shared" ref="AC1237:AC1257" si="119">U1237</f>
        <v>1</v>
      </c>
      <c r="AD1237" s="291"/>
    </row>
    <row r="1238" spans="1:30" s="238" customFormat="1" hidden="1" x14ac:dyDescent="0.3">
      <c r="A1238" s="308" t="s">
        <v>1307</v>
      </c>
      <c r="B1238" s="280" t="s">
        <v>150</v>
      </c>
      <c r="C1238" s="249" t="s">
        <v>35</v>
      </c>
      <c r="D1238" s="379" t="s">
        <v>222</v>
      </c>
      <c r="E1238" s="280" t="s">
        <v>2035</v>
      </c>
      <c r="F1238" s="280" t="s">
        <v>346</v>
      </c>
      <c r="G1238" s="280" t="s">
        <v>3</v>
      </c>
      <c r="H1238" s="249"/>
      <c r="I1238" s="249"/>
      <c r="J1238" s="249"/>
      <c r="K1238" s="249"/>
      <c r="L1238" s="249"/>
      <c r="M1238" s="274">
        <v>47.7</v>
      </c>
      <c r="N1238" s="274">
        <f t="shared" si="116"/>
        <v>23.85</v>
      </c>
      <c r="O1238" s="274">
        <f t="shared" si="117"/>
        <v>15.9</v>
      </c>
      <c r="P1238" s="408">
        <f t="shared" si="118"/>
        <v>57.24</v>
      </c>
      <c r="Q1238" s="279">
        <v>42371</v>
      </c>
      <c r="R1238" s="280" t="s">
        <v>1648</v>
      </c>
      <c r="S1238" s="280"/>
      <c r="T1238" s="280"/>
      <c r="U1238" s="289">
        <v>1</v>
      </c>
      <c r="V1238" s="279"/>
      <c r="W1238" s="280"/>
      <c r="X1238" s="280"/>
      <c r="Y1238" s="280"/>
      <c r="Z1238" s="282"/>
      <c r="AA1238" s="409"/>
      <c r="AB1238" s="272"/>
      <c r="AC1238" s="383">
        <f t="shared" si="119"/>
        <v>1</v>
      </c>
      <c r="AD1238" s="291"/>
    </row>
    <row r="1239" spans="1:30" s="238" customFormat="1" hidden="1" x14ac:dyDescent="0.3">
      <c r="A1239" s="308" t="s">
        <v>2039</v>
      </c>
      <c r="B1239" s="280" t="s">
        <v>103</v>
      </c>
      <c r="C1239" s="249" t="s">
        <v>35</v>
      </c>
      <c r="D1239" s="379" t="s">
        <v>222</v>
      </c>
      <c r="E1239" s="280" t="s">
        <v>689</v>
      </c>
      <c r="F1239" s="280" t="s">
        <v>346</v>
      </c>
      <c r="G1239" s="280" t="s">
        <v>3</v>
      </c>
      <c r="H1239" s="249"/>
      <c r="I1239" s="249"/>
      <c r="J1239" s="249"/>
      <c r="K1239" s="249"/>
      <c r="L1239" s="249"/>
      <c r="M1239" s="274">
        <v>47.7</v>
      </c>
      <c r="N1239" s="274">
        <f t="shared" si="116"/>
        <v>23.85</v>
      </c>
      <c r="O1239" s="274">
        <f t="shared" si="117"/>
        <v>15.9</v>
      </c>
      <c r="P1239" s="408">
        <f t="shared" si="118"/>
        <v>57.24</v>
      </c>
      <c r="Q1239" s="279">
        <v>42371</v>
      </c>
      <c r="R1239" s="280" t="s">
        <v>1648</v>
      </c>
      <c r="S1239" s="280"/>
      <c r="T1239" s="280"/>
      <c r="U1239" s="289">
        <v>1</v>
      </c>
      <c r="V1239" s="279"/>
      <c r="W1239" s="280"/>
      <c r="X1239" s="280"/>
      <c r="Y1239" s="280"/>
      <c r="Z1239" s="282"/>
      <c r="AA1239" s="409"/>
      <c r="AB1239" s="272"/>
      <c r="AC1239" s="383">
        <f t="shared" si="119"/>
        <v>1</v>
      </c>
      <c r="AD1239" s="291"/>
    </row>
    <row r="1240" spans="1:30" s="238" customFormat="1" hidden="1" x14ac:dyDescent="0.3">
      <c r="A1240" s="308" t="s">
        <v>2039</v>
      </c>
      <c r="B1240" s="280" t="s">
        <v>34</v>
      </c>
      <c r="C1240" s="249" t="s">
        <v>204</v>
      </c>
      <c r="D1240" s="379" t="s">
        <v>274</v>
      </c>
      <c r="E1240" s="280" t="s">
        <v>1768</v>
      </c>
      <c r="F1240" s="280" t="s">
        <v>346</v>
      </c>
      <c r="G1240" s="280" t="s">
        <v>3</v>
      </c>
      <c r="H1240" s="249"/>
      <c r="I1240" s="249"/>
      <c r="J1240" s="249"/>
      <c r="K1240" s="249"/>
      <c r="L1240" s="249"/>
      <c r="M1240" s="274">
        <v>47.7</v>
      </c>
      <c r="N1240" s="274">
        <f t="shared" si="116"/>
        <v>23.85</v>
      </c>
      <c r="O1240" s="274">
        <f t="shared" si="117"/>
        <v>15.9</v>
      </c>
      <c r="P1240" s="408">
        <f t="shared" si="118"/>
        <v>57.24</v>
      </c>
      <c r="Q1240" s="279">
        <v>42371</v>
      </c>
      <c r="R1240" s="280" t="s">
        <v>1648</v>
      </c>
      <c r="S1240" s="280"/>
      <c r="T1240" s="280"/>
      <c r="U1240" s="289">
        <v>1</v>
      </c>
      <c r="V1240" s="279"/>
      <c r="W1240" s="280"/>
      <c r="X1240" s="280"/>
      <c r="Y1240" s="280"/>
      <c r="Z1240" s="282"/>
      <c r="AA1240" s="409"/>
      <c r="AB1240" s="272"/>
      <c r="AC1240" s="383">
        <f t="shared" si="119"/>
        <v>1</v>
      </c>
      <c r="AD1240" s="291"/>
    </row>
    <row r="1241" spans="1:30" s="238" customFormat="1" hidden="1" x14ac:dyDescent="0.3">
      <c r="A1241" s="308" t="s">
        <v>1996</v>
      </c>
      <c r="B1241" s="280" t="s">
        <v>700</v>
      </c>
      <c r="C1241" s="249" t="s">
        <v>701</v>
      </c>
      <c r="D1241" s="249" t="s">
        <v>705</v>
      </c>
      <c r="E1241" s="280" t="s">
        <v>690</v>
      </c>
      <c r="F1241" s="280" t="s">
        <v>552</v>
      </c>
      <c r="G1241" s="280" t="s">
        <v>3</v>
      </c>
      <c r="H1241" s="249"/>
      <c r="I1241" s="249"/>
      <c r="J1241" s="249"/>
      <c r="K1241" s="249"/>
      <c r="L1241" s="249"/>
      <c r="M1241" s="274">
        <v>45.69</v>
      </c>
      <c r="N1241" s="274">
        <f t="shared" si="116"/>
        <v>22.844999999999999</v>
      </c>
      <c r="O1241" s="274">
        <f t="shared" si="117"/>
        <v>15.229999999999999</v>
      </c>
      <c r="P1241" s="408">
        <f t="shared" si="118"/>
        <v>54.827999999999996</v>
      </c>
      <c r="Q1241" s="279">
        <v>42371</v>
      </c>
      <c r="R1241" s="280" t="s">
        <v>1648</v>
      </c>
      <c r="S1241" s="280"/>
      <c r="T1241" s="280"/>
      <c r="U1241" s="289">
        <v>1</v>
      </c>
      <c r="V1241" s="279"/>
      <c r="W1241" s="280"/>
      <c r="X1241" s="280"/>
      <c r="Y1241" s="280"/>
      <c r="Z1241" s="282"/>
      <c r="AA1241" s="409"/>
      <c r="AB1241" s="272"/>
      <c r="AC1241" s="383">
        <f t="shared" si="119"/>
        <v>1</v>
      </c>
      <c r="AD1241" s="293"/>
    </row>
    <row r="1242" spans="1:30" s="238" customFormat="1" hidden="1" x14ac:dyDescent="0.3">
      <c r="A1242" s="413" t="s">
        <v>2015</v>
      </c>
      <c r="B1242" s="386" t="s">
        <v>731</v>
      </c>
      <c r="C1242" s="387" t="s">
        <v>748</v>
      </c>
      <c r="D1242" s="387" t="s">
        <v>779</v>
      </c>
      <c r="E1242" s="280" t="s">
        <v>2018</v>
      </c>
      <c r="F1242" s="280" t="s">
        <v>647</v>
      </c>
      <c r="G1242" s="280" t="s">
        <v>3</v>
      </c>
      <c r="H1242" s="249"/>
      <c r="I1242" s="249"/>
      <c r="J1242" s="249"/>
      <c r="K1242" s="249"/>
      <c r="L1242" s="249"/>
      <c r="M1242" s="280">
        <v>36.54</v>
      </c>
      <c r="N1242" s="274">
        <f t="shared" si="116"/>
        <v>18.27</v>
      </c>
      <c r="O1242" s="274">
        <f t="shared" si="117"/>
        <v>12.18</v>
      </c>
      <c r="P1242" s="408">
        <f t="shared" si="118"/>
        <v>43.847999999999999</v>
      </c>
      <c r="Q1242" s="279">
        <v>42371</v>
      </c>
      <c r="R1242" s="280" t="s">
        <v>1648</v>
      </c>
      <c r="S1242" s="280"/>
      <c r="T1242" s="280"/>
      <c r="U1242" s="289">
        <v>1</v>
      </c>
      <c r="V1242" s="279"/>
      <c r="W1242" s="280"/>
      <c r="X1242" s="280"/>
      <c r="Y1242" s="280"/>
      <c r="Z1242" s="282"/>
      <c r="AA1242" s="409"/>
      <c r="AB1242" s="272"/>
      <c r="AC1242" s="383">
        <f t="shared" si="119"/>
        <v>1</v>
      </c>
      <c r="AD1242" s="293"/>
    </row>
    <row r="1243" spans="1:30" s="238" customFormat="1" hidden="1" x14ac:dyDescent="0.3">
      <c r="A1243" s="308" t="s">
        <v>2224</v>
      </c>
      <c r="B1243" s="391" t="s">
        <v>2157</v>
      </c>
      <c r="C1243" s="414" t="s">
        <v>2221</v>
      </c>
      <c r="D1243" s="384" t="s">
        <v>2169</v>
      </c>
      <c r="E1243" s="415" t="s">
        <v>1615</v>
      </c>
      <c r="F1243" s="280" t="s">
        <v>2075</v>
      </c>
      <c r="G1243" s="280" t="s">
        <v>3</v>
      </c>
      <c r="H1243" s="249"/>
      <c r="I1243" s="249"/>
      <c r="J1243" s="249"/>
      <c r="K1243" s="249"/>
      <c r="L1243" s="249"/>
      <c r="M1243" s="280">
        <v>30.64</v>
      </c>
      <c r="N1243" s="280">
        <f t="shared" si="116"/>
        <v>15.32</v>
      </c>
      <c r="O1243" s="380">
        <f t="shared" si="117"/>
        <v>10.213333333333333</v>
      </c>
      <c r="P1243" s="381">
        <f t="shared" si="118"/>
        <v>36.768000000000001</v>
      </c>
      <c r="Q1243" s="279">
        <v>42478</v>
      </c>
      <c r="R1243" s="280" t="s">
        <v>2077</v>
      </c>
      <c r="S1243" s="280"/>
      <c r="T1243" s="280"/>
      <c r="U1243" s="416">
        <v>3</v>
      </c>
      <c r="V1243" s="308"/>
      <c r="W1243" s="280"/>
      <c r="X1243" s="280"/>
      <c r="Y1243" s="280"/>
      <c r="Z1243" s="282"/>
      <c r="AA1243" s="417"/>
      <c r="AB1243" s="362"/>
      <c r="AC1243" s="383">
        <f t="shared" si="119"/>
        <v>3</v>
      </c>
      <c r="AD1243" s="291"/>
    </row>
    <row r="1244" spans="1:30" s="238" customFormat="1" hidden="1" x14ac:dyDescent="0.3">
      <c r="A1244" s="308" t="s">
        <v>2224</v>
      </c>
      <c r="B1244" s="391" t="s">
        <v>2157</v>
      </c>
      <c r="C1244" s="414" t="s">
        <v>2221</v>
      </c>
      <c r="D1244" s="384" t="s">
        <v>2169</v>
      </c>
      <c r="E1244" s="418" t="s">
        <v>746</v>
      </c>
      <c r="F1244" s="280" t="s">
        <v>2075</v>
      </c>
      <c r="G1244" s="280" t="s">
        <v>3</v>
      </c>
      <c r="H1244" s="249"/>
      <c r="I1244" s="249"/>
      <c r="J1244" s="249"/>
      <c r="K1244" s="249"/>
      <c r="L1244" s="249"/>
      <c r="M1244" s="280">
        <v>30.64</v>
      </c>
      <c r="N1244" s="280">
        <f t="shared" si="116"/>
        <v>15.32</v>
      </c>
      <c r="O1244" s="380">
        <f t="shared" si="117"/>
        <v>10.213333333333333</v>
      </c>
      <c r="P1244" s="381">
        <f t="shared" si="118"/>
        <v>36.768000000000001</v>
      </c>
      <c r="Q1244" s="279">
        <v>42478</v>
      </c>
      <c r="R1244" s="280" t="s">
        <v>2077</v>
      </c>
      <c r="S1244" s="280"/>
      <c r="T1244" s="280"/>
      <c r="U1244" s="419">
        <v>1</v>
      </c>
      <c r="V1244" s="308"/>
      <c r="W1244" s="280"/>
      <c r="X1244" s="280"/>
      <c r="Y1244" s="280"/>
      <c r="Z1244" s="282"/>
      <c r="AA1244" s="417"/>
      <c r="AB1244" s="362"/>
      <c r="AC1244" s="383">
        <f t="shared" si="119"/>
        <v>1</v>
      </c>
      <c r="AD1244" s="420"/>
    </row>
    <row r="1245" spans="1:30" s="238" customFormat="1" hidden="1" x14ac:dyDescent="0.3">
      <c r="A1245" s="308" t="s">
        <v>2224</v>
      </c>
      <c r="B1245" s="391" t="s">
        <v>2157</v>
      </c>
      <c r="C1245" s="414" t="s">
        <v>2148</v>
      </c>
      <c r="D1245" s="384" t="s">
        <v>2149</v>
      </c>
      <c r="E1245" s="418" t="s">
        <v>1255</v>
      </c>
      <c r="F1245" s="280" t="s">
        <v>2075</v>
      </c>
      <c r="G1245" s="280" t="s">
        <v>3</v>
      </c>
      <c r="H1245" s="249"/>
      <c r="I1245" s="249"/>
      <c r="J1245" s="249"/>
      <c r="K1245" s="249"/>
      <c r="L1245" s="249"/>
      <c r="M1245" s="280">
        <v>30.64</v>
      </c>
      <c r="N1245" s="280">
        <f t="shared" si="116"/>
        <v>15.32</v>
      </c>
      <c r="O1245" s="380">
        <f t="shared" si="117"/>
        <v>10.213333333333333</v>
      </c>
      <c r="P1245" s="381">
        <f t="shared" si="118"/>
        <v>36.768000000000001</v>
      </c>
      <c r="Q1245" s="279">
        <v>42478</v>
      </c>
      <c r="R1245" s="280" t="s">
        <v>2077</v>
      </c>
      <c r="S1245" s="280"/>
      <c r="T1245" s="280"/>
      <c r="U1245" s="395">
        <v>3</v>
      </c>
      <c r="V1245" s="308"/>
      <c r="W1245" s="280"/>
      <c r="X1245" s="280"/>
      <c r="Y1245" s="280"/>
      <c r="Z1245" s="282"/>
      <c r="AA1245" s="417"/>
      <c r="AB1245" s="362"/>
      <c r="AC1245" s="383">
        <f t="shared" si="119"/>
        <v>3</v>
      </c>
      <c r="AD1245" s="420"/>
    </row>
    <row r="1246" spans="1:30" s="238" customFormat="1" hidden="1" x14ac:dyDescent="0.3">
      <c r="A1246" s="308" t="s">
        <v>2224</v>
      </c>
      <c r="B1246" s="391" t="s">
        <v>2157</v>
      </c>
      <c r="C1246" s="414" t="s">
        <v>2148</v>
      </c>
      <c r="D1246" s="384" t="s">
        <v>2149</v>
      </c>
      <c r="E1246" s="418" t="s">
        <v>151</v>
      </c>
      <c r="F1246" s="280" t="s">
        <v>2075</v>
      </c>
      <c r="G1246" s="280" t="s">
        <v>3</v>
      </c>
      <c r="H1246" s="249"/>
      <c r="I1246" s="249"/>
      <c r="J1246" s="249"/>
      <c r="K1246" s="249"/>
      <c r="L1246" s="249"/>
      <c r="M1246" s="280">
        <v>30.64</v>
      </c>
      <c r="N1246" s="280">
        <f t="shared" si="116"/>
        <v>15.32</v>
      </c>
      <c r="O1246" s="380">
        <f t="shared" si="117"/>
        <v>10.213333333333333</v>
      </c>
      <c r="P1246" s="381">
        <f t="shared" si="118"/>
        <v>36.768000000000001</v>
      </c>
      <c r="Q1246" s="279">
        <v>42478</v>
      </c>
      <c r="R1246" s="280" t="s">
        <v>2077</v>
      </c>
      <c r="S1246" s="280"/>
      <c r="T1246" s="280"/>
      <c r="U1246" s="419">
        <v>2</v>
      </c>
      <c r="V1246" s="308"/>
      <c r="W1246" s="280"/>
      <c r="X1246" s="280"/>
      <c r="Y1246" s="280"/>
      <c r="Z1246" s="282"/>
      <c r="AA1246" s="417"/>
      <c r="AB1246" s="362"/>
      <c r="AC1246" s="383">
        <f t="shared" si="119"/>
        <v>2</v>
      </c>
      <c r="AD1246" s="420"/>
    </row>
    <row r="1247" spans="1:30" s="238" customFormat="1" hidden="1" x14ac:dyDescent="0.3">
      <c r="A1247" s="308" t="s">
        <v>2224</v>
      </c>
      <c r="B1247" s="391" t="s">
        <v>2157</v>
      </c>
      <c r="C1247" s="414" t="s">
        <v>2222</v>
      </c>
      <c r="D1247" s="384" t="s">
        <v>2170</v>
      </c>
      <c r="E1247" s="418" t="s">
        <v>2179</v>
      </c>
      <c r="F1247" s="280" t="s">
        <v>2075</v>
      </c>
      <c r="G1247" s="280" t="s">
        <v>3</v>
      </c>
      <c r="H1247" s="249"/>
      <c r="I1247" s="249"/>
      <c r="J1247" s="249"/>
      <c r="K1247" s="249"/>
      <c r="L1247" s="249"/>
      <c r="M1247" s="280">
        <v>30.64</v>
      </c>
      <c r="N1247" s="280">
        <f t="shared" si="116"/>
        <v>15.32</v>
      </c>
      <c r="O1247" s="380">
        <f t="shared" si="117"/>
        <v>10.213333333333333</v>
      </c>
      <c r="P1247" s="381">
        <f t="shared" si="118"/>
        <v>36.768000000000001</v>
      </c>
      <c r="Q1247" s="279">
        <v>42478</v>
      </c>
      <c r="R1247" s="280" t="s">
        <v>2077</v>
      </c>
      <c r="S1247" s="280"/>
      <c r="T1247" s="280"/>
      <c r="U1247" s="419">
        <v>3</v>
      </c>
      <c r="V1247" s="308"/>
      <c r="W1247" s="280"/>
      <c r="X1247" s="280"/>
      <c r="Y1247" s="280"/>
      <c r="Z1247" s="282"/>
      <c r="AA1247" s="417"/>
      <c r="AB1247" s="362"/>
      <c r="AC1247" s="383">
        <f t="shared" si="119"/>
        <v>3</v>
      </c>
      <c r="AD1247" s="420"/>
    </row>
    <row r="1248" spans="1:30" s="238" customFormat="1" hidden="1" x14ac:dyDescent="0.3">
      <c r="A1248" s="308" t="s">
        <v>2224</v>
      </c>
      <c r="B1248" s="391" t="s">
        <v>2177</v>
      </c>
      <c r="C1248" s="414" t="s">
        <v>2171</v>
      </c>
      <c r="D1248" s="384" t="s">
        <v>2172</v>
      </c>
      <c r="E1248" s="421" t="s">
        <v>1615</v>
      </c>
      <c r="F1248" s="280" t="s">
        <v>344</v>
      </c>
      <c r="G1248" s="280" t="s">
        <v>3</v>
      </c>
      <c r="H1248" s="249"/>
      <c r="I1248" s="249"/>
      <c r="J1248" s="249"/>
      <c r="K1248" s="249"/>
      <c r="L1248" s="249"/>
      <c r="M1248" s="280">
        <v>37.729999999999997</v>
      </c>
      <c r="N1248" s="380">
        <f t="shared" si="116"/>
        <v>18.864999999999998</v>
      </c>
      <c r="O1248" s="380">
        <f t="shared" si="117"/>
        <v>12.576666666666666</v>
      </c>
      <c r="P1248" s="381">
        <f t="shared" si="118"/>
        <v>45.275999999999996</v>
      </c>
      <c r="Q1248" s="279">
        <v>42478</v>
      </c>
      <c r="R1248" s="280" t="s">
        <v>2077</v>
      </c>
      <c r="S1248" s="280"/>
      <c r="T1248" s="280"/>
      <c r="U1248" s="395">
        <v>2</v>
      </c>
      <c r="V1248" s="308"/>
      <c r="W1248" s="280"/>
      <c r="X1248" s="280"/>
      <c r="Y1248" s="280"/>
      <c r="Z1248" s="282"/>
      <c r="AA1248" s="417"/>
      <c r="AB1248" s="362"/>
      <c r="AC1248" s="383">
        <f t="shared" si="119"/>
        <v>2</v>
      </c>
      <c r="AD1248" s="420"/>
    </row>
    <row r="1249" spans="1:30" s="238" customFormat="1" hidden="1" x14ac:dyDescent="0.3">
      <c r="A1249" s="308" t="s">
        <v>2224</v>
      </c>
      <c r="B1249" s="391" t="s">
        <v>2177</v>
      </c>
      <c r="C1249" s="414" t="s">
        <v>2173</v>
      </c>
      <c r="D1249" s="384" t="s">
        <v>2174</v>
      </c>
      <c r="E1249" s="421" t="s">
        <v>1615</v>
      </c>
      <c r="F1249" s="280" t="s">
        <v>344</v>
      </c>
      <c r="G1249" s="280" t="s">
        <v>3</v>
      </c>
      <c r="H1249" s="249"/>
      <c r="I1249" s="249"/>
      <c r="J1249" s="249"/>
      <c r="K1249" s="249"/>
      <c r="L1249" s="249"/>
      <c r="M1249" s="280">
        <v>37.729999999999997</v>
      </c>
      <c r="N1249" s="380">
        <f t="shared" si="116"/>
        <v>18.864999999999998</v>
      </c>
      <c r="O1249" s="380">
        <f t="shared" si="117"/>
        <v>12.576666666666666</v>
      </c>
      <c r="P1249" s="381">
        <f t="shared" si="118"/>
        <v>45.275999999999996</v>
      </c>
      <c r="Q1249" s="279">
        <v>42478</v>
      </c>
      <c r="R1249" s="280" t="s">
        <v>2077</v>
      </c>
      <c r="S1249" s="280"/>
      <c r="T1249" s="280"/>
      <c r="U1249" s="395">
        <v>1</v>
      </c>
      <c r="V1249" s="308"/>
      <c r="W1249" s="280"/>
      <c r="X1249" s="280"/>
      <c r="Y1249" s="280"/>
      <c r="Z1249" s="282"/>
      <c r="AA1249" s="417"/>
      <c r="AB1249" s="362"/>
      <c r="AC1249" s="383">
        <f t="shared" si="119"/>
        <v>1</v>
      </c>
      <c r="AD1249" s="420"/>
    </row>
    <row r="1250" spans="1:30" s="238" customFormat="1" hidden="1" x14ac:dyDescent="0.3">
      <c r="A1250" s="308" t="s">
        <v>2224</v>
      </c>
      <c r="B1250" s="391" t="s">
        <v>2159</v>
      </c>
      <c r="C1250" s="414" t="s">
        <v>1023</v>
      </c>
      <c r="D1250" s="384" t="s">
        <v>1607</v>
      </c>
      <c r="E1250" s="421" t="s">
        <v>2180</v>
      </c>
      <c r="F1250" s="280" t="s">
        <v>1585</v>
      </c>
      <c r="G1250" s="280" t="s">
        <v>3</v>
      </c>
      <c r="H1250" s="249"/>
      <c r="I1250" s="249"/>
      <c r="J1250" s="249"/>
      <c r="K1250" s="249"/>
      <c r="L1250" s="249"/>
      <c r="M1250" s="280">
        <v>37.33</v>
      </c>
      <c r="N1250" s="380">
        <f t="shared" si="116"/>
        <v>18.664999999999999</v>
      </c>
      <c r="O1250" s="380">
        <f t="shared" si="117"/>
        <v>12.443333333333333</v>
      </c>
      <c r="P1250" s="381">
        <f t="shared" si="118"/>
        <v>44.795999999999999</v>
      </c>
      <c r="Q1250" s="279">
        <v>42478</v>
      </c>
      <c r="R1250" s="280" t="s">
        <v>2077</v>
      </c>
      <c r="S1250" s="280"/>
      <c r="T1250" s="280"/>
      <c r="U1250" s="395">
        <v>2</v>
      </c>
      <c r="V1250" s="308"/>
      <c r="W1250" s="280"/>
      <c r="X1250" s="280"/>
      <c r="Y1250" s="280"/>
      <c r="Z1250" s="282"/>
      <c r="AA1250" s="417"/>
      <c r="AB1250" s="362"/>
      <c r="AC1250" s="383">
        <f t="shared" si="119"/>
        <v>2</v>
      </c>
      <c r="AD1250" s="420"/>
    </row>
    <row r="1251" spans="1:30" s="238" customFormat="1" hidden="1" x14ac:dyDescent="0.3">
      <c r="A1251" s="308" t="s">
        <v>2224</v>
      </c>
      <c r="B1251" s="391" t="s">
        <v>2178</v>
      </c>
      <c r="C1251" s="414" t="s">
        <v>2175</v>
      </c>
      <c r="D1251" s="384" t="s">
        <v>2176</v>
      </c>
      <c r="E1251" s="421" t="s">
        <v>2181</v>
      </c>
      <c r="F1251" s="280" t="s">
        <v>1585</v>
      </c>
      <c r="G1251" s="280" t="s">
        <v>3</v>
      </c>
      <c r="H1251" s="249"/>
      <c r="I1251" s="249"/>
      <c r="J1251" s="249"/>
      <c r="K1251" s="249"/>
      <c r="L1251" s="249"/>
      <c r="M1251" s="280">
        <v>37.33</v>
      </c>
      <c r="N1251" s="380">
        <f t="shared" si="116"/>
        <v>18.664999999999999</v>
      </c>
      <c r="O1251" s="380">
        <f t="shared" si="117"/>
        <v>12.443333333333333</v>
      </c>
      <c r="P1251" s="381">
        <f t="shared" si="118"/>
        <v>44.795999999999999</v>
      </c>
      <c r="Q1251" s="279">
        <v>42478</v>
      </c>
      <c r="R1251" s="280" t="s">
        <v>2077</v>
      </c>
      <c r="S1251" s="280"/>
      <c r="T1251" s="280"/>
      <c r="U1251" s="395">
        <v>1</v>
      </c>
      <c r="V1251" s="308"/>
      <c r="W1251" s="280"/>
      <c r="X1251" s="280"/>
      <c r="Y1251" s="280"/>
      <c r="Z1251" s="282"/>
      <c r="AA1251" s="417"/>
      <c r="AB1251" s="362"/>
      <c r="AC1251" s="383">
        <f t="shared" si="119"/>
        <v>1</v>
      </c>
      <c r="AD1251" s="420"/>
    </row>
    <row r="1252" spans="1:30" s="238" customFormat="1" hidden="1" x14ac:dyDescent="0.3">
      <c r="A1252" s="308" t="s">
        <v>2224</v>
      </c>
      <c r="B1252" s="391" t="s">
        <v>2142</v>
      </c>
      <c r="C1252" s="414" t="s">
        <v>2127</v>
      </c>
      <c r="D1252" s="384" t="s">
        <v>2128</v>
      </c>
      <c r="E1252" s="422" t="s">
        <v>2182</v>
      </c>
      <c r="F1252" s="386" t="s">
        <v>1429</v>
      </c>
      <c r="G1252" s="386" t="s">
        <v>3</v>
      </c>
      <c r="H1252" s="387"/>
      <c r="I1252" s="387"/>
      <c r="J1252" s="387"/>
      <c r="K1252" s="387"/>
      <c r="L1252" s="387"/>
      <c r="M1252" s="386">
        <v>35.15</v>
      </c>
      <c r="N1252" s="380">
        <f t="shared" si="116"/>
        <v>17.574999999999999</v>
      </c>
      <c r="O1252" s="380">
        <f t="shared" si="117"/>
        <v>11.716666666666667</v>
      </c>
      <c r="P1252" s="282">
        <f t="shared" si="118"/>
        <v>42.18</v>
      </c>
      <c r="Q1252" s="423">
        <v>42478</v>
      </c>
      <c r="R1252" s="386" t="s">
        <v>2077</v>
      </c>
      <c r="S1252" s="386"/>
      <c r="T1252" s="386"/>
      <c r="U1252" s="424">
        <v>1</v>
      </c>
      <c r="V1252" s="413"/>
      <c r="W1252" s="386"/>
      <c r="X1252" s="386"/>
      <c r="Y1252" s="386"/>
      <c r="Z1252" s="425"/>
      <c r="AA1252" s="426"/>
      <c r="AB1252" s="427"/>
      <c r="AC1252" s="428">
        <f t="shared" si="119"/>
        <v>1</v>
      </c>
      <c r="AD1252" s="429"/>
    </row>
    <row r="1253" spans="1:30" s="238" customFormat="1" hidden="1" x14ac:dyDescent="0.3">
      <c r="A1253" s="308" t="s">
        <v>2224</v>
      </c>
      <c r="B1253" s="391" t="s">
        <v>2142</v>
      </c>
      <c r="C1253" s="414" t="s">
        <v>2127</v>
      </c>
      <c r="D1253" s="384" t="s">
        <v>2128</v>
      </c>
      <c r="E1253" s="393" t="s">
        <v>1255</v>
      </c>
      <c r="F1253" s="386" t="s">
        <v>1429</v>
      </c>
      <c r="G1253" s="386" t="s">
        <v>3</v>
      </c>
      <c r="H1253" s="387"/>
      <c r="I1253" s="387"/>
      <c r="J1253" s="387"/>
      <c r="K1253" s="387"/>
      <c r="L1253" s="387"/>
      <c r="M1253" s="386">
        <v>35.15</v>
      </c>
      <c r="N1253" s="380">
        <f t="shared" si="116"/>
        <v>17.574999999999999</v>
      </c>
      <c r="O1253" s="380">
        <f t="shared" si="117"/>
        <v>11.716666666666667</v>
      </c>
      <c r="P1253" s="282">
        <f t="shared" si="118"/>
        <v>42.18</v>
      </c>
      <c r="Q1253" s="423">
        <v>42479</v>
      </c>
      <c r="R1253" s="386" t="s">
        <v>2077</v>
      </c>
      <c r="S1253" s="386"/>
      <c r="T1253" s="386"/>
      <c r="U1253" s="424">
        <v>1</v>
      </c>
      <c r="V1253" s="413"/>
      <c r="W1253" s="386"/>
      <c r="X1253" s="386"/>
      <c r="Y1253" s="386"/>
      <c r="Z1253" s="425"/>
      <c r="AA1253" s="426"/>
      <c r="AB1253" s="427"/>
      <c r="AC1253" s="428">
        <f t="shared" si="119"/>
        <v>1</v>
      </c>
      <c r="AD1253" s="429"/>
    </row>
    <row r="1254" spans="1:30" s="238" customFormat="1" hidden="1" x14ac:dyDescent="0.3">
      <c r="A1254" s="308" t="s">
        <v>2224</v>
      </c>
      <c r="B1254" s="391" t="s">
        <v>2142</v>
      </c>
      <c r="C1254" s="414" t="s">
        <v>2127</v>
      </c>
      <c r="D1254" s="384" t="s">
        <v>2128</v>
      </c>
      <c r="E1254" s="393" t="s">
        <v>641</v>
      </c>
      <c r="F1254" s="386" t="s">
        <v>1429</v>
      </c>
      <c r="G1254" s="386" t="s">
        <v>3</v>
      </c>
      <c r="H1254" s="387"/>
      <c r="I1254" s="387"/>
      <c r="J1254" s="387"/>
      <c r="K1254" s="387"/>
      <c r="L1254" s="387"/>
      <c r="M1254" s="386">
        <v>35.15</v>
      </c>
      <c r="N1254" s="380">
        <f t="shared" si="116"/>
        <v>17.574999999999999</v>
      </c>
      <c r="O1254" s="380">
        <f t="shared" si="117"/>
        <v>11.716666666666667</v>
      </c>
      <c r="P1254" s="282">
        <f t="shared" si="118"/>
        <v>42.18</v>
      </c>
      <c r="Q1254" s="423">
        <v>42479</v>
      </c>
      <c r="R1254" s="386" t="s">
        <v>2077</v>
      </c>
      <c r="S1254" s="386"/>
      <c r="T1254" s="386"/>
      <c r="U1254" s="424">
        <v>1</v>
      </c>
      <c r="V1254" s="413"/>
      <c r="W1254" s="386"/>
      <c r="X1254" s="386"/>
      <c r="Y1254" s="386"/>
      <c r="Z1254" s="425"/>
      <c r="AA1254" s="426"/>
      <c r="AB1254" s="427"/>
      <c r="AC1254" s="428">
        <f t="shared" si="119"/>
        <v>1</v>
      </c>
      <c r="AD1254" s="429"/>
    </row>
    <row r="1255" spans="1:30" hidden="1" x14ac:dyDescent="0.3">
      <c r="A1255" s="308" t="s">
        <v>2224</v>
      </c>
      <c r="B1255" s="391" t="s">
        <v>2142</v>
      </c>
      <c r="C1255" s="414" t="s">
        <v>2147</v>
      </c>
      <c r="D1255" s="384" t="s">
        <v>2126</v>
      </c>
      <c r="E1255" s="393" t="s">
        <v>641</v>
      </c>
      <c r="F1255" s="386" t="s">
        <v>1429</v>
      </c>
      <c r="G1255" s="386" t="s">
        <v>3</v>
      </c>
      <c r="H1255" s="387"/>
      <c r="I1255" s="387"/>
      <c r="J1255" s="387"/>
      <c r="K1255" s="387"/>
      <c r="L1255" s="387"/>
      <c r="M1255" s="386">
        <v>35.15</v>
      </c>
      <c r="N1255" s="380">
        <f t="shared" si="116"/>
        <v>17.574999999999999</v>
      </c>
      <c r="O1255" s="380">
        <f t="shared" si="117"/>
        <v>11.716666666666667</v>
      </c>
      <c r="P1255" s="282">
        <f t="shared" si="118"/>
        <v>42.18</v>
      </c>
      <c r="Q1255" s="423">
        <v>42479</v>
      </c>
      <c r="R1255" s="386" t="s">
        <v>2077</v>
      </c>
      <c r="S1255" s="386"/>
      <c r="T1255" s="386"/>
      <c r="U1255" s="424">
        <v>7</v>
      </c>
      <c r="V1255" s="413"/>
      <c r="W1255" s="386"/>
      <c r="X1255" s="386"/>
      <c r="Y1255" s="386"/>
      <c r="Z1255" s="425"/>
      <c r="AA1255" s="426"/>
      <c r="AB1255" s="427"/>
      <c r="AC1255" s="428">
        <f t="shared" si="119"/>
        <v>7</v>
      </c>
      <c r="AD1255" s="429"/>
    </row>
    <row r="1256" spans="1:30" s="238" customFormat="1" hidden="1" x14ac:dyDescent="0.3">
      <c r="A1256" s="308" t="s">
        <v>2224</v>
      </c>
      <c r="B1256" s="391" t="s">
        <v>2142</v>
      </c>
      <c r="C1256" s="414" t="s">
        <v>2145</v>
      </c>
      <c r="D1256" s="384" t="s">
        <v>2146</v>
      </c>
      <c r="E1256" s="430" t="s">
        <v>1255</v>
      </c>
      <c r="F1256" s="386" t="s">
        <v>1429</v>
      </c>
      <c r="G1256" s="386" t="s">
        <v>3</v>
      </c>
      <c r="H1256" s="387"/>
      <c r="I1256" s="387"/>
      <c r="J1256" s="387"/>
      <c r="K1256" s="387"/>
      <c r="L1256" s="387"/>
      <c r="M1256" s="386">
        <v>35.15</v>
      </c>
      <c r="N1256" s="380">
        <f t="shared" si="116"/>
        <v>17.574999999999999</v>
      </c>
      <c r="O1256" s="380">
        <f t="shared" si="117"/>
        <v>11.716666666666667</v>
      </c>
      <c r="P1256" s="282">
        <f t="shared" si="118"/>
        <v>42.18</v>
      </c>
      <c r="Q1256" s="423">
        <v>42479</v>
      </c>
      <c r="R1256" s="386" t="s">
        <v>2077</v>
      </c>
      <c r="S1256" s="386"/>
      <c r="T1256" s="386"/>
      <c r="U1256" s="424">
        <v>6</v>
      </c>
      <c r="V1256" s="413"/>
      <c r="W1256" s="386"/>
      <c r="X1256" s="386"/>
      <c r="Y1256" s="386"/>
      <c r="Z1256" s="425"/>
      <c r="AA1256" s="426"/>
      <c r="AB1256" s="427"/>
      <c r="AC1256" s="428">
        <f t="shared" si="119"/>
        <v>6</v>
      </c>
      <c r="AD1256" s="429"/>
    </row>
    <row r="1257" spans="1:30" s="238" customFormat="1" ht="19.5" hidden="1" thickBot="1" x14ac:dyDescent="0.35">
      <c r="A1257" s="431"/>
      <c r="B1257" s="432" t="s">
        <v>2143</v>
      </c>
      <c r="C1257" s="433" t="s">
        <v>2136</v>
      </c>
      <c r="D1257" s="433" t="s">
        <v>2190</v>
      </c>
      <c r="E1257" s="434" t="s">
        <v>2220</v>
      </c>
      <c r="F1257" s="435" t="s">
        <v>1346</v>
      </c>
      <c r="G1257" s="435" t="s">
        <v>3</v>
      </c>
      <c r="H1257" s="436"/>
      <c r="I1257" s="436"/>
      <c r="J1257" s="436"/>
      <c r="K1257" s="436"/>
      <c r="L1257" s="436"/>
      <c r="M1257" s="435">
        <v>35.15</v>
      </c>
      <c r="N1257" s="437">
        <f t="shared" si="116"/>
        <v>17.574999999999999</v>
      </c>
      <c r="O1257" s="437">
        <f t="shared" si="117"/>
        <v>11.716666666666667</v>
      </c>
      <c r="P1257" s="438">
        <f t="shared" si="118"/>
        <v>42.18</v>
      </c>
      <c r="Q1257" s="439">
        <v>42478</v>
      </c>
      <c r="R1257" s="435" t="s">
        <v>2077</v>
      </c>
      <c r="S1257" s="435"/>
      <c r="T1257" s="435"/>
      <c r="U1257" s="440">
        <v>1</v>
      </c>
      <c r="V1257" s="441"/>
      <c r="W1257" s="435"/>
      <c r="X1257" s="435"/>
      <c r="Y1257" s="435"/>
      <c r="Z1257" s="438"/>
      <c r="AA1257" s="442"/>
      <c r="AB1257" s="443"/>
      <c r="AC1257" s="444">
        <f t="shared" si="119"/>
        <v>1</v>
      </c>
      <c r="AD1257" s="445"/>
    </row>
    <row r="1258" spans="1:30" x14ac:dyDescent="0.3">
      <c r="A1258" s="238"/>
      <c r="B1258" s="238"/>
      <c r="D1258" s="238"/>
      <c r="E1258" s="238"/>
      <c r="F1258" s="238"/>
      <c r="G1258" s="238"/>
      <c r="H1258" s="309"/>
      <c r="I1258" s="309"/>
      <c r="J1258" s="309"/>
      <c r="K1258" s="309"/>
      <c r="L1258" s="309"/>
      <c r="Q1258" s="240"/>
      <c r="R1258" s="240"/>
      <c r="S1258" s="240"/>
      <c r="T1258" s="240"/>
      <c r="U1258" s="240"/>
      <c r="V1258" s="240"/>
      <c r="W1258" s="240"/>
      <c r="X1258" s="240"/>
      <c r="Y1258" s="240"/>
      <c r="Z1258" s="240"/>
    </row>
    <row r="1259" spans="1:30" x14ac:dyDescent="0.3">
      <c r="A1259" s="238"/>
      <c r="B1259" s="238"/>
      <c r="D1259" s="238"/>
      <c r="E1259" s="238"/>
      <c r="F1259" s="238"/>
      <c r="G1259" s="238"/>
      <c r="H1259" s="309"/>
      <c r="I1259" s="309"/>
      <c r="J1259" s="309"/>
      <c r="K1259" s="309"/>
      <c r="L1259" s="309"/>
      <c r="Q1259" s="240"/>
      <c r="R1259" s="240"/>
      <c r="S1259" s="240"/>
      <c r="T1259" s="240"/>
      <c r="U1259" s="240"/>
      <c r="V1259" s="240"/>
      <c r="W1259" s="240"/>
      <c r="X1259" s="240"/>
      <c r="Y1259" s="240"/>
      <c r="Z1259" s="240"/>
    </row>
    <row r="1260" spans="1:30" x14ac:dyDescent="0.3">
      <c r="A1260" s="238"/>
      <c r="B1260" s="238"/>
      <c r="D1260" s="238"/>
      <c r="E1260" s="238"/>
      <c r="F1260" s="238"/>
      <c r="G1260" s="238"/>
      <c r="H1260" s="309"/>
      <c r="I1260" s="309"/>
      <c r="J1260" s="309"/>
      <c r="K1260" s="309"/>
      <c r="L1260" s="309"/>
      <c r="Q1260" s="240"/>
      <c r="R1260" s="240"/>
      <c r="S1260" s="240"/>
      <c r="T1260" s="240"/>
      <c r="U1260" s="240"/>
      <c r="V1260" s="240"/>
      <c r="W1260" s="240"/>
      <c r="X1260" s="240"/>
      <c r="Y1260" s="240"/>
      <c r="Z1260" s="240"/>
    </row>
    <row r="1261" spans="1:30" x14ac:dyDescent="0.3">
      <c r="A1261" s="238"/>
      <c r="B1261" s="238"/>
      <c r="D1261" s="238"/>
      <c r="E1261" s="238"/>
      <c r="F1261" s="238"/>
      <c r="G1261" s="238"/>
      <c r="H1261" s="309"/>
      <c r="I1261" s="309"/>
      <c r="J1261" s="309"/>
      <c r="K1261" s="309"/>
      <c r="L1261" s="309"/>
      <c r="Q1261" s="240"/>
      <c r="R1261" s="240"/>
      <c r="S1261" s="240"/>
      <c r="T1261" s="240"/>
      <c r="U1261" s="240"/>
      <c r="V1261" s="240"/>
      <c r="W1261" s="240"/>
      <c r="X1261" s="240"/>
      <c r="Y1261" s="240"/>
      <c r="Z1261" s="240"/>
    </row>
    <row r="1262" spans="1:30" x14ac:dyDescent="0.3">
      <c r="A1262" s="238"/>
      <c r="B1262" s="238"/>
      <c r="D1262" s="238"/>
      <c r="E1262" s="238"/>
      <c r="F1262" s="238"/>
      <c r="G1262" s="238"/>
      <c r="H1262" s="309"/>
      <c r="I1262" s="309"/>
      <c r="J1262" s="309"/>
      <c r="K1262" s="309"/>
      <c r="L1262" s="309"/>
      <c r="Q1262" s="240"/>
      <c r="R1262" s="240"/>
      <c r="S1262" s="240"/>
      <c r="T1262" s="240"/>
      <c r="U1262" s="240"/>
      <c r="V1262" s="240"/>
      <c r="W1262" s="240"/>
      <c r="X1262" s="240"/>
      <c r="Y1262" s="240"/>
      <c r="Z1262" s="240"/>
    </row>
    <row r="1263" spans="1:30" x14ac:dyDescent="0.3">
      <c r="A1263" s="238"/>
      <c r="B1263" s="238"/>
      <c r="D1263" s="238"/>
      <c r="E1263" s="238"/>
      <c r="F1263" s="238"/>
      <c r="G1263" s="238"/>
      <c r="H1263" s="309"/>
      <c r="I1263" s="309"/>
      <c r="J1263" s="309"/>
      <c r="K1263" s="309"/>
      <c r="L1263" s="309"/>
      <c r="Q1263" s="240"/>
      <c r="R1263" s="240"/>
      <c r="S1263" s="240"/>
      <c r="T1263" s="240"/>
      <c r="U1263" s="240"/>
      <c r="V1263" s="240"/>
      <c r="W1263" s="240"/>
      <c r="X1263" s="240"/>
      <c r="Y1263" s="240"/>
      <c r="Z1263" s="240"/>
    </row>
    <row r="1264" spans="1:30" x14ac:dyDescent="0.3">
      <c r="A1264" s="238"/>
      <c r="B1264" s="238"/>
      <c r="D1264" s="238"/>
      <c r="E1264" s="238"/>
      <c r="F1264" s="238"/>
      <c r="G1264" s="238"/>
      <c r="H1264" s="309"/>
      <c r="I1264" s="309"/>
      <c r="J1264" s="309"/>
      <c r="K1264" s="309"/>
      <c r="L1264" s="309"/>
      <c r="Q1264" s="240"/>
      <c r="R1264" s="240"/>
      <c r="S1264" s="240"/>
      <c r="T1264" s="240"/>
      <c r="U1264" s="240"/>
      <c r="V1264" s="240"/>
      <c r="W1264" s="240"/>
      <c r="X1264" s="240"/>
      <c r="Y1264" s="240"/>
      <c r="Z1264" s="240"/>
    </row>
    <row r="1265" spans="1:26" x14ac:dyDescent="0.3">
      <c r="A1265" s="238"/>
      <c r="B1265" s="238"/>
      <c r="D1265" s="238"/>
      <c r="E1265" s="238"/>
      <c r="F1265" s="238"/>
      <c r="G1265" s="238"/>
      <c r="H1265" s="309"/>
      <c r="I1265" s="309"/>
      <c r="J1265" s="309"/>
      <c r="K1265" s="309"/>
      <c r="L1265" s="309"/>
      <c r="Q1265" s="240"/>
      <c r="R1265" s="240"/>
      <c r="S1265" s="240"/>
      <c r="T1265" s="240"/>
      <c r="U1265" s="240"/>
      <c r="V1265" s="240"/>
      <c r="W1265" s="240"/>
      <c r="X1265" s="240"/>
      <c r="Y1265" s="240"/>
      <c r="Z1265" s="240"/>
    </row>
    <row r="1266" spans="1:26" x14ac:dyDescent="0.3">
      <c r="A1266" s="238"/>
      <c r="B1266" s="238"/>
      <c r="D1266" s="238"/>
      <c r="E1266" s="238"/>
      <c r="F1266" s="238"/>
      <c r="G1266" s="238"/>
      <c r="H1266" s="309"/>
      <c r="I1266" s="309"/>
      <c r="J1266" s="309"/>
      <c r="K1266" s="309"/>
      <c r="L1266" s="309"/>
      <c r="Q1266" s="240"/>
      <c r="R1266" s="240"/>
      <c r="S1266" s="240"/>
      <c r="T1266" s="240"/>
      <c r="U1266" s="240"/>
      <c r="V1266" s="240"/>
      <c r="W1266" s="240"/>
      <c r="X1266" s="240"/>
      <c r="Y1266" s="240"/>
      <c r="Z1266" s="240"/>
    </row>
    <row r="1267" spans="1:26" x14ac:dyDescent="0.3">
      <c r="A1267" s="238"/>
      <c r="B1267" s="238"/>
      <c r="D1267" s="238"/>
      <c r="E1267" s="238"/>
      <c r="F1267" s="238"/>
      <c r="G1267" s="238"/>
      <c r="H1267" s="309"/>
      <c r="I1267" s="309"/>
      <c r="J1267" s="309"/>
      <c r="K1267" s="309"/>
      <c r="L1267" s="309"/>
      <c r="Q1267" s="240"/>
      <c r="R1267" s="240"/>
      <c r="S1267" s="240"/>
      <c r="T1267" s="240"/>
      <c r="U1267" s="240"/>
      <c r="V1267" s="240"/>
      <c r="W1267" s="240"/>
      <c r="X1267" s="240"/>
      <c r="Y1267" s="240"/>
      <c r="Z1267" s="240"/>
    </row>
    <row r="1268" spans="1:26" x14ac:dyDescent="0.3">
      <c r="A1268" s="238"/>
      <c r="B1268" s="238"/>
      <c r="D1268" s="238"/>
      <c r="E1268" s="238"/>
      <c r="F1268" s="238"/>
      <c r="G1268" s="238"/>
      <c r="H1268" s="309"/>
      <c r="I1268" s="309"/>
      <c r="J1268" s="309"/>
      <c r="K1268" s="309"/>
      <c r="L1268" s="309"/>
      <c r="Q1268" s="240"/>
      <c r="R1268" s="240"/>
      <c r="S1268" s="240"/>
      <c r="T1268" s="240"/>
      <c r="U1268" s="240"/>
      <c r="V1268" s="240"/>
      <c r="W1268" s="240"/>
      <c r="X1268" s="240"/>
      <c r="Y1268" s="240"/>
      <c r="Z1268" s="240"/>
    </row>
    <row r="1269" spans="1:26" x14ac:dyDescent="0.3">
      <c r="A1269" s="238"/>
      <c r="B1269" s="238"/>
      <c r="D1269" s="238"/>
      <c r="E1269" s="238"/>
      <c r="F1269" s="238"/>
      <c r="G1269" s="238"/>
      <c r="H1269" s="309"/>
      <c r="I1269" s="309"/>
      <c r="J1269" s="309"/>
      <c r="K1269" s="309"/>
      <c r="L1269" s="309"/>
      <c r="Q1269" s="240"/>
      <c r="R1269" s="240"/>
      <c r="S1269" s="240"/>
      <c r="T1269" s="240"/>
      <c r="U1269" s="240"/>
      <c r="V1269" s="240"/>
      <c r="W1269" s="240"/>
      <c r="X1269" s="240"/>
      <c r="Y1269" s="240"/>
      <c r="Z1269" s="240"/>
    </row>
    <row r="1270" spans="1:26" x14ac:dyDescent="0.3">
      <c r="A1270" s="238"/>
      <c r="B1270" s="238"/>
      <c r="D1270" s="238"/>
      <c r="E1270" s="238"/>
      <c r="F1270" s="238"/>
      <c r="G1270" s="238"/>
      <c r="H1270" s="309"/>
      <c r="I1270" s="309"/>
      <c r="J1270" s="309"/>
      <c r="K1270" s="309"/>
      <c r="L1270" s="309"/>
      <c r="Q1270" s="240"/>
      <c r="R1270" s="240"/>
      <c r="S1270" s="240"/>
      <c r="T1270" s="240"/>
      <c r="U1270" s="240"/>
      <c r="V1270" s="240"/>
      <c r="W1270" s="240"/>
      <c r="X1270" s="240"/>
      <c r="Y1270" s="240"/>
      <c r="Z1270" s="240"/>
    </row>
    <row r="1271" spans="1:26" x14ac:dyDescent="0.3">
      <c r="A1271" s="238"/>
      <c r="B1271" s="238"/>
      <c r="D1271" s="238"/>
      <c r="E1271" s="238"/>
      <c r="F1271" s="238"/>
      <c r="G1271" s="238"/>
      <c r="H1271" s="309"/>
      <c r="I1271" s="309"/>
      <c r="J1271" s="309"/>
      <c r="K1271" s="309"/>
      <c r="L1271" s="309"/>
      <c r="Q1271" s="240"/>
      <c r="R1271" s="240"/>
      <c r="S1271" s="240"/>
      <c r="T1271" s="240"/>
      <c r="U1271" s="240"/>
      <c r="V1271" s="240"/>
      <c r="W1271" s="240"/>
      <c r="X1271" s="240"/>
      <c r="Y1271" s="240"/>
      <c r="Z1271" s="240"/>
    </row>
    <row r="1272" spans="1:26" x14ac:dyDescent="0.3">
      <c r="A1272" s="238"/>
      <c r="B1272" s="238"/>
      <c r="D1272" s="238"/>
      <c r="E1272" s="238"/>
      <c r="F1272" s="238"/>
      <c r="G1272" s="238"/>
      <c r="H1272" s="309"/>
      <c r="I1272" s="309"/>
      <c r="J1272" s="309"/>
      <c r="K1272" s="309"/>
      <c r="L1272" s="309"/>
      <c r="Q1272" s="240"/>
      <c r="R1272" s="240"/>
      <c r="S1272" s="240"/>
      <c r="T1272" s="240"/>
      <c r="U1272" s="240"/>
      <c r="V1272" s="240"/>
      <c r="W1272" s="240"/>
      <c r="X1272" s="240"/>
      <c r="Y1272" s="240"/>
      <c r="Z1272" s="240"/>
    </row>
    <row r="1273" spans="1:26" x14ac:dyDescent="0.3">
      <c r="A1273" s="238"/>
      <c r="B1273" s="238"/>
      <c r="D1273" s="238"/>
      <c r="E1273" s="238"/>
      <c r="F1273" s="238"/>
      <c r="G1273" s="238"/>
      <c r="H1273" s="309"/>
      <c r="I1273" s="309"/>
      <c r="J1273" s="309"/>
      <c r="K1273" s="309"/>
      <c r="L1273" s="309"/>
      <c r="Q1273" s="240"/>
      <c r="R1273" s="240"/>
      <c r="S1273" s="240"/>
      <c r="T1273" s="240"/>
      <c r="U1273" s="240"/>
      <c r="V1273" s="240"/>
      <c r="W1273" s="240"/>
      <c r="X1273" s="240"/>
      <c r="Y1273" s="240"/>
      <c r="Z1273" s="240"/>
    </row>
    <row r="1274" spans="1:26" x14ac:dyDescent="0.3">
      <c r="A1274" s="238"/>
      <c r="B1274" s="238"/>
      <c r="D1274" s="238"/>
      <c r="E1274" s="238"/>
      <c r="F1274" s="238"/>
      <c r="G1274" s="238"/>
      <c r="H1274" s="309"/>
      <c r="I1274" s="309"/>
      <c r="J1274" s="309"/>
      <c r="K1274" s="309"/>
      <c r="L1274" s="309"/>
      <c r="Q1274" s="240"/>
      <c r="R1274" s="240"/>
      <c r="S1274" s="240"/>
      <c r="T1274" s="240"/>
      <c r="U1274" s="240"/>
      <c r="V1274" s="240"/>
      <c r="W1274" s="240"/>
      <c r="X1274" s="240"/>
      <c r="Y1274" s="240"/>
      <c r="Z1274" s="240"/>
    </row>
    <row r="1275" spans="1:26" x14ac:dyDescent="0.3">
      <c r="A1275" s="238"/>
      <c r="B1275" s="238"/>
      <c r="D1275" s="238"/>
      <c r="E1275" s="238"/>
      <c r="F1275" s="238"/>
      <c r="G1275" s="238"/>
      <c r="H1275" s="309"/>
      <c r="I1275" s="309"/>
      <c r="J1275" s="309"/>
      <c r="K1275" s="309"/>
      <c r="L1275" s="309"/>
      <c r="Q1275" s="240"/>
      <c r="R1275" s="240"/>
      <c r="S1275" s="240"/>
      <c r="T1275" s="240"/>
      <c r="U1275" s="240"/>
      <c r="V1275" s="240"/>
      <c r="W1275" s="240"/>
      <c r="X1275" s="240"/>
      <c r="Y1275" s="240"/>
      <c r="Z1275" s="240"/>
    </row>
    <row r="1276" spans="1:26" x14ac:dyDescent="0.3">
      <c r="A1276" s="238"/>
      <c r="B1276" s="238"/>
      <c r="D1276" s="238"/>
      <c r="E1276" s="238"/>
      <c r="F1276" s="238"/>
      <c r="G1276" s="238"/>
      <c r="H1276" s="309"/>
      <c r="I1276" s="309"/>
      <c r="J1276" s="309"/>
      <c r="K1276" s="309"/>
      <c r="L1276" s="309"/>
      <c r="Q1276" s="240"/>
      <c r="R1276" s="240"/>
      <c r="S1276" s="240"/>
      <c r="T1276" s="240"/>
      <c r="U1276" s="240"/>
      <c r="V1276" s="240"/>
      <c r="W1276" s="240"/>
      <c r="X1276" s="240"/>
      <c r="Y1276" s="240"/>
      <c r="Z1276" s="240"/>
    </row>
    <row r="1277" spans="1:26" x14ac:dyDescent="0.3">
      <c r="A1277" s="238"/>
      <c r="B1277" s="238"/>
      <c r="D1277" s="238"/>
      <c r="E1277" s="238"/>
      <c r="F1277" s="238"/>
      <c r="G1277" s="238"/>
      <c r="H1277" s="309"/>
      <c r="I1277" s="309"/>
      <c r="J1277" s="309"/>
      <c r="K1277" s="309"/>
      <c r="L1277" s="309"/>
      <c r="Q1277" s="240"/>
      <c r="R1277" s="240"/>
      <c r="S1277" s="240"/>
      <c r="T1277" s="240"/>
      <c r="U1277" s="240"/>
      <c r="V1277" s="240"/>
      <c r="W1277" s="240"/>
      <c r="X1277" s="240"/>
      <c r="Y1277" s="240"/>
      <c r="Z1277" s="240"/>
    </row>
    <row r="1278" spans="1:26" x14ac:dyDescent="0.3">
      <c r="A1278" s="238"/>
      <c r="B1278" s="238"/>
      <c r="D1278" s="238"/>
      <c r="E1278" s="238"/>
      <c r="F1278" s="238"/>
      <c r="G1278" s="238"/>
      <c r="H1278" s="309"/>
      <c r="I1278" s="309"/>
      <c r="J1278" s="309"/>
      <c r="K1278" s="309"/>
      <c r="L1278" s="309"/>
      <c r="Q1278" s="240"/>
      <c r="R1278" s="240"/>
      <c r="S1278" s="240"/>
      <c r="T1278" s="240"/>
      <c r="U1278" s="240"/>
      <c r="V1278" s="240"/>
      <c r="W1278" s="240"/>
      <c r="X1278" s="240"/>
      <c r="Y1278" s="240"/>
      <c r="Z1278" s="240"/>
    </row>
    <row r="1279" spans="1:26" x14ac:dyDescent="0.3">
      <c r="A1279" s="238"/>
      <c r="B1279" s="238"/>
      <c r="D1279" s="238"/>
      <c r="E1279" s="238"/>
      <c r="F1279" s="238"/>
      <c r="G1279" s="238"/>
      <c r="H1279" s="309"/>
      <c r="I1279" s="309"/>
      <c r="J1279" s="309"/>
      <c r="K1279" s="309"/>
      <c r="L1279" s="309"/>
      <c r="Q1279" s="240"/>
      <c r="R1279" s="240"/>
      <c r="S1279" s="240"/>
      <c r="T1279" s="240"/>
      <c r="U1279" s="240"/>
      <c r="V1279" s="240"/>
      <c r="W1279" s="240"/>
      <c r="X1279" s="240"/>
      <c r="Y1279" s="240"/>
      <c r="Z1279" s="240"/>
    </row>
    <row r="1280" spans="1:26" x14ac:dyDescent="0.3">
      <c r="A1280" s="238"/>
      <c r="B1280" s="238"/>
      <c r="D1280" s="238"/>
      <c r="E1280" s="238"/>
      <c r="F1280" s="238"/>
      <c r="G1280" s="238"/>
      <c r="Q1280" s="240"/>
      <c r="R1280" s="240"/>
      <c r="S1280" s="240"/>
      <c r="T1280" s="240"/>
      <c r="U1280" s="240"/>
      <c r="V1280" s="240"/>
      <c r="W1280" s="240"/>
      <c r="X1280" s="240"/>
      <c r="Y1280" s="240"/>
      <c r="Z1280" s="240"/>
    </row>
    <row r="1281" spans="1:26" x14ac:dyDescent="0.3">
      <c r="A1281" s="238"/>
      <c r="B1281" s="238"/>
      <c r="D1281" s="238"/>
      <c r="E1281" s="238"/>
      <c r="F1281" s="238"/>
      <c r="G1281" s="238"/>
      <c r="Q1281" s="240"/>
      <c r="R1281" s="240"/>
      <c r="S1281" s="240"/>
      <c r="T1281" s="240"/>
      <c r="U1281" s="240"/>
      <c r="V1281" s="240"/>
      <c r="W1281" s="240"/>
      <c r="X1281" s="240"/>
      <c r="Y1281" s="240"/>
      <c r="Z1281" s="240"/>
    </row>
    <row r="1282" spans="1:26" x14ac:dyDescent="0.3">
      <c r="A1282" s="238"/>
      <c r="B1282" s="238"/>
      <c r="D1282" s="238"/>
      <c r="E1282" s="238"/>
      <c r="F1282" s="238"/>
      <c r="G1282" s="238"/>
      <c r="Q1282" s="240"/>
      <c r="R1282" s="240"/>
      <c r="S1282" s="240"/>
      <c r="T1282" s="240"/>
      <c r="U1282" s="240"/>
      <c r="V1282" s="240"/>
      <c r="W1282" s="240"/>
      <c r="X1282" s="240"/>
      <c r="Y1282" s="240"/>
      <c r="Z1282" s="240"/>
    </row>
    <row r="1283" spans="1:26" x14ac:dyDescent="0.3">
      <c r="A1283" s="238"/>
      <c r="B1283" s="238"/>
      <c r="D1283" s="238"/>
      <c r="E1283" s="238"/>
      <c r="F1283" s="238"/>
      <c r="G1283" s="238"/>
      <c r="Q1283" s="240"/>
      <c r="R1283" s="240"/>
      <c r="S1283" s="240"/>
      <c r="T1283" s="240"/>
      <c r="U1283" s="240"/>
      <c r="V1283" s="240"/>
      <c r="W1283" s="240"/>
      <c r="X1283" s="240"/>
      <c r="Y1283" s="240"/>
      <c r="Z1283" s="240"/>
    </row>
    <row r="1284" spans="1:26" x14ac:dyDescent="0.3">
      <c r="A1284" s="238"/>
      <c r="B1284" s="238"/>
      <c r="D1284" s="238"/>
      <c r="E1284" s="238"/>
      <c r="F1284" s="238"/>
      <c r="G1284" s="238"/>
      <c r="Q1284" s="240"/>
      <c r="R1284" s="240"/>
      <c r="S1284" s="240"/>
      <c r="T1284" s="240"/>
      <c r="U1284" s="240"/>
      <c r="V1284" s="240"/>
      <c r="W1284" s="240"/>
      <c r="X1284" s="240"/>
      <c r="Y1284" s="240"/>
      <c r="Z1284" s="240"/>
    </row>
    <row r="1285" spans="1:26" x14ac:dyDescent="0.3">
      <c r="A1285" s="238"/>
      <c r="B1285" s="238"/>
      <c r="D1285" s="238"/>
      <c r="E1285" s="238"/>
      <c r="F1285" s="238"/>
      <c r="G1285" s="238"/>
      <c r="Q1285" s="240"/>
      <c r="R1285" s="240"/>
      <c r="S1285" s="240"/>
      <c r="T1285" s="240"/>
      <c r="U1285" s="240"/>
      <c r="V1285" s="240"/>
      <c r="W1285" s="240"/>
      <c r="X1285" s="240"/>
      <c r="Y1285" s="240"/>
      <c r="Z1285" s="240"/>
    </row>
  </sheetData>
  <autoFilter ref="A12:AD1257">
    <filterColumn colId="2">
      <filters>
        <filter val="MAT5193-0157/SFN40"/>
      </filters>
    </filterColumn>
    <filterColumn colId="7" showButton="0"/>
    <filterColumn colId="8" showButton="0"/>
    <filterColumn colId="9" showButton="0"/>
    <filterColumn colId="12" showButton="0"/>
    <filterColumn colId="13" showButton="0"/>
    <filterColumn colId="16" showButton="0"/>
    <filterColumn colId="17" showButton="0"/>
    <filterColumn colId="18" showButton="0"/>
    <filterColumn colId="19" showButton="0"/>
    <filterColumn colId="21" showButton="0"/>
    <filterColumn colId="22" showButton="0"/>
    <filterColumn colId="23" showButton="0"/>
    <filterColumn colId="24" showButton="0"/>
    <filterColumn colId="26" showButton="0"/>
    <filterColumn colId="27" showButton="0"/>
  </autoFilter>
  <mergeCells count="113">
    <mergeCell ref="A1038:A1045"/>
    <mergeCell ref="A1046:A1055"/>
    <mergeCell ref="A1056:A1057"/>
    <mergeCell ref="A1058:A1073"/>
    <mergeCell ref="A885:A921"/>
    <mergeCell ref="A922:A972"/>
    <mergeCell ref="A973:A996"/>
    <mergeCell ref="A997:A1011"/>
    <mergeCell ref="A1012:A1031"/>
    <mergeCell ref="A1032:A1037"/>
    <mergeCell ref="A827:A834"/>
    <mergeCell ref="A835:A845"/>
    <mergeCell ref="A846:A854"/>
    <mergeCell ref="A855:A864"/>
    <mergeCell ref="A865:A871"/>
    <mergeCell ref="A872:A884"/>
    <mergeCell ref="A752:A761"/>
    <mergeCell ref="A763:A773"/>
    <mergeCell ref="A774:A791"/>
    <mergeCell ref="A792:A812"/>
    <mergeCell ref="A813:A815"/>
    <mergeCell ref="A816:A826"/>
    <mergeCell ref="A703:A706"/>
    <mergeCell ref="A708:A712"/>
    <mergeCell ref="A713:A731"/>
    <mergeCell ref="A732:A737"/>
    <mergeCell ref="A738:A748"/>
    <mergeCell ref="A749:A751"/>
    <mergeCell ref="A619:A631"/>
    <mergeCell ref="A632:A648"/>
    <mergeCell ref="A649:A658"/>
    <mergeCell ref="A659:A676"/>
    <mergeCell ref="A677:A696"/>
    <mergeCell ref="A697:A702"/>
    <mergeCell ref="A584:A588"/>
    <mergeCell ref="A589:A591"/>
    <mergeCell ref="A592:A593"/>
    <mergeCell ref="A594:A608"/>
    <mergeCell ref="A609:A612"/>
    <mergeCell ref="A613:A618"/>
    <mergeCell ref="A538:A544"/>
    <mergeCell ref="A545:A547"/>
    <mergeCell ref="A548:A562"/>
    <mergeCell ref="A563:A565"/>
    <mergeCell ref="A566:A573"/>
    <mergeCell ref="A574:A583"/>
    <mergeCell ref="A500:A501"/>
    <mergeCell ref="A502:A512"/>
    <mergeCell ref="A513:A518"/>
    <mergeCell ref="A519:A526"/>
    <mergeCell ref="A527:A535"/>
    <mergeCell ref="A536:A537"/>
    <mergeCell ref="AA460:AA461"/>
    <mergeCell ref="AA462:AA463"/>
    <mergeCell ref="AA464:AA465"/>
    <mergeCell ref="AA475:AA476"/>
    <mergeCell ref="AA478:AA479"/>
    <mergeCell ref="A498:A499"/>
    <mergeCell ref="AA420:AA424"/>
    <mergeCell ref="AA433:AA435"/>
    <mergeCell ref="AA437:AA438"/>
    <mergeCell ref="AA448:AA449"/>
    <mergeCell ref="AA456:AA457"/>
    <mergeCell ref="AA458:AA459"/>
    <mergeCell ref="AA401:AA402"/>
    <mergeCell ref="AA403:AA404"/>
    <mergeCell ref="AA405:AA407"/>
    <mergeCell ref="AA408:AA412"/>
    <mergeCell ref="AA413:AA416"/>
    <mergeCell ref="AA417:AA419"/>
    <mergeCell ref="AA337:AA339"/>
    <mergeCell ref="AA340:AA342"/>
    <mergeCell ref="AA356:AA357"/>
    <mergeCell ref="AA379:AA380"/>
    <mergeCell ref="AA394:AA395"/>
    <mergeCell ref="AA397:AA400"/>
    <mergeCell ref="AA278:AA279"/>
    <mergeCell ref="AA310:AA311"/>
    <mergeCell ref="AA318:AA319"/>
    <mergeCell ref="AA320:AA321"/>
    <mergeCell ref="AA323:AA325"/>
    <mergeCell ref="AA328:AA330"/>
    <mergeCell ref="AA161:AA162"/>
    <mergeCell ref="AA225:AA226"/>
    <mergeCell ref="AA238:AA240"/>
    <mergeCell ref="AA241:AA243"/>
    <mergeCell ref="AA247:AA248"/>
    <mergeCell ref="AA250:AA252"/>
    <mergeCell ref="G55:G57"/>
    <mergeCell ref="M55:M57"/>
    <mergeCell ref="N55:N57"/>
    <mergeCell ref="O55:O57"/>
    <mergeCell ref="P55:P57"/>
    <mergeCell ref="AA55:AA56"/>
    <mergeCell ref="C52:C53"/>
    <mergeCell ref="A55:A57"/>
    <mergeCell ref="C55:C57"/>
    <mergeCell ref="D55:D57"/>
    <mergeCell ref="E55:E57"/>
    <mergeCell ref="F55:F57"/>
    <mergeCell ref="M12:O12"/>
    <mergeCell ref="Q12:U12"/>
    <mergeCell ref="V12:Z12"/>
    <mergeCell ref="AA12:AC12"/>
    <mergeCell ref="AD12:AD13"/>
    <mergeCell ref="A49:A50"/>
    <mergeCell ref="C49:C50"/>
    <mergeCell ref="A3:B3"/>
    <mergeCell ref="C12:C13"/>
    <mergeCell ref="D12:D13"/>
    <mergeCell ref="E12:E13"/>
    <mergeCell ref="H12:K12"/>
    <mergeCell ref="L12:L13"/>
  </mergeCells>
  <pageMargins left="0.19685039370078741" right="0.19685039370078741" top="0.39370078740157483" bottom="0.39370078740157483" header="0.51181102362204722" footer="0.51181102362204722"/>
  <pageSetup paperSize="9" orientation="landscape" horizontalDpi="4294967293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X1084"/>
  <sheetViews>
    <sheetView topLeftCell="A70" zoomScale="90" zoomScaleNormal="90" workbookViewId="0">
      <pane xSplit="3" topLeftCell="D1" activePane="topRight" state="frozen"/>
      <selection pane="topRight" activeCell="B216" sqref="B216:D216"/>
    </sheetView>
  </sheetViews>
  <sheetFormatPr baseColWidth="10" defaultColWidth="11" defaultRowHeight="14.25" x14ac:dyDescent="0.2"/>
  <cols>
    <col min="1" max="1" width="10.875" style="11" customWidth="1"/>
    <col min="2" max="2" width="8.375" style="11" bestFit="1" customWidth="1"/>
    <col min="3" max="3" width="31.375" style="9" bestFit="1" customWidth="1"/>
    <col min="4" max="4" width="126" style="10" bestFit="1" customWidth="1"/>
    <col min="5" max="5" width="54.875" style="10" bestFit="1" customWidth="1"/>
    <col min="6" max="6" width="19.75" style="11" bestFit="1" customWidth="1"/>
    <col min="7" max="7" width="11.5" style="11" bestFit="1" customWidth="1"/>
    <col min="8" max="8" width="11.625" style="9" bestFit="1" customWidth="1"/>
    <col min="9" max="9" width="7.875" style="21" customWidth="1"/>
    <col min="10" max="10" width="8.125" style="21" customWidth="1"/>
    <col min="11" max="11" width="11.5" style="13" customWidth="1"/>
    <col min="12" max="12" width="11.125" style="9" customWidth="1"/>
    <col min="13" max="13" width="10.25" style="9" customWidth="1"/>
    <col min="14" max="14" width="5.375" style="9" customWidth="1"/>
    <col min="15" max="15" width="12.5" style="9" customWidth="1"/>
    <col min="16" max="16" width="16.5" style="9" customWidth="1"/>
    <col min="17" max="17" width="14.875" style="22" customWidth="1"/>
    <col min="18" max="18" width="5" style="22" customWidth="1"/>
    <col min="19" max="19" width="75.875" style="22" customWidth="1"/>
    <col min="20" max="20" width="11.125" style="9" customWidth="1"/>
    <col min="21" max="21" width="13.5" style="9" customWidth="1"/>
    <col min="22" max="22" width="7.75" style="9" customWidth="1"/>
    <col min="23" max="23" width="17.25" style="9" customWidth="1"/>
    <col min="24" max="16384" width="11" style="9"/>
  </cols>
  <sheetData>
    <row r="1" spans="1:24" x14ac:dyDescent="0.2">
      <c r="A1" s="816" t="s">
        <v>2612</v>
      </c>
      <c r="B1" s="816"/>
      <c r="C1" s="816"/>
      <c r="D1" s="816"/>
      <c r="E1" s="816"/>
      <c r="F1" s="816"/>
      <c r="G1" s="816"/>
      <c r="H1" s="816"/>
      <c r="I1" s="816"/>
      <c r="J1" s="816"/>
      <c r="K1" s="816"/>
      <c r="L1" s="816"/>
      <c r="M1" s="816"/>
      <c r="N1" s="816"/>
      <c r="O1" s="816"/>
      <c r="P1" s="816"/>
      <c r="Q1" s="816"/>
      <c r="R1" s="816"/>
      <c r="S1" s="816"/>
    </row>
    <row r="2" spans="1:24" ht="15" thickBot="1" x14ac:dyDescent="0.25"/>
    <row r="3" spans="1:24" ht="16.5" customHeight="1" x14ac:dyDescent="0.2">
      <c r="A3" s="825" t="s">
        <v>0</v>
      </c>
      <c r="B3" s="808" t="s">
        <v>6</v>
      </c>
      <c r="C3" s="808" t="s">
        <v>1</v>
      </c>
      <c r="D3" s="808" t="s">
        <v>2</v>
      </c>
      <c r="E3" s="808" t="s">
        <v>359</v>
      </c>
      <c r="F3" s="808" t="s">
        <v>7</v>
      </c>
      <c r="G3" s="808" t="s">
        <v>3</v>
      </c>
      <c r="H3" s="808" t="s">
        <v>448</v>
      </c>
      <c r="I3" s="808"/>
      <c r="J3" s="808"/>
      <c r="K3" s="814" t="s">
        <v>2611</v>
      </c>
      <c r="L3" s="808" t="s">
        <v>2637</v>
      </c>
      <c r="M3" s="808"/>
      <c r="N3" s="808"/>
      <c r="O3" s="808" t="s">
        <v>454</v>
      </c>
      <c r="P3" s="812" t="s">
        <v>453</v>
      </c>
      <c r="Q3" s="812"/>
      <c r="R3" s="812"/>
      <c r="S3" s="812"/>
      <c r="T3" s="812"/>
      <c r="U3" s="812"/>
      <c r="V3" s="812"/>
      <c r="W3" s="813"/>
    </row>
    <row r="4" spans="1:24" s="22" customFormat="1" ht="12" customHeight="1" x14ac:dyDescent="0.2">
      <c r="A4" s="826"/>
      <c r="B4" s="809"/>
      <c r="C4" s="809"/>
      <c r="D4" s="809"/>
      <c r="E4" s="809"/>
      <c r="F4" s="809"/>
      <c r="G4" s="809"/>
      <c r="H4" s="809"/>
      <c r="I4" s="809"/>
      <c r="J4" s="809"/>
      <c r="K4" s="815"/>
      <c r="L4" s="809"/>
      <c r="M4" s="809"/>
      <c r="N4" s="809"/>
      <c r="O4" s="809"/>
      <c r="P4" s="809" t="s">
        <v>2638</v>
      </c>
      <c r="Q4" s="809"/>
      <c r="R4" s="809"/>
      <c r="S4" s="809"/>
      <c r="T4" s="810" t="s">
        <v>2639</v>
      </c>
      <c r="U4" s="810"/>
      <c r="V4" s="810"/>
      <c r="W4" s="811"/>
    </row>
    <row r="5" spans="1:24" s="22" customFormat="1" ht="16.5" customHeight="1" x14ac:dyDescent="0.2">
      <c r="A5" s="826"/>
      <c r="B5" s="809"/>
      <c r="C5" s="809"/>
      <c r="D5" s="809"/>
      <c r="E5" s="809"/>
      <c r="F5" s="809"/>
      <c r="G5" s="809"/>
      <c r="H5" s="19" t="s">
        <v>449</v>
      </c>
      <c r="I5" s="19" t="s">
        <v>450</v>
      </c>
      <c r="J5" s="19" t="s">
        <v>451</v>
      </c>
      <c r="K5" s="815"/>
      <c r="L5" s="19" t="s">
        <v>455</v>
      </c>
      <c r="M5" s="19" t="s">
        <v>456</v>
      </c>
      <c r="N5" s="19" t="s">
        <v>8</v>
      </c>
      <c r="O5" s="809"/>
      <c r="P5" s="19" t="s">
        <v>455</v>
      </c>
      <c r="Q5" s="19" t="s">
        <v>2636</v>
      </c>
      <c r="R5" s="19" t="s">
        <v>2366</v>
      </c>
      <c r="S5" s="19" t="s">
        <v>2634</v>
      </c>
      <c r="T5" s="20" t="s">
        <v>2635</v>
      </c>
      <c r="U5" s="20" t="s">
        <v>2636</v>
      </c>
      <c r="V5" s="20" t="s">
        <v>2366</v>
      </c>
      <c r="W5" s="52" t="s">
        <v>2634</v>
      </c>
    </row>
    <row r="6" spans="1:24" s="22" customFormat="1" x14ac:dyDescent="0.2">
      <c r="A6" s="23" t="s">
        <v>12</v>
      </c>
      <c r="B6" s="12" t="s">
        <v>2371</v>
      </c>
      <c r="C6" s="15" t="s">
        <v>786</v>
      </c>
      <c r="D6" s="15" t="s">
        <v>787</v>
      </c>
      <c r="E6" s="14"/>
      <c r="F6" s="12" t="s">
        <v>552</v>
      </c>
      <c r="G6" s="14" t="s">
        <v>3</v>
      </c>
      <c r="H6" s="24">
        <v>30.48</v>
      </c>
      <c r="I6" s="25">
        <f>+H6/2</f>
        <v>15.24</v>
      </c>
      <c r="J6" s="25">
        <f>+H6/3</f>
        <v>10.16</v>
      </c>
      <c r="K6" s="24">
        <f>+H6+(H6*20%)</f>
        <v>36.576000000000001</v>
      </c>
      <c r="L6" s="67">
        <v>42583</v>
      </c>
      <c r="M6" s="14" t="s">
        <v>1648</v>
      </c>
      <c r="N6" s="26">
        <v>9</v>
      </c>
      <c r="O6" s="68">
        <f>N6-R6-V6</f>
        <v>9</v>
      </c>
      <c r="P6" s="26"/>
      <c r="Q6" s="26"/>
      <c r="R6" s="26"/>
      <c r="S6" s="69"/>
      <c r="T6" s="65"/>
      <c r="U6" s="50"/>
      <c r="V6" s="63"/>
      <c r="W6" s="53"/>
    </row>
    <row r="7" spans="1:24" s="22" customFormat="1" x14ac:dyDescent="0.2">
      <c r="A7" s="23" t="s">
        <v>12</v>
      </c>
      <c r="B7" s="12" t="s">
        <v>1063</v>
      </c>
      <c r="C7" s="15" t="s">
        <v>1066</v>
      </c>
      <c r="D7" s="15" t="s">
        <v>1069</v>
      </c>
      <c r="E7" s="14"/>
      <c r="F7" s="12" t="s">
        <v>339</v>
      </c>
      <c r="G7" s="14" t="s">
        <v>3</v>
      </c>
      <c r="H7" s="24">
        <v>42.96</v>
      </c>
      <c r="I7" s="25">
        <f>+H7/2</f>
        <v>21.48</v>
      </c>
      <c r="J7" s="25">
        <f>+H7/3</f>
        <v>14.32</v>
      </c>
      <c r="K7" s="24">
        <f>+H7+(H7*20%)</f>
        <v>51.552</v>
      </c>
      <c r="L7" s="67">
        <v>42583</v>
      </c>
      <c r="M7" s="14" t="s">
        <v>1648</v>
      </c>
      <c r="N7" s="26">
        <v>11</v>
      </c>
      <c r="O7" s="68">
        <f t="shared" ref="O7:O72" si="0">N7-R7-V7</f>
        <v>11</v>
      </c>
      <c r="P7" s="26"/>
      <c r="Q7" s="26"/>
      <c r="R7" s="26"/>
      <c r="S7" s="69"/>
      <c r="T7" s="65"/>
      <c r="U7" s="50"/>
      <c r="V7" s="63"/>
      <c r="W7" s="53"/>
    </row>
    <row r="8" spans="1:24" s="22" customFormat="1" x14ac:dyDescent="0.2">
      <c r="A8" s="23" t="s">
        <v>12</v>
      </c>
      <c r="B8" s="12" t="s">
        <v>1030</v>
      </c>
      <c r="C8" s="15" t="s">
        <v>1109</v>
      </c>
      <c r="D8" s="15" t="s">
        <v>1110</v>
      </c>
      <c r="E8" s="14"/>
      <c r="F8" s="12" t="s">
        <v>1134</v>
      </c>
      <c r="G8" s="14" t="s">
        <v>3</v>
      </c>
      <c r="H8" s="24">
        <v>42.97</v>
      </c>
      <c r="I8" s="25">
        <f>+H8/2</f>
        <v>21.484999999999999</v>
      </c>
      <c r="J8" s="25">
        <f>+H8/3</f>
        <v>14.323333333333332</v>
      </c>
      <c r="K8" s="24">
        <f>+H8+(H8*20%)</f>
        <v>51.564</v>
      </c>
      <c r="L8" s="67">
        <v>42583</v>
      </c>
      <c r="M8" s="14" t="s">
        <v>1648</v>
      </c>
      <c r="N8" s="26">
        <v>20</v>
      </c>
      <c r="O8" s="68">
        <f t="shared" si="0"/>
        <v>12</v>
      </c>
      <c r="P8" s="48">
        <v>42598</v>
      </c>
      <c r="Q8" s="26" t="s">
        <v>2633</v>
      </c>
      <c r="R8" s="26">
        <v>4</v>
      </c>
      <c r="S8" s="69" t="s">
        <v>459</v>
      </c>
      <c r="T8" s="65">
        <v>42598</v>
      </c>
      <c r="U8" s="50" t="s">
        <v>2633</v>
      </c>
      <c r="V8" s="63">
        <v>4</v>
      </c>
      <c r="W8" s="53" t="s">
        <v>459</v>
      </c>
    </row>
    <row r="9" spans="1:24" s="22" customFormat="1" x14ac:dyDescent="0.2">
      <c r="A9" s="817" t="s">
        <v>12</v>
      </c>
      <c r="B9" s="819" t="s">
        <v>969</v>
      </c>
      <c r="C9" s="821" t="s">
        <v>1225</v>
      </c>
      <c r="D9" s="821" t="s">
        <v>1226</v>
      </c>
      <c r="E9" s="14"/>
      <c r="F9" s="12" t="s">
        <v>2435</v>
      </c>
      <c r="G9" s="14" t="s">
        <v>3</v>
      </c>
      <c r="H9" s="24">
        <v>46.3</v>
      </c>
      <c r="I9" s="25">
        <f>+H9/2</f>
        <v>23.15</v>
      </c>
      <c r="J9" s="25">
        <f>+H9/3</f>
        <v>15.433333333333332</v>
      </c>
      <c r="K9" s="24">
        <f>+H9+(H9*20%)</f>
        <v>55.559999999999995</v>
      </c>
      <c r="L9" s="67">
        <v>42583</v>
      </c>
      <c r="M9" s="14" t="s">
        <v>1648</v>
      </c>
      <c r="N9" s="26">
        <v>14</v>
      </c>
      <c r="O9" s="68">
        <f>N9-R9-V9-V10</f>
        <v>1</v>
      </c>
      <c r="P9" s="26"/>
      <c r="Q9" s="26"/>
      <c r="R9" s="26"/>
      <c r="S9" s="69"/>
      <c r="T9" s="65">
        <v>42591</v>
      </c>
      <c r="U9" s="50" t="s">
        <v>2641</v>
      </c>
      <c r="V9" s="63">
        <v>3</v>
      </c>
      <c r="W9" s="53" t="s">
        <v>459</v>
      </c>
      <c r="X9" s="49"/>
    </row>
    <row r="10" spans="1:24" s="22" customFormat="1" x14ac:dyDescent="0.2">
      <c r="A10" s="818"/>
      <c r="B10" s="820"/>
      <c r="C10" s="822"/>
      <c r="D10" s="822"/>
      <c r="E10" s="79"/>
      <c r="F10" s="78"/>
      <c r="G10" s="79"/>
      <c r="H10" s="82"/>
      <c r="I10" s="81"/>
      <c r="J10" s="81"/>
      <c r="K10" s="82"/>
      <c r="L10" s="83"/>
      <c r="M10" s="79"/>
      <c r="N10" s="88"/>
      <c r="O10" s="85"/>
      <c r="P10" s="26"/>
      <c r="Q10" s="26"/>
      <c r="R10" s="26"/>
      <c r="S10" s="69"/>
      <c r="T10" s="65">
        <v>42599</v>
      </c>
      <c r="U10" s="50"/>
      <c r="V10" s="89">
        <v>10</v>
      </c>
      <c r="W10" s="53" t="s">
        <v>2652</v>
      </c>
      <c r="X10" s="49"/>
    </row>
    <row r="11" spans="1:24" s="22" customFormat="1" x14ac:dyDescent="0.2">
      <c r="A11" s="23" t="s">
        <v>53</v>
      </c>
      <c r="B11" s="12" t="s">
        <v>784</v>
      </c>
      <c r="C11" s="15" t="s">
        <v>774</v>
      </c>
      <c r="D11" s="15" t="s">
        <v>776</v>
      </c>
      <c r="E11" s="16"/>
      <c r="F11" s="12" t="s">
        <v>775</v>
      </c>
      <c r="G11" s="12" t="s">
        <v>3</v>
      </c>
      <c r="H11" s="24">
        <v>17.5</v>
      </c>
      <c r="I11" s="25">
        <f t="shared" ref="I11:I58" si="1">+H11/2</f>
        <v>8.75</v>
      </c>
      <c r="J11" s="25">
        <f t="shared" ref="J11:J43" si="2">+H11/3</f>
        <v>5.833333333333333</v>
      </c>
      <c r="K11" s="24">
        <f t="shared" ref="K11:K43" si="3">+H11+(H11*20%)</f>
        <v>21</v>
      </c>
      <c r="L11" s="67">
        <v>42583</v>
      </c>
      <c r="M11" s="12" t="s">
        <v>1648</v>
      </c>
      <c r="N11" s="27">
        <v>12</v>
      </c>
      <c r="O11" s="68">
        <f t="shared" si="0"/>
        <v>11</v>
      </c>
      <c r="P11" s="28"/>
      <c r="Q11" s="27"/>
      <c r="R11" s="27"/>
      <c r="S11" s="70"/>
      <c r="T11" s="65">
        <v>42599</v>
      </c>
      <c r="U11" s="50"/>
      <c r="V11" s="63">
        <v>1</v>
      </c>
      <c r="W11" s="53" t="s">
        <v>459</v>
      </c>
    </row>
    <row r="12" spans="1:24" s="22" customFormat="1" x14ac:dyDescent="0.2">
      <c r="A12" s="23" t="s">
        <v>53</v>
      </c>
      <c r="B12" s="12" t="s">
        <v>791</v>
      </c>
      <c r="C12" s="29" t="s">
        <v>798</v>
      </c>
      <c r="D12" s="29" t="s">
        <v>907</v>
      </c>
      <c r="E12" s="16"/>
      <c r="F12" s="12" t="s">
        <v>909</v>
      </c>
      <c r="G12" s="12" t="s">
        <v>3</v>
      </c>
      <c r="H12" s="24">
        <v>44.19</v>
      </c>
      <c r="I12" s="25">
        <f t="shared" si="1"/>
        <v>22.094999999999999</v>
      </c>
      <c r="J12" s="25">
        <f t="shared" si="2"/>
        <v>14.729999999999999</v>
      </c>
      <c r="K12" s="24">
        <f t="shared" si="3"/>
        <v>53.027999999999999</v>
      </c>
      <c r="L12" s="67">
        <v>42583</v>
      </c>
      <c r="M12" s="12" t="s">
        <v>1648</v>
      </c>
      <c r="N12" s="27">
        <v>10</v>
      </c>
      <c r="O12" s="68">
        <f t="shared" si="0"/>
        <v>10</v>
      </c>
      <c r="P12" s="28"/>
      <c r="Q12" s="27"/>
      <c r="R12" s="27"/>
      <c r="S12" s="70"/>
      <c r="T12" s="65"/>
      <c r="U12" s="50"/>
      <c r="V12" s="63"/>
      <c r="W12" s="53"/>
    </row>
    <row r="13" spans="1:24" s="22" customFormat="1" x14ac:dyDescent="0.2">
      <c r="A13" s="23" t="s">
        <v>53</v>
      </c>
      <c r="B13" s="12" t="s">
        <v>1241</v>
      </c>
      <c r="C13" s="15" t="s">
        <v>1275</v>
      </c>
      <c r="D13" s="15" t="s">
        <v>1484</v>
      </c>
      <c r="E13" s="16"/>
      <c r="F13" s="12" t="s">
        <v>338</v>
      </c>
      <c r="G13" s="12" t="s">
        <v>3</v>
      </c>
      <c r="H13" s="30">
        <v>43.09</v>
      </c>
      <c r="I13" s="25">
        <f t="shared" si="1"/>
        <v>21.545000000000002</v>
      </c>
      <c r="J13" s="25">
        <f t="shared" si="2"/>
        <v>14.363333333333335</v>
      </c>
      <c r="K13" s="24">
        <f t="shared" si="3"/>
        <v>51.708000000000006</v>
      </c>
      <c r="L13" s="67">
        <v>42583</v>
      </c>
      <c r="M13" s="12" t="s">
        <v>1648</v>
      </c>
      <c r="N13" s="27">
        <v>6</v>
      </c>
      <c r="O13" s="68">
        <f t="shared" si="0"/>
        <v>6</v>
      </c>
      <c r="P13" s="28"/>
      <c r="Q13" s="27"/>
      <c r="R13" s="27"/>
      <c r="S13" s="70"/>
      <c r="T13" s="65"/>
      <c r="U13" s="50"/>
      <c r="V13" s="63"/>
      <c r="W13" s="53"/>
    </row>
    <row r="14" spans="1:24" s="22" customFormat="1" x14ac:dyDescent="0.2">
      <c r="A14" s="23" t="s">
        <v>53</v>
      </c>
      <c r="B14" s="12" t="s">
        <v>1233</v>
      </c>
      <c r="C14" s="15" t="s">
        <v>579</v>
      </c>
      <c r="D14" s="15" t="s">
        <v>1492</v>
      </c>
      <c r="E14" s="16"/>
      <c r="F14" s="12" t="s">
        <v>1295</v>
      </c>
      <c r="G14" s="12" t="s">
        <v>3</v>
      </c>
      <c r="H14" s="30">
        <v>37.9</v>
      </c>
      <c r="I14" s="25">
        <f t="shared" si="1"/>
        <v>18.95</v>
      </c>
      <c r="J14" s="25">
        <f t="shared" si="2"/>
        <v>12.633333333333333</v>
      </c>
      <c r="K14" s="24">
        <f t="shared" si="3"/>
        <v>45.48</v>
      </c>
      <c r="L14" s="67">
        <v>42583</v>
      </c>
      <c r="M14" s="12" t="s">
        <v>1648</v>
      </c>
      <c r="N14" s="27">
        <v>6</v>
      </c>
      <c r="O14" s="68">
        <f t="shared" si="0"/>
        <v>6</v>
      </c>
      <c r="P14" s="28"/>
      <c r="Q14" s="27"/>
      <c r="R14" s="27"/>
      <c r="S14" s="70"/>
      <c r="T14" s="65"/>
      <c r="U14" s="50"/>
      <c r="V14" s="63"/>
      <c r="W14" s="53"/>
    </row>
    <row r="15" spans="1:24" s="22" customFormat="1" x14ac:dyDescent="0.2">
      <c r="A15" s="23" t="s">
        <v>45</v>
      </c>
      <c r="B15" s="12" t="s">
        <v>50</v>
      </c>
      <c r="C15" s="15" t="s">
        <v>571</v>
      </c>
      <c r="D15" s="15" t="s">
        <v>240</v>
      </c>
      <c r="E15" s="16" t="s">
        <v>51</v>
      </c>
      <c r="F15" s="12" t="s">
        <v>343</v>
      </c>
      <c r="G15" s="12" t="s">
        <v>3</v>
      </c>
      <c r="H15" s="24">
        <v>39.5</v>
      </c>
      <c r="I15" s="25">
        <f t="shared" si="1"/>
        <v>19.75</v>
      </c>
      <c r="J15" s="25">
        <f t="shared" si="2"/>
        <v>13.166666666666666</v>
      </c>
      <c r="K15" s="24">
        <f t="shared" si="3"/>
        <v>47.4</v>
      </c>
      <c r="L15" s="67">
        <v>42583</v>
      </c>
      <c r="M15" s="12" t="s">
        <v>1648</v>
      </c>
      <c r="N15" s="27">
        <v>1</v>
      </c>
      <c r="O15" s="68">
        <f t="shared" si="0"/>
        <v>1</v>
      </c>
      <c r="P15" s="28"/>
      <c r="Q15" s="27"/>
      <c r="R15" s="27"/>
      <c r="S15" s="70"/>
      <c r="T15" s="65"/>
      <c r="U15" s="50"/>
      <c r="V15" s="63"/>
      <c r="W15" s="53"/>
    </row>
    <row r="16" spans="1:24" s="22" customFormat="1" x14ac:dyDescent="0.2">
      <c r="A16" s="23" t="s">
        <v>45</v>
      </c>
      <c r="B16" s="12" t="s">
        <v>789</v>
      </c>
      <c r="C16" s="15" t="s">
        <v>750</v>
      </c>
      <c r="D16" s="15" t="s">
        <v>751</v>
      </c>
      <c r="E16" s="16"/>
      <c r="F16" s="12" t="s">
        <v>647</v>
      </c>
      <c r="G16" s="12" t="s">
        <v>3</v>
      </c>
      <c r="H16" s="24">
        <v>47.51</v>
      </c>
      <c r="I16" s="25">
        <f t="shared" si="1"/>
        <v>23.754999999999999</v>
      </c>
      <c r="J16" s="25">
        <f t="shared" si="2"/>
        <v>15.836666666666666</v>
      </c>
      <c r="K16" s="24">
        <f t="shared" si="3"/>
        <v>57.012</v>
      </c>
      <c r="L16" s="67">
        <v>42583</v>
      </c>
      <c r="M16" s="12" t="s">
        <v>1648</v>
      </c>
      <c r="N16" s="27">
        <v>6</v>
      </c>
      <c r="O16" s="68">
        <f t="shared" si="0"/>
        <v>5</v>
      </c>
      <c r="P16" s="28"/>
      <c r="Q16" s="27"/>
      <c r="R16" s="27"/>
      <c r="S16" s="70"/>
      <c r="T16" s="65">
        <v>42599</v>
      </c>
      <c r="U16" s="50"/>
      <c r="V16" s="63">
        <v>1</v>
      </c>
      <c r="W16" s="53" t="s">
        <v>459</v>
      </c>
    </row>
    <row r="17" spans="1:23" s="22" customFormat="1" x14ac:dyDescent="0.2">
      <c r="A17" s="23" t="s">
        <v>45</v>
      </c>
      <c r="B17" s="12" t="s">
        <v>888</v>
      </c>
      <c r="C17" s="15" t="s">
        <v>892</v>
      </c>
      <c r="D17" s="15" t="s">
        <v>2445</v>
      </c>
      <c r="E17" s="16"/>
      <c r="F17" s="12" t="s">
        <v>775</v>
      </c>
      <c r="G17" s="12" t="s">
        <v>3</v>
      </c>
      <c r="H17" s="24">
        <v>17.5</v>
      </c>
      <c r="I17" s="25">
        <f t="shared" si="1"/>
        <v>8.75</v>
      </c>
      <c r="J17" s="25">
        <f t="shared" si="2"/>
        <v>5.833333333333333</v>
      </c>
      <c r="K17" s="24">
        <f t="shared" si="3"/>
        <v>21</v>
      </c>
      <c r="L17" s="67">
        <v>42583</v>
      </c>
      <c r="M17" s="12" t="s">
        <v>1648</v>
      </c>
      <c r="N17" s="27">
        <v>2</v>
      </c>
      <c r="O17" s="68">
        <f t="shared" si="0"/>
        <v>2</v>
      </c>
      <c r="P17" s="28"/>
      <c r="Q17" s="27"/>
      <c r="R17" s="27"/>
      <c r="S17" s="70"/>
      <c r="T17" s="65"/>
      <c r="U17" s="50"/>
      <c r="V17" s="63"/>
      <c r="W17" s="53"/>
    </row>
    <row r="18" spans="1:23" s="22" customFormat="1" x14ac:dyDescent="0.2">
      <c r="A18" s="23" t="s">
        <v>45</v>
      </c>
      <c r="B18" s="12" t="s">
        <v>1063</v>
      </c>
      <c r="C18" s="15" t="s">
        <v>1065</v>
      </c>
      <c r="D18" s="15" t="s">
        <v>1068</v>
      </c>
      <c r="E18" s="16"/>
      <c r="F18" s="12" t="s">
        <v>1070</v>
      </c>
      <c r="G18" s="12" t="s">
        <v>3</v>
      </c>
      <c r="H18" s="24">
        <v>42.96</v>
      </c>
      <c r="I18" s="25">
        <f t="shared" si="1"/>
        <v>21.48</v>
      </c>
      <c r="J18" s="25">
        <f t="shared" si="2"/>
        <v>14.32</v>
      </c>
      <c r="K18" s="24">
        <f t="shared" si="3"/>
        <v>51.552</v>
      </c>
      <c r="L18" s="67">
        <v>42583</v>
      </c>
      <c r="M18" s="12" t="s">
        <v>1648</v>
      </c>
      <c r="N18" s="27">
        <v>1</v>
      </c>
      <c r="O18" s="68">
        <f t="shared" si="0"/>
        <v>1</v>
      </c>
      <c r="P18" s="28"/>
      <c r="Q18" s="27"/>
      <c r="R18" s="27"/>
      <c r="S18" s="70"/>
      <c r="T18" s="65"/>
      <c r="U18" s="50"/>
      <c r="V18" s="63"/>
      <c r="W18" s="53"/>
    </row>
    <row r="19" spans="1:23" s="22" customFormat="1" x14ac:dyDescent="0.2">
      <c r="A19" s="23" t="s">
        <v>45</v>
      </c>
      <c r="B19" s="12" t="s">
        <v>1063</v>
      </c>
      <c r="C19" s="15" t="s">
        <v>1066</v>
      </c>
      <c r="D19" s="15" t="s">
        <v>1069</v>
      </c>
      <c r="E19" s="16" t="s">
        <v>2444</v>
      </c>
      <c r="F19" s="12" t="s">
        <v>1664</v>
      </c>
      <c r="G19" s="12" t="s">
        <v>3</v>
      </c>
      <c r="H19" s="24">
        <v>42.96</v>
      </c>
      <c r="I19" s="25">
        <f t="shared" si="1"/>
        <v>21.48</v>
      </c>
      <c r="J19" s="25">
        <f t="shared" si="2"/>
        <v>14.32</v>
      </c>
      <c r="K19" s="24">
        <f t="shared" si="3"/>
        <v>51.552</v>
      </c>
      <c r="L19" s="67">
        <v>42583</v>
      </c>
      <c r="M19" s="12" t="s">
        <v>1648</v>
      </c>
      <c r="N19" s="27">
        <v>16</v>
      </c>
      <c r="O19" s="68">
        <f t="shared" si="0"/>
        <v>15</v>
      </c>
      <c r="P19" s="28">
        <v>42555</v>
      </c>
      <c r="Q19" s="27" t="s">
        <v>2446</v>
      </c>
      <c r="R19" s="27">
        <v>1</v>
      </c>
      <c r="S19" s="71" t="s">
        <v>2471</v>
      </c>
      <c r="T19" s="65"/>
      <c r="U19" s="50"/>
      <c r="V19" s="63"/>
      <c r="W19" s="53"/>
    </row>
    <row r="20" spans="1:23" s="22" customFormat="1" x14ac:dyDescent="0.2">
      <c r="A20" s="23" t="s">
        <v>45</v>
      </c>
      <c r="B20" s="12" t="s">
        <v>1168</v>
      </c>
      <c r="C20" s="15" t="s">
        <v>1172</v>
      </c>
      <c r="D20" s="15" t="s">
        <v>1170</v>
      </c>
      <c r="E20" s="16"/>
      <c r="F20" s="12" t="s">
        <v>1620</v>
      </c>
      <c r="G20" s="14" t="s">
        <v>3</v>
      </c>
      <c r="H20" s="30">
        <v>42.96</v>
      </c>
      <c r="I20" s="25">
        <f t="shared" si="1"/>
        <v>21.48</v>
      </c>
      <c r="J20" s="25">
        <f t="shared" si="2"/>
        <v>14.32</v>
      </c>
      <c r="K20" s="24">
        <f t="shared" si="3"/>
        <v>51.552</v>
      </c>
      <c r="L20" s="67">
        <v>42583</v>
      </c>
      <c r="M20" s="12" t="s">
        <v>1648</v>
      </c>
      <c r="N20" s="26">
        <v>15</v>
      </c>
      <c r="O20" s="68">
        <f t="shared" si="0"/>
        <v>14</v>
      </c>
      <c r="P20" s="28"/>
      <c r="Q20" s="27"/>
      <c r="R20" s="27"/>
      <c r="S20" s="70"/>
      <c r="T20" s="65">
        <v>42599</v>
      </c>
      <c r="U20" s="50"/>
      <c r="V20" s="63">
        <v>1</v>
      </c>
      <c r="W20" s="53" t="s">
        <v>459</v>
      </c>
    </row>
    <row r="21" spans="1:23" s="22" customFormat="1" x14ac:dyDescent="0.2">
      <c r="A21" s="23" t="s">
        <v>36</v>
      </c>
      <c r="B21" s="12" t="s">
        <v>46</v>
      </c>
      <c r="C21" s="15" t="s">
        <v>54</v>
      </c>
      <c r="D21" s="15" t="s">
        <v>213</v>
      </c>
      <c r="E21" s="16" t="s">
        <v>377</v>
      </c>
      <c r="F21" s="12" t="s">
        <v>340</v>
      </c>
      <c r="G21" s="14" t="s">
        <v>3</v>
      </c>
      <c r="H21" s="24">
        <v>46.83</v>
      </c>
      <c r="I21" s="25">
        <f t="shared" si="1"/>
        <v>23.414999999999999</v>
      </c>
      <c r="J21" s="25">
        <f t="shared" si="2"/>
        <v>15.61</v>
      </c>
      <c r="K21" s="24">
        <f t="shared" si="3"/>
        <v>56.195999999999998</v>
      </c>
      <c r="L21" s="67">
        <v>42583</v>
      </c>
      <c r="M21" s="12" t="s">
        <v>1648</v>
      </c>
      <c r="N21" s="27">
        <v>17</v>
      </c>
      <c r="O21" s="68">
        <f t="shared" si="0"/>
        <v>17</v>
      </c>
      <c r="P21" s="28"/>
      <c r="Q21" s="27"/>
      <c r="R21" s="27"/>
      <c r="S21" s="70"/>
      <c r="T21" s="65"/>
      <c r="U21" s="50"/>
      <c r="V21" s="63"/>
      <c r="W21" s="53"/>
    </row>
    <row r="22" spans="1:23" s="22" customFormat="1" x14ac:dyDescent="0.2">
      <c r="A22" s="23" t="s">
        <v>36</v>
      </c>
      <c r="B22" s="12" t="s">
        <v>915</v>
      </c>
      <c r="C22" s="29" t="s">
        <v>914</v>
      </c>
      <c r="D22" s="29" t="s">
        <v>916</v>
      </c>
      <c r="E22" s="16"/>
      <c r="F22" s="12"/>
      <c r="G22" s="14" t="s">
        <v>3</v>
      </c>
      <c r="H22" s="24">
        <v>12.94</v>
      </c>
      <c r="I22" s="25">
        <f t="shared" si="1"/>
        <v>6.47</v>
      </c>
      <c r="J22" s="25">
        <f t="shared" si="2"/>
        <v>4.3133333333333335</v>
      </c>
      <c r="K22" s="24">
        <f t="shared" si="3"/>
        <v>15.527999999999999</v>
      </c>
      <c r="L22" s="67">
        <v>42583</v>
      </c>
      <c r="M22" s="12" t="s">
        <v>1648</v>
      </c>
      <c r="N22" s="27">
        <v>56</v>
      </c>
      <c r="O22" s="68">
        <f t="shared" si="0"/>
        <v>56</v>
      </c>
      <c r="P22" s="28"/>
      <c r="Q22" s="27"/>
      <c r="R22" s="27"/>
      <c r="S22" s="70"/>
      <c r="T22" s="65"/>
      <c r="U22" s="50"/>
      <c r="V22" s="63"/>
      <c r="W22" s="53"/>
    </row>
    <row r="23" spans="1:23" s="22" customFormat="1" x14ac:dyDescent="0.2">
      <c r="A23" s="23" t="s">
        <v>36</v>
      </c>
      <c r="B23" s="12" t="s">
        <v>1650</v>
      </c>
      <c r="C23" s="15" t="s">
        <v>160</v>
      </c>
      <c r="D23" s="15" t="s">
        <v>967</v>
      </c>
      <c r="E23" s="16"/>
      <c r="F23" s="12" t="s">
        <v>968</v>
      </c>
      <c r="G23" s="14" t="s">
        <v>3</v>
      </c>
      <c r="H23" s="24">
        <v>42.53</v>
      </c>
      <c r="I23" s="25">
        <f t="shared" si="1"/>
        <v>21.265000000000001</v>
      </c>
      <c r="J23" s="25">
        <f t="shared" si="2"/>
        <v>14.176666666666668</v>
      </c>
      <c r="K23" s="24">
        <f t="shared" si="3"/>
        <v>51.036000000000001</v>
      </c>
      <c r="L23" s="67">
        <v>42583</v>
      </c>
      <c r="M23" s="12" t="s">
        <v>1648</v>
      </c>
      <c r="N23" s="27">
        <v>10</v>
      </c>
      <c r="O23" s="68">
        <f t="shared" si="0"/>
        <v>10</v>
      </c>
      <c r="P23" s="28"/>
      <c r="Q23" s="27"/>
      <c r="R23" s="27"/>
      <c r="S23" s="70"/>
      <c r="T23" s="65"/>
      <c r="U23" s="50"/>
      <c r="V23" s="63"/>
      <c r="W23" s="53"/>
    </row>
    <row r="24" spans="1:23" s="22" customFormat="1" x14ac:dyDescent="0.2">
      <c r="A24" s="23" t="s">
        <v>36</v>
      </c>
      <c r="B24" s="12" t="s">
        <v>1650</v>
      </c>
      <c r="C24" s="15" t="s">
        <v>157</v>
      </c>
      <c r="D24" s="15" t="s">
        <v>1539</v>
      </c>
      <c r="E24" s="16"/>
      <c r="F24" s="12" t="s">
        <v>968</v>
      </c>
      <c r="G24" s="12" t="s">
        <v>3</v>
      </c>
      <c r="H24" s="24">
        <v>58.19</v>
      </c>
      <c r="I24" s="25">
        <f t="shared" si="1"/>
        <v>29.094999999999999</v>
      </c>
      <c r="J24" s="25">
        <f t="shared" si="2"/>
        <v>19.396666666666665</v>
      </c>
      <c r="K24" s="24">
        <f t="shared" si="3"/>
        <v>69.828000000000003</v>
      </c>
      <c r="L24" s="67">
        <v>42583</v>
      </c>
      <c r="M24" s="12" t="s">
        <v>1648</v>
      </c>
      <c r="N24" s="27">
        <v>8</v>
      </c>
      <c r="O24" s="68">
        <f t="shared" si="0"/>
        <v>5</v>
      </c>
      <c r="P24" s="31">
        <v>42510</v>
      </c>
      <c r="Q24" s="27" t="s">
        <v>2436</v>
      </c>
      <c r="R24" s="27">
        <v>2</v>
      </c>
      <c r="S24" s="71" t="s">
        <v>2447</v>
      </c>
      <c r="T24" s="65">
        <v>42599</v>
      </c>
      <c r="U24" s="50"/>
      <c r="V24" s="63">
        <v>1</v>
      </c>
      <c r="W24" s="53" t="s">
        <v>459</v>
      </c>
    </row>
    <row r="25" spans="1:23" s="22" customFormat="1" x14ac:dyDescent="0.2">
      <c r="A25" s="23" t="s">
        <v>27</v>
      </c>
      <c r="B25" s="12" t="s">
        <v>481</v>
      </c>
      <c r="C25" s="15" t="s">
        <v>482</v>
      </c>
      <c r="D25" s="15" t="s">
        <v>504</v>
      </c>
      <c r="E25" s="16"/>
      <c r="F25" s="12" t="s">
        <v>340</v>
      </c>
      <c r="G25" s="12" t="s">
        <v>3</v>
      </c>
      <c r="H25" s="24">
        <v>38.36</v>
      </c>
      <c r="I25" s="25">
        <f t="shared" si="1"/>
        <v>19.18</v>
      </c>
      <c r="J25" s="25">
        <f t="shared" si="2"/>
        <v>12.786666666666667</v>
      </c>
      <c r="K25" s="24">
        <f t="shared" si="3"/>
        <v>46.031999999999996</v>
      </c>
      <c r="L25" s="67">
        <v>42583</v>
      </c>
      <c r="M25" s="12" t="s">
        <v>1648</v>
      </c>
      <c r="N25" s="27">
        <v>11</v>
      </c>
      <c r="O25" s="68">
        <f t="shared" si="0"/>
        <v>11</v>
      </c>
      <c r="P25" s="28"/>
      <c r="Q25" s="27"/>
      <c r="R25" s="27"/>
      <c r="S25" s="70"/>
      <c r="T25" s="65"/>
      <c r="U25" s="50"/>
      <c r="V25" s="63"/>
      <c r="W25" s="53"/>
    </row>
    <row r="26" spans="1:23" s="22" customFormat="1" x14ac:dyDescent="0.2">
      <c r="A26" s="23" t="s">
        <v>27</v>
      </c>
      <c r="B26" s="12" t="s">
        <v>481</v>
      </c>
      <c r="C26" s="15" t="s">
        <v>483</v>
      </c>
      <c r="D26" s="15" t="s">
        <v>505</v>
      </c>
      <c r="E26" s="16"/>
      <c r="F26" s="12" t="s">
        <v>338</v>
      </c>
      <c r="G26" s="12" t="s">
        <v>3</v>
      </c>
      <c r="H26" s="24">
        <v>36.4</v>
      </c>
      <c r="I26" s="25">
        <f t="shared" si="1"/>
        <v>18.2</v>
      </c>
      <c r="J26" s="25">
        <f t="shared" si="2"/>
        <v>12.133333333333333</v>
      </c>
      <c r="K26" s="24">
        <f t="shared" si="3"/>
        <v>43.68</v>
      </c>
      <c r="L26" s="67">
        <v>42583</v>
      </c>
      <c r="M26" s="14" t="s">
        <v>1648</v>
      </c>
      <c r="N26" s="27">
        <v>13</v>
      </c>
      <c r="O26" s="68">
        <f t="shared" si="0"/>
        <v>13</v>
      </c>
      <c r="P26" s="28"/>
      <c r="Q26" s="27"/>
      <c r="R26" s="27"/>
      <c r="S26" s="70"/>
      <c r="T26" s="65"/>
      <c r="U26" s="50"/>
      <c r="V26" s="63"/>
      <c r="W26" s="53"/>
    </row>
    <row r="27" spans="1:23" s="22" customFormat="1" x14ac:dyDescent="0.2">
      <c r="A27" s="23" t="s">
        <v>27</v>
      </c>
      <c r="B27" s="12" t="s">
        <v>460</v>
      </c>
      <c r="C27" s="15" t="s">
        <v>476</v>
      </c>
      <c r="D27" s="15" t="s">
        <v>463</v>
      </c>
      <c r="E27" s="16"/>
      <c r="F27" s="12" t="s">
        <v>464</v>
      </c>
      <c r="G27" s="12" t="s">
        <v>3</v>
      </c>
      <c r="H27" s="24">
        <v>35.36</v>
      </c>
      <c r="I27" s="25">
        <f t="shared" si="1"/>
        <v>17.68</v>
      </c>
      <c r="J27" s="25">
        <f t="shared" si="2"/>
        <v>11.786666666666667</v>
      </c>
      <c r="K27" s="24">
        <f t="shared" si="3"/>
        <v>42.432000000000002</v>
      </c>
      <c r="L27" s="67">
        <v>42583</v>
      </c>
      <c r="M27" s="14" t="s">
        <v>1648</v>
      </c>
      <c r="N27" s="27">
        <v>5</v>
      </c>
      <c r="O27" s="68">
        <f t="shared" si="0"/>
        <v>5</v>
      </c>
      <c r="P27" s="28"/>
      <c r="Q27" s="27"/>
      <c r="R27" s="27"/>
      <c r="S27" s="70"/>
      <c r="T27" s="65"/>
      <c r="U27" s="50"/>
      <c r="V27" s="63"/>
      <c r="W27" s="53"/>
    </row>
    <row r="28" spans="1:23" s="22" customFormat="1" x14ac:dyDescent="0.2">
      <c r="A28" s="23" t="s">
        <v>27</v>
      </c>
      <c r="B28" s="12" t="s">
        <v>50</v>
      </c>
      <c r="C28" s="15" t="s">
        <v>570</v>
      </c>
      <c r="D28" s="15" t="s">
        <v>239</v>
      </c>
      <c r="E28" s="16" t="s">
        <v>51</v>
      </c>
      <c r="F28" s="12" t="s">
        <v>345</v>
      </c>
      <c r="G28" s="12" t="s">
        <v>3</v>
      </c>
      <c r="H28" s="24">
        <v>39.5</v>
      </c>
      <c r="I28" s="25">
        <f t="shared" si="1"/>
        <v>19.75</v>
      </c>
      <c r="J28" s="25">
        <f t="shared" si="2"/>
        <v>13.166666666666666</v>
      </c>
      <c r="K28" s="24">
        <f t="shared" si="3"/>
        <v>47.4</v>
      </c>
      <c r="L28" s="67">
        <v>42583</v>
      </c>
      <c r="M28" s="14" t="s">
        <v>1648</v>
      </c>
      <c r="N28" s="27">
        <v>2</v>
      </c>
      <c r="O28" s="68">
        <f t="shared" si="0"/>
        <v>2</v>
      </c>
      <c r="P28" s="28"/>
      <c r="Q28" s="27"/>
      <c r="R28" s="27"/>
      <c r="S28" s="70"/>
      <c r="T28" s="65"/>
      <c r="U28" s="50"/>
      <c r="V28" s="63"/>
      <c r="W28" s="53"/>
    </row>
    <row r="29" spans="1:23" s="22" customFormat="1" x14ac:dyDescent="0.2">
      <c r="A29" s="23" t="s">
        <v>27</v>
      </c>
      <c r="B29" s="12" t="s">
        <v>59</v>
      </c>
      <c r="C29" s="15" t="s">
        <v>550</v>
      </c>
      <c r="D29" s="15" t="s">
        <v>601</v>
      </c>
      <c r="E29" s="16"/>
      <c r="F29" s="12" t="s">
        <v>338</v>
      </c>
      <c r="G29" s="12" t="s">
        <v>3</v>
      </c>
      <c r="H29" s="24">
        <v>37.107999999999997</v>
      </c>
      <c r="I29" s="25">
        <f t="shared" si="1"/>
        <v>18.553999999999998</v>
      </c>
      <c r="J29" s="25">
        <f t="shared" si="2"/>
        <v>12.369333333333332</v>
      </c>
      <c r="K29" s="24">
        <f t="shared" si="3"/>
        <v>44.529599999999995</v>
      </c>
      <c r="L29" s="67">
        <v>42583</v>
      </c>
      <c r="M29" s="14" t="s">
        <v>1648</v>
      </c>
      <c r="N29" s="27">
        <v>2</v>
      </c>
      <c r="O29" s="68">
        <f t="shared" si="0"/>
        <v>2</v>
      </c>
      <c r="P29" s="28"/>
      <c r="Q29" s="27"/>
      <c r="R29" s="27"/>
      <c r="S29" s="70"/>
      <c r="T29" s="65"/>
      <c r="U29" s="50"/>
      <c r="V29" s="63"/>
      <c r="W29" s="53"/>
    </row>
    <row r="30" spans="1:23" s="22" customFormat="1" x14ac:dyDescent="0.2">
      <c r="A30" s="23" t="s">
        <v>27</v>
      </c>
      <c r="B30" s="32" t="s">
        <v>2271</v>
      </c>
      <c r="C30" s="15" t="s">
        <v>164</v>
      </c>
      <c r="D30" s="15" t="s">
        <v>817</v>
      </c>
      <c r="E30" s="16"/>
      <c r="F30" s="12"/>
      <c r="G30" s="12" t="s">
        <v>3</v>
      </c>
      <c r="H30" s="33">
        <v>35.15</v>
      </c>
      <c r="I30" s="25">
        <f t="shared" si="1"/>
        <v>17.574999999999999</v>
      </c>
      <c r="J30" s="25">
        <f t="shared" si="2"/>
        <v>11.716666666666667</v>
      </c>
      <c r="K30" s="24">
        <f t="shared" si="3"/>
        <v>42.18</v>
      </c>
      <c r="L30" s="67">
        <v>42583</v>
      </c>
      <c r="M30" s="12" t="s">
        <v>1648</v>
      </c>
      <c r="N30" s="27">
        <v>1</v>
      </c>
      <c r="O30" s="68">
        <f t="shared" si="0"/>
        <v>1</v>
      </c>
      <c r="P30" s="28"/>
      <c r="Q30" s="27"/>
      <c r="R30" s="27"/>
      <c r="S30" s="70"/>
      <c r="T30" s="65"/>
      <c r="U30" s="50"/>
      <c r="V30" s="63"/>
      <c r="W30" s="53"/>
    </row>
    <row r="31" spans="1:23" s="22" customFormat="1" x14ac:dyDescent="0.2">
      <c r="A31" s="23" t="s">
        <v>27</v>
      </c>
      <c r="B31" s="12" t="s">
        <v>1316</v>
      </c>
      <c r="C31" s="15" t="s">
        <v>1320</v>
      </c>
      <c r="D31" s="15" t="s">
        <v>1321</v>
      </c>
      <c r="E31" s="16"/>
      <c r="F31" s="12" t="s">
        <v>1317</v>
      </c>
      <c r="G31" s="12" t="s">
        <v>3</v>
      </c>
      <c r="H31" s="30">
        <v>25.96</v>
      </c>
      <c r="I31" s="25">
        <f t="shared" si="1"/>
        <v>12.98</v>
      </c>
      <c r="J31" s="25">
        <f t="shared" si="2"/>
        <v>8.6533333333333342</v>
      </c>
      <c r="K31" s="24">
        <f t="shared" si="3"/>
        <v>31.152000000000001</v>
      </c>
      <c r="L31" s="67">
        <v>42583</v>
      </c>
      <c r="M31" s="12" t="s">
        <v>1648</v>
      </c>
      <c r="N31" s="27">
        <v>2</v>
      </c>
      <c r="O31" s="68">
        <f t="shared" si="0"/>
        <v>2</v>
      </c>
      <c r="P31" s="28"/>
      <c r="Q31" s="27"/>
      <c r="R31" s="27"/>
      <c r="S31" s="70"/>
      <c r="T31" s="65"/>
      <c r="U31" s="50"/>
      <c r="V31" s="63"/>
      <c r="W31" s="53"/>
    </row>
    <row r="32" spans="1:23" s="22" customFormat="1" x14ac:dyDescent="0.2">
      <c r="A32" s="23" t="s">
        <v>27</v>
      </c>
      <c r="B32" s="12" t="s">
        <v>1423</v>
      </c>
      <c r="C32" s="15" t="s">
        <v>1458</v>
      </c>
      <c r="D32" s="15" t="s">
        <v>1459</v>
      </c>
      <c r="E32" s="16"/>
      <c r="F32" s="12" t="s">
        <v>339</v>
      </c>
      <c r="G32" s="12" t="s">
        <v>3</v>
      </c>
      <c r="H32" s="30">
        <v>38.93</v>
      </c>
      <c r="I32" s="25">
        <f t="shared" si="1"/>
        <v>19.465</v>
      </c>
      <c r="J32" s="25">
        <f t="shared" si="2"/>
        <v>12.976666666666667</v>
      </c>
      <c r="K32" s="24">
        <f t="shared" si="3"/>
        <v>46.716000000000001</v>
      </c>
      <c r="L32" s="67">
        <v>42583</v>
      </c>
      <c r="M32" s="12" t="s">
        <v>1648</v>
      </c>
      <c r="N32" s="27">
        <v>2</v>
      </c>
      <c r="O32" s="68">
        <f t="shared" si="0"/>
        <v>2</v>
      </c>
      <c r="P32" s="28"/>
      <c r="Q32" s="27"/>
      <c r="R32" s="27"/>
      <c r="S32" s="70"/>
      <c r="T32" s="65"/>
      <c r="U32" s="50"/>
      <c r="V32" s="63"/>
      <c r="W32" s="53"/>
    </row>
    <row r="33" spans="1:23" s="22" customFormat="1" x14ac:dyDescent="0.2">
      <c r="A33" s="23" t="s">
        <v>27</v>
      </c>
      <c r="B33" s="12" t="s">
        <v>2158</v>
      </c>
      <c r="C33" s="17" t="s">
        <v>2281</v>
      </c>
      <c r="D33" s="17" t="s">
        <v>2449</v>
      </c>
      <c r="E33" s="16" t="s">
        <v>2448</v>
      </c>
      <c r="F33" s="12"/>
      <c r="G33" s="14" t="s">
        <v>3</v>
      </c>
      <c r="H33" s="30">
        <v>48.72</v>
      </c>
      <c r="I33" s="25">
        <f t="shared" si="1"/>
        <v>24.36</v>
      </c>
      <c r="J33" s="25">
        <f t="shared" si="2"/>
        <v>16.239999999999998</v>
      </c>
      <c r="K33" s="24">
        <f t="shared" si="3"/>
        <v>58.463999999999999</v>
      </c>
      <c r="L33" s="67">
        <v>42583</v>
      </c>
      <c r="M33" s="12" t="s">
        <v>1648</v>
      </c>
      <c r="N33" s="26">
        <v>1</v>
      </c>
      <c r="O33" s="68">
        <f t="shared" si="0"/>
        <v>1</v>
      </c>
      <c r="P33" s="28"/>
      <c r="Q33" s="27"/>
      <c r="R33" s="27"/>
      <c r="S33" s="70"/>
      <c r="T33" s="65"/>
      <c r="U33" s="50"/>
      <c r="V33" s="63"/>
      <c r="W33" s="53"/>
    </row>
    <row r="34" spans="1:23" s="22" customFormat="1" x14ac:dyDescent="0.2">
      <c r="A34" s="23" t="s">
        <v>14</v>
      </c>
      <c r="B34" s="12" t="s">
        <v>1245</v>
      </c>
      <c r="C34" s="15" t="s">
        <v>1246</v>
      </c>
      <c r="D34" s="15" t="s">
        <v>1247</v>
      </c>
      <c r="E34" s="16"/>
      <c r="F34" s="12" t="s">
        <v>1248</v>
      </c>
      <c r="G34" s="14" t="s">
        <v>3</v>
      </c>
      <c r="H34" s="30">
        <v>96.28</v>
      </c>
      <c r="I34" s="25">
        <f t="shared" si="1"/>
        <v>48.14</v>
      </c>
      <c r="J34" s="25">
        <f t="shared" si="2"/>
        <v>32.093333333333334</v>
      </c>
      <c r="K34" s="24">
        <f t="shared" si="3"/>
        <v>115.536</v>
      </c>
      <c r="L34" s="67">
        <v>42583</v>
      </c>
      <c r="M34" s="12" t="s">
        <v>1648</v>
      </c>
      <c r="N34" s="27">
        <v>2</v>
      </c>
      <c r="O34" s="68">
        <f t="shared" si="0"/>
        <v>1</v>
      </c>
      <c r="P34" s="28"/>
      <c r="Q34" s="27"/>
      <c r="R34" s="27"/>
      <c r="S34" s="70"/>
      <c r="T34" s="65">
        <v>42599</v>
      </c>
      <c r="U34" s="50"/>
      <c r="V34" s="63">
        <v>1</v>
      </c>
      <c r="W34" s="53" t="s">
        <v>459</v>
      </c>
    </row>
    <row r="35" spans="1:23" s="22" customFormat="1" x14ac:dyDescent="0.2">
      <c r="A35" s="817" t="s">
        <v>14</v>
      </c>
      <c r="B35" s="819" t="s">
        <v>1316</v>
      </c>
      <c r="C35" s="821" t="s">
        <v>1318</v>
      </c>
      <c r="D35" s="821" t="s">
        <v>1319</v>
      </c>
      <c r="E35" s="16"/>
      <c r="F35" s="12" t="s">
        <v>1317</v>
      </c>
      <c r="G35" s="14" t="s">
        <v>3</v>
      </c>
      <c r="H35" s="30">
        <v>25.96</v>
      </c>
      <c r="I35" s="25">
        <f t="shared" si="1"/>
        <v>12.98</v>
      </c>
      <c r="J35" s="25">
        <f t="shared" si="2"/>
        <v>8.6533333333333342</v>
      </c>
      <c r="K35" s="24">
        <f t="shared" si="3"/>
        <v>31.152000000000001</v>
      </c>
      <c r="L35" s="67">
        <v>42583</v>
      </c>
      <c r="M35" s="12" t="s">
        <v>1648</v>
      </c>
      <c r="N35" s="27">
        <v>8</v>
      </c>
      <c r="O35" s="68">
        <f>N35-R35-V35-V36</f>
        <v>0</v>
      </c>
      <c r="P35" s="28">
        <v>42555</v>
      </c>
      <c r="Q35" s="27" t="s">
        <v>2446</v>
      </c>
      <c r="R35" s="27">
        <v>1</v>
      </c>
      <c r="S35" s="71" t="s">
        <v>2471</v>
      </c>
      <c r="T35" s="65">
        <v>42591</v>
      </c>
      <c r="U35" s="50" t="s">
        <v>2641</v>
      </c>
      <c r="V35" s="63">
        <v>4</v>
      </c>
      <c r="W35" s="53" t="s">
        <v>459</v>
      </c>
    </row>
    <row r="36" spans="1:23" s="22" customFormat="1" x14ac:dyDescent="0.2">
      <c r="A36" s="818"/>
      <c r="B36" s="820"/>
      <c r="C36" s="822"/>
      <c r="D36" s="822"/>
      <c r="E36" s="77"/>
      <c r="F36" s="78"/>
      <c r="G36" s="79"/>
      <c r="H36" s="80"/>
      <c r="I36" s="81"/>
      <c r="J36" s="81"/>
      <c r="K36" s="82"/>
      <c r="L36" s="83"/>
      <c r="M36" s="78"/>
      <c r="N36" s="84"/>
      <c r="O36" s="85"/>
      <c r="P36" s="28"/>
      <c r="Q36" s="27"/>
      <c r="R36" s="27"/>
      <c r="S36" s="71"/>
      <c r="T36" s="65">
        <v>42595</v>
      </c>
      <c r="U36" s="50"/>
      <c r="V36" s="63">
        <v>3</v>
      </c>
      <c r="W36" s="53" t="s">
        <v>2649</v>
      </c>
    </row>
    <row r="37" spans="1:23" s="22" customFormat="1" x14ac:dyDescent="0.2">
      <c r="A37" s="23" t="s">
        <v>14</v>
      </c>
      <c r="B37" s="12" t="s">
        <v>1316</v>
      </c>
      <c r="C37" s="15" t="s">
        <v>1322</v>
      </c>
      <c r="D37" s="15" t="s">
        <v>1323</v>
      </c>
      <c r="E37" s="16"/>
      <c r="F37" s="12" t="s">
        <v>1317</v>
      </c>
      <c r="G37" s="14" t="s">
        <v>3</v>
      </c>
      <c r="H37" s="30">
        <v>25.96</v>
      </c>
      <c r="I37" s="25">
        <f t="shared" si="1"/>
        <v>12.98</v>
      </c>
      <c r="J37" s="25">
        <f t="shared" si="2"/>
        <v>8.6533333333333342</v>
      </c>
      <c r="K37" s="24">
        <f t="shared" si="3"/>
        <v>31.152000000000001</v>
      </c>
      <c r="L37" s="67">
        <v>42583</v>
      </c>
      <c r="M37" s="12" t="s">
        <v>1648</v>
      </c>
      <c r="N37" s="27">
        <v>1</v>
      </c>
      <c r="O37" s="68">
        <f t="shared" si="0"/>
        <v>1</v>
      </c>
      <c r="P37" s="28"/>
      <c r="Q37" s="27"/>
      <c r="R37" s="27"/>
      <c r="S37" s="70"/>
      <c r="T37" s="65"/>
      <c r="U37" s="50"/>
      <c r="V37" s="63"/>
      <c r="W37" s="53"/>
    </row>
    <row r="38" spans="1:23" s="22" customFormat="1" x14ac:dyDescent="0.2">
      <c r="A38" s="23" t="s">
        <v>14</v>
      </c>
      <c r="B38" s="12" t="s">
        <v>1316</v>
      </c>
      <c r="C38" s="15" t="s">
        <v>1324</v>
      </c>
      <c r="D38" s="15" t="s">
        <v>1325</v>
      </c>
      <c r="E38" s="16"/>
      <c r="F38" s="12" t="s">
        <v>1317</v>
      </c>
      <c r="G38" s="12" t="s">
        <v>3</v>
      </c>
      <c r="H38" s="30">
        <v>25.96</v>
      </c>
      <c r="I38" s="25">
        <f t="shared" si="1"/>
        <v>12.98</v>
      </c>
      <c r="J38" s="25">
        <f t="shared" si="2"/>
        <v>8.6533333333333342</v>
      </c>
      <c r="K38" s="24">
        <f t="shared" si="3"/>
        <v>31.152000000000001</v>
      </c>
      <c r="L38" s="67">
        <v>42583</v>
      </c>
      <c r="M38" s="12" t="s">
        <v>1648</v>
      </c>
      <c r="N38" s="27">
        <v>3</v>
      </c>
      <c r="O38" s="68">
        <f t="shared" si="0"/>
        <v>0</v>
      </c>
      <c r="P38" s="28">
        <v>42555</v>
      </c>
      <c r="Q38" s="27" t="s">
        <v>2446</v>
      </c>
      <c r="R38" s="27">
        <v>1</v>
      </c>
      <c r="S38" s="71" t="s">
        <v>2471</v>
      </c>
      <c r="T38" s="65">
        <v>42595</v>
      </c>
      <c r="U38" s="50"/>
      <c r="V38" s="63">
        <v>2</v>
      </c>
      <c r="W38" s="53" t="s">
        <v>2649</v>
      </c>
    </row>
    <row r="39" spans="1:23" s="22" customFormat="1" x14ac:dyDescent="0.2">
      <c r="A39" s="23" t="s">
        <v>14</v>
      </c>
      <c r="B39" s="12" t="s">
        <v>1334</v>
      </c>
      <c r="C39" s="15" t="s">
        <v>1338</v>
      </c>
      <c r="D39" s="15" t="s">
        <v>1339</v>
      </c>
      <c r="E39" s="16"/>
      <c r="F39" s="12" t="s">
        <v>339</v>
      </c>
      <c r="G39" s="12" t="s">
        <v>3</v>
      </c>
      <c r="H39" s="30">
        <v>32.29</v>
      </c>
      <c r="I39" s="25">
        <f t="shared" si="1"/>
        <v>16.145</v>
      </c>
      <c r="J39" s="25">
        <f t="shared" si="2"/>
        <v>10.763333333333334</v>
      </c>
      <c r="K39" s="24">
        <f t="shared" si="3"/>
        <v>38.747999999999998</v>
      </c>
      <c r="L39" s="67">
        <v>42583</v>
      </c>
      <c r="M39" s="12" t="s">
        <v>1648</v>
      </c>
      <c r="N39" s="27">
        <v>14</v>
      </c>
      <c r="O39" s="68">
        <f t="shared" si="0"/>
        <v>14</v>
      </c>
      <c r="P39" s="28"/>
      <c r="Q39" s="27"/>
      <c r="R39" s="27"/>
      <c r="S39" s="70"/>
      <c r="T39" s="65"/>
      <c r="U39" s="50"/>
      <c r="V39" s="63"/>
      <c r="W39" s="53"/>
    </row>
    <row r="40" spans="1:23" s="22" customFormat="1" x14ac:dyDescent="0.2">
      <c r="A40" s="23" t="s">
        <v>14</v>
      </c>
      <c r="B40" s="12" t="s">
        <v>1241</v>
      </c>
      <c r="C40" s="15" t="s">
        <v>1485</v>
      </c>
      <c r="D40" s="15" t="s">
        <v>1486</v>
      </c>
      <c r="E40" s="16"/>
      <c r="F40" s="12" t="s">
        <v>1070</v>
      </c>
      <c r="G40" s="12" t="s">
        <v>3</v>
      </c>
      <c r="H40" s="30">
        <v>43.09</v>
      </c>
      <c r="I40" s="25">
        <f t="shared" si="1"/>
        <v>21.545000000000002</v>
      </c>
      <c r="J40" s="25">
        <f t="shared" si="2"/>
        <v>14.363333333333335</v>
      </c>
      <c r="K40" s="24">
        <f t="shared" si="3"/>
        <v>51.708000000000006</v>
      </c>
      <c r="L40" s="67">
        <v>42583</v>
      </c>
      <c r="M40" s="12" t="s">
        <v>1648</v>
      </c>
      <c r="N40" s="27">
        <v>4</v>
      </c>
      <c r="O40" s="68">
        <f t="shared" si="0"/>
        <v>4</v>
      </c>
      <c r="P40" s="28"/>
      <c r="Q40" s="27"/>
      <c r="R40" s="27"/>
      <c r="S40" s="70"/>
      <c r="T40" s="65"/>
      <c r="U40" s="50"/>
      <c r="V40" s="63"/>
      <c r="W40" s="53"/>
    </row>
    <row r="41" spans="1:23" s="22" customFormat="1" x14ac:dyDescent="0.2">
      <c r="A41" s="23" t="s">
        <v>14</v>
      </c>
      <c r="B41" s="12" t="s">
        <v>1385</v>
      </c>
      <c r="C41" s="17" t="s">
        <v>2283</v>
      </c>
      <c r="D41" s="17" t="s">
        <v>2455</v>
      </c>
      <c r="E41" s="16"/>
      <c r="F41" s="12"/>
      <c r="G41" s="12" t="s">
        <v>3</v>
      </c>
      <c r="H41" s="30">
        <v>33</v>
      </c>
      <c r="I41" s="25">
        <f t="shared" si="1"/>
        <v>16.5</v>
      </c>
      <c r="J41" s="25">
        <f t="shared" si="2"/>
        <v>11</v>
      </c>
      <c r="K41" s="24">
        <f t="shared" si="3"/>
        <v>39.6</v>
      </c>
      <c r="L41" s="67">
        <v>42583</v>
      </c>
      <c r="M41" s="12" t="s">
        <v>1648</v>
      </c>
      <c r="N41" s="26">
        <v>1</v>
      </c>
      <c r="O41" s="68">
        <f t="shared" si="0"/>
        <v>1</v>
      </c>
      <c r="P41" s="28"/>
      <c r="Q41" s="27"/>
      <c r="R41" s="27"/>
      <c r="S41" s="70"/>
      <c r="T41" s="65"/>
      <c r="U41" s="50"/>
      <c r="V41" s="63"/>
      <c r="W41" s="53"/>
    </row>
    <row r="42" spans="1:23" s="22" customFormat="1" x14ac:dyDescent="0.2">
      <c r="A42" s="23" t="s">
        <v>14</v>
      </c>
      <c r="B42" s="12" t="s">
        <v>2159</v>
      </c>
      <c r="C42" s="17" t="s">
        <v>2282</v>
      </c>
      <c r="D42" s="17" t="s">
        <v>2383</v>
      </c>
      <c r="E42" s="16"/>
      <c r="F42" s="12"/>
      <c r="G42" s="12" t="s">
        <v>3</v>
      </c>
      <c r="H42" s="30">
        <v>37.22</v>
      </c>
      <c r="I42" s="25">
        <f t="shared" si="1"/>
        <v>18.61</v>
      </c>
      <c r="J42" s="25">
        <f t="shared" si="2"/>
        <v>12.406666666666666</v>
      </c>
      <c r="K42" s="24">
        <f t="shared" si="3"/>
        <v>44.664000000000001</v>
      </c>
      <c r="L42" s="67">
        <v>42583</v>
      </c>
      <c r="M42" s="12" t="s">
        <v>1648</v>
      </c>
      <c r="N42" s="26">
        <v>1</v>
      </c>
      <c r="O42" s="68">
        <f t="shared" si="0"/>
        <v>1</v>
      </c>
      <c r="P42" s="28"/>
      <c r="Q42" s="27"/>
      <c r="R42" s="27"/>
      <c r="S42" s="70"/>
      <c r="T42" s="65"/>
      <c r="U42" s="50"/>
      <c r="V42" s="63"/>
      <c r="W42" s="53"/>
    </row>
    <row r="43" spans="1:23" s="22" customFormat="1" x14ac:dyDescent="0.2">
      <c r="A43" s="23" t="s">
        <v>14</v>
      </c>
      <c r="B43" s="32" t="s">
        <v>2374</v>
      </c>
      <c r="C43" s="15" t="s">
        <v>2288</v>
      </c>
      <c r="D43" s="15" t="s">
        <v>2293</v>
      </c>
      <c r="E43" s="15" t="s">
        <v>2454</v>
      </c>
      <c r="F43" s="12"/>
      <c r="G43" s="12" t="s">
        <v>3</v>
      </c>
      <c r="H43" s="33">
        <v>18.649999999999999</v>
      </c>
      <c r="I43" s="25">
        <f t="shared" si="1"/>
        <v>9.3249999999999993</v>
      </c>
      <c r="J43" s="25">
        <f t="shared" si="2"/>
        <v>6.2166666666666659</v>
      </c>
      <c r="K43" s="24">
        <f t="shared" si="3"/>
        <v>22.38</v>
      </c>
      <c r="L43" s="67">
        <v>42583</v>
      </c>
      <c r="M43" s="12" t="s">
        <v>1648</v>
      </c>
      <c r="N43" s="27">
        <v>1</v>
      </c>
      <c r="O43" s="68">
        <f t="shared" si="0"/>
        <v>1</v>
      </c>
      <c r="P43" s="27"/>
      <c r="Q43" s="27"/>
      <c r="R43" s="27"/>
      <c r="S43" s="70"/>
      <c r="T43" s="65"/>
      <c r="U43" s="50"/>
      <c r="V43" s="63"/>
      <c r="W43" s="53"/>
    </row>
    <row r="44" spans="1:23" s="22" customFormat="1" x14ac:dyDescent="0.2">
      <c r="A44" s="23" t="s">
        <v>14</v>
      </c>
      <c r="B44" s="32" t="s">
        <v>2374</v>
      </c>
      <c r="C44" s="15" t="s">
        <v>2289</v>
      </c>
      <c r="D44" s="15" t="s">
        <v>2294</v>
      </c>
      <c r="E44" s="15" t="s">
        <v>2453</v>
      </c>
      <c r="F44" s="12"/>
      <c r="G44" s="12" t="s">
        <v>3</v>
      </c>
      <c r="H44" s="33">
        <v>22.65</v>
      </c>
      <c r="I44" s="25">
        <f t="shared" si="1"/>
        <v>11.324999999999999</v>
      </c>
      <c r="J44" s="25">
        <f t="shared" ref="J44:J71" si="4">+H44/3</f>
        <v>7.55</v>
      </c>
      <c r="K44" s="24">
        <f t="shared" ref="K44:K71" si="5">+H44+(H44*20%)</f>
        <v>27.18</v>
      </c>
      <c r="L44" s="67">
        <v>42583</v>
      </c>
      <c r="M44" s="12" t="s">
        <v>1648</v>
      </c>
      <c r="N44" s="27">
        <v>1</v>
      </c>
      <c r="O44" s="68">
        <f t="shared" si="0"/>
        <v>1</v>
      </c>
      <c r="P44" s="27"/>
      <c r="Q44" s="27"/>
      <c r="R44" s="27"/>
      <c r="S44" s="70"/>
      <c r="T44" s="65"/>
      <c r="U44" s="50"/>
      <c r="V44" s="63"/>
      <c r="W44" s="53"/>
    </row>
    <row r="45" spans="1:23" s="22" customFormat="1" x14ac:dyDescent="0.2">
      <c r="A45" s="23" t="s">
        <v>14</v>
      </c>
      <c r="B45" s="32" t="s">
        <v>2374</v>
      </c>
      <c r="C45" s="15" t="s">
        <v>2290</v>
      </c>
      <c r="D45" s="15" t="s">
        <v>2295</v>
      </c>
      <c r="E45" s="15" t="s">
        <v>2452</v>
      </c>
      <c r="F45" s="12"/>
      <c r="G45" s="12" t="s">
        <v>3</v>
      </c>
      <c r="H45" s="33">
        <v>19.649999999999999</v>
      </c>
      <c r="I45" s="25">
        <f t="shared" si="1"/>
        <v>9.8249999999999993</v>
      </c>
      <c r="J45" s="25">
        <f t="shared" si="4"/>
        <v>6.55</v>
      </c>
      <c r="K45" s="24">
        <f t="shared" si="5"/>
        <v>23.58</v>
      </c>
      <c r="L45" s="67">
        <v>42583</v>
      </c>
      <c r="M45" s="12" t="s">
        <v>1648</v>
      </c>
      <c r="N45" s="27">
        <v>1</v>
      </c>
      <c r="O45" s="68">
        <f t="shared" si="0"/>
        <v>1</v>
      </c>
      <c r="P45" s="27"/>
      <c r="Q45" s="27"/>
      <c r="R45" s="27"/>
      <c r="S45" s="70"/>
      <c r="T45" s="65"/>
      <c r="U45" s="50"/>
      <c r="V45" s="63"/>
      <c r="W45" s="53"/>
    </row>
    <row r="46" spans="1:23" s="22" customFormat="1" x14ac:dyDescent="0.2">
      <c r="A46" s="23" t="s">
        <v>14</v>
      </c>
      <c r="B46" s="32" t="s">
        <v>2374</v>
      </c>
      <c r="C46" s="15" t="s">
        <v>2291</v>
      </c>
      <c r="D46" s="15" t="s">
        <v>2296</v>
      </c>
      <c r="E46" s="15" t="s">
        <v>2452</v>
      </c>
      <c r="F46" s="12"/>
      <c r="G46" s="12" t="s">
        <v>3</v>
      </c>
      <c r="H46" s="33">
        <v>17.649999999999999</v>
      </c>
      <c r="I46" s="25">
        <f t="shared" si="1"/>
        <v>8.8249999999999993</v>
      </c>
      <c r="J46" s="25">
        <f t="shared" si="4"/>
        <v>5.8833333333333329</v>
      </c>
      <c r="K46" s="24">
        <f t="shared" si="5"/>
        <v>21.18</v>
      </c>
      <c r="L46" s="67">
        <v>42583</v>
      </c>
      <c r="M46" s="14" t="s">
        <v>1648</v>
      </c>
      <c r="N46" s="27">
        <v>1</v>
      </c>
      <c r="O46" s="68">
        <f t="shared" si="0"/>
        <v>1</v>
      </c>
      <c r="P46" s="27"/>
      <c r="Q46" s="27"/>
      <c r="R46" s="27"/>
      <c r="S46" s="70"/>
      <c r="T46" s="65"/>
      <c r="U46" s="50"/>
      <c r="V46" s="63"/>
      <c r="W46" s="53"/>
    </row>
    <row r="47" spans="1:23" s="22" customFormat="1" x14ac:dyDescent="0.2">
      <c r="A47" s="23" t="s">
        <v>14</v>
      </c>
      <c r="B47" s="32" t="s">
        <v>2374</v>
      </c>
      <c r="C47" s="15" t="s">
        <v>2292</v>
      </c>
      <c r="D47" s="15" t="s">
        <v>2297</v>
      </c>
      <c r="E47" s="15" t="s">
        <v>2451</v>
      </c>
      <c r="F47" s="12"/>
      <c r="G47" s="14" t="s">
        <v>3</v>
      </c>
      <c r="H47" s="33">
        <v>23.15</v>
      </c>
      <c r="I47" s="25">
        <f t="shared" si="1"/>
        <v>11.574999999999999</v>
      </c>
      <c r="J47" s="25">
        <f t="shared" si="4"/>
        <v>7.7166666666666659</v>
      </c>
      <c r="K47" s="24">
        <f t="shared" si="5"/>
        <v>27.779999999999998</v>
      </c>
      <c r="L47" s="67">
        <v>42583</v>
      </c>
      <c r="M47" s="14" t="s">
        <v>1648</v>
      </c>
      <c r="N47" s="27">
        <v>1</v>
      </c>
      <c r="O47" s="68">
        <f t="shared" si="0"/>
        <v>1</v>
      </c>
      <c r="P47" s="27"/>
      <c r="Q47" s="27"/>
      <c r="R47" s="27"/>
      <c r="S47" s="70"/>
      <c r="T47" s="65"/>
      <c r="U47" s="50"/>
      <c r="V47" s="63"/>
      <c r="W47" s="53"/>
    </row>
    <row r="48" spans="1:23" s="22" customFormat="1" x14ac:dyDescent="0.2">
      <c r="A48" s="23" t="s">
        <v>67</v>
      </c>
      <c r="B48" s="12" t="s">
        <v>851</v>
      </c>
      <c r="C48" s="17" t="s">
        <v>855</v>
      </c>
      <c r="D48" s="15" t="s">
        <v>856</v>
      </c>
      <c r="E48" s="16"/>
      <c r="F48" s="12" t="s">
        <v>854</v>
      </c>
      <c r="G48" s="14" t="s">
        <v>3</v>
      </c>
      <c r="H48" s="24">
        <v>45.34</v>
      </c>
      <c r="I48" s="25">
        <f t="shared" si="1"/>
        <v>22.67</v>
      </c>
      <c r="J48" s="25">
        <f t="shared" si="4"/>
        <v>15.113333333333335</v>
      </c>
      <c r="K48" s="24">
        <f t="shared" si="5"/>
        <v>54.408000000000001</v>
      </c>
      <c r="L48" s="67">
        <v>42583</v>
      </c>
      <c r="M48" s="14" t="s">
        <v>1648</v>
      </c>
      <c r="N48" s="27">
        <v>2</v>
      </c>
      <c r="O48" s="68">
        <f t="shared" si="0"/>
        <v>1</v>
      </c>
      <c r="P48" s="28"/>
      <c r="Q48" s="27"/>
      <c r="R48" s="27"/>
      <c r="S48" s="70"/>
      <c r="T48" s="65">
        <v>42599</v>
      </c>
      <c r="U48" s="50"/>
      <c r="V48" s="63">
        <v>1</v>
      </c>
      <c r="W48" s="53" t="s">
        <v>459</v>
      </c>
    </row>
    <row r="49" spans="1:23" s="22" customFormat="1" x14ac:dyDescent="0.2">
      <c r="A49" s="23" t="s">
        <v>67</v>
      </c>
      <c r="B49" s="12" t="s">
        <v>50</v>
      </c>
      <c r="C49" s="15" t="s">
        <v>568</v>
      </c>
      <c r="D49" s="15" t="s">
        <v>237</v>
      </c>
      <c r="E49" s="16" t="s">
        <v>2437</v>
      </c>
      <c r="F49" s="12" t="s">
        <v>343</v>
      </c>
      <c r="G49" s="14" t="s">
        <v>3</v>
      </c>
      <c r="H49" s="24">
        <v>41.51</v>
      </c>
      <c r="I49" s="25">
        <f t="shared" si="1"/>
        <v>20.754999999999999</v>
      </c>
      <c r="J49" s="25">
        <f t="shared" si="4"/>
        <v>13.836666666666666</v>
      </c>
      <c r="K49" s="24">
        <f t="shared" si="5"/>
        <v>49.811999999999998</v>
      </c>
      <c r="L49" s="67">
        <v>42583</v>
      </c>
      <c r="M49" s="14" t="s">
        <v>1648</v>
      </c>
      <c r="N49" s="27">
        <v>5</v>
      </c>
      <c r="O49" s="68">
        <f t="shared" si="0"/>
        <v>5</v>
      </c>
      <c r="P49" s="28"/>
      <c r="Q49" s="27"/>
      <c r="R49" s="27"/>
      <c r="S49" s="70"/>
      <c r="T49" s="65"/>
      <c r="U49" s="50"/>
      <c r="V49" s="63"/>
      <c r="W49" s="53"/>
    </row>
    <row r="50" spans="1:23" s="22" customFormat="1" x14ac:dyDescent="0.2">
      <c r="A50" s="23" t="s">
        <v>67</v>
      </c>
      <c r="B50" s="12" t="s">
        <v>50</v>
      </c>
      <c r="C50" s="15" t="s">
        <v>549</v>
      </c>
      <c r="D50" s="15" t="s">
        <v>424</v>
      </c>
      <c r="E50" s="16" t="s">
        <v>51</v>
      </c>
      <c r="F50" s="12" t="s">
        <v>423</v>
      </c>
      <c r="G50" s="14" t="s">
        <v>3</v>
      </c>
      <c r="H50" s="24">
        <v>35.85</v>
      </c>
      <c r="I50" s="25">
        <f t="shared" si="1"/>
        <v>17.925000000000001</v>
      </c>
      <c r="J50" s="25">
        <f t="shared" si="4"/>
        <v>11.950000000000001</v>
      </c>
      <c r="K50" s="24">
        <f t="shared" si="5"/>
        <v>43.02</v>
      </c>
      <c r="L50" s="67">
        <v>42583</v>
      </c>
      <c r="M50" s="12" t="s">
        <v>1648</v>
      </c>
      <c r="N50" s="27">
        <v>2</v>
      </c>
      <c r="O50" s="68">
        <f t="shared" si="0"/>
        <v>2</v>
      </c>
      <c r="P50" s="28"/>
      <c r="Q50" s="27"/>
      <c r="R50" s="27"/>
      <c r="S50" s="70"/>
      <c r="T50" s="65"/>
      <c r="U50" s="50"/>
      <c r="V50" s="63"/>
      <c r="W50" s="53"/>
    </row>
    <row r="51" spans="1:23" s="22" customFormat="1" x14ac:dyDescent="0.2">
      <c r="A51" s="23" t="s">
        <v>67</v>
      </c>
      <c r="B51" s="12" t="s">
        <v>41</v>
      </c>
      <c r="C51" s="15" t="s">
        <v>473</v>
      </c>
      <c r="D51" s="15" t="s">
        <v>250</v>
      </c>
      <c r="E51" s="16"/>
      <c r="F51" s="12" t="s">
        <v>343</v>
      </c>
      <c r="G51" s="12" t="s">
        <v>3</v>
      </c>
      <c r="H51" s="24">
        <v>37.22</v>
      </c>
      <c r="I51" s="25">
        <f t="shared" si="1"/>
        <v>18.61</v>
      </c>
      <c r="J51" s="25">
        <f t="shared" si="4"/>
        <v>12.406666666666666</v>
      </c>
      <c r="K51" s="24">
        <f t="shared" si="5"/>
        <v>44.664000000000001</v>
      </c>
      <c r="L51" s="67">
        <v>42583</v>
      </c>
      <c r="M51" s="12" t="s">
        <v>1648</v>
      </c>
      <c r="N51" s="27">
        <v>3</v>
      </c>
      <c r="O51" s="68">
        <f t="shared" si="0"/>
        <v>3</v>
      </c>
      <c r="P51" s="28"/>
      <c r="Q51" s="27"/>
      <c r="R51" s="27"/>
      <c r="S51" s="70"/>
      <c r="T51" s="65"/>
      <c r="U51" s="50"/>
      <c r="V51" s="63"/>
      <c r="W51" s="53"/>
    </row>
    <row r="52" spans="1:23" s="22" customFormat="1" x14ac:dyDescent="0.2">
      <c r="A52" s="23" t="s">
        <v>67</v>
      </c>
      <c r="B52" s="12" t="s">
        <v>842</v>
      </c>
      <c r="C52" s="15" t="s">
        <v>632</v>
      </c>
      <c r="D52" s="15" t="s">
        <v>633</v>
      </c>
      <c r="E52" s="16"/>
      <c r="F52" s="12" t="s">
        <v>556</v>
      </c>
      <c r="G52" s="12" t="s">
        <v>3</v>
      </c>
      <c r="H52" s="24">
        <v>47.55</v>
      </c>
      <c r="I52" s="25">
        <f t="shared" si="1"/>
        <v>23.774999999999999</v>
      </c>
      <c r="J52" s="25">
        <f t="shared" si="4"/>
        <v>15.85</v>
      </c>
      <c r="K52" s="24">
        <f t="shared" si="5"/>
        <v>57.059999999999995</v>
      </c>
      <c r="L52" s="67">
        <v>42583</v>
      </c>
      <c r="M52" s="12" t="s">
        <v>1648</v>
      </c>
      <c r="N52" s="27">
        <v>2</v>
      </c>
      <c r="O52" s="68">
        <f t="shared" si="0"/>
        <v>2</v>
      </c>
      <c r="P52" s="28"/>
      <c r="Q52" s="27"/>
      <c r="R52" s="27"/>
      <c r="S52" s="70"/>
      <c r="T52" s="65"/>
      <c r="U52" s="50"/>
      <c r="V52" s="63"/>
      <c r="W52" s="53"/>
    </row>
    <row r="53" spans="1:23" s="22" customFormat="1" x14ac:dyDescent="0.2">
      <c r="A53" s="23" t="s">
        <v>67</v>
      </c>
      <c r="B53" s="12" t="s">
        <v>2438</v>
      </c>
      <c r="C53" s="15" t="s">
        <v>1526</v>
      </c>
      <c r="D53" s="15" t="s">
        <v>2439</v>
      </c>
      <c r="E53" s="16"/>
      <c r="F53" s="12"/>
      <c r="G53" s="12" t="s">
        <v>3</v>
      </c>
      <c r="H53" s="24">
        <v>65</v>
      </c>
      <c r="I53" s="25">
        <f t="shared" si="1"/>
        <v>32.5</v>
      </c>
      <c r="J53" s="25">
        <f t="shared" si="4"/>
        <v>21.666666666666668</v>
      </c>
      <c r="K53" s="24">
        <f t="shared" si="5"/>
        <v>78</v>
      </c>
      <c r="L53" s="67">
        <v>42583</v>
      </c>
      <c r="M53" s="12" t="s">
        <v>1648</v>
      </c>
      <c r="N53" s="27">
        <v>6</v>
      </c>
      <c r="O53" s="68">
        <f t="shared" si="0"/>
        <v>2</v>
      </c>
      <c r="P53" s="28"/>
      <c r="Q53" s="27"/>
      <c r="R53" s="27"/>
      <c r="S53" s="70"/>
      <c r="T53" s="65">
        <v>42598</v>
      </c>
      <c r="U53" s="50" t="s">
        <v>2641</v>
      </c>
      <c r="V53" s="63">
        <v>4</v>
      </c>
      <c r="W53" s="53" t="s">
        <v>459</v>
      </c>
    </row>
    <row r="54" spans="1:23" s="22" customFormat="1" x14ac:dyDescent="0.2">
      <c r="A54" s="23" t="s">
        <v>67</v>
      </c>
      <c r="B54" s="12" t="s">
        <v>628</v>
      </c>
      <c r="C54" s="15" t="s">
        <v>632</v>
      </c>
      <c r="D54" s="15" t="s">
        <v>633</v>
      </c>
      <c r="E54" s="16"/>
      <c r="F54" s="12" t="s">
        <v>556</v>
      </c>
      <c r="G54" s="12" t="s">
        <v>3</v>
      </c>
      <c r="H54" s="24">
        <v>47.55</v>
      </c>
      <c r="I54" s="25">
        <f t="shared" si="1"/>
        <v>23.774999999999999</v>
      </c>
      <c r="J54" s="25">
        <f t="shared" si="4"/>
        <v>15.85</v>
      </c>
      <c r="K54" s="24">
        <f t="shared" si="5"/>
        <v>57.059999999999995</v>
      </c>
      <c r="L54" s="67">
        <v>42583</v>
      </c>
      <c r="M54" s="12" t="s">
        <v>1648</v>
      </c>
      <c r="N54" s="27">
        <v>5</v>
      </c>
      <c r="O54" s="68">
        <f t="shared" si="0"/>
        <v>5</v>
      </c>
      <c r="P54" s="28"/>
      <c r="Q54" s="27"/>
      <c r="R54" s="27"/>
      <c r="S54" s="70"/>
      <c r="T54" s="65"/>
      <c r="U54" s="50"/>
      <c r="V54" s="63"/>
      <c r="W54" s="53"/>
    </row>
    <row r="55" spans="1:23" s="22" customFormat="1" x14ac:dyDescent="0.2">
      <c r="A55" s="23" t="s">
        <v>67</v>
      </c>
      <c r="B55" s="12" t="s">
        <v>1236</v>
      </c>
      <c r="C55" s="15" t="s">
        <v>756</v>
      </c>
      <c r="D55" s="15" t="s">
        <v>1237</v>
      </c>
      <c r="E55" s="16"/>
      <c r="F55" s="12" t="s">
        <v>344</v>
      </c>
      <c r="G55" s="12" t="s">
        <v>3</v>
      </c>
      <c r="H55" s="30">
        <v>40.99</v>
      </c>
      <c r="I55" s="25">
        <f t="shared" si="1"/>
        <v>20.495000000000001</v>
      </c>
      <c r="J55" s="25">
        <f t="shared" si="4"/>
        <v>13.663333333333334</v>
      </c>
      <c r="K55" s="24">
        <f t="shared" si="5"/>
        <v>49.188000000000002</v>
      </c>
      <c r="L55" s="67">
        <v>42583</v>
      </c>
      <c r="M55" s="12" t="s">
        <v>1648</v>
      </c>
      <c r="N55" s="27">
        <v>9</v>
      </c>
      <c r="O55" s="68">
        <f t="shared" si="0"/>
        <v>9</v>
      </c>
      <c r="P55" s="28"/>
      <c r="Q55" s="27"/>
      <c r="R55" s="27"/>
      <c r="S55" s="70"/>
      <c r="T55" s="65"/>
      <c r="U55" s="50"/>
      <c r="V55" s="63"/>
      <c r="W55" s="53"/>
    </row>
    <row r="56" spans="1:23" s="22" customFormat="1" x14ac:dyDescent="0.2">
      <c r="A56" s="23" t="s">
        <v>67</v>
      </c>
      <c r="B56" s="12" t="s">
        <v>1309</v>
      </c>
      <c r="C56" s="15" t="s">
        <v>1312</v>
      </c>
      <c r="D56" s="15" t="s">
        <v>1313</v>
      </c>
      <c r="E56" s="16"/>
      <c r="F56" s="12" t="s">
        <v>803</v>
      </c>
      <c r="G56" s="12" t="s">
        <v>3</v>
      </c>
      <c r="H56" s="30">
        <v>12.0777</v>
      </c>
      <c r="I56" s="25">
        <f t="shared" si="1"/>
        <v>6.0388500000000001</v>
      </c>
      <c r="J56" s="25">
        <f t="shared" si="4"/>
        <v>4.0259</v>
      </c>
      <c r="K56" s="24">
        <f t="shared" si="5"/>
        <v>14.49324</v>
      </c>
      <c r="L56" s="67">
        <v>42583</v>
      </c>
      <c r="M56" s="12" t="s">
        <v>1648</v>
      </c>
      <c r="N56" s="27">
        <v>2</v>
      </c>
      <c r="O56" s="68">
        <f t="shared" si="0"/>
        <v>2</v>
      </c>
      <c r="P56" s="28"/>
      <c r="Q56" s="27"/>
      <c r="R56" s="27"/>
      <c r="S56" s="70"/>
      <c r="T56" s="65"/>
      <c r="U56" s="50"/>
      <c r="V56" s="63"/>
      <c r="W56" s="53"/>
    </row>
    <row r="57" spans="1:23" s="22" customFormat="1" x14ac:dyDescent="0.2">
      <c r="A57" s="23" t="s">
        <v>67</v>
      </c>
      <c r="B57" s="12" t="s">
        <v>1577</v>
      </c>
      <c r="C57" s="15" t="s">
        <v>1578</v>
      </c>
      <c r="D57" s="15" t="s">
        <v>1579</v>
      </c>
      <c r="E57" s="16"/>
      <c r="F57" s="12" t="s">
        <v>1070</v>
      </c>
      <c r="G57" s="12" t="s">
        <v>3</v>
      </c>
      <c r="H57" s="30">
        <v>31.59</v>
      </c>
      <c r="I57" s="25">
        <f t="shared" si="1"/>
        <v>15.795</v>
      </c>
      <c r="J57" s="25">
        <f t="shared" si="4"/>
        <v>10.53</v>
      </c>
      <c r="K57" s="24">
        <f t="shared" si="5"/>
        <v>37.908000000000001</v>
      </c>
      <c r="L57" s="67">
        <v>42583</v>
      </c>
      <c r="M57" s="12" t="s">
        <v>1648</v>
      </c>
      <c r="N57" s="27">
        <v>21</v>
      </c>
      <c r="O57" s="68">
        <f t="shared" si="0"/>
        <v>21</v>
      </c>
      <c r="P57" s="28"/>
      <c r="Q57" s="27"/>
      <c r="R57" s="27"/>
      <c r="S57" s="70"/>
      <c r="T57" s="65"/>
      <c r="U57" s="50"/>
      <c r="V57" s="63"/>
      <c r="W57" s="53"/>
    </row>
    <row r="58" spans="1:23" s="22" customFormat="1" x14ac:dyDescent="0.2">
      <c r="A58" s="23" t="s">
        <v>67</v>
      </c>
      <c r="B58" s="12" t="s">
        <v>1030</v>
      </c>
      <c r="C58" s="15" t="s">
        <v>2051</v>
      </c>
      <c r="D58" s="15" t="s">
        <v>2052</v>
      </c>
      <c r="E58" s="16"/>
      <c r="F58" s="12" t="s">
        <v>2053</v>
      </c>
      <c r="G58" s="12" t="s">
        <v>3</v>
      </c>
      <c r="H58" s="30">
        <v>37.33</v>
      </c>
      <c r="I58" s="25">
        <f t="shared" si="1"/>
        <v>18.664999999999999</v>
      </c>
      <c r="J58" s="25">
        <f t="shared" si="4"/>
        <v>12.443333333333333</v>
      </c>
      <c r="K58" s="24">
        <f t="shared" si="5"/>
        <v>44.795999999999999</v>
      </c>
      <c r="L58" s="67">
        <v>42583</v>
      </c>
      <c r="M58" s="12" t="s">
        <v>1648</v>
      </c>
      <c r="N58" s="26">
        <v>7</v>
      </c>
      <c r="O58" s="68">
        <f t="shared" si="0"/>
        <v>6</v>
      </c>
      <c r="P58" s="28"/>
      <c r="Q58" s="27"/>
      <c r="R58" s="27"/>
      <c r="S58" s="70"/>
      <c r="T58" s="65">
        <v>42599</v>
      </c>
      <c r="U58" s="50"/>
      <c r="V58" s="63">
        <v>1</v>
      </c>
      <c r="W58" s="53" t="s">
        <v>459</v>
      </c>
    </row>
    <row r="59" spans="1:23" s="22" customFormat="1" x14ac:dyDescent="0.2">
      <c r="A59" s="23" t="s">
        <v>67</v>
      </c>
      <c r="B59" s="12" t="s">
        <v>857</v>
      </c>
      <c r="C59" s="15" t="s">
        <v>864</v>
      </c>
      <c r="D59" s="15"/>
      <c r="E59" s="15"/>
      <c r="F59" s="12"/>
      <c r="G59" s="12" t="s">
        <v>3</v>
      </c>
      <c r="H59" s="30"/>
      <c r="I59" s="25">
        <f t="shared" ref="I59:I64" si="6">+H59/2</f>
        <v>0</v>
      </c>
      <c r="J59" s="25">
        <f t="shared" si="4"/>
        <v>0</v>
      </c>
      <c r="K59" s="24">
        <f t="shared" si="5"/>
        <v>0</v>
      </c>
      <c r="L59" s="67">
        <v>42583</v>
      </c>
      <c r="M59" s="12" t="s">
        <v>1648</v>
      </c>
      <c r="N59" s="15">
        <v>3</v>
      </c>
      <c r="O59" s="68">
        <f t="shared" si="0"/>
        <v>3</v>
      </c>
      <c r="P59" s="15"/>
      <c r="Q59" s="15"/>
      <c r="R59" s="15"/>
      <c r="S59" s="71"/>
      <c r="T59" s="65"/>
      <c r="U59" s="50"/>
      <c r="V59" s="63"/>
      <c r="W59" s="53"/>
    </row>
    <row r="60" spans="1:23" s="22" customFormat="1" x14ac:dyDescent="0.2">
      <c r="A60" s="23" t="s">
        <v>67</v>
      </c>
      <c r="B60" s="12" t="s">
        <v>465</v>
      </c>
      <c r="C60" s="15" t="s">
        <v>2572</v>
      </c>
      <c r="D60" s="15"/>
      <c r="E60" s="15"/>
      <c r="F60" s="12"/>
      <c r="G60" s="14" t="s">
        <v>3</v>
      </c>
      <c r="H60" s="30"/>
      <c r="I60" s="25">
        <f t="shared" si="6"/>
        <v>0</v>
      </c>
      <c r="J60" s="25">
        <f t="shared" si="4"/>
        <v>0</v>
      </c>
      <c r="K60" s="24">
        <f t="shared" si="5"/>
        <v>0</v>
      </c>
      <c r="L60" s="67">
        <v>42583</v>
      </c>
      <c r="M60" s="12" t="s">
        <v>1648</v>
      </c>
      <c r="N60" s="15">
        <v>2</v>
      </c>
      <c r="O60" s="68">
        <f t="shared" si="0"/>
        <v>2</v>
      </c>
      <c r="P60" s="15"/>
      <c r="Q60" s="15"/>
      <c r="R60" s="15"/>
      <c r="S60" s="71"/>
      <c r="T60" s="65"/>
      <c r="U60" s="50"/>
      <c r="V60" s="63"/>
      <c r="W60" s="53"/>
    </row>
    <row r="61" spans="1:23" s="22" customFormat="1" x14ac:dyDescent="0.2">
      <c r="A61" s="23" t="s">
        <v>67</v>
      </c>
      <c r="B61" s="12" t="s">
        <v>1143</v>
      </c>
      <c r="C61" s="15" t="s">
        <v>1144</v>
      </c>
      <c r="D61" s="15"/>
      <c r="E61" s="15"/>
      <c r="F61" s="12"/>
      <c r="G61" s="14" t="s">
        <v>3</v>
      </c>
      <c r="H61" s="30"/>
      <c r="I61" s="25">
        <f t="shared" si="6"/>
        <v>0</v>
      </c>
      <c r="J61" s="25">
        <f t="shared" si="4"/>
        <v>0</v>
      </c>
      <c r="K61" s="24">
        <f t="shared" si="5"/>
        <v>0</v>
      </c>
      <c r="L61" s="67">
        <v>42583</v>
      </c>
      <c r="M61" s="12" t="s">
        <v>1648</v>
      </c>
      <c r="N61" s="15">
        <v>2</v>
      </c>
      <c r="O61" s="68">
        <f t="shared" si="0"/>
        <v>2</v>
      </c>
      <c r="P61" s="15"/>
      <c r="Q61" s="15"/>
      <c r="R61" s="15"/>
      <c r="S61" s="71"/>
      <c r="T61" s="65"/>
      <c r="U61" s="50"/>
      <c r="V61" s="63"/>
      <c r="W61" s="53"/>
    </row>
    <row r="62" spans="1:23" s="22" customFormat="1" x14ac:dyDescent="0.2">
      <c r="A62" s="23" t="s">
        <v>67</v>
      </c>
      <c r="B62" s="12" t="s">
        <v>1634</v>
      </c>
      <c r="C62" s="15" t="s">
        <v>1639</v>
      </c>
      <c r="D62" s="15"/>
      <c r="E62" s="15"/>
      <c r="F62" s="12"/>
      <c r="G62" s="14" t="s">
        <v>3</v>
      </c>
      <c r="H62" s="30"/>
      <c r="I62" s="25">
        <f t="shared" si="6"/>
        <v>0</v>
      </c>
      <c r="J62" s="25">
        <f t="shared" si="4"/>
        <v>0</v>
      </c>
      <c r="K62" s="24">
        <f t="shared" si="5"/>
        <v>0</v>
      </c>
      <c r="L62" s="67">
        <v>42583</v>
      </c>
      <c r="M62" s="12" t="s">
        <v>1648</v>
      </c>
      <c r="N62" s="15">
        <v>10</v>
      </c>
      <c r="O62" s="68">
        <f t="shared" si="0"/>
        <v>10</v>
      </c>
      <c r="P62" s="15"/>
      <c r="Q62" s="15"/>
      <c r="R62" s="15"/>
      <c r="S62" s="71"/>
      <c r="T62" s="65"/>
      <c r="U62" s="50"/>
      <c r="V62" s="63"/>
      <c r="W62" s="53"/>
    </row>
    <row r="63" spans="1:23" s="22" customFormat="1" x14ac:dyDescent="0.2">
      <c r="A63" s="23" t="s">
        <v>56</v>
      </c>
      <c r="B63" s="12" t="s">
        <v>82</v>
      </c>
      <c r="C63" s="15" t="s">
        <v>83</v>
      </c>
      <c r="D63" s="15" t="s">
        <v>284</v>
      </c>
      <c r="E63" s="16"/>
      <c r="F63" s="12" t="s">
        <v>364</v>
      </c>
      <c r="G63" s="14" t="s">
        <v>3</v>
      </c>
      <c r="H63" s="24">
        <v>15.35</v>
      </c>
      <c r="I63" s="25">
        <f t="shared" si="6"/>
        <v>7.6749999999999998</v>
      </c>
      <c r="J63" s="25">
        <f t="shared" si="4"/>
        <v>5.1166666666666663</v>
      </c>
      <c r="K63" s="24">
        <f t="shared" si="5"/>
        <v>18.420000000000002</v>
      </c>
      <c r="L63" s="67">
        <v>42583</v>
      </c>
      <c r="M63" s="12" t="s">
        <v>1648</v>
      </c>
      <c r="N63" s="27">
        <v>14</v>
      </c>
      <c r="O63" s="68">
        <f t="shared" si="0"/>
        <v>14</v>
      </c>
      <c r="P63" s="28"/>
      <c r="Q63" s="27"/>
      <c r="R63" s="27"/>
      <c r="S63" s="70"/>
      <c r="T63" s="65"/>
      <c r="U63" s="50"/>
      <c r="V63" s="63"/>
      <c r="W63" s="53"/>
    </row>
    <row r="64" spans="1:23" s="22" customFormat="1" x14ac:dyDescent="0.2">
      <c r="A64" s="23" t="s">
        <v>56</v>
      </c>
      <c r="B64" s="12" t="s">
        <v>628</v>
      </c>
      <c r="C64" s="15" t="s">
        <v>634</v>
      </c>
      <c r="D64" s="15" t="s">
        <v>635</v>
      </c>
      <c r="E64" s="16"/>
      <c r="F64" s="12" t="s">
        <v>636</v>
      </c>
      <c r="G64" s="12" t="s">
        <v>3</v>
      </c>
      <c r="H64" s="24">
        <v>14.38</v>
      </c>
      <c r="I64" s="25">
        <f t="shared" si="6"/>
        <v>7.19</v>
      </c>
      <c r="J64" s="25">
        <f t="shared" si="4"/>
        <v>4.7933333333333339</v>
      </c>
      <c r="K64" s="24">
        <f t="shared" si="5"/>
        <v>17.256</v>
      </c>
      <c r="L64" s="67">
        <v>42583</v>
      </c>
      <c r="M64" s="12" t="s">
        <v>1648</v>
      </c>
      <c r="N64" s="27">
        <v>25</v>
      </c>
      <c r="O64" s="68">
        <f t="shared" si="0"/>
        <v>22</v>
      </c>
      <c r="P64" s="31">
        <v>42544</v>
      </c>
      <c r="Q64" s="27" t="s">
        <v>2464</v>
      </c>
      <c r="R64" s="27">
        <v>3</v>
      </c>
      <c r="S64" s="71" t="s">
        <v>2443</v>
      </c>
      <c r="T64" s="65"/>
      <c r="U64" s="50"/>
      <c r="V64" s="63"/>
      <c r="W64" s="53"/>
    </row>
    <row r="65" spans="1:23" s="22" customFormat="1" x14ac:dyDescent="0.2">
      <c r="A65" s="23" t="s">
        <v>56</v>
      </c>
      <c r="B65" s="12" t="s">
        <v>915</v>
      </c>
      <c r="C65" s="29" t="s">
        <v>864</v>
      </c>
      <c r="D65" s="29" t="s">
        <v>918</v>
      </c>
      <c r="E65" s="16"/>
      <c r="F65" s="12" t="s">
        <v>917</v>
      </c>
      <c r="G65" s="12" t="s">
        <v>3</v>
      </c>
      <c r="H65" s="24">
        <v>12.94</v>
      </c>
      <c r="I65" s="25">
        <f t="shared" ref="I65:I71" si="7">+H65/2</f>
        <v>6.47</v>
      </c>
      <c r="J65" s="25">
        <f t="shared" si="4"/>
        <v>4.3133333333333335</v>
      </c>
      <c r="K65" s="24">
        <f t="shared" si="5"/>
        <v>15.527999999999999</v>
      </c>
      <c r="L65" s="67">
        <v>42583</v>
      </c>
      <c r="M65" s="14" t="s">
        <v>1648</v>
      </c>
      <c r="N65" s="27">
        <v>29</v>
      </c>
      <c r="O65" s="68">
        <f t="shared" si="0"/>
        <v>29</v>
      </c>
      <c r="P65" s="28"/>
      <c r="Q65" s="27"/>
      <c r="R65" s="27"/>
      <c r="S65" s="70"/>
      <c r="T65" s="65"/>
      <c r="U65" s="50"/>
      <c r="V65" s="63"/>
      <c r="W65" s="53"/>
    </row>
    <row r="66" spans="1:23" s="22" customFormat="1" x14ac:dyDescent="0.2">
      <c r="A66" s="23" t="s">
        <v>56</v>
      </c>
      <c r="B66" s="12" t="s">
        <v>915</v>
      </c>
      <c r="C66" s="15" t="s">
        <v>932</v>
      </c>
      <c r="D66" s="15" t="s">
        <v>933</v>
      </c>
      <c r="E66" s="16"/>
      <c r="F66" s="12" t="s">
        <v>536</v>
      </c>
      <c r="G66" s="12" t="s">
        <v>3</v>
      </c>
      <c r="H66" s="24">
        <v>12.94</v>
      </c>
      <c r="I66" s="25">
        <f t="shared" si="7"/>
        <v>6.47</v>
      </c>
      <c r="J66" s="25">
        <f t="shared" si="4"/>
        <v>4.3133333333333335</v>
      </c>
      <c r="K66" s="24">
        <f t="shared" si="5"/>
        <v>15.527999999999999</v>
      </c>
      <c r="L66" s="67">
        <v>42583</v>
      </c>
      <c r="M66" s="14" t="s">
        <v>1648</v>
      </c>
      <c r="N66" s="27">
        <v>55</v>
      </c>
      <c r="O66" s="68">
        <f t="shared" si="0"/>
        <v>55</v>
      </c>
      <c r="P66" s="28"/>
      <c r="Q66" s="27"/>
      <c r="R66" s="27"/>
      <c r="S66" s="70"/>
      <c r="T66" s="65"/>
      <c r="U66" s="50"/>
      <c r="V66" s="63"/>
      <c r="W66" s="53"/>
    </row>
    <row r="67" spans="1:23" s="22" customFormat="1" x14ac:dyDescent="0.2">
      <c r="A67" s="23" t="s">
        <v>56</v>
      </c>
      <c r="B67" s="12" t="s">
        <v>1063</v>
      </c>
      <c r="C67" s="15" t="s">
        <v>1095</v>
      </c>
      <c r="D67" s="15" t="s">
        <v>1096</v>
      </c>
      <c r="E67" s="16" t="s">
        <v>1651</v>
      </c>
      <c r="F67" s="12" t="s">
        <v>720</v>
      </c>
      <c r="G67" s="12" t="s">
        <v>3</v>
      </c>
      <c r="H67" s="24">
        <v>16.5</v>
      </c>
      <c r="I67" s="25">
        <f t="shared" si="7"/>
        <v>8.25</v>
      </c>
      <c r="J67" s="25">
        <f t="shared" si="4"/>
        <v>5.5</v>
      </c>
      <c r="K67" s="24">
        <f t="shared" si="5"/>
        <v>19.8</v>
      </c>
      <c r="L67" s="67">
        <v>42583</v>
      </c>
      <c r="M67" s="14" t="s">
        <v>1648</v>
      </c>
      <c r="N67" s="27">
        <v>24</v>
      </c>
      <c r="O67" s="68">
        <f t="shared" si="0"/>
        <v>24</v>
      </c>
      <c r="P67" s="28"/>
      <c r="Q67" s="27"/>
      <c r="R67" s="27"/>
      <c r="S67" s="70"/>
      <c r="T67" s="65"/>
      <c r="U67" s="50"/>
      <c r="V67" s="63"/>
      <c r="W67" s="53"/>
    </row>
    <row r="68" spans="1:23" s="22" customFormat="1" x14ac:dyDescent="0.2">
      <c r="A68" s="23" t="s">
        <v>56</v>
      </c>
      <c r="B68" s="12" t="s">
        <v>1063</v>
      </c>
      <c r="C68" s="15" t="s">
        <v>1097</v>
      </c>
      <c r="D68" s="15" t="s">
        <v>1098</v>
      </c>
      <c r="E68" s="16" t="s">
        <v>1651</v>
      </c>
      <c r="F68" s="12" t="s">
        <v>1108</v>
      </c>
      <c r="G68" s="12" t="s">
        <v>3</v>
      </c>
      <c r="H68" s="24">
        <v>16.5</v>
      </c>
      <c r="I68" s="25">
        <f t="shared" si="7"/>
        <v>8.25</v>
      </c>
      <c r="J68" s="25">
        <f t="shared" si="4"/>
        <v>5.5</v>
      </c>
      <c r="K68" s="24">
        <f t="shared" si="5"/>
        <v>19.8</v>
      </c>
      <c r="L68" s="67">
        <v>42583</v>
      </c>
      <c r="M68" s="14" t="s">
        <v>1648</v>
      </c>
      <c r="N68" s="27">
        <v>24</v>
      </c>
      <c r="O68" s="68">
        <f t="shared" si="0"/>
        <v>24</v>
      </c>
      <c r="P68" s="28"/>
      <c r="Q68" s="27"/>
      <c r="R68" s="27"/>
      <c r="S68" s="70"/>
      <c r="T68" s="65"/>
      <c r="U68" s="50"/>
      <c r="V68" s="63"/>
      <c r="W68" s="53"/>
    </row>
    <row r="69" spans="1:23" s="22" customFormat="1" x14ac:dyDescent="0.2">
      <c r="A69" s="23" t="s">
        <v>56</v>
      </c>
      <c r="B69" s="12" t="s">
        <v>1143</v>
      </c>
      <c r="C69" s="15" t="s">
        <v>1146</v>
      </c>
      <c r="D69" s="15" t="s">
        <v>1147</v>
      </c>
      <c r="E69" s="16"/>
      <c r="F69" s="12" t="s">
        <v>883</v>
      </c>
      <c r="G69" s="12" t="s">
        <v>3</v>
      </c>
      <c r="H69" s="24">
        <v>22.03</v>
      </c>
      <c r="I69" s="25">
        <f t="shared" si="7"/>
        <v>11.015000000000001</v>
      </c>
      <c r="J69" s="25">
        <f t="shared" si="4"/>
        <v>7.3433333333333337</v>
      </c>
      <c r="K69" s="24">
        <f t="shared" si="5"/>
        <v>26.436</v>
      </c>
      <c r="L69" s="67">
        <v>42583</v>
      </c>
      <c r="M69" s="12" t="s">
        <v>1648</v>
      </c>
      <c r="N69" s="27">
        <v>7</v>
      </c>
      <c r="O69" s="68">
        <f t="shared" si="0"/>
        <v>5</v>
      </c>
      <c r="P69" s="31">
        <v>42544</v>
      </c>
      <c r="Q69" s="27" t="s">
        <v>2464</v>
      </c>
      <c r="R69" s="27">
        <v>2</v>
      </c>
      <c r="S69" s="71" t="s">
        <v>2443</v>
      </c>
      <c r="T69" s="65"/>
      <c r="U69" s="50"/>
      <c r="V69" s="63"/>
      <c r="W69" s="53"/>
    </row>
    <row r="70" spans="1:23" s="22" customFormat="1" x14ac:dyDescent="0.2">
      <c r="A70" s="23" t="s">
        <v>56</v>
      </c>
      <c r="B70" s="12" t="s">
        <v>1634</v>
      </c>
      <c r="C70" s="17" t="s">
        <v>1632</v>
      </c>
      <c r="D70" s="29" t="s">
        <v>1633</v>
      </c>
      <c r="E70" s="16"/>
      <c r="F70" s="12" t="s">
        <v>2144</v>
      </c>
      <c r="G70" s="12" t="s">
        <v>3</v>
      </c>
      <c r="H70" s="30">
        <v>15.33</v>
      </c>
      <c r="I70" s="25">
        <f t="shared" si="7"/>
        <v>7.665</v>
      </c>
      <c r="J70" s="25">
        <f t="shared" si="4"/>
        <v>5.1100000000000003</v>
      </c>
      <c r="K70" s="24">
        <f t="shared" si="5"/>
        <v>18.396000000000001</v>
      </c>
      <c r="L70" s="67">
        <v>42583</v>
      </c>
      <c r="M70" s="12" t="s">
        <v>1648</v>
      </c>
      <c r="N70" s="26">
        <f>29+25</f>
        <v>54</v>
      </c>
      <c r="O70" s="68">
        <f t="shared" si="0"/>
        <v>50</v>
      </c>
      <c r="P70" s="31">
        <v>42534</v>
      </c>
      <c r="Q70" s="27" t="s">
        <v>2430</v>
      </c>
      <c r="R70" s="27">
        <f>4</f>
        <v>4</v>
      </c>
      <c r="S70" s="71" t="s">
        <v>2460</v>
      </c>
      <c r="T70" s="65"/>
      <c r="U70" s="50"/>
      <c r="V70" s="63"/>
      <c r="W70" s="53"/>
    </row>
    <row r="71" spans="1:23" s="22" customFormat="1" x14ac:dyDescent="0.2">
      <c r="A71" s="23" t="s">
        <v>49</v>
      </c>
      <c r="B71" s="12" t="s">
        <v>1577</v>
      </c>
      <c r="C71" s="15" t="s">
        <v>1578</v>
      </c>
      <c r="D71" s="15" t="s">
        <v>1579</v>
      </c>
      <c r="E71" s="16"/>
      <c r="F71" s="12" t="s">
        <v>1070</v>
      </c>
      <c r="G71" s="12" t="s">
        <v>3</v>
      </c>
      <c r="H71" s="30">
        <v>31.59</v>
      </c>
      <c r="I71" s="25">
        <f t="shared" si="7"/>
        <v>15.795</v>
      </c>
      <c r="J71" s="25">
        <f t="shared" si="4"/>
        <v>10.53</v>
      </c>
      <c r="K71" s="24">
        <f t="shared" si="5"/>
        <v>37.908000000000001</v>
      </c>
      <c r="L71" s="67">
        <v>42583</v>
      </c>
      <c r="M71" s="12" t="s">
        <v>1648</v>
      </c>
      <c r="N71" s="27">
        <f>20+20+15+6</f>
        <v>61</v>
      </c>
      <c r="O71" s="68">
        <f t="shared" si="0"/>
        <v>61</v>
      </c>
      <c r="P71" s="28"/>
      <c r="Q71" s="27"/>
      <c r="R71" s="27"/>
      <c r="S71" s="70"/>
      <c r="T71" s="65"/>
      <c r="U71" s="50"/>
      <c r="V71" s="63"/>
      <c r="W71" s="53"/>
    </row>
    <row r="72" spans="1:23" s="22" customFormat="1" x14ac:dyDescent="0.2">
      <c r="A72" s="23" t="s">
        <v>49</v>
      </c>
      <c r="B72" s="12" t="s">
        <v>1206</v>
      </c>
      <c r="C72" s="15" t="s">
        <v>1207</v>
      </c>
      <c r="D72" s="15"/>
      <c r="E72" s="15"/>
      <c r="F72" s="12"/>
      <c r="G72" s="12" t="s">
        <v>3</v>
      </c>
      <c r="H72" s="30"/>
      <c r="I72" s="25">
        <f t="shared" ref="I72:I90" si="8">+H72/2</f>
        <v>0</v>
      </c>
      <c r="J72" s="25">
        <f t="shared" ref="J72:J135" si="9">+H72/3</f>
        <v>0</v>
      </c>
      <c r="K72" s="24">
        <f t="shared" ref="K72:K90" si="10">+H72+(H72*20%)</f>
        <v>0</v>
      </c>
      <c r="L72" s="67">
        <v>42583</v>
      </c>
      <c r="M72" s="12" t="s">
        <v>1648</v>
      </c>
      <c r="N72" s="15">
        <v>2</v>
      </c>
      <c r="O72" s="68">
        <f t="shared" si="0"/>
        <v>2</v>
      </c>
      <c r="P72" s="15"/>
      <c r="Q72" s="15"/>
      <c r="R72" s="15"/>
      <c r="S72" s="71"/>
      <c r="T72" s="65"/>
      <c r="U72" s="50"/>
      <c r="V72" s="63"/>
      <c r="W72" s="53"/>
    </row>
    <row r="73" spans="1:23" s="22" customFormat="1" x14ac:dyDescent="0.2">
      <c r="A73" s="23" t="s">
        <v>49</v>
      </c>
      <c r="B73" s="12" t="s">
        <v>465</v>
      </c>
      <c r="C73" s="15" t="s">
        <v>85</v>
      </c>
      <c r="D73" s="15"/>
      <c r="E73" s="15"/>
      <c r="F73" s="12"/>
      <c r="G73" s="14" t="s">
        <v>3</v>
      </c>
      <c r="H73" s="30"/>
      <c r="I73" s="25">
        <f t="shared" si="8"/>
        <v>0</v>
      </c>
      <c r="J73" s="25">
        <f t="shared" si="9"/>
        <v>0</v>
      </c>
      <c r="K73" s="24">
        <f t="shared" si="10"/>
        <v>0</v>
      </c>
      <c r="L73" s="67">
        <v>42583</v>
      </c>
      <c r="M73" s="12" t="s">
        <v>1648</v>
      </c>
      <c r="N73" s="15">
        <v>1</v>
      </c>
      <c r="O73" s="68">
        <f t="shared" ref="O73:O136" si="11">N73-R73-V73</f>
        <v>1</v>
      </c>
      <c r="P73" s="15"/>
      <c r="Q73" s="15"/>
      <c r="R73" s="15"/>
      <c r="S73" s="71"/>
      <c r="T73" s="65"/>
      <c r="U73" s="50"/>
      <c r="V73" s="63"/>
      <c r="W73" s="53"/>
    </row>
    <row r="74" spans="1:23" s="22" customFormat="1" x14ac:dyDescent="0.2">
      <c r="A74" s="23" t="s">
        <v>49</v>
      </c>
      <c r="B74" s="12" t="s">
        <v>1241</v>
      </c>
      <c r="C74" s="15" t="s">
        <v>1273</v>
      </c>
      <c r="D74" s="15"/>
      <c r="E74" s="15"/>
      <c r="F74" s="12"/>
      <c r="G74" s="14" t="s">
        <v>3</v>
      </c>
      <c r="H74" s="30"/>
      <c r="I74" s="25">
        <f t="shared" si="8"/>
        <v>0</v>
      </c>
      <c r="J74" s="25">
        <f t="shared" si="9"/>
        <v>0</v>
      </c>
      <c r="K74" s="24">
        <f t="shared" si="10"/>
        <v>0</v>
      </c>
      <c r="L74" s="67">
        <v>42583</v>
      </c>
      <c r="M74" s="12" t="s">
        <v>1648</v>
      </c>
      <c r="N74" s="15">
        <v>1</v>
      </c>
      <c r="O74" s="68">
        <f t="shared" si="11"/>
        <v>1</v>
      </c>
      <c r="P74" s="15"/>
      <c r="Q74" s="15"/>
      <c r="R74" s="15"/>
      <c r="S74" s="71"/>
      <c r="T74" s="65"/>
      <c r="U74" s="50"/>
      <c r="V74" s="63"/>
      <c r="W74" s="53"/>
    </row>
    <row r="75" spans="1:23" s="22" customFormat="1" x14ac:dyDescent="0.2">
      <c r="A75" s="23" t="s">
        <v>49</v>
      </c>
      <c r="B75" s="32" t="s">
        <v>2143</v>
      </c>
      <c r="C75" s="15" t="s">
        <v>2242</v>
      </c>
      <c r="D75" s="15"/>
      <c r="E75" s="15"/>
      <c r="F75" s="12"/>
      <c r="G75" s="14" t="s">
        <v>3</v>
      </c>
      <c r="H75" s="33">
        <v>34.71</v>
      </c>
      <c r="I75" s="25">
        <f t="shared" si="8"/>
        <v>17.355</v>
      </c>
      <c r="J75" s="25">
        <f t="shared" si="9"/>
        <v>11.57</v>
      </c>
      <c r="K75" s="24">
        <f t="shared" si="10"/>
        <v>41.652000000000001</v>
      </c>
      <c r="L75" s="67">
        <v>42583</v>
      </c>
      <c r="M75" s="12" t="s">
        <v>1648</v>
      </c>
      <c r="N75" s="15">
        <v>1</v>
      </c>
      <c r="O75" s="68">
        <f t="shared" si="11"/>
        <v>1</v>
      </c>
      <c r="P75" s="15"/>
      <c r="Q75" s="15"/>
      <c r="R75" s="15"/>
      <c r="S75" s="71"/>
      <c r="T75" s="65"/>
      <c r="U75" s="50"/>
      <c r="V75" s="63"/>
      <c r="W75" s="53"/>
    </row>
    <row r="76" spans="1:23" s="22" customFormat="1" x14ac:dyDescent="0.2">
      <c r="A76" s="23" t="s">
        <v>49</v>
      </c>
      <c r="B76" s="12" t="s">
        <v>2211</v>
      </c>
      <c r="C76" s="15" t="s">
        <v>2187</v>
      </c>
      <c r="D76" s="15"/>
      <c r="E76" s="15"/>
      <c r="F76" s="12"/>
      <c r="G76" s="14" t="s">
        <v>3</v>
      </c>
      <c r="H76" s="30"/>
      <c r="I76" s="25">
        <f t="shared" si="8"/>
        <v>0</v>
      </c>
      <c r="J76" s="25">
        <f t="shared" si="9"/>
        <v>0</v>
      </c>
      <c r="K76" s="24">
        <f t="shared" si="10"/>
        <v>0</v>
      </c>
      <c r="L76" s="67">
        <v>42583</v>
      </c>
      <c r="M76" s="12" t="s">
        <v>1648</v>
      </c>
      <c r="N76" s="15">
        <v>1</v>
      </c>
      <c r="O76" s="68">
        <f t="shared" si="11"/>
        <v>1</v>
      </c>
      <c r="P76" s="15"/>
      <c r="Q76" s="15"/>
      <c r="R76" s="15"/>
      <c r="S76" s="71"/>
      <c r="T76" s="65"/>
      <c r="U76" s="50"/>
      <c r="V76" s="63"/>
      <c r="W76" s="53"/>
    </row>
    <row r="77" spans="1:23" s="22" customFormat="1" x14ac:dyDescent="0.2">
      <c r="A77" s="23" t="s">
        <v>40</v>
      </c>
      <c r="B77" s="34" t="s">
        <v>2481</v>
      </c>
      <c r="C77" s="15" t="s">
        <v>2618</v>
      </c>
      <c r="D77" s="15" t="s">
        <v>2622</v>
      </c>
      <c r="E77" s="15"/>
      <c r="F77" s="12"/>
      <c r="G77" s="12" t="s">
        <v>3</v>
      </c>
      <c r="H77" s="30"/>
      <c r="I77" s="25">
        <f t="shared" si="8"/>
        <v>0</v>
      </c>
      <c r="J77" s="25">
        <f t="shared" si="9"/>
        <v>0</v>
      </c>
      <c r="K77" s="24">
        <f t="shared" si="10"/>
        <v>0</v>
      </c>
      <c r="L77" s="67">
        <v>42583</v>
      </c>
      <c r="M77" s="12" t="s">
        <v>1648</v>
      </c>
      <c r="N77" s="15">
        <v>21</v>
      </c>
      <c r="O77" s="68">
        <f t="shared" si="11"/>
        <v>20</v>
      </c>
      <c r="P77" s="15"/>
      <c r="Q77" s="15"/>
      <c r="R77" s="15"/>
      <c r="S77" s="71"/>
      <c r="T77" s="65">
        <v>42599</v>
      </c>
      <c r="U77" s="50"/>
      <c r="V77" s="63">
        <v>1</v>
      </c>
      <c r="W77" s="53" t="s">
        <v>459</v>
      </c>
    </row>
    <row r="78" spans="1:23" s="22" customFormat="1" x14ac:dyDescent="0.2">
      <c r="A78" s="23" t="s">
        <v>40</v>
      </c>
      <c r="B78" s="12" t="s">
        <v>2481</v>
      </c>
      <c r="C78" s="15" t="s">
        <v>2619</v>
      </c>
      <c r="D78" s="15" t="s">
        <v>2623</v>
      </c>
      <c r="E78" s="15"/>
      <c r="F78" s="12"/>
      <c r="G78" s="12" t="s">
        <v>3</v>
      </c>
      <c r="H78" s="30"/>
      <c r="I78" s="25">
        <f t="shared" si="8"/>
        <v>0</v>
      </c>
      <c r="J78" s="25">
        <f t="shared" si="9"/>
        <v>0</v>
      </c>
      <c r="K78" s="24">
        <f t="shared" si="10"/>
        <v>0</v>
      </c>
      <c r="L78" s="67">
        <v>42583</v>
      </c>
      <c r="M78" s="12" t="s">
        <v>1648</v>
      </c>
      <c r="N78" s="15">
        <v>19</v>
      </c>
      <c r="O78" s="68">
        <f t="shared" si="11"/>
        <v>18</v>
      </c>
      <c r="P78" s="15"/>
      <c r="Q78" s="15"/>
      <c r="R78" s="15"/>
      <c r="S78" s="71"/>
      <c r="T78" s="65">
        <v>42599</v>
      </c>
      <c r="U78" s="50"/>
      <c r="V78" s="63">
        <v>1</v>
      </c>
      <c r="W78" s="53" t="s">
        <v>459</v>
      </c>
    </row>
    <row r="79" spans="1:23" s="22" customFormat="1" x14ac:dyDescent="0.2">
      <c r="A79" s="23" t="s">
        <v>40</v>
      </c>
      <c r="B79" s="12" t="s">
        <v>2481</v>
      </c>
      <c r="C79" s="15" t="s">
        <v>2620</v>
      </c>
      <c r="D79" s="15" t="s">
        <v>2582</v>
      </c>
      <c r="E79" s="15"/>
      <c r="F79" s="12"/>
      <c r="G79" s="12" t="s">
        <v>3</v>
      </c>
      <c r="H79" s="30"/>
      <c r="I79" s="25">
        <f t="shared" si="8"/>
        <v>0</v>
      </c>
      <c r="J79" s="25">
        <f t="shared" si="9"/>
        <v>0</v>
      </c>
      <c r="K79" s="24">
        <f t="shared" si="10"/>
        <v>0</v>
      </c>
      <c r="L79" s="67">
        <v>42583</v>
      </c>
      <c r="M79" s="12" t="s">
        <v>1648</v>
      </c>
      <c r="N79" s="15">
        <v>17</v>
      </c>
      <c r="O79" s="68">
        <f t="shared" si="11"/>
        <v>17</v>
      </c>
      <c r="P79" s="15"/>
      <c r="Q79" s="15"/>
      <c r="R79" s="15"/>
      <c r="S79" s="71"/>
      <c r="T79" s="65"/>
      <c r="U79" s="50"/>
      <c r="V79" s="63"/>
      <c r="W79" s="53"/>
    </row>
    <row r="80" spans="1:23" s="22" customFormat="1" x14ac:dyDescent="0.2">
      <c r="A80" s="23" t="s">
        <v>40</v>
      </c>
      <c r="B80" s="12" t="s">
        <v>2481</v>
      </c>
      <c r="C80" s="15" t="s">
        <v>2621</v>
      </c>
      <c r="D80" s="15" t="s">
        <v>2583</v>
      </c>
      <c r="E80" s="15"/>
      <c r="F80" s="12"/>
      <c r="G80" s="12" t="s">
        <v>3</v>
      </c>
      <c r="H80" s="30"/>
      <c r="I80" s="25">
        <f t="shared" si="8"/>
        <v>0</v>
      </c>
      <c r="J80" s="25">
        <f t="shared" si="9"/>
        <v>0</v>
      </c>
      <c r="K80" s="24">
        <f t="shared" si="10"/>
        <v>0</v>
      </c>
      <c r="L80" s="67">
        <v>42583</v>
      </c>
      <c r="M80" s="12" t="s">
        <v>1648</v>
      </c>
      <c r="N80" s="15">
        <v>22</v>
      </c>
      <c r="O80" s="68">
        <f t="shared" si="11"/>
        <v>21</v>
      </c>
      <c r="P80" s="15"/>
      <c r="Q80" s="15"/>
      <c r="R80" s="15"/>
      <c r="S80" s="71"/>
      <c r="T80" s="65">
        <v>42599</v>
      </c>
      <c r="U80" s="50"/>
      <c r="V80" s="63">
        <v>1</v>
      </c>
      <c r="W80" s="53" t="s">
        <v>459</v>
      </c>
    </row>
    <row r="81" spans="1:23" s="22" customFormat="1" x14ac:dyDescent="0.2">
      <c r="A81" s="23" t="s">
        <v>40</v>
      </c>
      <c r="B81" s="12" t="s">
        <v>2577</v>
      </c>
      <c r="C81" s="15" t="s">
        <v>2579</v>
      </c>
      <c r="D81" s="15" t="s">
        <v>2584</v>
      </c>
      <c r="E81" s="15"/>
      <c r="F81" s="12"/>
      <c r="G81" s="12" t="s">
        <v>3</v>
      </c>
      <c r="H81" s="30"/>
      <c r="I81" s="25">
        <f t="shared" si="8"/>
        <v>0</v>
      </c>
      <c r="J81" s="25">
        <f t="shared" si="9"/>
        <v>0</v>
      </c>
      <c r="K81" s="24">
        <f t="shared" si="10"/>
        <v>0</v>
      </c>
      <c r="L81" s="67">
        <v>42583</v>
      </c>
      <c r="M81" s="12" t="s">
        <v>1648</v>
      </c>
      <c r="N81" s="15">
        <v>3</v>
      </c>
      <c r="O81" s="68">
        <f t="shared" si="11"/>
        <v>3</v>
      </c>
      <c r="P81" s="15"/>
      <c r="Q81" s="15"/>
      <c r="R81" s="15"/>
      <c r="S81" s="71"/>
      <c r="T81" s="65"/>
      <c r="U81" s="50"/>
      <c r="V81" s="63"/>
      <c r="W81" s="53"/>
    </row>
    <row r="82" spans="1:23" s="22" customFormat="1" x14ac:dyDescent="0.2">
      <c r="A82" s="23" t="s">
        <v>40</v>
      </c>
      <c r="B82" s="12" t="s">
        <v>2577</v>
      </c>
      <c r="C82" s="15" t="s">
        <v>2613</v>
      </c>
      <c r="D82" s="15" t="s">
        <v>2585</v>
      </c>
      <c r="E82" s="15"/>
      <c r="F82" s="12"/>
      <c r="G82" s="12" t="s">
        <v>3</v>
      </c>
      <c r="H82" s="30"/>
      <c r="I82" s="25">
        <f t="shared" si="8"/>
        <v>0</v>
      </c>
      <c r="J82" s="25">
        <f t="shared" si="9"/>
        <v>0</v>
      </c>
      <c r="K82" s="24">
        <f t="shared" si="10"/>
        <v>0</v>
      </c>
      <c r="L82" s="67">
        <v>42583</v>
      </c>
      <c r="M82" s="12" t="s">
        <v>1648</v>
      </c>
      <c r="N82" s="15">
        <v>3</v>
      </c>
      <c r="O82" s="68">
        <f t="shared" si="11"/>
        <v>3</v>
      </c>
      <c r="P82" s="15"/>
      <c r="Q82" s="15"/>
      <c r="R82" s="15"/>
      <c r="S82" s="71"/>
      <c r="T82" s="65"/>
      <c r="U82" s="50"/>
      <c r="V82" s="63"/>
      <c r="W82" s="53"/>
    </row>
    <row r="83" spans="1:23" s="22" customFormat="1" x14ac:dyDescent="0.2">
      <c r="A83" s="23" t="s">
        <v>40</v>
      </c>
      <c r="B83" s="12" t="s">
        <v>2331</v>
      </c>
      <c r="C83" s="15" t="s">
        <v>2580</v>
      </c>
      <c r="D83" s="15" t="s">
        <v>2586</v>
      </c>
      <c r="E83" s="15"/>
      <c r="F83" s="12"/>
      <c r="G83" s="12" t="s">
        <v>3</v>
      </c>
      <c r="H83" s="30"/>
      <c r="I83" s="25">
        <f t="shared" si="8"/>
        <v>0</v>
      </c>
      <c r="J83" s="25">
        <f t="shared" si="9"/>
        <v>0</v>
      </c>
      <c r="K83" s="24">
        <f t="shared" si="10"/>
        <v>0</v>
      </c>
      <c r="L83" s="67">
        <v>42583</v>
      </c>
      <c r="M83" s="12" t="s">
        <v>1648</v>
      </c>
      <c r="N83" s="15">
        <v>1</v>
      </c>
      <c r="O83" s="68">
        <f t="shared" si="11"/>
        <v>1</v>
      </c>
      <c r="P83" s="15"/>
      <c r="Q83" s="15"/>
      <c r="R83" s="15"/>
      <c r="S83" s="71"/>
      <c r="T83" s="65"/>
      <c r="U83" s="50"/>
      <c r="V83" s="63"/>
      <c r="W83" s="53"/>
    </row>
    <row r="84" spans="1:23" s="22" customFormat="1" x14ac:dyDescent="0.2">
      <c r="A84" s="23" t="s">
        <v>40</v>
      </c>
      <c r="B84" s="12" t="s">
        <v>2456</v>
      </c>
      <c r="C84" s="15" t="s">
        <v>2581</v>
      </c>
      <c r="D84" s="15" t="s">
        <v>2587</v>
      </c>
      <c r="E84" s="15"/>
      <c r="F84" s="12"/>
      <c r="G84" s="12" t="s">
        <v>3</v>
      </c>
      <c r="H84" s="30"/>
      <c r="I84" s="25">
        <f t="shared" si="8"/>
        <v>0</v>
      </c>
      <c r="J84" s="25">
        <f t="shared" si="9"/>
        <v>0</v>
      </c>
      <c r="K84" s="24">
        <f t="shared" si="10"/>
        <v>0</v>
      </c>
      <c r="L84" s="67">
        <v>42583</v>
      </c>
      <c r="M84" s="14" t="s">
        <v>1648</v>
      </c>
      <c r="N84" s="15">
        <v>1</v>
      </c>
      <c r="O84" s="68">
        <f t="shared" si="11"/>
        <v>1</v>
      </c>
      <c r="P84" s="15"/>
      <c r="Q84" s="15"/>
      <c r="R84" s="15"/>
      <c r="S84" s="71"/>
      <c r="T84" s="65"/>
      <c r="U84" s="50"/>
      <c r="V84" s="63"/>
      <c r="W84" s="53"/>
    </row>
    <row r="85" spans="1:23" s="22" customFormat="1" x14ac:dyDescent="0.2">
      <c r="A85" s="23" t="s">
        <v>40</v>
      </c>
      <c r="B85" s="12" t="s">
        <v>2578</v>
      </c>
      <c r="C85" s="15" t="s">
        <v>2614</v>
      </c>
      <c r="D85" s="15" t="s">
        <v>2615</v>
      </c>
      <c r="E85" s="15"/>
      <c r="F85" s="12"/>
      <c r="G85" s="12" t="s">
        <v>3</v>
      </c>
      <c r="H85" s="30"/>
      <c r="I85" s="25">
        <f t="shared" si="8"/>
        <v>0</v>
      </c>
      <c r="J85" s="25">
        <f t="shared" si="9"/>
        <v>0</v>
      </c>
      <c r="K85" s="24">
        <f t="shared" si="10"/>
        <v>0</v>
      </c>
      <c r="L85" s="67">
        <v>42583</v>
      </c>
      <c r="M85" s="14" t="s">
        <v>1648</v>
      </c>
      <c r="N85" s="15">
        <v>4</v>
      </c>
      <c r="O85" s="68">
        <f t="shared" si="11"/>
        <v>4</v>
      </c>
      <c r="P85" s="15"/>
      <c r="Q85" s="15"/>
      <c r="R85" s="15"/>
      <c r="S85" s="71"/>
      <c r="T85" s="65"/>
      <c r="U85" s="50"/>
      <c r="V85" s="63"/>
      <c r="W85" s="53"/>
    </row>
    <row r="86" spans="1:23" s="22" customFormat="1" x14ac:dyDescent="0.2">
      <c r="A86" s="23" t="s">
        <v>40</v>
      </c>
      <c r="B86" s="12" t="s">
        <v>2481</v>
      </c>
      <c r="C86" s="15" t="s">
        <v>2620</v>
      </c>
      <c r="D86" s="18"/>
      <c r="E86" s="15"/>
      <c r="F86" s="12"/>
      <c r="G86" s="14" t="s">
        <v>3</v>
      </c>
      <c r="H86" s="30"/>
      <c r="I86" s="25">
        <f t="shared" si="8"/>
        <v>0</v>
      </c>
      <c r="J86" s="25">
        <f t="shared" si="9"/>
        <v>0</v>
      </c>
      <c r="K86" s="24">
        <f t="shared" si="10"/>
        <v>0</v>
      </c>
      <c r="L86" s="67">
        <v>42583</v>
      </c>
      <c r="M86" s="14" t="s">
        <v>1648</v>
      </c>
      <c r="N86" s="15">
        <v>2</v>
      </c>
      <c r="O86" s="68">
        <f t="shared" si="11"/>
        <v>2</v>
      </c>
      <c r="P86" s="15"/>
      <c r="Q86" s="15"/>
      <c r="R86" s="15"/>
      <c r="S86" s="71"/>
      <c r="T86" s="65"/>
      <c r="U86" s="50"/>
      <c r="V86" s="63"/>
      <c r="W86" s="53"/>
    </row>
    <row r="87" spans="1:23" s="22" customFormat="1" x14ac:dyDescent="0.2">
      <c r="A87" s="23" t="s">
        <v>40</v>
      </c>
      <c r="B87" s="12" t="s">
        <v>2481</v>
      </c>
      <c r="C87" s="15" t="s">
        <v>2621</v>
      </c>
      <c r="D87" s="18"/>
      <c r="E87" s="15"/>
      <c r="F87" s="12"/>
      <c r="G87" s="14" t="s">
        <v>3</v>
      </c>
      <c r="H87" s="30"/>
      <c r="I87" s="25">
        <f t="shared" si="8"/>
        <v>0</v>
      </c>
      <c r="J87" s="25">
        <f t="shared" si="9"/>
        <v>0</v>
      </c>
      <c r="K87" s="24">
        <f t="shared" si="10"/>
        <v>0</v>
      </c>
      <c r="L87" s="67">
        <v>42583</v>
      </c>
      <c r="M87" s="14" t="s">
        <v>1648</v>
      </c>
      <c r="N87" s="15">
        <v>1</v>
      </c>
      <c r="O87" s="68">
        <f t="shared" si="11"/>
        <v>1</v>
      </c>
      <c r="P87" s="15"/>
      <c r="Q87" s="15"/>
      <c r="R87" s="15"/>
      <c r="S87" s="71"/>
      <c r="T87" s="65"/>
      <c r="U87" s="50"/>
      <c r="V87" s="63"/>
      <c r="W87" s="53"/>
    </row>
    <row r="88" spans="1:23" s="22" customFormat="1" x14ac:dyDescent="0.2">
      <c r="A88" s="23" t="s">
        <v>40</v>
      </c>
      <c r="B88" s="12" t="s">
        <v>2481</v>
      </c>
      <c r="C88" s="15" t="s">
        <v>2653</v>
      </c>
      <c r="D88" s="18"/>
      <c r="E88" s="15"/>
      <c r="F88" s="12"/>
      <c r="G88" s="14" t="s">
        <v>3</v>
      </c>
      <c r="H88" s="30"/>
      <c r="I88" s="25">
        <f t="shared" si="8"/>
        <v>0</v>
      </c>
      <c r="J88" s="25">
        <f t="shared" si="9"/>
        <v>0</v>
      </c>
      <c r="K88" s="24">
        <f t="shared" si="10"/>
        <v>0</v>
      </c>
      <c r="L88" s="67">
        <v>42583</v>
      </c>
      <c r="M88" s="12" t="s">
        <v>1648</v>
      </c>
      <c r="N88" s="15">
        <v>1</v>
      </c>
      <c r="O88" s="68">
        <f t="shared" si="11"/>
        <v>1</v>
      </c>
      <c r="P88" s="15"/>
      <c r="Q88" s="15"/>
      <c r="R88" s="15"/>
      <c r="S88" s="71"/>
      <c r="T88" s="65"/>
      <c r="U88" s="50"/>
      <c r="V88" s="63"/>
      <c r="W88" s="53"/>
    </row>
    <row r="89" spans="1:23" s="22" customFormat="1" x14ac:dyDescent="0.2">
      <c r="A89" s="23" t="s">
        <v>40</v>
      </c>
      <c r="B89" s="12" t="s">
        <v>2481</v>
      </c>
      <c r="C89" s="15" t="s">
        <v>2619</v>
      </c>
      <c r="D89" s="18"/>
      <c r="E89" s="15"/>
      <c r="F89" s="12"/>
      <c r="G89" s="14" t="s">
        <v>3</v>
      </c>
      <c r="H89" s="30"/>
      <c r="I89" s="25">
        <f t="shared" si="8"/>
        <v>0</v>
      </c>
      <c r="J89" s="25">
        <f t="shared" si="9"/>
        <v>0</v>
      </c>
      <c r="K89" s="24">
        <f t="shared" si="10"/>
        <v>0</v>
      </c>
      <c r="L89" s="67">
        <v>42583</v>
      </c>
      <c r="M89" s="12" t="s">
        <v>1648</v>
      </c>
      <c r="N89" s="15">
        <v>1</v>
      </c>
      <c r="O89" s="68">
        <f t="shared" si="11"/>
        <v>1</v>
      </c>
      <c r="P89" s="15"/>
      <c r="Q89" s="15"/>
      <c r="R89" s="15"/>
      <c r="S89" s="71"/>
      <c r="T89" s="65"/>
      <c r="U89" s="50"/>
      <c r="V89" s="63"/>
      <c r="W89" s="53"/>
    </row>
    <row r="90" spans="1:23" s="22" customFormat="1" x14ac:dyDescent="0.2">
      <c r="A90" s="23" t="s">
        <v>23</v>
      </c>
      <c r="B90" s="12" t="s">
        <v>880</v>
      </c>
      <c r="C90" s="15" t="s">
        <v>881</v>
      </c>
      <c r="D90" s="15" t="s">
        <v>882</v>
      </c>
      <c r="E90" s="16" t="s">
        <v>2123</v>
      </c>
      <c r="F90" s="12" t="s">
        <v>883</v>
      </c>
      <c r="G90" s="12" t="s">
        <v>3</v>
      </c>
      <c r="H90" s="24">
        <v>19.68</v>
      </c>
      <c r="I90" s="25">
        <f t="shared" si="8"/>
        <v>9.84</v>
      </c>
      <c r="J90" s="25">
        <f t="shared" si="9"/>
        <v>6.56</v>
      </c>
      <c r="K90" s="24">
        <f t="shared" si="10"/>
        <v>23.616</v>
      </c>
      <c r="L90" s="67">
        <v>42583</v>
      </c>
      <c r="M90" s="12" t="s">
        <v>1648</v>
      </c>
      <c r="N90" s="27">
        <v>120</v>
      </c>
      <c r="O90" s="68">
        <f t="shared" si="11"/>
        <v>120</v>
      </c>
      <c r="P90" s="28"/>
      <c r="Q90" s="27"/>
      <c r="R90" s="27"/>
      <c r="S90" s="70"/>
      <c r="T90" s="65"/>
      <c r="U90" s="50"/>
      <c r="V90" s="63"/>
      <c r="W90" s="53"/>
    </row>
    <row r="91" spans="1:23" s="22" customFormat="1" x14ac:dyDescent="0.2">
      <c r="A91" s="23" t="s">
        <v>13</v>
      </c>
      <c r="B91" s="12" t="s">
        <v>969</v>
      </c>
      <c r="C91" s="15" t="s">
        <v>992</v>
      </c>
      <c r="D91" s="15" t="s">
        <v>993</v>
      </c>
      <c r="E91" s="16"/>
      <c r="F91" s="12" t="s">
        <v>908</v>
      </c>
      <c r="G91" s="12" t="s">
        <v>3</v>
      </c>
      <c r="H91" s="24">
        <v>36.15</v>
      </c>
      <c r="I91" s="25">
        <f t="shared" ref="I91:I102" si="12">+H91/2</f>
        <v>18.074999999999999</v>
      </c>
      <c r="J91" s="25">
        <f t="shared" si="9"/>
        <v>12.049999999999999</v>
      </c>
      <c r="K91" s="24">
        <f t="shared" ref="K91:K102" si="13">+H91+(H91*20%)</f>
        <v>43.379999999999995</v>
      </c>
      <c r="L91" s="67">
        <v>42583</v>
      </c>
      <c r="M91" s="12" t="s">
        <v>1648</v>
      </c>
      <c r="N91" s="27">
        <v>18</v>
      </c>
      <c r="O91" s="68">
        <f t="shared" si="11"/>
        <v>17</v>
      </c>
      <c r="P91" s="28">
        <v>42555</v>
      </c>
      <c r="Q91" s="27" t="s">
        <v>2446</v>
      </c>
      <c r="R91" s="27">
        <v>1</v>
      </c>
      <c r="S91" s="71" t="s">
        <v>2471</v>
      </c>
      <c r="T91" s="65"/>
      <c r="U91" s="50"/>
      <c r="V91" s="63"/>
      <c r="W91" s="53"/>
    </row>
    <row r="92" spans="1:23" s="22" customFormat="1" x14ac:dyDescent="0.2">
      <c r="A92" s="23" t="s">
        <v>13</v>
      </c>
      <c r="B92" s="32" t="s">
        <v>2397</v>
      </c>
      <c r="C92" s="15" t="s">
        <v>2402</v>
      </c>
      <c r="D92" s="15" t="s">
        <v>2408</v>
      </c>
      <c r="E92" s="15"/>
      <c r="F92" s="12"/>
      <c r="G92" s="12" t="s">
        <v>3</v>
      </c>
      <c r="H92" s="33">
        <v>34.659999999999997</v>
      </c>
      <c r="I92" s="25">
        <f t="shared" si="12"/>
        <v>17.329999999999998</v>
      </c>
      <c r="J92" s="25">
        <f t="shared" si="9"/>
        <v>11.553333333333333</v>
      </c>
      <c r="K92" s="24">
        <f t="shared" si="13"/>
        <v>41.591999999999999</v>
      </c>
      <c r="L92" s="67">
        <v>42583</v>
      </c>
      <c r="M92" s="12" t="s">
        <v>1648</v>
      </c>
      <c r="N92" s="27">
        <v>34</v>
      </c>
      <c r="O92" s="68">
        <f t="shared" si="11"/>
        <v>34</v>
      </c>
      <c r="P92" s="27"/>
      <c r="Q92" s="27"/>
      <c r="R92" s="27"/>
      <c r="S92" s="71"/>
      <c r="T92" s="65"/>
      <c r="U92" s="50"/>
      <c r="V92" s="63"/>
      <c r="W92" s="53"/>
    </row>
    <row r="93" spans="1:23" s="22" customFormat="1" x14ac:dyDescent="0.2">
      <c r="A93" s="23" t="s">
        <v>141</v>
      </c>
      <c r="B93" s="12" t="s">
        <v>784</v>
      </c>
      <c r="C93" s="15" t="s">
        <v>748</v>
      </c>
      <c r="D93" s="29" t="s">
        <v>2441</v>
      </c>
      <c r="E93" s="16" t="s">
        <v>2440</v>
      </c>
      <c r="F93" s="12"/>
      <c r="G93" s="12" t="s">
        <v>3</v>
      </c>
      <c r="H93" s="24">
        <v>25</v>
      </c>
      <c r="I93" s="25">
        <f t="shared" si="12"/>
        <v>12.5</v>
      </c>
      <c r="J93" s="25">
        <f t="shared" si="9"/>
        <v>8.3333333333333339</v>
      </c>
      <c r="K93" s="24">
        <f t="shared" si="13"/>
        <v>30</v>
      </c>
      <c r="L93" s="67">
        <v>42583</v>
      </c>
      <c r="M93" s="12" t="s">
        <v>1648</v>
      </c>
      <c r="N93" s="27">
        <v>29</v>
      </c>
      <c r="O93" s="68">
        <f t="shared" si="11"/>
        <v>29</v>
      </c>
      <c r="P93" s="28"/>
      <c r="Q93" s="27"/>
      <c r="R93" s="27"/>
      <c r="S93" s="70"/>
      <c r="T93" s="65"/>
      <c r="U93" s="50"/>
      <c r="V93" s="63"/>
      <c r="W93" s="53"/>
    </row>
    <row r="94" spans="1:23" s="22" customFormat="1" x14ac:dyDescent="0.2">
      <c r="A94" s="23" t="s">
        <v>141</v>
      </c>
      <c r="B94" s="12" t="s">
        <v>784</v>
      </c>
      <c r="C94" s="15" t="s">
        <v>2098</v>
      </c>
      <c r="D94" s="29" t="s">
        <v>1730</v>
      </c>
      <c r="E94" s="16"/>
      <c r="F94" s="12"/>
      <c r="G94" s="12" t="s">
        <v>3</v>
      </c>
      <c r="H94" s="24">
        <v>25</v>
      </c>
      <c r="I94" s="25">
        <f t="shared" si="12"/>
        <v>12.5</v>
      </c>
      <c r="J94" s="25">
        <f t="shared" si="9"/>
        <v>8.3333333333333339</v>
      </c>
      <c r="K94" s="24">
        <f t="shared" si="13"/>
        <v>30</v>
      </c>
      <c r="L94" s="67">
        <v>42583</v>
      </c>
      <c r="M94" s="12" t="s">
        <v>1648</v>
      </c>
      <c r="N94" s="27">
        <v>8</v>
      </c>
      <c r="O94" s="68">
        <f t="shared" si="11"/>
        <v>8</v>
      </c>
      <c r="P94" s="28"/>
      <c r="Q94" s="27"/>
      <c r="R94" s="27"/>
      <c r="S94" s="70"/>
      <c r="T94" s="65"/>
      <c r="U94" s="50"/>
      <c r="V94" s="63"/>
      <c r="W94" s="53"/>
    </row>
    <row r="95" spans="1:23" s="22" customFormat="1" x14ac:dyDescent="0.2">
      <c r="A95" s="23" t="s">
        <v>141</v>
      </c>
      <c r="B95" s="12" t="s">
        <v>818</v>
      </c>
      <c r="C95" s="15" t="s">
        <v>747</v>
      </c>
      <c r="D95" s="29" t="s">
        <v>2442</v>
      </c>
      <c r="E95" s="16"/>
      <c r="F95" s="12"/>
      <c r="G95" s="12" t="s">
        <v>3</v>
      </c>
      <c r="H95" s="24">
        <v>43</v>
      </c>
      <c r="I95" s="25">
        <f t="shared" si="12"/>
        <v>21.5</v>
      </c>
      <c r="J95" s="25">
        <f t="shared" si="9"/>
        <v>14.333333333333334</v>
      </c>
      <c r="K95" s="24">
        <f t="shared" si="13"/>
        <v>51.6</v>
      </c>
      <c r="L95" s="67">
        <v>42583</v>
      </c>
      <c r="M95" s="12" t="s">
        <v>1648</v>
      </c>
      <c r="N95" s="27">
        <v>4</v>
      </c>
      <c r="O95" s="68">
        <f t="shared" si="11"/>
        <v>4</v>
      </c>
      <c r="P95" s="28"/>
      <c r="Q95" s="27"/>
      <c r="R95" s="27"/>
      <c r="S95" s="70"/>
      <c r="T95" s="65"/>
      <c r="U95" s="50"/>
      <c r="V95" s="63"/>
      <c r="W95" s="53"/>
    </row>
    <row r="96" spans="1:23" s="22" customFormat="1" x14ac:dyDescent="0.2">
      <c r="A96" s="23" t="s">
        <v>138</v>
      </c>
      <c r="B96" s="12" t="s">
        <v>479</v>
      </c>
      <c r="C96" s="15" t="s">
        <v>480</v>
      </c>
      <c r="D96" s="15" t="s">
        <v>507</v>
      </c>
      <c r="E96" s="16"/>
      <c r="F96" s="12" t="s">
        <v>338</v>
      </c>
      <c r="G96" s="12" t="s">
        <v>3</v>
      </c>
      <c r="H96" s="24">
        <v>37.11</v>
      </c>
      <c r="I96" s="25">
        <f t="shared" si="12"/>
        <v>18.555</v>
      </c>
      <c r="J96" s="25">
        <f t="shared" si="9"/>
        <v>12.37</v>
      </c>
      <c r="K96" s="24">
        <f t="shared" si="13"/>
        <v>44.531999999999996</v>
      </c>
      <c r="L96" s="67">
        <v>42583</v>
      </c>
      <c r="M96" s="12" t="s">
        <v>1648</v>
      </c>
      <c r="N96" s="27">
        <v>2</v>
      </c>
      <c r="O96" s="68">
        <f t="shared" si="11"/>
        <v>2</v>
      </c>
      <c r="P96" s="27"/>
      <c r="Q96" s="27"/>
      <c r="R96" s="27"/>
      <c r="S96" s="70"/>
      <c r="T96" s="65"/>
      <c r="U96" s="50"/>
      <c r="V96" s="63"/>
      <c r="W96" s="53"/>
    </row>
    <row r="97" spans="1:23" s="22" customFormat="1" x14ac:dyDescent="0.2">
      <c r="A97" s="23" t="s">
        <v>138</v>
      </c>
      <c r="B97" s="12" t="s">
        <v>50</v>
      </c>
      <c r="C97" s="15" t="s">
        <v>568</v>
      </c>
      <c r="D97" s="15" t="s">
        <v>237</v>
      </c>
      <c r="E97" s="16" t="s">
        <v>1651</v>
      </c>
      <c r="F97" s="12" t="s">
        <v>343</v>
      </c>
      <c r="G97" s="12" t="s">
        <v>3</v>
      </c>
      <c r="H97" s="24">
        <v>41.51</v>
      </c>
      <c r="I97" s="25">
        <f t="shared" si="12"/>
        <v>20.754999999999999</v>
      </c>
      <c r="J97" s="25">
        <f t="shared" si="9"/>
        <v>13.836666666666666</v>
      </c>
      <c r="K97" s="24">
        <f t="shared" si="13"/>
        <v>49.811999999999998</v>
      </c>
      <c r="L97" s="67">
        <v>42583</v>
      </c>
      <c r="M97" s="12" t="s">
        <v>1648</v>
      </c>
      <c r="N97" s="27">
        <v>1</v>
      </c>
      <c r="O97" s="68">
        <f t="shared" si="11"/>
        <v>1</v>
      </c>
      <c r="P97" s="28"/>
      <c r="Q97" s="27"/>
      <c r="R97" s="27"/>
      <c r="S97" s="70"/>
      <c r="T97" s="65"/>
      <c r="U97" s="50"/>
      <c r="V97" s="63"/>
      <c r="W97" s="53"/>
    </row>
    <row r="98" spans="1:23" s="22" customFormat="1" x14ac:dyDescent="0.2">
      <c r="A98" s="23" t="s">
        <v>138</v>
      </c>
      <c r="B98" s="12" t="s">
        <v>784</v>
      </c>
      <c r="C98" s="15" t="s">
        <v>748</v>
      </c>
      <c r="D98" s="15" t="s">
        <v>777</v>
      </c>
      <c r="E98" s="16"/>
      <c r="F98" s="12" t="s">
        <v>647</v>
      </c>
      <c r="G98" s="12" t="s">
        <v>3</v>
      </c>
      <c r="H98" s="24">
        <v>34.229999999999997</v>
      </c>
      <c r="I98" s="25">
        <f t="shared" si="12"/>
        <v>17.114999999999998</v>
      </c>
      <c r="J98" s="25">
        <f t="shared" si="9"/>
        <v>11.409999999999998</v>
      </c>
      <c r="K98" s="24">
        <f t="shared" si="13"/>
        <v>41.075999999999993</v>
      </c>
      <c r="L98" s="67">
        <v>42583</v>
      </c>
      <c r="M98" s="12" t="s">
        <v>1648</v>
      </c>
      <c r="N98" s="27">
        <v>16</v>
      </c>
      <c r="O98" s="68">
        <f t="shared" si="11"/>
        <v>16</v>
      </c>
      <c r="P98" s="28"/>
      <c r="Q98" s="27"/>
      <c r="R98" s="27"/>
      <c r="S98" s="70"/>
      <c r="T98" s="65"/>
      <c r="U98" s="50"/>
      <c r="V98" s="63"/>
      <c r="W98" s="53"/>
    </row>
    <row r="99" spans="1:23" s="22" customFormat="1" x14ac:dyDescent="0.2">
      <c r="A99" s="23" t="s">
        <v>138</v>
      </c>
      <c r="B99" s="12" t="s">
        <v>824</v>
      </c>
      <c r="C99" s="15" t="s">
        <v>768</v>
      </c>
      <c r="D99" s="15" t="s">
        <v>769</v>
      </c>
      <c r="E99" s="16"/>
      <c r="F99" s="12"/>
      <c r="G99" s="14" t="s">
        <v>3</v>
      </c>
      <c r="H99" s="24">
        <v>33.369999999999997</v>
      </c>
      <c r="I99" s="25">
        <f t="shared" si="12"/>
        <v>16.684999999999999</v>
      </c>
      <c r="J99" s="25">
        <f t="shared" si="9"/>
        <v>11.123333333333333</v>
      </c>
      <c r="K99" s="24">
        <f t="shared" si="13"/>
        <v>40.043999999999997</v>
      </c>
      <c r="L99" s="67">
        <v>42583</v>
      </c>
      <c r="M99" s="12" t="s">
        <v>1648</v>
      </c>
      <c r="N99" s="27">
        <v>1</v>
      </c>
      <c r="O99" s="68">
        <f t="shared" si="11"/>
        <v>1</v>
      </c>
      <c r="P99" s="28"/>
      <c r="Q99" s="27"/>
      <c r="R99" s="27"/>
      <c r="S99" s="70"/>
      <c r="T99" s="65"/>
      <c r="U99" s="50"/>
      <c r="V99" s="63"/>
      <c r="W99" s="53"/>
    </row>
    <row r="100" spans="1:23" s="22" customFormat="1" x14ac:dyDescent="0.2">
      <c r="A100" s="23" t="s">
        <v>138</v>
      </c>
      <c r="B100" s="12" t="s">
        <v>815</v>
      </c>
      <c r="C100" s="15" t="s">
        <v>164</v>
      </c>
      <c r="D100" s="15" t="s">
        <v>817</v>
      </c>
      <c r="E100" s="16" t="s">
        <v>1729</v>
      </c>
      <c r="F100" s="12"/>
      <c r="G100" s="14" t="s">
        <v>3</v>
      </c>
      <c r="H100" s="24">
        <v>33.380000000000003</v>
      </c>
      <c r="I100" s="25">
        <f t="shared" si="12"/>
        <v>16.690000000000001</v>
      </c>
      <c r="J100" s="25">
        <f t="shared" si="9"/>
        <v>11.126666666666667</v>
      </c>
      <c r="K100" s="24">
        <f t="shared" si="13"/>
        <v>40.056000000000004</v>
      </c>
      <c r="L100" s="67">
        <v>42583</v>
      </c>
      <c r="M100" s="12" t="s">
        <v>1648</v>
      </c>
      <c r="N100" s="27">
        <v>2</v>
      </c>
      <c r="O100" s="68">
        <f t="shared" si="11"/>
        <v>0</v>
      </c>
      <c r="P100" s="28"/>
      <c r="Q100" s="27"/>
      <c r="R100" s="27"/>
      <c r="S100" s="70"/>
      <c r="T100" s="65">
        <v>42591</v>
      </c>
      <c r="U100" s="50" t="s">
        <v>2641</v>
      </c>
      <c r="V100" s="63">
        <v>2</v>
      </c>
      <c r="W100" s="53" t="s">
        <v>459</v>
      </c>
    </row>
    <row r="101" spans="1:23" s="22" customFormat="1" x14ac:dyDescent="0.2">
      <c r="A101" s="23" t="s">
        <v>138</v>
      </c>
      <c r="B101" s="12" t="s">
        <v>981</v>
      </c>
      <c r="C101" s="15" t="s">
        <v>979</v>
      </c>
      <c r="D101" s="15" t="s">
        <v>980</v>
      </c>
      <c r="E101" s="16" t="s">
        <v>60</v>
      </c>
      <c r="F101" s="12" t="s">
        <v>552</v>
      </c>
      <c r="G101" s="14" t="s">
        <v>3</v>
      </c>
      <c r="H101" s="24">
        <v>11.192399999999999</v>
      </c>
      <c r="I101" s="25">
        <f t="shared" si="12"/>
        <v>5.5961999999999996</v>
      </c>
      <c r="J101" s="25">
        <f t="shared" si="9"/>
        <v>3.7307999999999999</v>
      </c>
      <c r="K101" s="24">
        <f t="shared" si="13"/>
        <v>13.430879999999998</v>
      </c>
      <c r="L101" s="67">
        <v>42583</v>
      </c>
      <c r="M101" s="12" t="s">
        <v>1648</v>
      </c>
      <c r="N101" s="27">
        <v>1</v>
      </c>
      <c r="O101" s="68">
        <f t="shared" si="11"/>
        <v>1</v>
      </c>
      <c r="P101" s="28"/>
      <c r="Q101" s="27"/>
      <c r="R101" s="27"/>
      <c r="S101" s="70"/>
      <c r="T101" s="65"/>
      <c r="U101" s="50"/>
      <c r="V101" s="63"/>
      <c r="W101" s="53"/>
    </row>
    <row r="102" spans="1:23" s="22" customFormat="1" x14ac:dyDescent="0.2">
      <c r="A102" s="23" t="s">
        <v>138</v>
      </c>
      <c r="B102" s="12" t="s">
        <v>1334</v>
      </c>
      <c r="C102" s="15" t="s">
        <v>1335</v>
      </c>
      <c r="D102" s="15" t="s">
        <v>1336</v>
      </c>
      <c r="E102" s="16"/>
      <c r="F102" s="12" t="s">
        <v>1337</v>
      </c>
      <c r="G102" s="14" t="s">
        <v>3</v>
      </c>
      <c r="H102" s="30">
        <v>75.52</v>
      </c>
      <c r="I102" s="25">
        <f t="shared" si="12"/>
        <v>37.76</v>
      </c>
      <c r="J102" s="25">
        <f t="shared" si="9"/>
        <v>25.173333333333332</v>
      </c>
      <c r="K102" s="24">
        <f t="shared" si="13"/>
        <v>90.623999999999995</v>
      </c>
      <c r="L102" s="67">
        <v>42583</v>
      </c>
      <c r="M102" s="12" t="s">
        <v>1648</v>
      </c>
      <c r="N102" s="27">
        <v>6</v>
      </c>
      <c r="O102" s="68">
        <f t="shared" si="11"/>
        <v>5</v>
      </c>
      <c r="P102" s="31">
        <v>42534</v>
      </c>
      <c r="Q102" s="27" t="s">
        <v>2396</v>
      </c>
      <c r="R102" s="27">
        <v>1</v>
      </c>
      <c r="S102" s="71" t="s">
        <v>2395</v>
      </c>
      <c r="T102" s="65"/>
      <c r="U102" s="50"/>
      <c r="V102" s="63"/>
      <c r="W102" s="53"/>
    </row>
    <row r="103" spans="1:23" s="22" customFormat="1" x14ac:dyDescent="0.2">
      <c r="A103" s="23" t="s">
        <v>138</v>
      </c>
      <c r="B103" s="12" t="s">
        <v>2573</v>
      </c>
      <c r="C103" s="15" t="s">
        <v>1062</v>
      </c>
      <c r="D103" s="15"/>
      <c r="E103" s="15"/>
      <c r="F103" s="12"/>
      <c r="G103" s="12" t="s">
        <v>3</v>
      </c>
      <c r="H103" s="30"/>
      <c r="I103" s="25">
        <f t="shared" ref="I103:I166" si="14">+H103/2</f>
        <v>0</v>
      </c>
      <c r="J103" s="25">
        <f t="shared" si="9"/>
        <v>0</v>
      </c>
      <c r="K103" s="30"/>
      <c r="L103" s="67">
        <v>42583</v>
      </c>
      <c r="M103" s="14" t="s">
        <v>1648</v>
      </c>
      <c r="N103" s="15">
        <v>1</v>
      </c>
      <c r="O103" s="68">
        <f t="shared" si="11"/>
        <v>1</v>
      </c>
      <c r="P103" s="15"/>
      <c r="Q103" s="15"/>
      <c r="R103" s="15"/>
      <c r="S103" s="71"/>
      <c r="T103" s="65"/>
      <c r="U103" s="50"/>
      <c r="V103" s="63"/>
      <c r="W103" s="53"/>
    </row>
    <row r="104" spans="1:23" s="22" customFormat="1" x14ac:dyDescent="0.2">
      <c r="A104" s="23" t="s">
        <v>105</v>
      </c>
      <c r="B104" s="12" t="s">
        <v>147</v>
      </c>
      <c r="C104" s="15" t="s">
        <v>2046</v>
      </c>
      <c r="D104" s="15" t="s">
        <v>2047</v>
      </c>
      <c r="E104" s="16"/>
      <c r="F104" s="12" t="s">
        <v>336</v>
      </c>
      <c r="G104" s="12" t="s">
        <v>3</v>
      </c>
      <c r="H104" s="24">
        <v>49.52</v>
      </c>
      <c r="I104" s="25">
        <f t="shared" si="14"/>
        <v>24.76</v>
      </c>
      <c r="J104" s="25">
        <f t="shared" si="9"/>
        <v>16.506666666666668</v>
      </c>
      <c r="K104" s="24">
        <f>+H104+(H104*20%)</f>
        <v>59.424000000000007</v>
      </c>
      <c r="L104" s="67">
        <v>42583</v>
      </c>
      <c r="M104" s="14" t="s">
        <v>1648</v>
      </c>
      <c r="N104" s="27">
        <v>1</v>
      </c>
      <c r="O104" s="68">
        <f t="shared" si="11"/>
        <v>1</v>
      </c>
      <c r="P104" s="27"/>
      <c r="Q104" s="27"/>
      <c r="R104" s="27"/>
      <c r="S104" s="70"/>
      <c r="T104" s="65"/>
      <c r="U104" s="50"/>
      <c r="V104" s="63"/>
      <c r="W104" s="53"/>
    </row>
    <row r="105" spans="1:23" s="22" customFormat="1" x14ac:dyDescent="0.2">
      <c r="A105" s="23" t="s">
        <v>105</v>
      </c>
      <c r="B105" s="12" t="s">
        <v>76</v>
      </c>
      <c r="C105" s="15" t="s">
        <v>375</v>
      </c>
      <c r="D105" s="15" t="s">
        <v>438</v>
      </c>
      <c r="E105" s="16"/>
      <c r="F105" s="12" t="s">
        <v>77</v>
      </c>
      <c r="G105" s="12" t="s">
        <v>3</v>
      </c>
      <c r="H105" s="24">
        <v>60.93</v>
      </c>
      <c r="I105" s="25">
        <f t="shared" si="14"/>
        <v>30.465</v>
      </c>
      <c r="J105" s="25">
        <f t="shared" si="9"/>
        <v>20.309999999999999</v>
      </c>
      <c r="K105" s="24">
        <f>+H105+(H105*20%)</f>
        <v>73.116</v>
      </c>
      <c r="L105" s="67">
        <v>42583</v>
      </c>
      <c r="M105" s="14" t="s">
        <v>1648</v>
      </c>
      <c r="N105" s="27">
        <v>1</v>
      </c>
      <c r="O105" s="68">
        <f t="shared" si="11"/>
        <v>1</v>
      </c>
      <c r="P105" s="27"/>
      <c r="Q105" s="27"/>
      <c r="R105" s="27"/>
      <c r="S105" s="70"/>
      <c r="T105" s="65"/>
      <c r="U105" s="50"/>
      <c r="V105" s="63"/>
      <c r="W105" s="53"/>
    </row>
    <row r="106" spans="1:23" s="22" customFormat="1" x14ac:dyDescent="0.2">
      <c r="A106" s="23" t="s">
        <v>105</v>
      </c>
      <c r="B106" s="12" t="s">
        <v>492</v>
      </c>
      <c r="C106" s="15" t="s">
        <v>328</v>
      </c>
      <c r="D106" s="15" t="s">
        <v>514</v>
      </c>
      <c r="E106" s="16"/>
      <c r="F106" s="12" t="s">
        <v>515</v>
      </c>
      <c r="G106" s="12" t="s">
        <v>3</v>
      </c>
      <c r="H106" s="24">
        <v>46.56</v>
      </c>
      <c r="I106" s="25">
        <f t="shared" si="14"/>
        <v>23.28</v>
      </c>
      <c r="J106" s="25">
        <f t="shared" si="9"/>
        <v>15.520000000000001</v>
      </c>
      <c r="K106" s="24">
        <f>+H106+(H106*20%)</f>
        <v>55.872</v>
      </c>
      <c r="L106" s="67">
        <v>42583</v>
      </c>
      <c r="M106" s="14" t="s">
        <v>1648</v>
      </c>
      <c r="N106" s="27">
        <v>1</v>
      </c>
      <c r="O106" s="68">
        <f t="shared" si="11"/>
        <v>1</v>
      </c>
      <c r="P106" s="27"/>
      <c r="Q106" s="27"/>
      <c r="R106" s="27"/>
      <c r="S106" s="70"/>
      <c r="T106" s="65"/>
      <c r="U106" s="50"/>
      <c r="V106" s="63"/>
      <c r="W106" s="53"/>
    </row>
    <row r="107" spans="1:23" s="22" customFormat="1" x14ac:dyDescent="0.2">
      <c r="A107" s="23" t="s">
        <v>105</v>
      </c>
      <c r="B107" s="12" t="s">
        <v>76</v>
      </c>
      <c r="C107" s="15" t="s">
        <v>376</v>
      </c>
      <c r="D107" s="15" t="s">
        <v>439</v>
      </c>
      <c r="E107" s="16"/>
      <c r="F107" s="12" t="s">
        <v>75</v>
      </c>
      <c r="G107" s="12" t="s">
        <v>3</v>
      </c>
      <c r="H107" s="24">
        <v>46.2</v>
      </c>
      <c r="I107" s="25">
        <f t="shared" si="14"/>
        <v>23.1</v>
      </c>
      <c r="J107" s="25">
        <f t="shared" si="9"/>
        <v>15.4</v>
      </c>
      <c r="K107" s="24">
        <f>+H107+(H107*20%)</f>
        <v>55.440000000000005</v>
      </c>
      <c r="L107" s="67">
        <v>42583</v>
      </c>
      <c r="M107" s="12" t="s">
        <v>1648</v>
      </c>
      <c r="N107" s="27">
        <v>2</v>
      </c>
      <c r="O107" s="68">
        <f t="shared" si="11"/>
        <v>2</v>
      </c>
      <c r="P107" s="28"/>
      <c r="Q107" s="27"/>
      <c r="R107" s="27"/>
      <c r="S107" s="70"/>
      <c r="T107" s="65"/>
      <c r="U107" s="50"/>
      <c r="V107" s="63"/>
      <c r="W107" s="53"/>
    </row>
    <row r="108" spans="1:23" s="22" customFormat="1" x14ac:dyDescent="0.2">
      <c r="A108" s="23" t="s">
        <v>105</v>
      </c>
      <c r="B108" s="12" t="s">
        <v>732</v>
      </c>
      <c r="C108" s="15" t="s">
        <v>734</v>
      </c>
      <c r="D108" s="15" t="s">
        <v>735</v>
      </c>
      <c r="E108" s="16"/>
      <c r="F108" s="12" t="s">
        <v>719</v>
      </c>
      <c r="G108" s="12" t="s">
        <v>3</v>
      </c>
      <c r="H108" s="24">
        <v>53.41</v>
      </c>
      <c r="I108" s="25">
        <f t="shared" si="14"/>
        <v>26.704999999999998</v>
      </c>
      <c r="J108" s="25">
        <f t="shared" si="9"/>
        <v>17.803333333333331</v>
      </c>
      <c r="K108" s="24">
        <f>+H108+(H108*20%)</f>
        <v>64.091999999999999</v>
      </c>
      <c r="L108" s="67">
        <v>42583</v>
      </c>
      <c r="M108" s="12" t="s">
        <v>1648</v>
      </c>
      <c r="N108" s="27">
        <v>1</v>
      </c>
      <c r="O108" s="68">
        <f t="shared" si="11"/>
        <v>1</v>
      </c>
      <c r="P108" s="28"/>
      <c r="Q108" s="27"/>
      <c r="R108" s="27"/>
      <c r="S108" s="70"/>
      <c r="T108" s="65"/>
      <c r="U108" s="50"/>
      <c r="V108" s="63"/>
      <c r="W108" s="53"/>
    </row>
    <row r="109" spans="1:23" s="22" customFormat="1" x14ac:dyDescent="0.2">
      <c r="A109" s="23" t="s">
        <v>105</v>
      </c>
      <c r="B109" s="12" t="s">
        <v>732</v>
      </c>
      <c r="C109" s="15" t="s">
        <v>323</v>
      </c>
      <c r="D109" s="15"/>
      <c r="E109" s="15"/>
      <c r="F109" s="12"/>
      <c r="G109" s="12" t="s">
        <v>3</v>
      </c>
      <c r="H109" s="30"/>
      <c r="I109" s="25">
        <f t="shared" si="14"/>
        <v>0</v>
      </c>
      <c r="J109" s="25">
        <f t="shared" si="9"/>
        <v>0</v>
      </c>
      <c r="K109" s="30"/>
      <c r="L109" s="67">
        <v>42583</v>
      </c>
      <c r="M109" s="12" t="s">
        <v>1648</v>
      </c>
      <c r="N109" s="15">
        <v>2</v>
      </c>
      <c r="O109" s="68">
        <f t="shared" si="11"/>
        <v>2</v>
      </c>
      <c r="P109" s="15"/>
      <c r="Q109" s="15"/>
      <c r="R109" s="15"/>
      <c r="S109" s="71"/>
      <c r="T109" s="65"/>
      <c r="U109" s="50"/>
      <c r="V109" s="63"/>
      <c r="W109" s="53"/>
    </row>
    <row r="110" spans="1:23" s="22" customFormat="1" x14ac:dyDescent="0.2">
      <c r="A110" s="23" t="s">
        <v>81</v>
      </c>
      <c r="B110" s="12" t="s">
        <v>460</v>
      </c>
      <c r="C110" s="15" t="s">
        <v>461</v>
      </c>
      <c r="D110" s="15" t="s">
        <v>462</v>
      </c>
      <c r="E110" s="16"/>
      <c r="F110" s="12" t="s">
        <v>464</v>
      </c>
      <c r="G110" s="12" t="s">
        <v>3</v>
      </c>
      <c r="H110" s="24">
        <v>35.36</v>
      </c>
      <c r="I110" s="25">
        <f t="shared" si="14"/>
        <v>17.68</v>
      </c>
      <c r="J110" s="25">
        <f t="shared" si="9"/>
        <v>11.786666666666667</v>
      </c>
      <c r="K110" s="24">
        <f t="shared" ref="K110:K138" si="15">+H110+(H110*20%)</f>
        <v>42.432000000000002</v>
      </c>
      <c r="L110" s="67">
        <v>42583</v>
      </c>
      <c r="M110" s="12" t="s">
        <v>1648</v>
      </c>
      <c r="N110" s="27">
        <v>4</v>
      </c>
      <c r="O110" s="68">
        <f t="shared" si="11"/>
        <v>4</v>
      </c>
      <c r="P110" s="28"/>
      <c r="Q110" s="27"/>
      <c r="R110" s="27"/>
      <c r="S110" s="70"/>
      <c r="T110" s="65"/>
      <c r="U110" s="50"/>
      <c r="V110" s="63"/>
      <c r="W110" s="53"/>
    </row>
    <row r="111" spans="1:23" s="22" customFormat="1" x14ac:dyDescent="0.2">
      <c r="A111" s="23" t="s">
        <v>81</v>
      </c>
      <c r="B111" s="12" t="s">
        <v>50</v>
      </c>
      <c r="C111" s="15" t="s">
        <v>422</v>
      </c>
      <c r="D111" s="15" t="s">
        <v>424</v>
      </c>
      <c r="E111" s="16" t="s">
        <v>51</v>
      </c>
      <c r="F111" s="12" t="s">
        <v>423</v>
      </c>
      <c r="G111" s="12" t="s">
        <v>3</v>
      </c>
      <c r="H111" s="24">
        <v>35.85</v>
      </c>
      <c r="I111" s="25">
        <f t="shared" si="14"/>
        <v>17.925000000000001</v>
      </c>
      <c r="J111" s="25">
        <f t="shared" si="9"/>
        <v>11.950000000000001</v>
      </c>
      <c r="K111" s="24">
        <f t="shared" si="15"/>
        <v>43.02</v>
      </c>
      <c r="L111" s="67">
        <v>42583</v>
      </c>
      <c r="M111" s="12" t="s">
        <v>1648</v>
      </c>
      <c r="N111" s="27">
        <v>2</v>
      </c>
      <c r="O111" s="68">
        <f t="shared" si="11"/>
        <v>2</v>
      </c>
      <c r="P111" s="28"/>
      <c r="Q111" s="27"/>
      <c r="R111" s="27"/>
      <c r="S111" s="70"/>
      <c r="T111" s="65"/>
      <c r="U111" s="50"/>
      <c r="V111" s="63"/>
      <c r="W111" s="53"/>
    </row>
    <row r="112" spans="1:23" s="22" customFormat="1" x14ac:dyDescent="0.2">
      <c r="A112" s="23" t="s">
        <v>81</v>
      </c>
      <c r="B112" s="12" t="s">
        <v>50</v>
      </c>
      <c r="C112" s="15" t="s">
        <v>570</v>
      </c>
      <c r="D112" s="15" t="s">
        <v>239</v>
      </c>
      <c r="E112" s="16"/>
      <c r="F112" s="12" t="s">
        <v>345</v>
      </c>
      <c r="G112" s="14" t="s">
        <v>3</v>
      </c>
      <c r="H112" s="24">
        <v>39.5</v>
      </c>
      <c r="I112" s="25">
        <f t="shared" si="14"/>
        <v>19.75</v>
      </c>
      <c r="J112" s="25">
        <f t="shared" si="9"/>
        <v>13.166666666666666</v>
      </c>
      <c r="K112" s="24">
        <f t="shared" si="15"/>
        <v>47.4</v>
      </c>
      <c r="L112" s="67">
        <v>42583</v>
      </c>
      <c r="M112" s="12" t="s">
        <v>1648</v>
      </c>
      <c r="N112" s="27">
        <v>1</v>
      </c>
      <c r="O112" s="68">
        <f t="shared" si="11"/>
        <v>1</v>
      </c>
      <c r="P112" s="28"/>
      <c r="Q112" s="27"/>
      <c r="R112" s="27"/>
      <c r="S112" s="70"/>
      <c r="T112" s="65"/>
      <c r="U112" s="50"/>
      <c r="V112" s="63"/>
      <c r="W112" s="53"/>
    </row>
    <row r="113" spans="1:23" s="22" customFormat="1" x14ac:dyDescent="0.2">
      <c r="A113" s="23" t="s">
        <v>81</v>
      </c>
      <c r="B113" s="12" t="s">
        <v>100</v>
      </c>
      <c r="C113" s="15" t="s">
        <v>101</v>
      </c>
      <c r="D113" s="17" t="s">
        <v>419</v>
      </c>
      <c r="E113" s="16"/>
      <c r="F113" s="12" t="s">
        <v>420</v>
      </c>
      <c r="G113" s="14" t="s">
        <v>3</v>
      </c>
      <c r="H113" s="24">
        <v>33.75</v>
      </c>
      <c r="I113" s="25">
        <f t="shared" si="14"/>
        <v>16.875</v>
      </c>
      <c r="J113" s="25">
        <f t="shared" si="9"/>
        <v>11.25</v>
      </c>
      <c r="K113" s="24">
        <f t="shared" si="15"/>
        <v>40.5</v>
      </c>
      <c r="L113" s="67">
        <v>42583</v>
      </c>
      <c r="M113" s="12" t="s">
        <v>1648</v>
      </c>
      <c r="N113" s="27">
        <v>2</v>
      </c>
      <c r="O113" s="68">
        <f t="shared" si="11"/>
        <v>2</v>
      </c>
      <c r="P113" s="28"/>
      <c r="Q113" s="27"/>
      <c r="R113" s="27"/>
      <c r="S113" s="70"/>
      <c r="T113" s="65"/>
      <c r="U113" s="50"/>
      <c r="V113" s="63"/>
      <c r="W113" s="53"/>
    </row>
    <row r="114" spans="1:23" s="22" customFormat="1" x14ac:dyDescent="0.2">
      <c r="A114" s="23" t="s">
        <v>81</v>
      </c>
      <c r="B114" s="32" t="s">
        <v>102</v>
      </c>
      <c r="C114" s="15" t="s">
        <v>573</v>
      </c>
      <c r="D114" s="15" t="s">
        <v>243</v>
      </c>
      <c r="E114" s="16"/>
      <c r="F114" s="12" t="s">
        <v>335</v>
      </c>
      <c r="G114" s="14" t="s">
        <v>3</v>
      </c>
      <c r="H114" s="35">
        <v>105.17</v>
      </c>
      <c r="I114" s="25">
        <f t="shared" si="14"/>
        <v>52.585000000000001</v>
      </c>
      <c r="J114" s="25">
        <f t="shared" si="9"/>
        <v>35.056666666666665</v>
      </c>
      <c r="K114" s="24">
        <f t="shared" si="15"/>
        <v>126.20400000000001</v>
      </c>
      <c r="L114" s="67">
        <v>42583</v>
      </c>
      <c r="M114" s="12" t="s">
        <v>1648</v>
      </c>
      <c r="N114" s="27">
        <v>1</v>
      </c>
      <c r="O114" s="68">
        <f t="shared" si="11"/>
        <v>1</v>
      </c>
      <c r="P114" s="28"/>
      <c r="Q114" s="27"/>
      <c r="R114" s="27"/>
      <c r="S114" s="70"/>
      <c r="T114" s="65"/>
      <c r="U114" s="50"/>
      <c r="V114" s="63"/>
      <c r="W114" s="53"/>
    </row>
    <row r="115" spans="1:23" s="22" customFormat="1" x14ac:dyDescent="0.2">
      <c r="A115" s="23" t="s">
        <v>81</v>
      </c>
      <c r="B115" s="12" t="s">
        <v>851</v>
      </c>
      <c r="C115" s="15" t="s">
        <v>1029</v>
      </c>
      <c r="D115" s="15" t="s">
        <v>990</v>
      </c>
      <c r="E115" s="16"/>
      <c r="F115" s="12" t="s">
        <v>854</v>
      </c>
      <c r="G115" s="14" t="s">
        <v>3</v>
      </c>
      <c r="H115" s="24">
        <v>45.47</v>
      </c>
      <c r="I115" s="25">
        <f t="shared" si="14"/>
        <v>22.734999999999999</v>
      </c>
      <c r="J115" s="25">
        <f t="shared" si="9"/>
        <v>15.156666666666666</v>
      </c>
      <c r="K115" s="24">
        <f t="shared" si="15"/>
        <v>54.564</v>
      </c>
      <c r="L115" s="67">
        <v>42583</v>
      </c>
      <c r="M115" s="12" t="s">
        <v>1648</v>
      </c>
      <c r="N115" s="27">
        <v>1</v>
      </c>
      <c r="O115" s="68">
        <f t="shared" si="11"/>
        <v>1</v>
      </c>
      <c r="P115" s="28"/>
      <c r="Q115" s="27"/>
      <c r="R115" s="27"/>
      <c r="S115" s="70"/>
      <c r="T115" s="65"/>
      <c r="U115" s="50"/>
      <c r="V115" s="63"/>
      <c r="W115" s="53"/>
    </row>
    <row r="116" spans="1:23" s="22" customFormat="1" x14ac:dyDescent="0.2">
      <c r="A116" s="23" t="s">
        <v>81</v>
      </c>
      <c r="B116" s="12" t="s">
        <v>1233</v>
      </c>
      <c r="C116" s="15" t="s">
        <v>164</v>
      </c>
      <c r="D116" s="15" t="s">
        <v>817</v>
      </c>
      <c r="E116" s="16"/>
      <c r="F116" s="12" t="s">
        <v>1232</v>
      </c>
      <c r="G116" s="12" t="s">
        <v>3</v>
      </c>
      <c r="H116" s="30">
        <v>46.3</v>
      </c>
      <c r="I116" s="25">
        <f t="shared" si="14"/>
        <v>23.15</v>
      </c>
      <c r="J116" s="25">
        <f t="shared" si="9"/>
        <v>15.433333333333332</v>
      </c>
      <c r="K116" s="24">
        <f t="shared" si="15"/>
        <v>55.559999999999995</v>
      </c>
      <c r="L116" s="67">
        <v>42583</v>
      </c>
      <c r="M116" s="12" t="s">
        <v>1648</v>
      </c>
      <c r="N116" s="27">
        <v>2</v>
      </c>
      <c r="O116" s="68">
        <f t="shared" si="11"/>
        <v>2</v>
      </c>
      <c r="P116" s="28"/>
      <c r="Q116" s="27"/>
      <c r="R116" s="27"/>
      <c r="S116" s="70"/>
      <c r="T116" s="65"/>
      <c r="U116" s="50"/>
      <c r="V116" s="63"/>
      <c r="W116" s="53"/>
    </row>
    <row r="117" spans="1:23" s="22" customFormat="1" x14ac:dyDescent="0.2">
      <c r="A117" s="23" t="s">
        <v>81</v>
      </c>
      <c r="B117" s="12" t="s">
        <v>1334</v>
      </c>
      <c r="C117" s="15" t="s">
        <v>1335</v>
      </c>
      <c r="D117" s="15" t="s">
        <v>1336</v>
      </c>
      <c r="E117" s="16"/>
      <c r="F117" s="12" t="s">
        <v>1337</v>
      </c>
      <c r="G117" s="12" t="s">
        <v>3</v>
      </c>
      <c r="H117" s="30">
        <v>75.52</v>
      </c>
      <c r="I117" s="25">
        <f t="shared" si="14"/>
        <v>37.76</v>
      </c>
      <c r="J117" s="25">
        <f t="shared" si="9"/>
        <v>25.173333333333332</v>
      </c>
      <c r="K117" s="24">
        <f t="shared" si="15"/>
        <v>90.623999999999995</v>
      </c>
      <c r="L117" s="67">
        <v>42583</v>
      </c>
      <c r="M117" s="12" t="s">
        <v>1648</v>
      </c>
      <c r="N117" s="27">
        <v>24</v>
      </c>
      <c r="O117" s="68">
        <f t="shared" si="11"/>
        <v>24</v>
      </c>
      <c r="P117" s="28"/>
      <c r="Q117" s="27"/>
      <c r="R117" s="27"/>
      <c r="S117" s="70"/>
      <c r="T117" s="65"/>
      <c r="U117" s="50"/>
      <c r="V117" s="63"/>
      <c r="W117" s="53"/>
    </row>
    <row r="118" spans="1:23" s="22" customFormat="1" x14ac:dyDescent="0.2">
      <c r="A118" s="23" t="s">
        <v>81</v>
      </c>
      <c r="B118" s="12" t="s">
        <v>1327</v>
      </c>
      <c r="C118" s="15" t="s">
        <v>1331</v>
      </c>
      <c r="D118" s="15" t="s">
        <v>1388</v>
      </c>
      <c r="E118" s="16" t="s">
        <v>1666</v>
      </c>
      <c r="F118" s="12" t="s">
        <v>339</v>
      </c>
      <c r="G118" s="12" t="s">
        <v>3</v>
      </c>
      <c r="H118" s="30">
        <v>25.17</v>
      </c>
      <c r="I118" s="25">
        <f t="shared" si="14"/>
        <v>12.585000000000001</v>
      </c>
      <c r="J118" s="25">
        <f t="shared" si="9"/>
        <v>8.39</v>
      </c>
      <c r="K118" s="24">
        <f t="shared" si="15"/>
        <v>30.204000000000001</v>
      </c>
      <c r="L118" s="67">
        <v>42583</v>
      </c>
      <c r="M118" s="12" t="s">
        <v>1648</v>
      </c>
      <c r="N118" s="27">
        <v>4</v>
      </c>
      <c r="O118" s="68">
        <f t="shared" si="11"/>
        <v>4</v>
      </c>
      <c r="P118" s="28"/>
      <c r="Q118" s="27"/>
      <c r="R118" s="27"/>
      <c r="S118" s="70"/>
      <c r="T118" s="65"/>
      <c r="U118" s="50"/>
      <c r="V118" s="63"/>
      <c r="W118" s="53"/>
    </row>
    <row r="119" spans="1:23" s="22" customFormat="1" x14ac:dyDescent="0.2">
      <c r="A119" s="23" t="s">
        <v>78</v>
      </c>
      <c r="B119" s="12" t="s">
        <v>79</v>
      </c>
      <c r="C119" s="15" t="s">
        <v>322</v>
      </c>
      <c r="D119" s="15" t="s">
        <v>278</v>
      </c>
      <c r="E119" s="16"/>
      <c r="F119" s="12" t="s">
        <v>336</v>
      </c>
      <c r="G119" s="12" t="s">
        <v>3</v>
      </c>
      <c r="H119" s="24">
        <v>49.61</v>
      </c>
      <c r="I119" s="25">
        <f t="shared" si="14"/>
        <v>24.805</v>
      </c>
      <c r="J119" s="25">
        <f t="shared" si="9"/>
        <v>16.536666666666665</v>
      </c>
      <c r="K119" s="24">
        <f t="shared" si="15"/>
        <v>59.531999999999996</v>
      </c>
      <c r="L119" s="67">
        <v>42583</v>
      </c>
      <c r="M119" s="12" t="s">
        <v>1648</v>
      </c>
      <c r="N119" s="27">
        <v>2</v>
      </c>
      <c r="O119" s="68">
        <f t="shared" si="11"/>
        <v>2</v>
      </c>
      <c r="P119" s="28"/>
      <c r="Q119" s="27"/>
      <c r="R119" s="27"/>
      <c r="S119" s="70"/>
      <c r="T119" s="65"/>
      <c r="U119" s="50"/>
      <c r="V119" s="63"/>
      <c r="W119" s="53"/>
    </row>
    <row r="120" spans="1:23" s="22" customFormat="1" x14ac:dyDescent="0.2">
      <c r="A120" s="23" t="s">
        <v>78</v>
      </c>
      <c r="B120" s="12" t="s">
        <v>79</v>
      </c>
      <c r="C120" s="15" t="s">
        <v>325</v>
      </c>
      <c r="D120" s="15" t="s">
        <v>279</v>
      </c>
      <c r="E120" s="16"/>
      <c r="F120" s="12" t="s">
        <v>336</v>
      </c>
      <c r="G120" s="12" t="s">
        <v>3</v>
      </c>
      <c r="H120" s="24">
        <v>49.61</v>
      </c>
      <c r="I120" s="25">
        <f t="shared" si="14"/>
        <v>24.805</v>
      </c>
      <c r="J120" s="25">
        <f t="shared" si="9"/>
        <v>16.536666666666665</v>
      </c>
      <c r="K120" s="24">
        <f t="shared" si="15"/>
        <v>59.531999999999996</v>
      </c>
      <c r="L120" s="67">
        <v>42583</v>
      </c>
      <c r="M120" s="12" t="s">
        <v>1648</v>
      </c>
      <c r="N120" s="27">
        <v>1</v>
      </c>
      <c r="O120" s="68">
        <f t="shared" si="11"/>
        <v>1</v>
      </c>
      <c r="P120" s="27"/>
      <c r="Q120" s="27"/>
      <c r="R120" s="27"/>
      <c r="S120" s="70"/>
      <c r="T120" s="65"/>
      <c r="U120" s="50"/>
      <c r="V120" s="63"/>
      <c r="W120" s="53"/>
    </row>
    <row r="121" spans="1:23" s="22" customFormat="1" x14ac:dyDescent="0.2">
      <c r="A121" s="23" t="s">
        <v>78</v>
      </c>
      <c r="B121" s="12" t="s">
        <v>80</v>
      </c>
      <c r="C121" s="15" t="s">
        <v>329</v>
      </c>
      <c r="D121" s="15" t="s">
        <v>281</v>
      </c>
      <c r="E121" s="16"/>
      <c r="F121" s="12" t="s">
        <v>340</v>
      </c>
      <c r="G121" s="12" t="s">
        <v>3</v>
      </c>
      <c r="H121" s="24">
        <v>24.82</v>
      </c>
      <c r="I121" s="25">
        <f t="shared" si="14"/>
        <v>12.41</v>
      </c>
      <c r="J121" s="25">
        <f t="shared" si="9"/>
        <v>8.2733333333333334</v>
      </c>
      <c r="K121" s="24">
        <f t="shared" si="15"/>
        <v>29.783999999999999</v>
      </c>
      <c r="L121" s="67">
        <v>42583</v>
      </c>
      <c r="M121" s="12" t="s">
        <v>1648</v>
      </c>
      <c r="N121" s="27">
        <v>1</v>
      </c>
      <c r="O121" s="68">
        <f t="shared" si="11"/>
        <v>1</v>
      </c>
      <c r="P121" s="27"/>
      <c r="Q121" s="27"/>
      <c r="R121" s="27"/>
      <c r="S121" s="70"/>
      <c r="T121" s="65"/>
      <c r="U121" s="50"/>
      <c r="V121" s="63"/>
      <c r="W121" s="53"/>
    </row>
    <row r="122" spans="1:23" s="22" customFormat="1" x14ac:dyDescent="0.2">
      <c r="A122" s="23" t="s">
        <v>78</v>
      </c>
      <c r="B122" s="12" t="s">
        <v>732</v>
      </c>
      <c r="C122" s="15" t="s">
        <v>1657</v>
      </c>
      <c r="D122" s="15" t="s">
        <v>1658</v>
      </c>
      <c r="E122" s="16"/>
      <c r="F122" s="12" t="s">
        <v>736</v>
      </c>
      <c r="G122" s="12" t="s">
        <v>3</v>
      </c>
      <c r="H122" s="24">
        <v>15.27</v>
      </c>
      <c r="I122" s="25">
        <f t="shared" si="14"/>
        <v>7.6349999999999998</v>
      </c>
      <c r="J122" s="25">
        <f t="shared" si="9"/>
        <v>5.09</v>
      </c>
      <c r="K122" s="24">
        <f t="shared" si="15"/>
        <v>18.323999999999998</v>
      </c>
      <c r="L122" s="67">
        <v>42583</v>
      </c>
      <c r="M122" s="14" t="s">
        <v>1648</v>
      </c>
      <c r="N122" s="27">
        <v>2</v>
      </c>
      <c r="O122" s="68">
        <f t="shared" si="11"/>
        <v>2</v>
      </c>
      <c r="P122" s="28"/>
      <c r="Q122" s="27"/>
      <c r="R122" s="27"/>
      <c r="S122" s="70"/>
      <c r="T122" s="65"/>
      <c r="U122" s="50"/>
      <c r="V122" s="63"/>
      <c r="W122" s="53"/>
    </row>
    <row r="123" spans="1:23" s="22" customFormat="1" x14ac:dyDescent="0.2">
      <c r="A123" s="23" t="s">
        <v>78</v>
      </c>
      <c r="B123" s="12" t="s">
        <v>551</v>
      </c>
      <c r="C123" s="15" t="s">
        <v>599</v>
      </c>
      <c r="D123" s="15" t="s">
        <v>553</v>
      </c>
      <c r="E123" s="16"/>
      <c r="F123" s="12" t="s">
        <v>552</v>
      </c>
      <c r="G123" s="12" t="s">
        <v>3</v>
      </c>
      <c r="H123" s="24">
        <v>24.02</v>
      </c>
      <c r="I123" s="25">
        <f t="shared" si="14"/>
        <v>12.01</v>
      </c>
      <c r="J123" s="25">
        <f t="shared" si="9"/>
        <v>8.0066666666666659</v>
      </c>
      <c r="K123" s="24">
        <f t="shared" si="15"/>
        <v>28.823999999999998</v>
      </c>
      <c r="L123" s="67">
        <v>42583</v>
      </c>
      <c r="M123" s="14" t="s">
        <v>1648</v>
      </c>
      <c r="N123" s="27">
        <v>5</v>
      </c>
      <c r="O123" s="68">
        <f t="shared" si="11"/>
        <v>5</v>
      </c>
      <c r="P123" s="28"/>
      <c r="Q123" s="27"/>
      <c r="R123" s="27"/>
      <c r="S123" s="70"/>
      <c r="T123" s="65"/>
      <c r="U123" s="50"/>
      <c r="V123" s="63"/>
      <c r="W123" s="53"/>
    </row>
    <row r="124" spans="1:23" s="22" customFormat="1" x14ac:dyDescent="0.2">
      <c r="A124" s="23" t="s">
        <v>78</v>
      </c>
      <c r="B124" s="12" t="s">
        <v>551</v>
      </c>
      <c r="C124" s="15" t="s">
        <v>554</v>
      </c>
      <c r="D124" s="15" t="s">
        <v>555</v>
      </c>
      <c r="E124" s="16"/>
      <c r="F124" s="12" t="s">
        <v>556</v>
      </c>
      <c r="G124" s="12" t="s">
        <v>3</v>
      </c>
      <c r="H124" s="24">
        <v>24.02</v>
      </c>
      <c r="I124" s="25">
        <f t="shared" si="14"/>
        <v>12.01</v>
      </c>
      <c r="J124" s="25">
        <f t="shared" si="9"/>
        <v>8.0066666666666659</v>
      </c>
      <c r="K124" s="24">
        <f t="shared" si="15"/>
        <v>28.823999999999998</v>
      </c>
      <c r="L124" s="67">
        <v>42583</v>
      </c>
      <c r="M124" s="14" t="s">
        <v>1648</v>
      </c>
      <c r="N124" s="27">
        <v>1</v>
      </c>
      <c r="O124" s="68">
        <f t="shared" si="11"/>
        <v>1</v>
      </c>
      <c r="P124" s="28"/>
      <c r="Q124" s="27"/>
      <c r="R124" s="27"/>
      <c r="S124" s="70"/>
      <c r="T124" s="65"/>
      <c r="U124" s="50"/>
      <c r="V124" s="63"/>
      <c r="W124" s="53"/>
    </row>
    <row r="125" spans="1:23" s="22" customFormat="1" x14ac:dyDescent="0.2">
      <c r="A125" s="23" t="s">
        <v>78</v>
      </c>
      <c r="B125" s="12" t="s">
        <v>2298</v>
      </c>
      <c r="C125" s="15" t="s">
        <v>679</v>
      </c>
      <c r="D125" s="15" t="s">
        <v>681</v>
      </c>
      <c r="E125" s="16"/>
      <c r="F125" s="12" t="s">
        <v>552</v>
      </c>
      <c r="G125" s="14" t="s">
        <v>3</v>
      </c>
      <c r="H125" s="24">
        <v>29</v>
      </c>
      <c r="I125" s="25">
        <f t="shared" si="14"/>
        <v>14.5</v>
      </c>
      <c r="J125" s="25">
        <f t="shared" si="9"/>
        <v>9.6666666666666661</v>
      </c>
      <c r="K125" s="24">
        <f t="shared" si="15"/>
        <v>34.799999999999997</v>
      </c>
      <c r="L125" s="67">
        <v>42583</v>
      </c>
      <c r="M125" s="14" t="s">
        <v>1648</v>
      </c>
      <c r="N125" s="27">
        <v>4</v>
      </c>
      <c r="O125" s="68">
        <f t="shared" si="11"/>
        <v>4</v>
      </c>
      <c r="P125" s="28"/>
      <c r="Q125" s="27"/>
      <c r="R125" s="27"/>
      <c r="S125" s="70"/>
      <c r="T125" s="65"/>
      <c r="U125" s="50"/>
      <c r="V125" s="63"/>
      <c r="W125" s="53"/>
    </row>
    <row r="126" spans="1:23" s="22" customFormat="1" x14ac:dyDescent="0.2">
      <c r="A126" s="23" t="s">
        <v>78</v>
      </c>
      <c r="B126" s="12" t="s">
        <v>2370</v>
      </c>
      <c r="C126" s="15" t="s">
        <v>712</v>
      </c>
      <c r="D126" s="15" t="s">
        <v>713</v>
      </c>
      <c r="E126" s="16" t="s">
        <v>618</v>
      </c>
      <c r="F126" s="12" t="s">
        <v>684</v>
      </c>
      <c r="G126" s="14" t="s">
        <v>3</v>
      </c>
      <c r="H126" s="24">
        <v>16.899999999999999</v>
      </c>
      <c r="I126" s="25">
        <f t="shared" si="14"/>
        <v>8.4499999999999993</v>
      </c>
      <c r="J126" s="25">
        <f t="shared" si="9"/>
        <v>5.6333333333333329</v>
      </c>
      <c r="K126" s="24">
        <f t="shared" si="15"/>
        <v>20.279999999999998</v>
      </c>
      <c r="L126" s="67">
        <v>42583</v>
      </c>
      <c r="M126" s="12" t="s">
        <v>1648</v>
      </c>
      <c r="N126" s="27">
        <v>2</v>
      </c>
      <c r="O126" s="68">
        <f t="shared" si="11"/>
        <v>2</v>
      </c>
      <c r="P126" s="28"/>
      <c r="Q126" s="27"/>
      <c r="R126" s="27"/>
      <c r="S126" s="70"/>
      <c r="T126" s="65"/>
      <c r="U126" s="50"/>
      <c r="V126" s="63"/>
      <c r="W126" s="53"/>
    </row>
    <row r="127" spans="1:23" s="22" customFormat="1" x14ac:dyDescent="0.2">
      <c r="A127" s="23" t="s">
        <v>78</v>
      </c>
      <c r="B127" s="12" t="s">
        <v>2370</v>
      </c>
      <c r="C127" s="15" t="s">
        <v>714</v>
      </c>
      <c r="D127" s="15" t="s">
        <v>715</v>
      </c>
      <c r="E127" s="16" t="s">
        <v>618</v>
      </c>
      <c r="F127" s="12" t="s">
        <v>684</v>
      </c>
      <c r="G127" s="14" t="s">
        <v>3</v>
      </c>
      <c r="H127" s="24">
        <v>16.899999999999999</v>
      </c>
      <c r="I127" s="25">
        <f t="shared" si="14"/>
        <v>8.4499999999999993</v>
      </c>
      <c r="J127" s="25">
        <f t="shared" si="9"/>
        <v>5.6333333333333329</v>
      </c>
      <c r="K127" s="24">
        <f t="shared" si="15"/>
        <v>20.279999999999998</v>
      </c>
      <c r="L127" s="67">
        <v>42583</v>
      </c>
      <c r="M127" s="12" t="s">
        <v>1648</v>
      </c>
      <c r="N127" s="27">
        <v>1</v>
      </c>
      <c r="O127" s="68">
        <f t="shared" si="11"/>
        <v>1</v>
      </c>
      <c r="P127" s="28"/>
      <c r="Q127" s="27"/>
      <c r="R127" s="27"/>
      <c r="S127" s="70"/>
      <c r="T127" s="65"/>
      <c r="U127" s="50"/>
      <c r="V127" s="63"/>
      <c r="W127" s="53"/>
    </row>
    <row r="128" spans="1:23" s="22" customFormat="1" x14ac:dyDescent="0.2">
      <c r="A128" s="23" t="s">
        <v>78</v>
      </c>
      <c r="B128" s="12" t="s">
        <v>2370</v>
      </c>
      <c r="C128" s="15" t="s">
        <v>716</v>
      </c>
      <c r="D128" s="15" t="s">
        <v>717</v>
      </c>
      <c r="E128" s="16"/>
      <c r="F128" s="12" t="s">
        <v>1682</v>
      </c>
      <c r="G128" s="14" t="s">
        <v>3</v>
      </c>
      <c r="H128" s="24">
        <v>16.899999999999999</v>
      </c>
      <c r="I128" s="25">
        <f t="shared" si="14"/>
        <v>8.4499999999999993</v>
      </c>
      <c r="J128" s="25">
        <f t="shared" si="9"/>
        <v>5.6333333333333329</v>
      </c>
      <c r="K128" s="24">
        <f t="shared" si="15"/>
        <v>20.279999999999998</v>
      </c>
      <c r="L128" s="67">
        <v>42583</v>
      </c>
      <c r="M128" s="12" t="s">
        <v>1648</v>
      </c>
      <c r="N128" s="27">
        <v>1</v>
      </c>
      <c r="O128" s="68">
        <f t="shared" si="11"/>
        <v>1</v>
      </c>
      <c r="P128" s="28"/>
      <c r="Q128" s="27"/>
      <c r="R128" s="27"/>
      <c r="S128" s="70"/>
      <c r="T128" s="65"/>
      <c r="U128" s="50"/>
      <c r="V128" s="63"/>
      <c r="W128" s="53"/>
    </row>
    <row r="129" spans="1:23" s="22" customFormat="1" x14ac:dyDescent="0.2">
      <c r="A129" s="23" t="s">
        <v>78</v>
      </c>
      <c r="B129" s="12" t="s">
        <v>2370</v>
      </c>
      <c r="C129" s="15" t="s">
        <v>727</v>
      </c>
      <c r="D129" s="15" t="s">
        <v>718</v>
      </c>
      <c r="E129" s="16"/>
      <c r="F129" s="12" t="s">
        <v>1683</v>
      </c>
      <c r="G129" s="12" t="s">
        <v>3</v>
      </c>
      <c r="H129" s="24">
        <v>16.899999999999999</v>
      </c>
      <c r="I129" s="25">
        <f t="shared" si="14"/>
        <v>8.4499999999999993</v>
      </c>
      <c r="J129" s="25">
        <f t="shared" si="9"/>
        <v>5.6333333333333329</v>
      </c>
      <c r="K129" s="24">
        <f t="shared" si="15"/>
        <v>20.279999999999998</v>
      </c>
      <c r="L129" s="67">
        <v>42583</v>
      </c>
      <c r="M129" s="12" t="s">
        <v>1648</v>
      </c>
      <c r="N129" s="27">
        <v>2</v>
      </c>
      <c r="O129" s="68">
        <f t="shared" si="11"/>
        <v>2</v>
      </c>
      <c r="P129" s="28"/>
      <c r="Q129" s="27"/>
      <c r="R129" s="27"/>
      <c r="S129" s="70"/>
      <c r="T129" s="65"/>
      <c r="U129" s="50"/>
      <c r="V129" s="63"/>
      <c r="W129" s="53"/>
    </row>
    <row r="130" spans="1:23" s="22" customFormat="1" x14ac:dyDescent="0.2">
      <c r="A130" s="23" t="s">
        <v>142</v>
      </c>
      <c r="B130" s="12" t="s">
        <v>1653</v>
      </c>
      <c r="C130" s="15" t="s">
        <v>71</v>
      </c>
      <c r="D130" s="15" t="s">
        <v>271</v>
      </c>
      <c r="E130" s="16"/>
      <c r="F130" s="12" t="s">
        <v>338</v>
      </c>
      <c r="G130" s="12" t="s">
        <v>3</v>
      </c>
      <c r="H130" s="24">
        <v>127.55</v>
      </c>
      <c r="I130" s="25">
        <f t="shared" si="14"/>
        <v>63.774999999999999</v>
      </c>
      <c r="J130" s="25">
        <f t="shared" si="9"/>
        <v>42.516666666666666</v>
      </c>
      <c r="K130" s="24">
        <f t="shared" si="15"/>
        <v>153.06</v>
      </c>
      <c r="L130" s="67">
        <v>42583</v>
      </c>
      <c r="M130" s="12" t="s">
        <v>1648</v>
      </c>
      <c r="N130" s="27">
        <v>1</v>
      </c>
      <c r="O130" s="68">
        <f t="shared" si="11"/>
        <v>1</v>
      </c>
      <c r="P130" s="27"/>
      <c r="Q130" s="27"/>
      <c r="R130" s="27"/>
      <c r="S130" s="70"/>
      <c r="T130" s="65"/>
      <c r="U130" s="50"/>
      <c r="V130" s="63"/>
      <c r="W130" s="53"/>
    </row>
    <row r="131" spans="1:23" s="22" customFormat="1" x14ac:dyDescent="0.2">
      <c r="A131" s="23" t="s">
        <v>142</v>
      </c>
      <c r="B131" s="12" t="s">
        <v>1653</v>
      </c>
      <c r="C131" s="15" t="s">
        <v>69</v>
      </c>
      <c r="D131" s="15" t="s">
        <v>269</v>
      </c>
      <c r="E131" s="16"/>
      <c r="F131" s="12" t="s">
        <v>338</v>
      </c>
      <c r="G131" s="12" t="s">
        <v>3</v>
      </c>
      <c r="H131" s="24">
        <v>127.55</v>
      </c>
      <c r="I131" s="25">
        <f t="shared" si="14"/>
        <v>63.774999999999999</v>
      </c>
      <c r="J131" s="25">
        <f t="shared" si="9"/>
        <v>42.516666666666666</v>
      </c>
      <c r="K131" s="24">
        <f t="shared" si="15"/>
        <v>153.06</v>
      </c>
      <c r="L131" s="67">
        <v>42583</v>
      </c>
      <c r="M131" s="12" t="s">
        <v>1648</v>
      </c>
      <c r="N131" s="27">
        <v>2</v>
      </c>
      <c r="O131" s="68">
        <f t="shared" si="11"/>
        <v>2</v>
      </c>
      <c r="P131" s="28"/>
      <c r="Q131" s="27"/>
      <c r="R131" s="27"/>
      <c r="S131" s="70"/>
      <c r="T131" s="65"/>
      <c r="U131" s="50"/>
      <c r="V131" s="63"/>
      <c r="W131" s="53"/>
    </row>
    <row r="132" spans="1:23" s="22" customFormat="1" x14ac:dyDescent="0.2">
      <c r="A132" s="23" t="s">
        <v>142</v>
      </c>
      <c r="B132" s="12" t="s">
        <v>2604</v>
      </c>
      <c r="C132" s="15" t="s">
        <v>2280</v>
      </c>
      <c r="D132" s="15"/>
      <c r="E132" s="16"/>
      <c r="F132" s="12"/>
      <c r="G132" s="12" t="s">
        <v>3</v>
      </c>
      <c r="H132" s="24">
        <v>49</v>
      </c>
      <c r="I132" s="25">
        <f t="shared" si="14"/>
        <v>24.5</v>
      </c>
      <c r="J132" s="25">
        <f t="shared" si="9"/>
        <v>16.333333333333332</v>
      </c>
      <c r="K132" s="24">
        <f t="shared" si="15"/>
        <v>58.8</v>
      </c>
      <c r="L132" s="67">
        <v>42583</v>
      </c>
      <c r="M132" s="12" t="s">
        <v>1648</v>
      </c>
      <c r="N132" s="27">
        <v>1</v>
      </c>
      <c r="O132" s="68">
        <f t="shared" si="11"/>
        <v>1</v>
      </c>
      <c r="P132" s="28"/>
      <c r="Q132" s="27"/>
      <c r="R132" s="27"/>
      <c r="S132" s="70"/>
      <c r="T132" s="65"/>
      <c r="U132" s="50"/>
      <c r="V132" s="63"/>
      <c r="W132" s="53"/>
    </row>
    <row r="133" spans="1:23" s="22" customFormat="1" x14ac:dyDescent="0.2">
      <c r="A133" s="23" t="s">
        <v>142</v>
      </c>
      <c r="B133" s="12" t="s">
        <v>1653</v>
      </c>
      <c r="C133" s="15" t="s">
        <v>68</v>
      </c>
      <c r="D133" s="15" t="s">
        <v>270</v>
      </c>
      <c r="E133" s="16"/>
      <c r="F133" s="12" t="s">
        <v>338</v>
      </c>
      <c r="G133" s="12" t="s">
        <v>3</v>
      </c>
      <c r="H133" s="24">
        <v>127.55</v>
      </c>
      <c r="I133" s="25">
        <f t="shared" si="14"/>
        <v>63.774999999999999</v>
      </c>
      <c r="J133" s="25">
        <f t="shared" si="9"/>
        <v>42.516666666666666</v>
      </c>
      <c r="K133" s="24">
        <f t="shared" si="15"/>
        <v>153.06</v>
      </c>
      <c r="L133" s="67">
        <v>42583</v>
      </c>
      <c r="M133" s="12" t="s">
        <v>1648</v>
      </c>
      <c r="N133" s="27">
        <v>2</v>
      </c>
      <c r="O133" s="68">
        <f t="shared" si="11"/>
        <v>2</v>
      </c>
      <c r="P133" s="27"/>
      <c r="Q133" s="27"/>
      <c r="R133" s="27"/>
      <c r="S133" s="70"/>
      <c r="T133" s="65"/>
      <c r="U133" s="50"/>
      <c r="V133" s="63"/>
      <c r="W133" s="53"/>
    </row>
    <row r="134" spans="1:23" s="22" customFormat="1" x14ac:dyDescent="0.2">
      <c r="A134" s="23" t="s">
        <v>142</v>
      </c>
      <c r="B134" s="12" t="s">
        <v>1653</v>
      </c>
      <c r="C134" s="15" t="s">
        <v>70</v>
      </c>
      <c r="D134" s="15" t="s">
        <v>269</v>
      </c>
      <c r="E134" s="16"/>
      <c r="F134" s="12" t="s">
        <v>338</v>
      </c>
      <c r="G134" s="12" t="s">
        <v>3</v>
      </c>
      <c r="H134" s="24">
        <v>127.55</v>
      </c>
      <c r="I134" s="25">
        <f t="shared" si="14"/>
        <v>63.774999999999999</v>
      </c>
      <c r="J134" s="25">
        <f t="shared" si="9"/>
        <v>42.516666666666666</v>
      </c>
      <c r="K134" s="24">
        <f t="shared" si="15"/>
        <v>153.06</v>
      </c>
      <c r="L134" s="67">
        <v>42583</v>
      </c>
      <c r="M134" s="12" t="s">
        <v>1648</v>
      </c>
      <c r="N134" s="27">
        <v>1</v>
      </c>
      <c r="O134" s="68">
        <f t="shared" si="11"/>
        <v>1</v>
      </c>
      <c r="P134" s="27"/>
      <c r="Q134" s="27"/>
      <c r="R134" s="27"/>
      <c r="S134" s="70"/>
      <c r="T134" s="65"/>
      <c r="U134" s="50"/>
      <c r="V134" s="63"/>
      <c r="W134" s="53"/>
    </row>
    <row r="135" spans="1:23" s="22" customFormat="1" x14ac:dyDescent="0.2">
      <c r="A135" s="23" t="s">
        <v>142</v>
      </c>
      <c r="B135" s="12" t="s">
        <v>1654</v>
      </c>
      <c r="C135" s="15" t="s">
        <v>428</v>
      </c>
      <c r="D135" s="15" t="s">
        <v>429</v>
      </c>
      <c r="E135" s="16"/>
      <c r="F135" s="12"/>
      <c r="G135" s="12" t="s">
        <v>3</v>
      </c>
      <c r="H135" s="24">
        <v>33.08</v>
      </c>
      <c r="I135" s="25">
        <f t="shared" si="14"/>
        <v>16.54</v>
      </c>
      <c r="J135" s="25">
        <f t="shared" si="9"/>
        <v>11.026666666666666</v>
      </c>
      <c r="K135" s="24">
        <f t="shared" si="15"/>
        <v>39.695999999999998</v>
      </c>
      <c r="L135" s="67">
        <v>42583</v>
      </c>
      <c r="M135" s="12" t="s">
        <v>1648</v>
      </c>
      <c r="N135" s="27">
        <v>3</v>
      </c>
      <c r="O135" s="68">
        <f t="shared" si="11"/>
        <v>3</v>
      </c>
      <c r="P135" s="27"/>
      <c r="Q135" s="27"/>
      <c r="R135" s="27"/>
      <c r="S135" s="70"/>
      <c r="T135" s="65"/>
      <c r="U135" s="50"/>
      <c r="V135" s="63"/>
      <c r="W135" s="53"/>
    </row>
    <row r="136" spans="1:23" s="22" customFormat="1" x14ac:dyDescent="0.2">
      <c r="A136" s="23" t="s">
        <v>142</v>
      </c>
      <c r="B136" s="12" t="s">
        <v>1661</v>
      </c>
      <c r="C136" s="15" t="s">
        <v>431</v>
      </c>
      <c r="D136" s="15" t="s">
        <v>430</v>
      </c>
      <c r="E136" s="16"/>
      <c r="F136" s="12" t="s">
        <v>423</v>
      </c>
      <c r="G136" s="12" t="s">
        <v>3</v>
      </c>
      <c r="H136" s="24">
        <v>70.42</v>
      </c>
      <c r="I136" s="25">
        <f t="shared" si="14"/>
        <v>35.21</v>
      </c>
      <c r="J136" s="25">
        <f t="shared" ref="J136:J201" si="16">+H136/3</f>
        <v>23.473333333333333</v>
      </c>
      <c r="K136" s="24">
        <f t="shared" si="15"/>
        <v>84.504000000000005</v>
      </c>
      <c r="L136" s="67">
        <v>42583</v>
      </c>
      <c r="M136" s="12" t="s">
        <v>1648</v>
      </c>
      <c r="N136" s="27">
        <v>1</v>
      </c>
      <c r="O136" s="68">
        <f t="shared" si="11"/>
        <v>1</v>
      </c>
      <c r="P136" s="27"/>
      <c r="Q136" s="27"/>
      <c r="R136" s="27"/>
      <c r="S136" s="70"/>
      <c r="T136" s="65"/>
      <c r="U136" s="50"/>
      <c r="V136" s="63"/>
      <c r="W136" s="53"/>
    </row>
    <row r="137" spans="1:23" s="22" customFormat="1" x14ac:dyDescent="0.2">
      <c r="A137" s="23" t="s">
        <v>142</v>
      </c>
      <c r="B137" s="12" t="s">
        <v>595</v>
      </c>
      <c r="C137" s="15" t="s">
        <v>596</v>
      </c>
      <c r="D137" s="15" t="s">
        <v>602</v>
      </c>
      <c r="E137" s="16"/>
      <c r="F137" s="12"/>
      <c r="G137" s="12" t="s">
        <v>3</v>
      </c>
      <c r="H137" s="24">
        <v>43.37</v>
      </c>
      <c r="I137" s="25">
        <f t="shared" si="14"/>
        <v>21.684999999999999</v>
      </c>
      <c r="J137" s="25">
        <f t="shared" si="16"/>
        <v>14.456666666666665</v>
      </c>
      <c r="K137" s="24">
        <f t="shared" si="15"/>
        <v>52.043999999999997</v>
      </c>
      <c r="L137" s="67">
        <v>42583</v>
      </c>
      <c r="M137" s="12" t="s">
        <v>1648</v>
      </c>
      <c r="N137" s="27">
        <v>3</v>
      </c>
      <c r="O137" s="68">
        <f t="shared" ref="O137:O200" si="17">N137-R137-V137</f>
        <v>3</v>
      </c>
      <c r="P137" s="28"/>
      <c r="Q137" s="27"/>
      <c r="R137" s="27"/>
      <c r="S137" s="70"/>
      <c r="T137" s="65"/>
      <c r="U137" s="50"/>
      <c r="V137" s="63"/>
      <c r="W137" s="53"/>
    </row>
    <row r="138" spans="1:23" s="22" customFormat="1" x14ac:dyDescent="0.2">
      <c r="A138" s="23" t="s">
        <v>142</v>
      </c>
      <c r="B138" s="12" t="s">
        <v>1457</v>
      </c>
      <c r="C138" s="15" t="s">
        <v>1481</v>
      </c>
      <c r="D138" s="15" t="s">
        <v>1482</v>
      </c>
      <c r="E138" s="16"/>
      <c r="F138" s="12" t="s">
        <v>1483</v>
      </c>
      <c r="G138" s="14" t="s">
        <v>3</v>
      </c>
      <c r="H138" s="30">
        <v>38.24</v>
      </c>
      <c r="I138" s="25">
        <f t="shared" si="14"/>
        <v>19.12</v>
      </c>
      <c r="J138" s="25">
        <f t="shared" si="16"/>
        <v>12.746666666666668</v>
      </c>
      <c r="K138" s="24">
        <f t="shared" si="15"/>
        <v>45.888000000000005</v>
      </c>
      <c r="L138" s="67">
        <v>42583</v>
      </c>
      <c r="M138" s="12" t="s">
        <v>1648</v>
      </c>
      <c r="N138" s="27">
        <v>1</v>
      </c>
      <c r="O138" s="68">
        <f t="shared" si="17"/>
        <v>1</v>
      </c>
      <c r="P138" s="28"/>
      <c r="Q138" s="27"/>
      <c r="R138" s="27"/>
      <c r="S138" s="70"/>
      <c r="T138" s="65"/>
      <c r="U138" s="50"/>
      <c r="V138" s="63"/>
      <c r="W138" s="53"/>
    </row>
    <row r="139" spans="1:23" s="22" customFormat="1" x14ac:dyDescent="0.2">
      <c r="A139" s="23" t="s">
        <v>142</v>
      </c>
      <c r="B139" s="12" t="s">
        <v>1588</v>
      </c>
      <c r="C139" s="17" t="s">
        <v>1591</v>
      </c>
      <c r="D139" s="29" t="s">
        <v>1598</v>
      </c>
      <c r="E139" s="16"/>
      <c r="F139" s="12" t="s">
        <v>1004</v>
      </c>
      <c r="G139" s="14" t="s">
        <v>3</v>
      </c>
      <c r="H139" s="30">
        <v>41.84</v>
      </c>
      <c r="I139" s="25">
        <f t="shared" si="14"/>
        <v>20.92</v>
      </c>
      <c r="J139" s="25">
        <f t="shared" si="16"/>
        <v>13.946666666666667</v>
      </c>
      <c r="K139" s="24">
        <f t="shared" ref="K139:K202" si="18">+H139+(H139*20%)</f>
        <v>50.208000000000006</v>
      </c>
      <c r="L139" s="67">
        <v>42583</v>
      </c>
      <c r="M139" s="12" t="s">
        <v>1648</v>
      </c>
      <c r="N139" s="26">
        <v>1</v>
      </c>
      <c r="O139" s="68">
        <f t="shared" si="17"/>
        <v>1</v>
      </c>
      <c r="P139" s="28"/>
      <c r="Q139" s="27"/>
      <c r="R139" s="27"/>
      <c r="S139" s="70"/>
      <c r="T139" s="65"/>
      <c r="U139" s="50"/>
      <c r="V139" s="63"/>
      <c r="W139" s="53"/>
    </row>
    <row r="140" spans="1:23" s="22" customFormat="1" x14ac:dyDescent="0.2">
      <c r="A140" s="23" t="s">
        <v>142</v>
      </c>
      <c r="B140" s="12" t="s">
        <v>2373</v>
      </c>
      <c r="C140" s="15" t="s">
        <v>2279</v>
      </c>
      <c r="D140" s="15"/>
      <c r="E140" s="16"/>
      <c r="F140" s="12"/>
      <c r="G140" s="14" t="s">
        <v>3</v>
      </c>
      <c r="H140" s="30">
        <v>45</v>
      </c>
      <c r="I140" s="25">
        <f t="shared" si="14"/>
        <v>22.5</v>
      </c>
      <c r="J140" s="25">
        <f t="shared" si="16"/>
        <v>15</v>
      </c>
      <c r="K140" s="24">
        <f t="shared" si="18"/>
        <v>54</v>
      </c>
      <c r="L140" s="67">
        <v>42583</v>
      </c>
      <c r="M140" s="12" t="s">
        <v>1648</v>
      </c>
      <c r="N140" s="26">
        <v>1</v>
      </c>
      <c r="O140" s="68">
        <f t="shared" si="17"/>
        <v>1</v>
      </c>
      <c r="P140" s="28"/>
      <c r="Q140" s="27"/>
      <c r="R140" s="27"/>
      <c r="S140" s="70"/>
      <c r="T140" s="65"/>
      <c r="U140" s="50"/>
      <c r="V140" s="63"/>
      <c r="W140" s="53"/>
    </row>
    <row r="141" spans="1:23" s="22" customFormat="1" x14ac:dyDescent="0.2">
      <c r="A141" s="23" t="s">
        <v>142</v>
      </c>
      <c r="B141" s="12" t="s">
        <v>37</v>
      </c>
      <c r="C141" s="15" t="s">
        <v>2054</v>
      </c>
      <c r="D141" s="15" t="s">
        <v>2055</v>
      </c>
      <c r="E141" s="16"/>
      <c r="F141" s="12" t="s">
        <v>338</v>
      </c>
      <c r="G141" s="14" t="s">
        <v>3</v>
      </c>
      <c r="H141" s="30">
        <v>79.47</v>
      </c>
      <c r="I141" s="25">
        <f t="shared" si="14"/>
        <v>39.734999999999999</v>
      </c>
      <c r="J141" s="25">
        <f t="shared" si="16"/>
        <v>26.49</v>
      </c>
      <c r="K141" s="24">
        <f t="shared" si="18"/>
        <v>95.364000000000004</v>
      </c>
      <c r="L141" s="67">
        <v>42583</v>
      </c>
      <c r="M141" s="14" t="s">
        <v>1648</v>
      </c>
      <c r="N141" s="26">
        <v>1</v>
      </c>
      <c r="O141" s="68">
        <f t="shared" si="17"/>
        <v>1</v>
      </c>
      <c r="P141" s="27"/>
      <c r="Q141" s="27"/>
      <c r="R141" s="27"/>
      <c r="S141" s="70"/>
      <c r="T141" s="65"/>
      <c r="U141" s="50"/>
      <c r="V141" s="63"/>
      <c r="W141" s="53"/>
    </row>
    <row r="142" spans="1:23" s="22" customFormat="1" x14ac:dyDescent="0.2">
      <c r="A142" s="23" t="s">
        <v>116</v>
      </c>
      <c r="B142" s="12" t="s">
        <v>857</v>
      </c>
      <c r="C142" s="15" t="s">
        <v>861</v>
      </c>
      <c r="D142" s="15" t="s">
        <v>862</v>
      </c>
      <c r="E142" s="16"/>
      <c r="F142" s="12" t="s">
        <v>362</v>
      </c>
      <c r="G142" s="12" t="s">
        <v>3</v>
      </c>
      <c r="H142" s="24">
        <v>32.85</v>
      </c>
      <c r="I142" s="25">
        <f t="shared" si="14"/>
        <v>16.425000000000001</v>
      </c>
      <c r="J142" s="25">
        <f t="shared" si="16"/>
        <v>10.950000000000001</v>
      </c>
      <c r="K142" s="24">
        <f t="shared" si="18"/>
        <v>39.42</v>
      </c>
      <c r="L142" s="67">
        <v>42583</v>
      </c>
      <c r="M142" s="14" t="s">
        <v>1648</v>
      </c>
      <c r="N142" s="27">
        <v>3</v>
      </c>
      <c r="O142" s="68">
        <f t="shared" si="17"/>
        <v>3</v>
      </c>
      <c r="P142" s="28"/>
      <c r="Q142" s="27"/>
      <c r="R142" s="27"/>
      <c r="S142" s="70"/>
      <c r="T142" s="65"/>
      <c r="U142" s="50"/>
      <c r="V142" s="63"/>
      <c r="W142" s="53"/>
    </row>
    <row r="143" spans="1:23" s="22" customFormat="1" x14ac:dyDescent="0.2">
      <c r="A143" s="23" t="s">
        <v>116</v>
      </c>
      <c r="B143" s="12" t="s">
        <v>600</v>
      </c>
      <c r="C143" s="15" t="s">
        <v>1659</v>
      </c>
      <c r="D143" s="15" t="s">
        <v>1660</v>
      </c>
      <c r="E143" s="16"/>
      <c r="F143" s="12" t="s">
        <v>619</v>
      </c>
      <c r="G143" s="12" t="s">
        <v>3</v>
      </c>
      <c r="H143" s="24">
        <v>14.07</v>
      </c>
      <c r="I143" s="25">
        <f t="shared" si="14"/>
        <v>7.0350000000000001</v>
      </c>
      <c r="J143" s="25">
        <f t="shared" si="16"/>
        <v>4.6900000000000004</v>
      </c>
      <c r="K143" s="24">
        <f t="shared" si="18"/>
        <v>16.884</v>
      </c>
      <c r="L143" s="67">
        <v>42583</v>
      </c>
      <c r="M143" s="14" t="s">
        <v>1648</v>
      </c>
      <c r="N143" s="27">
        <v>11</v>
      </c>
      <c r="O143" s="68">
        <f t="shared" si="17"/>
        <v>11</v>
      </c>
      <c r="P143" s="28"/>
      <c r="Q143" s="27"/>
      <c r="R143" s="27"/>
      <c r="S143" s="70"/>
      <c r="T143" s="65"/>
      <c r="U143" s="50"/>
      <c r="V143" s="63"/>
      <c r="W143" s="53"/>
    </row>
    <row r="144" spans="1:23" s="22" customFormat="1" x14ac:dyDescent="0.2">
      <c r="A144" s="23" t="s">
        <v>116</v>
      </c>
      <c r="B144" s="12" t="s">
        <v>915</v>
      </c>
      <c r="C144" s="15" t="s">
        <v>927</v>
      </c>
      <c r="D144" s="15" t="s">
        <v>928</v>
      </c>
      <c r="E144" s="16"/>
      <c r="F144" s="12" t="s">
        <v>924</v>
      </c>
      <c r="G144" s="12" t="s">
        <v>3</v>
      </c>
      <c r="H144" s="24">
        <v>32.85</v>
      </c>
      <c r="I144" s="25">
        <f t="shared" si="14"/>
        <v>16.425000000000001</v>
      </c>
      <c r="J144" s="25">
        <f t="shared" si="16"/>
        <v>10.950000000000001</v>
      </c>
      <c r="K144" s="24">
        <f t="shared" si="18"/>
        <v>39.42</v>
      </c>
      <c r="L144" s="67">
        <v>42583</v>
      </c>
      <c r="M144" s="14" t="s">
        <v>1648</v>
      </c>
      <c r="N144" s="27">
        <v>4</v>
      </c>
      <c r="O144" s="68">
        <f t="shared" si="17"/>
        <v>4</v>
      </c>
      <c r="P144" s="28"/>
      <c r="Q144" s="27"/>
      <c r="R144" s="27"/>
      <c r="S144" s="70"/>
      <c r="T144" s="65"/>
      <c r="U144" s="50"/>
      <c r="V144" s="63"/>
      <c r="W144" s="53"/>
    </row>
    <row r="145" spans="1:23" s="22" customFormat="1" x14ac:dyDescent="0.2">
      <c r="A145" s="23" t="s">
        <v>116</v>
      </c>
      <c r="B145" s="12" t="s">
        <v>1030</v>
      </c>
      <c r="C145" s="15" t="s">
        <v>466</v>
      </c>
      <c r="D145" s="15" t="s">
        <v>1032</v>
      </c>
      <c r="E145" s="16" t="s">
        <v>1651</v>
      </c>
      <c r="F145" s="12" t="s">
        <v>854</v>
      </c>
      <c r="G145" s="12" t="s">
        <v>3</v>
      </c>
      <c r="H145" s="24">
        <v>13.65</v>
      </c>
      <c r="I145" s="25">
        <f t="shared" si="14"/>
        <v>6.8250000000000002</v>
      </c>
      <c r="J145" s="25">
        <f t="shared" si="16"/>
        <v>4.55</v>
      </c>
      <c r="K145" s="24">
        <f t="shared" si="18"/>
        <v>16.380000000000003</v>
      </c>
      <c r="L145" s="67">
        <v>42583</v>
      </c>
      <c r="M145" s="12" t="s">
        <v>1648</v>
      </c>
      <c r="N145" s="27">
        <v>78</v>
      </c>
      <c r="O145" s="68">
        <f t="shared" si="17"/>
        <v>78</v>
      </c>
      <c r="P145" s="28"/>
      <c r="Q145" s="27"/>
      <c r="R145" s="27"/>
      <c r="S145" s="70"/>
      <c r="T145" s="65"/>
      <c r="U145" s="50"/>
      <c r="V145" s="63"/>
      <c r="W145" s="53"/>
    </row>
    <row r="146" spans="1:23" s="22" customFormat="1" x14ac:dyDescent="0.2">
      <c r="A146" s="23" t="s">
        <v>116</v>
      </c>
      <c r="B146" s="12" t="s">
        <v>533</v>
      </c>
      <c r="C146" s="15" t="s">
        <v>931</v>
      </c>
      <c r="D146" s="15" t="s">
        <v>1333</v>
      </c>
      <c r="E146" s="16"/>
      <c r="F146" s="12" t="s">
        <v>924</v>
      </c>
      <c r="G146" s="12" t="s">
        <v>3</v>
      </c>
      <c r="H146" s="30">
        <v>53.9</v>
      </c>
      <c r="I146" s="25">
        <f t="shared" si="14"/>
        <v>26.95</v>
      </c>
      <c r="J146" s="25">
        <f t="shared" si="16"/>
        <v>17.966666666666665</v>
      </c>
      <c r="K146" s="24">
        <f t="shared" si="18"/>
        <v>64.680000000000007</v>
      </c>
      <c r="L146" s="67">
        <v>42583</v>
      </c>
      <c r="M146" s="12" t="s">
        <v>1648</v>
      </c>
      <c r="N146" s="27">
        <v>4</v>
      </c>
      <c r="O146" s="68">
        <f t="shared" si="17"/>
        <v>4</v>
      </c>
      <c r="P146" s="28"/>
      <c r="Q146" s="27"/>
      <c r="R146" s="27"/>
      <c r="S146" s="70"/>
      <c r="T146" s="65"/>
      <c r="U146" s="50"/>
      <c r="V146" s="63"/>
      <c r="W146" s="53"/>
    </row>
    <row r="147" spans="1:23" s="22" customFormat="1" x14ac:dyDescent="0.2">
      <c r="A147" s="23" t="s">
        <v>116</v>
      </c>
      <c r="B147" s="12" t="s">
        <v>1390</v>
      </c>
      <c r="C147" s="15" t="s">
        <v>1392</v>
      </c>
      <c r="D147" s="15" t="s">
        <v>1716</v>
      </c>
      <c r="E147" s="16"/>
      <c r="F147" s="12"/>
      <c r="G147" s="12" t="s">
        <v>3</v>
      </c>
      <c r="H147" s="30">
        <v>26.62</v>
      </c>
      <c r="I147" s="25">
        <f t="shared" si="14"/>
        <v>13.31</v>
      </c>
      <c r="J147" s="25">
        <f t="shared" si="16"/>
        <v>8.8733333333333331</v>
      </c>
      <c r="K147" s="24">
        <f t="shared" si="18"/>
        <v>31.944000000000003</v>
      </c>
      <c r="L147" s="67">
        <v>42583</v>
      </c>
      <c r="M147" s="12" t="s">
        <v>1648</v>
      </c>
      <c r="N147" s="27">
        <v>1</v>
      </c>
      <c r="O147" s="68">
        <f t="shared" si="17"/>
        <v>1</v>
      </c>
      <c r="P147" s="28"/>
      <c r="Q147" s="27"/>
      <c r="R147" s="27"/>
      <c r="S147" s="70"/>
      <c r="T147" s="65"/>
      <c r="U147" s="50"/>
      <c r="V147" s="63"/>
      <c r="W147" s="53"/>
    </row>
    <row r="148" spans="1:23" s="22" customFormat="1" x14ac:dyDescent="0.2">
      <c r="A148" s="23" t="s">
        <v>116</v>
      </c>
      <c r="B148" s="12" t="s">
        <v>1414</v>
      </c>
      <c r="C148" s="15" t="s">
        <v>1448</v>
      </c>
      <c r="D148" s="15" t="s">
        <v>1462</v>
      </c>
      <c r="E148" s="16"/>
      <c r="F148" s="12" t="s">
        <v>1450</v>
      </c>
      <c r="G148" s="12" t="s">
        <v>3</v>
      </c>
      <c r="H148" s="30">
        <v>33.18</v>
      </c>
      <c r="I148" s="25">
        <f t="shared" si="14"/>
        <v>16.59</v>
      </c>
      <c r="J148" s="25">
        <f t="shared" si="16"/>
        <v>11.06</v>
      </c>
      <c r="K148" s="24">
        <f t="shared" si="18"/>
        <v>39.816000000000003</v>
      </c>
      <c r="L148" s="67">
        <v>42583</v>
      </c>
      <c r="M148" s="12" t="s">
        <v>1648</v>
      </c>
      <c r="N148" s="27">
        <v>3</v>
      </c>
      <c r="O148" s="68">
        <f t="shared" si="17"/>
        <v>1</v>
      </c>
      <c r="P148" s="28">
        <v>42556</v>
      </c>
      <c r="Q148" s="27" t="s">
        <v>2539</v>
      </c>
      <c r="R148" s="27">
        <v>2</v>
      </c>
      <c r="S148" s="70" t="s">
        <v>459</v>
      </c>
      <c r="T148" s="65"/>
      <c r="U148" s="50"/>
      <c r="V148" s="63"/>
      <c r="W148" s="53"/>
    </row>
    <row r="149" spans="1:23" s="22" customFormat="1" x14ac:dyDescent="0.2">
      <c r="A149" s="23" t="s">
        <v>116</v>
      </c>
      <c r="B149" s="12" t="s">
        <v>1414</v>
      </c>
      <c r="C149" s="15" t="s">
        <v>1444</v>
      </c>
      <c r="D149" s="15" t="s">
        <v>1463</v>
      </c>
      <c r="E149" s="16"/>
      <c r="F149" s="12" t="s">
        <v>1464</v>
      </c>
      <c r="G149" s="12" t="s">
        <v>3</v>
      </c>
      <c r="H149" s="30">
        <v>33.18</v>
      </c>
      <c r="I149" s="25">
        <f t="shared" si="14"/>
        <v>16.59</v>
      </c>
      <c r="J149" s="25">
        <f t="shared" si="16"/>
        <v>11.06</v>
      </c>
      <c r="K149" s="24">
        <f t="shared" si="18"/>
        <v>39.816000000000003</v>
      </c>
      <c r="L149" s="67">
        <v>42583</v>
      </c>
      <c r="M149" s="12" t="s">
        <v>1648</v>
      </c>
      <c r="N149" s="27">
        <v>2</v>
      </c>
      <c r="O149" s="68">
        <f t="shared" si="17"/>
        <v>2</v>
      </c>
      <c r="P149" s="28"/>
      <c r="Q149" s="27"/>
      <c r="R149" s="27"/>
      <c r="S149" s="70"/>
      <c r="T149" s="65"/>
      <c r="U149" s="50"/>
      <c r="V149" s="63"/>
      <c r="W149" s="53"/>
    </row>
    <row r="150" spans="1:23" s="22" customFormat="1" x14ac:dyDescent="0.2">
      <c r="A150" s="23" t="s">
        <v>116</v>
      </c>
      <c r="B150" s="12" t="s">
        <v>857</v>
      </c>
      <c r="C150" s="15" t="s">
        <v>544</v>
      </c>
      <c r="D150" s="15" t="s">
        <v>1465</v>
      </c>
      <c r="E150" s="16"/>
      <c r="F150" s="12" t="s">
        <v>1467</v>
      </c>
      <c r="G150" s="12" t="s">
        <v>3</v>
      </c>
      <c r="H150" s="30">
        <v>33.18</v>
      </c>
      <c r="I150" s="25">
        <f t="shared" si="14"/>
        <v>16.59</v>
      </c>
      <c r="J150" s="25">
        <f t="shared" si="16"/>
        <v>11.06</v>
      </c>
      <c r="K150" s="24">
        <f t="shared" si="18"/>
        <v>39.816000000000003</v>
      </c>
      <c r="L150" s="67">
        <v>42583</v>
      </c>
      <c r="M150" s="12" t="s">
        <v>1648</v>
      </c>
      <c r="N150" s="27">
        <v>1</v>
      </c>
      <c r="O150" s="68">
        <f t="shared" si="17"/>
        <v>1</v>
      </c>
      <c r="P150" s="28"/>
      <c r="Q150" s="27"/>
      <c r="R150" s="27"/>
      <c r="S150" s="70"/>
      <c r="T150" s="65"/>
      <c r="U150" s="50"/>
      <c r="V150" s="63"/>
      <c r="W150" s="53"/>
    </row>
    <row r="151" spans="1:23" s="22" customFormat="1" x14ac:dyDescent="0.2">
      <c r="A151" s="23" t="s">
        <v>116</v>
      </c>
      <c r="B151" s="12" t="s">
        <v>1390</v>
      </c>
      <c r="C151" s="15" t="s">
        <v>1389</v>
      </c>
      <c r="D151" s="15"/>
      <c r="E151" s="15"/>
      <c r="F151" s="12"/>
      <c r="G151" s="14" t="s">
        <v>3</v>
      </c>
      <c r="H151" s="30"/>
      <c r="I151" s="25">
        <f t="shared" si="14"/>
        <v>0</v>
      </c>
      <c r="J151" s="25">
        <f t="shared" si="16"/>
        <v>0</v>
      </c>
      <c r="K151" s="24">
        <f t="shared" si="18"/>
        <v>0</v>
      </c>
      <c r="L151" s="67">
        <v>42583</v>
      </c>
      <c r="M151" s="12" t="s">
        <v>1648</v>
      </c>
      <c r="N151" s="15">
        <v>1</v>
      </c>
      <c r="O151" s="68">
        <f t="shared" si="17"/>
        <v>1</v>
      </c>
      <c r="P151" s="15"/>
      <c r="Q151" s="15"/>
      <c r="R151" s="15"/>
      <c r="S151" s="71"/>
      <c r="T151" s="65"/>
      <c r="U151" s="50"/>
      <c r="V151" s="63"/>
      <c r="W151" s="53"/>
    </row>
    <row r="152" spans="1:23" s="22" customFormat="1" x14ac:dyDescent="0.2">
      <c r="A152" s="23" t="s">
        <v>116</v>
      </c>
      <c r="B152" s="12" t="s">
        <v>1466</v>
      </c>
      <c r="C152" s="15" t="s">
        <v>1419</v>
      </c>
      <c r="D152" s="15"/>
      <c r="E152" s="15"/>
      <c r="F152" s="12"/>
      <c r="G152" s="14" t="s">
        <v>3</v>
      </c>
      <c r="H152" s="30"/>
      <c r="I152" s="25">
        <f t="shared" si="14"/>
        <v>0</v>
      </c>
      <c r="J152" s="25">
        <f t="shared" si="16"/>
        <v>0</v>
      </c>
      <c r="K152" s="24">
        <f t="shared" si="18"/>
        <v>0</v>
      </c>
      <c r="L152" s="67">
        <v>42583</v>
      </c>
      <c r="M152" s="12" t="s">
        <v>1648</v>
      </c>
      <c r="N152" s="15">
        <v>4</v>
      </c>
      <c r="O152" s="68">
        <f t="shared" si="17"/>
        <v>4</v>
      </c>
      <c r="P152" s="15"/>
      <c r="Q152" s="15"/>
      <c r="R152" s="15"/>
      <c r="S152" s="71"/>
      <c r="T152" s="65"/>
      <c r="U152" s="50"/>
      <c r="V152" s="63"/>
      <c r="W152" s="53"/>
    </row>
    <row r="153" spans="1:23" s="22" customFormat="1" x14ac:dyDescent="0.2">
      <c r="A153" s="23" t="s">
        <v>116</v>
      </c>
      <c r="B153" s="12" t="s">
        <v>857</v>
      </c>
      <c r="C153" s="15" t="s">
        <v>858</v>
      </c>
      <c r="D153" s="15"/>
      <c r="E153" s="15"/>
      <c r="F153" s="12"/>
      <c r="G153" s="14" t="s">
        <v>3</v>
      </c>
      <c r="H153" s="30"/>
      <c r="I153" s="25">
        <f t="shared" si="14"/>
        <v>0</v>
      </c>
      <c r="J153" s="25">
        <f t="shared" si="16"/>
        <v>0</v>
      </c>
      <c r="K153" s="24">
        <f t="shared" si="18"/>
        <v>0</v>
      </c>
      <c r="L153" s="67">
        <v>42583</v>
      </c>
      <c r="M153" s="12" t="s">
        <v>1648</v>
      </c>
      <c r="N153" s="15">
        <v>3</v>
      </c>
      <c r="O153" s="68">
        <f t="shared" si="17"/>
        <v>3</v>
      </c>
      <c r="P153" s="15"/>
      <c r="Q153" s="15"/>
      <c r="R153" s="15"/>
      <c r="S153" s="71"/>
      <c r="T153" s="65"/>
      <c r="U153" s="50"/>
      <c r="V153" s="63"/>
      <c r="W153" s="53"/>
    </row>
    <row r="154" spans="1:23" s="22" customFormat="1" x14ac:dyDescent="0.2">
      <c r="A154" s="23" t="s">
        <v>116</v>
      </c>
      <c r="B154" s="12" t="s">
        <v>1466</v>
      </c>
      <c r="C154" s="15" t="s">
        <v>544</v>
      </c>
      <c r="D154" s="15"/>
      <c r="E154" s="15"/>
      <c r="F154" s="12"/>
      <c r="G154" s="14" t="s">
        <v>3</v>
      </c>
      <c r="H154" s="30"/>
      <c r="I154" s="25">
        <f t="shared" si="14"/>
        <v>0</v>
      </c>
      <c r="J154" s="25">
        <f t="shared" si="16"/>
        <v>0</v>
      </c>
      <c r="K154" s="24">
        <f t="shared" si="18"/>
        <v>0</v>
      </c>
      <c r="L154" s="67">
        <v>42583</v>
      </c>
      <c r="M154" s="12" t="s">
        <v>1648</v>
      </c>
      <c r="N154" s="15">
        <v>3</v>
      </c>
      <c r="O154" s="68">
        <f t="shared" si="17"/>
        <v>3</v>
      </c>
      <c r="P154" s="15"/>
      <c r="Q154" s="15"/>
      <c r="R154" s="15"/>
      <c r="S154" s="71"/>
      <c r="T154" s="65"/>
      <c r="U154" s="50"/>
      <c r="V154" s="63"/>
      <c r="W154" s="53"/>
    </row>
    <row r="155" spans="1:23" s="22" customFormat="1" x14ac:dyDescent="0.2">
      <c r="A155" s="23" t="s">
        <v>116</v>
      </c>
      <c r="B155" s="12" t="s">
        <v>1390</v>
      </c>
      <c r="C155" s="15" t="s">
        <v>2568</v>
      </c>
      <c r="D155" s="15"/>
      <c r="E155" s="15"/>
      <c r="F155" s="12"/>
      <c r="G155" s="12" t="s">
        <v>3</v>
      </c>
      <c r="H155" s="30"/>
      <c r="I155" s="25">
        <f t="shared" si="14"/>
        <v>0</v>
      </c>
      <c r="J155" s="25">
        <f t="shared" si="16"/>
        <v>0</v>
      </c>
      <c r="K155" s="24">
        <f t="shared" si="18"/>
        <v>0</v>
      </c>
      <c r="L155" s="67">
        <v>42583</v>
      </c>
      <c r="M155" s="12" t="s">
        <v>1648</v>
      </c>
      <c r="N155" s="15">
        <v>1</v>
      </c>
      <c r="O155" s="68">
        <f t="shared" si="17"/>
        <v>1</v>
      </c>
      <c r="P155" s="15"/>
      <c r="Q155" s="15"/>
      <c r="R155" s="15"/>
      <c r="S155" s="71"/>
      <c r="T155" s="65"/>
      <c r="U155" s="50"/>
      <c r="V155" s="63"/>
      <c r="W155" s="53"/>
    </row>
    <row r="156" spans="1:23" s="22" customFormat="1" x14ac:dyDescent="0.2">
      <c r="A156" s="23" t="s">
        <v>89</v>
      </c>
      <c r="B156" s="12" t="s">
        <v>37</v>
      </c>
      <c r="C156" s="15" t="s">
        <v>118</v>
      </c>
      <c r="D156" s="15" t="s">
        <v>290</v>
      </c>
      <c r="E156" s="16"/>
      <c r="F156" s="12" t="s">
        <v>372</v>
      </c>
      <c r="G156" s="12" t="s">
        <v>3</v>
      </c>
      <c r="H156" s="24">
        <v>7.05</v>
      </c>
      <c r="I156" s="25">
        <f t="shared" si="14"/>
        <v>3.5249999999999999</v>
      </c>
      <c r="J156" s="25">
        <f t="shared" si="16"/>
        <v>2.35</v>
      </c>
      <c r="K156" s="24">
        <f t="shared" si="18"/>
        <v>8.4600000000000009</v>
      </c>
      <c r="L156" s="67">
        <v>42583</v>
      </c>
      <c r="M156" s="12" t="s">
        <v>1648</v>
      </c>
      <c r="N156" s="27">
        <v>5</v>
      </c>
      <c r="O156" s="68">
        <f t="shared" si="17"/>
        <v>5</v>
      </c>
      <c r="P156" s="27"/>
      <c r="Q156" s="27"/>
      <c r="R156" s="27"/>
      <c r="S156" s="70"/>
      <c r="T156" s="65"/>
      <c r="U156" s="50"/>
      <c r="V156" s="63"/>
      <c r="W156" s="53"/>
    </row>
    <row r="157" spans="1:23" s="22" customFormat="1" x14ac:dyDescent="0.2">
      <c r="A157" s="23" t="s">
        <v>89</v>
      </c>
      <c r="B157" s="12" t="s">
        <v>1063</v>
      </c>
      <c r="C157" s="15" t="s">
        <v>1093</v>
      </c>
      <c r="D157" s="15" t="s">
        <v>1094</v>
      </c>
      <c r="E157" s="16"/>
      <c r="F157" s="12" t="s">
        <v>720</v>
      </c>
      <c r="G157" s="12" t="s">
        <v>3</v>
      </c>
      <c r="H157" s="24">
        <v>16.5</v>
      </c>
      <c r="I157" s="25">
        <f t="shared" si="14"/>
        <v>8.25</v>
      </c>
      <c r="J157" s="25">
        <f t="shared" si="16"/>
        <v>5.5</v>
      </c>
      <c r="K157" s="24">
        <f t="shared" si="18"/>
        <v>19.8</v>
      </c>
      <c r="L157" s="67">
        <v>42583</v>
      </c>
      <c r="M157" s="12" t="s">
        <v>1648</v>
      </c>
      <c r="N157" s="27">
        <v>15</v>
      </c>
      <c r="O157" s="68">
        <f t="shared" si="17"/>
        <v>15</v>
      </c>
      <c r="P157" s="28"/>
      <c r="Q157" s="27"/>
      <c r="R157" s="27"/>
      <c r="S157" s="70"/>
      <c r="T157" s="65"/>
      <c r="U157" s="50"/>
      <c r="V157" s="63"/>
      <c r="W157" s="53"/>
    </row>
    <row r="158" spans="1:23" s="22" customFormat="1" x14ac:dyDescent="0.2">
      <c r="A158" s="23" t="s">
        <v>89</v>
      </c>
      <c r="B158" s="12" t="s">
        <v>1063</v>
      </c>
      <c r="C158" s="15" t="s">
        <v>1097</v>
      </c>
      <c r="D158" s="15" t="s">
        <v>1098</v>
      </c>
      <c r="E158" s="16"/>
      <c r="F158" s="12" t="s">
        <v>1108</v>
      </c>
      <c r="G158" s="12" t="s">
        <v>3</v>
      </c>
      <c r="H158" s="24">
        <v>16.5</v>
      </c>
      <c r="I158" s="25">
        <f t="shared" si="14"/>
        <v>8.25</v>
      </c>
      <c r="J158" s="25">
        <f t="shared" si="16"/>
        <v>5.5</v>
      </c>
      <c r="K158" s="24">
        <f t="shared" si="18"/>
        <v>19.8</v>
      </c>
      <c r="L158" s="67">
        <v>42583</v>
      </c>
      <c r="M158" s="12" t="s">
        <v>1648</v>
      </c>
      <c r="N158" s="27">
        <v>27</v>
      </c>
      <c r="O158" s="68">
        <f t="shared" si="17"/>
        <v>27</v>
      </c>
      <c r="P158" s="28"/>
      <c r="Q158" s="27"/>
      <c r="R158" s="27"/>
      <c r="S158" s="70"/>
      <c r="T158" s="65"/>
      <c r="U158" s="50"/>
      <c r="V158" s="63"/>
      <c r="W158" s="53"/>
    </row>
    <row r="159" spans="1:23" s="22" customFormat="1" x14ac:dyDescent="0.2">
      <c r="A159" s="23" t="s">
        <v>89</v>
      </c>
      <c r="B159" s="12" t="s">
        <v>1063</v>
      </c>
      <c r="C159" s="15" t="s">
        <v>1104</v>
      </c>
      <c r="D159" s="15" t="s">
        <v>1106</v>
      </c>
      <c r="E159" s="16" t="s">
        <v>1496</v>
      </c>
      <c r="F159" s="12" t="s">
        <v>1108</v>
      </c>
      <c r="G159" s="12" t="s">
        <v>3</v>
      </c>
      <c r="H159" s="24">
        <v>13.32</v>
      </c>
      <c r="I159" s="25">
        <f t="shared" si="14"/>
        <v>6.66</v>
      </c>
      <c r="J159" s="25">
        <f t="shared" si="16"/>
        <v>4.4400000000000004</v>
      </c>
      <c r="K159" s="24">
        <f t="shared" si="18"/>
        <v>15.984</v>
      </c>
      <c r="L159" s="67">
        <v>42583</v>
      </c>
      <c r="M159" s="12" t="s">
        <v>1648</v>
      </c>
      <c r="N159" s="27">
        <v>120</v>
      </c>
      <c r="O159" s="68">
        <f t="shared" si="17"/>
        <v>120</v>
      </c>
      <c r="P159" s="28"/>
      <c r="Q159" s="27"/>
      <c r="R159" s="27"/>
      <c r="S159" s="70"/>
      <c r="T159" s="65"/>
      <c r="U159" s="50"/>
      <c r="V159" s="63"/>
      <c r="W159" s="53"/>
    </row>
    <row r="160" spans="1:23" s="22" customFormat="1" x14ac:dyDescent="0.2">
      <c r="A160" s="23" t="s">
        <v>89</v>
      </c>
      <c r="B160" s="12" t="s">
        <v>1168</v>
      </c>
      <c r="C160" s="15" t="s">
        <v>1104</v>
      </c>
      <c r="D160" s="15" t="s">
        <v>1106</v>
      </c>
      <c r="E160" s="16"/>
      <c r="F160" s="12" t="s">
        <v>1108</v>
      </c>
      <c r="G160" s="12" t="s">
        <v>3</v>
      </c>
      <c r="H160" s="24">
        <v>13.32</v>
      </c>
      <c r="I160" s="25">
        <f t="shared" si="14"/>
        <v>6.66</v>
      </c>
      <c r="J160" s="25">
        <f t="shared" si="16"/>
        <v>4.4400000000000004</v>
      </c>
      <c r="K160" s="24">
        <f t="shared" si="18"/>
        <v>15.984</v>
      </c>
      <c r="L160" s="67">
        <v>42583</v>
      </c>
      <c r="M160" s="14" t="s">
        <v>1648</v>
      </c>
      <c r="N160" s="27">
        <v>7</v>
      </c>
      <c r="O160" s="68">
        <f t="shared" si="17"/>
        <v>7</v>
      </c>
      <c r="P160" s="28"/>
      <c r="Q160" s="27"/>
      <c r="R160" s="27"/>
      <c r="S160" s="70"/>
      <c r="T160" s="65"/>
      <c r="U160" s="50"/>
      <c r="V160" s="63"/>
      <c r="W160" s="53"/>
    </row>
    <row r="161" spans="1:23" s="22" customFormat="1" x14ac:dyDescent="0.2">
      <c r="A161" s="23" t="s">
        <v>89</v>
      </c>
      <c r="B161" s="12" t="s">
        <v>2212</v>
      </c>
      <c r="C161" s="17" t="s">
        <v>2204</v>
      </c>
      <c r="D161" s="17" t="s">
        <v>2205</v>
      </c>
      <c r="E161" s="16"/>
      <c r="F161" s="12"/>
      <c r="G161" s="12" t="s">
        <v>3</v>
      </c>
      <c r="H161" s="30">
        <v>40.56</v>
      </c>
      <c r="I161" s="25">
        <f t="shared" si="14"/>
        <v>20.28</v>
      </c>
      <c r="J161" s="25">
        <f t="shared" si="16"/>
        <v>13.520000000000001</v>
      </c>
      <c r="K161" s="24">
        <f t="shared" si="18"/>
        <v>48.672000000000004</v>
      </c>
      <c r="L161" s="67">
        <v>42583</v>
      </c>
      <c r="M161" s="14" t="s">
        <v>1648</v>
      </c>
      <c r="N161" s="26">
        <v>1</v>
      </c>
      <c r="O161" s="68">
        <f t="shared" si="17"/>
        <v>1</v>
      </c>
      <c r="P161" s="28"/>
      <c r="Q161" s="27"/>
      <c r="R161" s="27"/>
      <c r="S161" s="70"/>
      <c r="T161" s="65"/>
      <c r="U161" s="50"/>
      <c r="V161" s="63"/>
      <c r="W161" s="53"/>
    </row>
    <row r="162" spans="1:23" s="22" customFormat="1" x14ac:dyDescent="0.2">
      <c r="A162" s="23" t="s">
        <v>89</v>
      </c>
      <c r="B162" s="12" t="s">
        <v>969</v>
      </c>
      <c r="C162" s="17" t="s">
        <v>992</v>
      </c>
      <c r="D162" s="17" t="s">
        <v>2208</v>
      </c>
      <c r="E162" s="16"/>
      <c r="F162" s="12" t="s">
        <v>1585</v>
      </c>
      <c r="G162" s="12" t="s">
        <v>3</v>
      </c>
      <c r="H162" s="30">
        <v>37.69</v>
      </c>
      <c r="I162" s="25">
        <f t="shared" si="14"/>
        <v>18.844999999999999</v>
      </c>
      <c r="J162" s="25">
        <f t="shared" si="16"/>
        <v>12.563333333333333</v>
      </c>
      <c r="K162" s="24">
        <f t="shared" si="18"/>
        <v>45.227999999999994</v>
      </c>
      <c r="L162" s="67">
        <v>42583</v>
      </c>
      <c r="M162" s="14" t="s">
        <v>1648</v>
      </c>
      <c r="N162" s="26">
        <v>1</v>
      </c>
      <c r="O162" s="68">
        <f t="shared" si="17"/>
        <v>0</v>
      </c>
      <c r="P162" s="28"/>
      <c r="Q162" s="27"/>
      <c r="R162" s="27"/>
      <c r="S162" s="70"/>
      <c r="T162" s="65">
        <v>42599</v>
      </c>
      <c r="U162" s="50"/>
      <c r="V162" s="63">
        <v>1</v>
      </c>
      <c r="W162" s="53" t="s">
        <v>459</v>
      </c>
    </row>
    <row r="163" spans="1:23" s="22" customFormat="1" x14ac:dyDescent="0.2">
      <c r="A163" s="23" t="s">
        <v>89</v>
      </c>
      <c r="B163" s="12" t="s">
        <v>43</v>
      </c>
      <c r="C163" s="15" t="s">
        <v>2278</v>
      </c>
      <c r="D163" s="15"/>
      <c r="E163" s="15"/>
      <c r="F163" s="12"/>
      <c r="G163" s="12" t="s">
        <v>3</v>
      </c>
      <c r="H163" s="30"/>
      <c r="I163" s="25">
        <f t="shared" si="14"/>
        <v>0</v>
      </c>
      <c r="J163" s="25">
        <f t="shared" si="16"/>
        <v>0</v>
      </c>
      <c r="K163" s="24">
        <f t="shared" si="18"/>
        <v>0</v>
      </c>
      <c r="L163" s="67">
        <v>42583</v>
      </c>
      <c r="M163" s="14" t="s">
        <v>1648</v>
      </c>
      <c r="N163" s="15">
        <v>1</v>
      </c>
      <c r="O163" s="68">
        <f t="shared" si="17"/>
        <v>1</v>
      </c>
      <c r="P163" s="15"/>
      <c r="Q163" s="15"/>
      <c r="R163" s="15"/>
      <c r="S163" s="71"/>
      <c r="T163" s="65"/>
      <c r="U163" s="50"/>
      <c r="V163" s="63"/>
      <c r="W163" s="53"/>
    </row>
    <row r="164" spans="1:23" s="22" customFormat="1" x14ac:dyDescent="0.2">
      <c r="A164" s="23" t="s">
        <v>89</v>
      </c>
      <c r="B164" s="12" t="s">
        <v>90</v>
      </c>
      <c r="C164" s="15" t="s">
        <v>92</v>
      </c>
      <c r="D164" s="15"/>
      <c r="E164" s="15"/>
      <c r="F164" s="12"/>
      <c r="G164" s="14" t="s">
        <v>3</v>
      </c>
      <c r="H164" s="30"/>
      <c r="I164" s="25">
        <f t="shared" si="14"/>
        <v>0</v>
      </c>
      <c r="J164" s="25">
        <f t="shared" si="16"/>
        <v>0</v>
      </c>
      <c r="K164" s="24">
        <f t="shared" si="18"/>
        <v>0</v>
      </c>
      <c r="L164" s="67">
        <v>42583</v>
      </c>
      <c r="M164" s="12" t="s">
        <v>1648</v>
      </c>
      <c r="N164" s="15">
        <v>1</v>
      </c>
      <c r="O164" s="68">
        <f t="shared" si="17"/>
        <v>1</v>
      </c>
      <c r="P164" s="15"/>
      <c r="Q164" s="15"/>
      <c r="R164" s="15"/>
      <c r="S164" s="71"/>
      <c r="T164" s="65"/>
      <c r="U164" s="50"/>
      <c r="V164" s="63"/>
      <c r="W164" s="53"/>
    </row>
    <row r="165" spans="1:23" s="22" customFormat="1" x14ac:dyDescent="0.2">
      <c r="A165" s="23" t="s">
        <v>86</v>
      </c>
      <c r="B165" s="12" t="s">
        <v>1030</v>
      </c>
      <c r="C165" s="17" t="s">
        <v>855</v>
      </c>
      <c r="D165" s="15" t="s">
        <v>856</v>
      </c>
      <c r="E165" s="16"/>
      <c r="F165" s="12"/>
      <c r="G165" s="14" t="s">
        <v>3</v>
      </c>
      <c r="H165" s="24">
        <v>45.34</v>
      </c>
      <c r="I165" s="25">
        <f t="shared" si="14"/>
        <v>22.67</v>
      </c>
      <c r="J165" s="25">
        <f t="shared" si="16"/>
        <v>15.113333333333335</v>
      </c>
      <c r="K165" s="24">
        <f t="shared" si="18"/>
        <v>54.408000000000001</v>
      </c>
      <c r="L165" s="67">
        <v>42583</v>
      </c>
      <c r="M165" s="12" t="s">
        <v>1648</v>
      </c>
      <c r="N165" s="27">
        <v>4</v>
      </c>
      <c r="O165" s="68">
        <f t="shared" si="17"/>
        <v>4</v>
      </c>
      <c r="P165" s="28"/>
      <c r="Q165" s="27"/>
      <c r="R165" s="27"/>
      <c r="S165" s="70"/>
      <c r="T165" s="65"/>
      <c r="U165" s="50"/>
      <c r="V165" s="63"/>
      <c r="W165" s="53"/>
    </row>
    <row r="166" spans="1:23" s="22" customFormat="1" x14ac:dyDescent="0.2">
      <c r="A166" s="23" t="s">
        <v>86</v>
      </c>
      <c r="B166" s="12" t="s">
        <v>625</v>
      </c>
      <c r="C166" s="15" t="s">
        <v>626</v>
      </c>
      <c r="D166" s="15" t="s">
        <v>627</v>
      </c>
      <c r="E166" s="16"/>
      <c r="F166" s="12" t="s">
        <v>552</v>
      </c>
      <c r="G166" s="14" t="s">
        <v>3</v>
      </c>
      <c r="H166" s="24">
        <v>48.28</v>
      </c>
      <c r="I166" s="25">
        <f t="shared" si="14"/>
        <v>24.14</v>
      </c>
      <c r="J166" s="25">
        <f t="shared" si="16"/>
        <v>16.093333333333334</v>
      </c>
      <c r="K166" s="24">
        <f t="shared" si="18"/>
        <v>57.936</v>
      </c>
      <c r="L166" s="67">
        <v>42583</v>
      </c>
      <c r="M166" s="12" t="s">
        <v>1648</v>
      </c>
      <c r="N166" s="27">
        <v>1</v>
      </c>
      <c r="O166" s="68">
        <f t="shared" si="17"/>
        <v>1</v>
      </c>
      <c r="P166" s="28"/>
      <c r="Q166" s="27"/>
      <c r="R166" s="27"/>
      <c r="S166" s="70"/>
      <c r="T166" s="65"/>
      <c r="U166" s="50"/>
      <c r="V166" s="63"/>
      <c r="W166" s="53"/>
    </row>
    <row r="167" spans="1:23" s="22" customFormat="1" x14ac:dyDescent="0.2">
      <c r="A167" s="23" t="s">
        <v>86</v>
      </c>
      <c r="B167" s="12" t="s">
        <v>29</v>
      </c>
      <c r="C167" s="15" t="s">
        <v>2097</v>
      </c>
      <c r="D167" s="15" t="s">
        <v>251</v>
      </c>
      <c r="E167" s="16"/>
      <c r="F167" s="12" t="s">
        <v>341</v>
      </c>
      <c r="G167" s="14" t="s">
        <v>3</v>
      </c>
      <c r="H167" s="24">
        <v>46.32</v>
      </c>
      <c r="I167" s="25">
        <f t="shared" ref="I167:I241" si="19">+H167/2</f>
        <v>23.16</v>
      </c>
      <c r="J167" s="25">
        <f t="shared" si="16"/>
        <v>15.44</v>
      </c>
      <c r="K167" s="24">
        <f t="shared" si="18"/>
        <v>55.584000000000003</v>
      </c>
      <c r="L167" s="67">
        <v>42583</v>
      </c>
      <c r="M167" s="12" t="s">
        <v>1648</v>
      </c>
      <c r="N167" s="27">
        <v>10</v>
      </c>
      <c r="O167" s="68">
        <f t="shared" si="17"/>
        <v>9</v>
      </c>
      <c r="P167" s="28"/>
      <c r="Q167" s="27"/>
      <c r="R167" s="27"/>
      <c r="S167" s="70"/>
      <c r="T167" s="65">
        <v>42599</v>
      </c>
      <c r="U167" s="50"/>
      <c r="V167" s="63">
        <v>1</v>
      </c>
      <c r="W167" s="53" t="s">
        <v>459</v>
      </c>
    </row>
    <row r="168" spans="1:23" s="22" customFormat="1" x14ac:dyDescent="0.2">
      <c r="A168" s="23" t="s">
        <v>86</v>
      </c>
      <c r="B168" s="32" t="s">
        <v>2272</v>
      </c>
      <c r="C168" s="15" t="s">
        <v>2274</v>
      </c>
      <c r="D168" s="15"/>
      <c r="E168" s="16"/>
      <c r="F168" s="12"/>
      <c r="G168" s="12" t="s">
        <v>3</v>
      </c>
      <c r="H168" s="35">
        <v>46.42</v>
      </c>
      <c r="I168" s="25">
        <f t="shared" si="19"/>
        <v>23.21</v>
      </c>
      <c r="J168" s="25">
        <f t="shared" si="16"/>
        <v>15.473333333333334</v>
      </c>
      <c r="K168" s="24">
        <f t="shared" si="18"/>
        <v>55.704000000000001</v>
      </c>
      <c r="L168" s="67">
        <v>42583</v>
      </c>
      <c r="M168" s="12" t="s">
        <v>1648</v>
      </c>
      <c r="N168" s="27">
        <v>2</v>
      </c>
      <c r="O168" s="68">
        <f t="shared" si="17"/>
        <v>2</v>
      </c>
      <c r="P168" s="28"/>
      <c r="Q168" s="27"/>
      <c r="R168" s="27"/>
      <c r="S168" s="70"/>
      <c r="T168" s="65"/>
      <c r="U168" s="50"/>
      <c r="V168" s="63"/>
      <c r="W168" s="53"/>
    </row>
    <row r="169" spans="1:23" s="22" customFormat="1" x14ac:dyDescent="0.2">
      <c r="A169" s="23" t="s">
        <v>86</v>
      </c>
      <c r="B169" s="12" t="s">
        <v>533</v>
      </c>
      <c r="C169" s="15" t="s">
        <v>931</v>
      </c>
      <c r="D169" s="15" t="s">
        <v>1205</v>
      </c>
      <c r="E169" s="16"/>
      <c r="F169" s="12" t="s">
        <v>362</v>
      </c>
      <c r="G169" s="12" t="s">
        <v>3</v>
      </c>
      <c r="H169" s="24">
        <v>58.08</v>
      </c>
      <c r="I169" s="25">
        <f t="shared" si="19"/>
        <v>29.04</v>
      </c>
      <c r="J169" s="25">
        <f t="shared" si="16"/>
        <v>19.36</v>
      </c>
      <c r="K169" s="24">
        <f t="shared" si="18"/>
        <v>69.695999999999998</v>
      </c>
      <c r="L169" s="67">
        <v>42583</v>
      </c>
      <c r="M169" s="12" t="s">
        <v>1648</v>
      </c>
      <c r="N169" s="27">
        <v>6</v>
      </c>
      <c r="O169" s="68">
        <f t="shared" si="17"/>
        <v>2</v>
      </c>
      <c r="P169" s="31" t="s">
        <v>2537</v>
      </c>
      <c r="Q169" s="27" t="s">
        <v>2538</v>
      </c>
      <c r="R169" s="27">
        <f>1+3</f>
        <v>4</v>
      </c>
      <c r="S169" s="71" t="s">
        <v>2443</v>
      </c>
      <c r="T169" s="65"/>
      <c r="U169" s="50"/>
      <c r="V169" s="63"/>
      <c r="W169" s="53"/>
    </row>
    <row r="170" spans="1:23" s="22" customFormat="1" x14ac:dyDescent="0.2">
      <c r="A170" s="23" t="s">
        <v>86</v>
      </c>
      <c r="B170" s="32" t="s">
        <v>2272</v>
      </c>
      <c r="C170" s="15" t="s">
        <v>2273</v>
      </c>
      <c r="D170" s="15"/>
      <c r="E170" s="16"/>
      <c r="F170" s="12"/>
      <c r="G170" s="12" t="s">
        <v>3</v>
      </c>
      <c r="H170" s="35">
        <v>46.42</v>
      </c>
      <c r="I170" s="25">
        <f t="shared" si="19"/>
        <v>23.21</v>
      </c>
      <c r="J170" s="25">
        <f t="shared" si="16"/>
        <v>15.473333333333334</v>
      </c>
      <c r="K170" s="24">
        <f t="shared" si="18"/>
        <v>55.704000000000001</v>
      </c>
      <c r="L170" s="67">
        <v>42583</v>
      </c>
      <c r="M170" s="12" t="s">
        <v>1648</v>
      </c>
      <c r="N170" s="27">
        <v>1</v>
      </c>
      <c r="O170" s="68">
        <f t="shared" si="17"/>
        <v>1</v>
      </c>
      <c r="P170" s="28"/>
      <c r="Q170" s="27"/>
      <c r="R170" s="27"/>
      <c r="S170" s="70"/>
      <c r="T170" s="65"/>
      <c r="U170" s="50"/>
      <c r="V170" s="63"/>
      <c r="W170" s="53"/>
    </row>
    <row r="171" spans="1:23" s="22" customFormat="1" x14ac:dyDescent="0.2">
      <c r="A171" s="23" t="s">
        <v>86</v>
      </c>
      <c r="B171" s="12" t="s">
        <v>43</v>
      </c>
      <c r="C171" s="15" t="s">
        <v>42</v>
      </c>
      <c r="D171" s="15" t="s">
        <v>286</v>
      </c>
      <c r="E171" s="16" t="s">
        <v>52</v>
      </c>
      <c r="F171" s="12" t="s">
        <v>369</v>
      </c>
      <c r="G171" s="12" t="s">
        <v>3</v>
      </c>
      <c r="H171" s="24">
        <v>14.61</v>
      </c>
      <c r="I171" s="25">
        <f t="shared" si="19"/>
        <v>7.3049999999999997</v>
      </c>
      <c r="J171" s="25">
        <f t="shared" si="16"/>
        <v>4.87</v>
      </c>
      <c r="K171" s="24">
        <f t="shared" si="18"/>
        <v>17.532</v>
      </c>
      <c r="L171" s="67">
        <v>42583</v>
      </c>
      <c r="M171" s="12" t="s">
        <v>1648</v>
      </c>
      <c r="N171" s="27">
        <v>8</v>
      </c>
      <c r="O171" s="68">
        <f t="shared" si="17"/>
        <v>8</v>
      </c>
      <c r="P171" s="28"/>
      <c r="Q171" s="27"/>
      <c r="R171" s="27"/>
      <c r="S171" s="70"/>
      <c r="T171" s="65"/>
      <c r="U171" s="50"/>
      <c r="V171" s="63"/>
      <c r="W171" s="53"/>
    </row>
    <row r="172" spans="1:23" s="22" customFormat="1" x14ac:dyDescent="0.2">
      <c r="A172" s="23" t="s">
        <v>86</v>
      </c>
      <c r="B172" s="12" t="s">
        <v>90</v>
      </c>
      <c r="C172" s="15" t="s">
        <v>91</v>
      </c>
      <c r="D172" s="15" t="s">
        <v>245</v>
      </c>
      <c r="E172" s="16"/>
      <c r="F172" s="12"/>
      <c r="G172" s="12" t="s">
        <v>3</v>
      </c>
      <c r="H172" s="24">
        <v>40.200000000000003</v>
      </c>
      <c r="I172" s="25">
        <f t="shared" si="19"/>
        <v>20.100000000000001</v>
      </c>
      <c r="J172" s="25">
        <f t="shared" si="16"/>
        <v>13.4</v>
      </c>
      <c r="K172" s="24">
        <f t="shared" si="18"/>
        <v>48.24</v>
      </c>
      <c r="L172" s="67">
        <v>42583</v>
      </c>
      <c r="M172" s="12" t="s">
        <v>1648</v>
      </c>
      <c r="N172" s="27">
        <v>1</v>
      </c>
      <c r="O172" s="68">
        <f t="shared" si="17"/>
        <v>1</v>
      </c>
      <c r="P172" s="28"/>
      <c r="Q172" s="27"/>
      <c r="R172" s="27"/>
      <c r="S172" s="70"/>
      <c r="T172" s="65"/>
      <c r="U172" s="50"/>
      <c r="V172" s="63"/>
      <c r="W172" s="53"/>
    </row>
    <row r="173" spans="1:23" s="22" customFormat="1" x14ac:dyDescent="0.2">
      <c r="A173" s="23" t="s">
        <v>86</v>
      </c>
      <c r="B173" s="12" t="s">
        <v>90</v>
      </c>
      <c r="C173" s="15" t="s">
        <v>92</v>
      </c>
      <c r="D173" s="15" t="s">
        <v>244</v>
      </c>
      <c r="E173" s="16"/>
      <c r="F173" s="12"/>
      <c r="G173" s="12" t="s">
        <v>3</v>
      </c>
      <c r="H173" s="24">
        <v>40.200000000000003</v>
      </c>
      <c r="I173" s="25">
        <f t="shared" si="19"/>
        <v>20.100000000000001</v>
      </c>
      <c r="J173" s="25">
        <f t="shared" si="16"/>
        <v>13.4</v>
      </c>
      <c r="K173" s="24">
        <f t="shared" si="18"/>
        <v>48.24</v>
      </c>
      <c r="L173" s="67">
        <v>42583</v>
      </c>
      <c r="M173" s="12" t="s">
        <v>1648</v>
      </c>
      <c r="N173" s="27">
        <v>9</v>
      </c>
      <c r="O173" s="68">
        <f t="shared" si="17"/>
        <v>9</v>
      </c>
      <c r="P173" s="28"/>
      <c r="Q173" s="27"/>
      <c r="R173" s="27"/>
      <c r="S173" s="70"/>
      <c r="T173" s="65"/>
      <c r="U173" s="50"/>
      <c r="V173" s="63"/>
      <c r="W173" s="53"/>
    </row>
    <row r="174" spans="1:23" s="22" customFormat="1" x14ac:dyDescent="0.2">
      <c r="A174" s="23" t="s">
        <v>86</v>
      </c>
      <c r="B174" s="12" t="s">
        <v>791</v>
      </c>
      <c r="C174" s="29" t="s">
        <v>809</v>
      </c>
      <c r="D174" s="29" t="s">
        <v>904</v>
      </c>
      <c r="E174" s="16"/>
      <c r="F174" s="12" t="s">
        <v>909</v>
      </c>
      <c r="G174" s="12" t="s">
        <v>3</v>
      </c>
      <c r="H174" s="24">
        <v>41.99</v>
      </c>
      <c r="I174" s="25">
        <f t="shared" si="19"/>
        <v>20.995000000000001</v>
      </c>
      <c r="J174" s="25">
        <f t="shared" si="16"/>
        <v>13.996666666666668</v>
      </c>
      <c r="K174" s="24">
        <f t="shared" si="18"/>
        <v>50.388000000000005</v>
      </c>
      <c r="L174" s="67">
        <v>42583</v>
      </c>
      <c r="M174" s="12" t="s">
        <v>1648</v>
      </c>
      <c r="N174" s="27">
        <v>7</v>
      </c>
      <c r="O174" s="68">
        <f t="shared" si="17"/>
        <v>5</v>
      </c>
      <c r="P174" s="28">
        <v>42555</v>
      </c>
      <c r="Q174" s="27" t="s">
        <v>2446</v>
      </c>
      <c r="R174" s="27">
        <v>1</v>
      </c>
      <c r="S174" s="71" t="s">
        <v>2471</v>
      </c>
      <c r="T174" s="65">
        <v>42599</v>
      </c>
      <c r="U174" s="50"/>
      <c r="V174" s="63">
        <v>1</v>
      </c>
      <c r="W174" s="53" t="s">
        <v>459</v>
      </c>
    </row>
    <row r="175" spans="1:23" s="22" customFormat="1" x14ac:dyDescent="0.2">
      <c r="A175" s="23" t="s">
        <v>86</v>
      </c>
      <c r="B175" s="12" t="s">
        <v>1168</v>
      </c>
      <c r="C175" s="15" t="s">
        <v>1223</v>
      </c>
      <c r="D175" s="15" t="s">
        <v>1224</v>
      </c>
      <c r="E175" s="16"/>
      <c r="F175" s="12" t="s">
        <v>1108</v>
      </c>
      <c r="G175" s="12" t="s">
        <v>3</v>
      </c>
      <c r="H175" s="30">
        <v>13.32</v>
      </c>
      <c r="I175" s="25">
        <f t="shared" si="19"/>
        <v>6.66</v>
      </c>
      <c r="J175" s="25">
        <f t="shared" si="16"/>
        <v>4.4400000000000004</v>
      </c>
      <c r="K175" s="24">
        <f t="shared" si="18"/>
        <v>15.984</v>
      </c>
      <c r="L175" s="67">
        <v>42583</v>
      </c>
      <c r="M175" s="12" t="s">
        <v>1648</v>
      </c>
      <c r="N175" s="27">
        <v>5</v>
      </c>
      <c r="O175" s="68">
        <f t="shared" si="17"/>
        <v>5</v>
      </c>
      <c r="P175" s="28"/>
      <c r="Q175" s="27"/>
      <c r="R175" s="27"/>
      <c r="S175" s="70"/>
      <c r="T175" s="65"/>
      <c r="U175" s="50"/>
      <c r="V175" s="63"/>
      <c r="W175" s="53"/>
    </row>
    <row r="176" spans="1:23" s="22" customFormat="1" x14ac:dyDescent="0.2">
      <c r="A176" s="23" t="s">
        <v>86</v>
      </c>
      <c r="B176" s="12" t="s">
        <v>533</v>
      </c>
      <c r="C176" s="15" t="s">
        <v>931</v>
      </c>
      <c r="D176" s="15" t="s">
        <v>1333</v>
      </c>
      <c r="E176" s="16"/>
      <c r="F176" s="12" t="s">
        <v>924</v>
      </c>
      <c r="G176" s="12" t="s">
        <v>3</v>
      </c>
      <c r="H176" s="30">
        <v>53.9</v>
      </c>
      <c r="I176" s="25">
        <f t="shared" si="19"/>
        <v>26.95</v>
      </c>
      <c r="J176" s="25">
        <f t="shared" si="16"/>
        <v>17.966666666666665</v>
      </c>
      <c r="K176" s="24">
        <f t="shared" si="18"/>
        <v>64.680000000000007</v>
      </c>
      <c r="L176" s="67">
        <v>42583</v>
      </c>
      <c r="M176" s="12" t="s">
        <v>1648</v>
      </c>
      <c r="N176" s="27">
        <v>3</v>
      </c>
      <c r="O176" s="68">
        <f t="shared" si="17"/>
        <v>3</v>
      </c>
      <c r="P176" s="28"/>
      <c r="Q176" s="27"/>
      <c r="R176" s="27"/>
      <c r="S176" s="70"/>
      <c r="T176" s="65"/>
      <c r="U176" s="50"/>
      <c r="V176" s="63"/>
      <c r="W176" s="53"/>
    </row>
    <row r="177" spans="1:23" s="22" customFormat="1" x14ac:dyDescent="0.2">
      <c r="A177" s="23" t="s">
        <v>86</v>
      </c>
      <c r="B177" s="12" t="s">
        <v>1394</v>
      </c>
      <c r="C177" s="15" t="s">
        <v>1395</v>
      </c>
      <c r="D177" s="15" t="s">
        <v>1396</v>
      </c>
      <c r="E177" s="16"/>
      <c r="F177" s="12" t="s">
        <v>339</v>
      </c>
      <c r="G177" s="14" t="s">
        <v>3</v>
      </c>
      <c r="H177" s="30">
        <v>86.32</v>
      </c>
      <c r="I177" s="25">
        <f t="shared" si="19"/>
        <v>43.16</v>
      </c>
      <c r="J177" s="25">
        <f t="shared" si="16"/>
        <v>28.77333333333333</v>
      </c>
      <c r="K177" s="24">
        <f t="shared" si="18"/>
        <v>103.58399999999999</v>
      </c>
      <c r="L177" s="67">
        <v>42583</v>
      </c>
      <c r="M177" s="12" t="s">
        <v>1648</v>
      </c>
      <c r="N177" s="27">
        <v>1</v>
      </c>
      <c r="O177" s="68">
        <f t="shared" si="17"/>
        <v>1</v>
      </c>
      <c r="P177" s="28"/>
      <c r="Q177" s="27"/>
      <c r="R177" s="27"/>
      <c r="S177" s="70"/>
      <c r="T177" s="65"/>
      <c r="U177" s="50"/>
      <c r="V177" s="63"/>
      <c r="W177" s="53"/>
    </row>
    <row r="178" spans="1:23" s="22" customFormat="1" x14ac:dyDescent="0.2">
      <c r="A178" s="23" t="s">
        <v>86</v>
      </c>
      <c r="B178" s="12" t="s">
        <v>1030</v>
      </c>
      <c r="C178" s="15" t="s">
        <v>855</v>
      </c>
      <c r="D178" s="15"/>
      <c r="E178" s="15"/>
      <c r="F178" s="12"/>
      <c r="G178" s="14" t="s">
        <v>3</v>
      </c>
      <c r="H178" s="30"/>
      <c r="I178" s="25">
        <f t="shared" si="19"/>
        <v>0</v>
      </c>
      <c r="J178" s="25">
        <f t="shared" si="16"/>
        <v>0</v>
      </c>
      <c r="K178" s="24">
        <f t="shared" si="18"/>
        <v>0</v>
      </c>
      <c r="L178" s="67">
        <v>42583</v>
      </c>
      <c r="M178" s="12" t="s">
        <v>1648</v>
      </c>
      <c r="N178" s="15">
        <v>4</v>
      </c>
      <c r="O178" s="68">
        <f t="shared" si="17"/>
        <v>4</v>
      </c>
      <c r="P178" s="15"/>
      <c r="Q178" s="15"/>
      <c r="R178" s="15"/>
      <c r="S178" s="71"/>
      <c r="T178" s="65"/>
      <c r="U178" s="50"/>
      <c r="V178" s="63"/>
      <c r="W178" s="53"/>
    </row>
    <row r="179" spans="1:23" s="22" customFormat="1" x14ac:dyDescent="0.2">
      <c r="A179" s="23" t="s">
        <v>86</v>
      </c>
      <c r="B179" s="12" t="s">
        <v>87</v>
      </c>
      <c r="C179" s="15" t="s">
        <v>88</v>
      </c>
      <c r="D179" s="15"/>
      <c r="E179" s="15"/>
      <c r="F179" s="12"/>
      <c r="G179" s="14" t="s">
        <v>3</v>
      </c>
      <c r="H179" s="30"/>
      <c r="I179" s="25">
        <f t="shared" si="19"/>
        <v>0</v>
      </c>
      <c r="J179" s="25">
        <f t="shared" si="16"/>
        <v>0</v>
      </c>
      <c r="K179" s="24">
        <f t="shared" si="18"/>
        <v>0</v>
      </c>
      <c r="L179" s="67">
        <v>42583</v>
      </c>
      <c r="M179" s="14" t="s">
        <v>1648</v>
      </c>
      <c r="N179" s="15">
        <v>1</v>
      </c>
      <c r="O179" s="68">
        <f t="shared" si="17"/>
        <v>1</v>
      </c>
      <c r="P179" s="15"/>
      <c r="Q179" s="15"/>
      <c r="R179" s="15"/>
      <c r="S179" s="71"/>
      <c r="T179" s="65"/>
      <c r="U179" s="50"/>
      <c r="V179" s="63"/>
      <c r="W179" s="53"/>
    </row>
    <row r="180" spans="1:23" s="22" customFormat="1" x14ac:dyDescent="0.2">
      <c r="A180" s="23" t="s">
        <v>86</v>
      </c>
      <c r="B180" s="12" t="s">
        <v>2213</v>
      </c>
      <c r="C180" s="15" t="s">
        <v>2209</v>
      </c>
      <c r="D180" s="15"/>
      <c r="E180" s="15"/>
      <c r="F180" s="12"/>
      <c r="G180" s="14" t="s">
        <v>3</v>
      </c>
      <c r="H180" s="30"/>
      <c r="I180" s="25">
        <f t="shared" si="19"/>
        <v>0</v>
      </c>
      <c r="J180" s="25">
        <f t="shared" si="16"/>
        <v>0</v>
      </c>
      <c r="K180" s="24">
        <f t="shared" si="18"/>
        <v>0</v>
      </c>
      <c r="L180" s="67">
        <v>42583</v>
      </c>
      <c r="M180" s="14" t="s">
        <v>1648</v>
      </c>
      <c r="N180" s="15">
        <v>1</v>
      </c>
      <c r="O180" s="68">
        <f t="shared" si="17"/>
        <v>1</v>
      </c>
      <c r="P180" s="15"/>
      <c r="Q180" s="15"/>
      <c r="R180" s="15"/>
      <c r="S180" s="71"/>
      <c r="T180" s="65"/>
      <c r="U180" s="50"/>
      <c r="V180" s="63"/>
      <c r="W180" s="53"/>
    </row>
    <row r="181" spans="1:23" s="22" customFormat="1" x14ac:dyDescent="0.2">
      <c r="A181" s="23" t="s">
        <v>86</v>
      </c>
      <c r="B181" s="12" t="s">
        <v>1030</v>
      </c>
      <c r="C181" s="15" t="s">
        <v>466</v>
      </c>
      <c r="D181" s="15"/>
      <c r="E181" s="15"/>
      <c r="F181" s="12"/>
      <c r="G181" s="12" t="s">
        <v>3</v>
      </c>
      <c r="H181" s="30"/>
      <c r="I181" s="25">
        <f t="shared" si="19"/>
        <v>0</v>
      </c>
      <c r="J181" s="25">
        <f t="shared" si="16"/>
        <v>0</v>
      </c>
      <c r="K181" s="24">
        <f t="shared" si="18"/>
        <v>0</v>
      </c>
      <c r="L181" s="67">
        <v>42583</v>
      </c>
      <c r="M181" s="14" t="s">
        <v>1648</v>
      </c>
      <c r="N181" s="15">
        <v>11</v>
      </c>
      <c r="O181" s="68">
        <f t="shared" si="17"/>
        <v>11</v>
      </c>
      <c r="P181" s="15"/>
      <c r="Q181" s="15"/>
      <c r="R181" s="15"/>
      <c r="S181" s="71"/>
      <c r="T181" s="65"/>
      <c r="U181" s="50"/>
      <c r="V181" s="63"/>
      <c r="W181" s="53"/>
    </row>
    <row r="182" spans="1:23" s="22" customFormat="1" x14ac:dyDescent="0.2">
      <c r="A182" s="23" t="s">
        <v>73</v>
      </c>
      <c r="B182" s="12" t="s">
        <v>50</v>
      </c>
      <c r="C182" s="15" t="s">
        <v>569</v>
      </c>
      <c r="D182" s="15" t="s">
        <v>238</v>
      </c>
      <c r="E182" s="16" t="s">
        <v>51</v>
      </c>
      <c r="F182" s="12" t="s">
        <v>343</v>
      </c>
      <c r="G182" s="12" t="s">
        <v>3</v>
      </c>
      <c r="H182" s="24">
        <v>41.51</v>
      </c>
      <c r="I182" s="25">
        <f t="shared" si="19"/>
        <v>20.754999999999999</v>
      </c>
      <c r="J182" s="25">
        <f t="shared" si="16"/>
        <v>13.836666666666666</v>
      </c>
      <c r="K182" s="24">
        <f t="shared" si="18"/>
        <v>49.811999999999998</v>
      </c>
      <c r="L182" s="67">
        <v>42583</v>
      </c>
      <c r="M182" s="14" t="s">
        <v>1648</v>
      </c>
      <c r="N182" s="27">
        <v>13</v>
      </c>
      <c r="O182" s="68">
        <f t="shared" si="17"/>
        <v>13</v>
      </c>
      <c r="P182" s="28"/>
      <c r="Q182" s="27"/>
      <c r="R182" s="27"/>
      <c r="S182" s="70"/>
      <c r="T182" s="65"/>
      <c r="U182" s="50"/>
      <c r="V182" s="63"/>
      <c r="W182" s="53"/>
    </row>
    <row r="183" spans="1:23" s="22" customFormat="1" x14ac:dyDescent="0.2">
      <c r="A183" s="23" t="s">
        <v>73</v>
      </c>
      <c r="B183" s="12" t="s">
        <v>465</v>
      </c>
      <c r="C183" s="15" t="s">
        <v>466</v>
      </c>
      <c r="D183" s="15" t="s">
        <v>468</v>
      </c>
      <c r="E183" s="16"/>
      <c r="F183" s="12" t="s">
        <v>365</v>
      </c>
      <c r="G183" s="12" t="s">
        <v>3</v>
      </c>
      <c r="H183" s="24">
        <v>12.51</v>
      </c>
      <c r="I183" s="25">
        <f t="shared" si="19"/>
        <v>6.2549999999999999</v>
      </c>
      <c r="J183" s="25">
        <f t="shared" si="16"/>
        <v>4.17</v>
      </c>
      <c r="K183" s="24">
        <f t="shared" si="18"/>
        <v>15.012</v>
      </c>
      <c r="L183" s="67">
        <v>42583</v>
      </c>
      <c r="M183" s="12" t="s">
        <v>1648</v>
      </c>
      <c r="N183" s="27">
        <v>64</v>
      </c>
      <c r="O183" s="68">
        <f t="shared" si="17"/>
        <v>57</v>
      </c>
      <c r="P183" s="31" t="s">
        <v>2465</v>
      </c>
      <c r="Q183" s="27" t="s">
        <v>2467</v>
      </c>
      <c r="R183" s="27">
        <f>4+3</f>
        <v>7</v>
      </c>
      <c r="S183" s="71" t="s">
        <v>2443</v>
      </c>
      <c r="T183" s="65"/>
      <c r="U183" s="50"/>
      <c r="V183" s="63"/>
      <c r="W183" s="53"/>
    </row>
    <row r="184" spans="1:23" s="22" customFormat="1" x14ac:dyDescent="0.2">
      <c r="A184" s="23" t="s">
        <v>73</v>
      </c>
      <c r="B184" s="12" t="s">
        <v>90</v>
      </c>
      <c r="C184" s="15" t="s">
        <v>91</v>
      </c>
      <c r="D184" s="15" t="s">
        <v>245</v>
      </c>
      <c r="E184" s="16"/>
      <c r="F184" s="12" t="s">
        <v>338</v>
      </c>
      <c r="G184" s="12" t="s">
        <v>3</v>
      </c>
      <c r="H184" s="24">
        <v>40.200000000000003</v>
      </c>
      <c r="I184" s="25">
        <f t="shared" si="19"/>
        <v>20.100000000000001</v>
      </c>
      <c r="J184" s="25">
        <f t="shared" si="16"/>
        <v>13.4</v>
      </c>
      <c r="K184" s="24">
        <f t="shared" si="18"/>
        <v>48.24</v>
      </c>
      <c r="L184" s="67">
        <v>42583</v>
      </c>
      <c r="M184" s="12" t="s">
        <v>1648</v>
      </c>
      <c r="N184" s="27">
        <v>6</v>
      </c>
      <c r="O184" s="68">
        <f t="shared" si="17"/>
        <v>6</v>
      </c>
      <c r="P184" s="28"/>
      <c r="Q184" s="27"/>
      <c r="R184" s="27"/>
      <c r="S184" s="70"/>
      <c r="T184" s="65"/>
      <c r="U184" s="50"/>
      <c r="V184" s="63"/>
      <c r="W184" s="53"/>
    </row>
    <row r="185" spans="1:23" s="22" customFormat="1" x14ac:dyDescent="0.2">
      <c r="A185" s="23" t="s">
        <v>73</v>
      </c>
      <c r="B185" s="12" t="s">
        <v>90</v>
      </c>
      <c r="C185" s="15" t="s">
        <v>93</v>
      </c>
      <c r="D185" s="15" t="s">
        <v>246</v>
      </c>
      <c r="E185" s="16"/>
      <c r="F185" s="12" t="s">
        <v>338</v>
      </c>
      <c r="G185" s="12" t="s">
        <v>3</v>
      </c>
      <c r="H185" s="24">
        <v>40.200000000000003</v>
      </c>
      <c r="I185" s="25">
        <f t="shared" si="19"/>
        <v>20.100000000000001</v>
      </c>
      <c r="J185" s="25">
        <f t="shared" si="16"/>
        <v>13.4</v>
      </c>
      <c r="K185" s="24">
        <f t="shared" si="18"/>
        <v>48.24</v>
      </c>
      <c r="L185" s="67">
        <v>42583</v>
      </c>
      <c r="M185" s="12" t="s">
        <v>1648</v>
      </c>
      <c r="N185" s="27">
        <v>6</v>
      </c>
      <c r="O185" s="68">
        <f t="shared" si="17"/>
        <v>0</v>
      </c>
      <c r="P185" s="28"/>
      <c r="Q185" s="27"/>
      <c r="R185" s="27"/>
      <c r="S185" s="70"/>
      <c r="T185" s="65">
        <v>42599</v>
      </c>
      <c r="U185" s="50"/>
      <c r="V185" s="63">
        <v>6</v>
      </c>
      <c r="W185" s="53" t="s">
        <v>2652</v>
      </c>
    </row>
    <row r="186" spans="1:23" s="22" customFormat="1" x14ac:dyDescent="0.2">
      <c r="A186" s="23" t="s">
        <v>73</v>
      </c>
      <c r="B186" s="12" t="s">
        <v>842</v>
      </c>
      <c r="C186" s="15" t="s">
        <v>724</v>
      </c>
      <c r="D186" s="15" t="s">
        <v>725</v>
      </c>
      <c r="E186" s="16"/>
      <c r="F186" s="12" t="s">
        <v>726</v>
      </c>
      <c r="G186" s="12" t="s">
        <v>3</v>
      </c>
      <c r="H186" s="24">
        <v>24.74</v>
      </c>
      <c r="I186" s="25">
        <f t="shared" si="19"/>
        <v>12.37</v>
      </c>
      <c r="J186" s="25">
        <f t="shared" si="16"/>
        <v>8.2466666666666661</v>
      </c>
      <c r="K186" s="24">
        <f t="shared" si="18"/>
        <v>29.687999999999999</v>
      </c>
      <c r="L186" s="67">
        <v>42583</v>
      </c>
      <c r="M186" s="12" t="s">
        <v>1648</v>
      </c>
      <c r="N186" s="27">
        <v>17</v>
      </c>
      <c r="O186" s="68">
        <f t="shared" si="17"/>
        <v>17</v>
      </c>
      <c r="P186" s="28"/>
      <c r="Q186" s="27"/>
      <c r="R186" s="27"/>
      <c r="S186" s="70"/>
      <c r="T186" s="65"/>
      <c r="U186" s="50"/>
      <c r="V186" s="63"/>
      <c r="W186" s="53"/>
    </row>
    <row r="187" spans="1:23" s="22" customFormat="1" x14ac:dyDescent="0.2">
      <c r="A187" s="23" t="s">
        <v>73</v>
      </c>
      <c r="B187" s="12" t="s">
        <v>1206</v>
      </c>
      <c r="C187" s="15" t="s">
        <v>1207</v>
      </c>
      <c r="D187" s="15" t="s">
        <v>1208</v>
      </c>
      <c r="E187" s="16"/>
      <c r="F187" s="12" t="s">
        <v>1004</v>
      </c>
      <c r="G187" s="12" t="s">
        <v>3</v>
      </c>
      <c r="H187" s="24">
        <v>47.15</v>
      </c>
      <c r="I187" s="25">
        <f t="shared" si="19"/>
        <v>23.574999999999999</v>
      </c>
      <c r="J187" s="25">
        <f t="shared" si="16"/>
        <v>15.716666666666667</v>
      </c>
      <c r="K187" s="24">
        <f t="shared" si="18"/>
        <v>56.58</v>
      </c>
      <c r="L187" s="67">
        <v>42583</v>
      </c>
      <c r="M187" s="12" t="s">
        <v>1648</v>
      </c>
      <c r="N187" s="27">
        <v>5</v>
      </c>
      <c r="O187" s="68">
        <f t="shared" si="17"/>
        <v>5</v>
      </c>
      <c r="P187" s="28"/>
      <c r="Q187" s="27"/>
      <c r="R187" s="27"/>
      <c r="S187" s="70"/>
      <c r="T187" s="65"/>
      <c r="U187" s="50"/>
      <c r="V187" s="63"/>
      <c r="W187" s="53"/>
    </row>
    <row r="188" spans="1:23" s="22" customFormat="1" x14ac:dyDescent="0.2">
      <c r="A188" s="23" t="s">
        <v>2411</v>
      </c>
      <c r="B188" s="32" t="s">
        <v>2397</v>
      </c>
      <c r="C188" s="15" t="s">
        <v>2403</v>
      </c>
      <c r="D188" s="15" t="s">
        <v>2409</v>
      </c>
      <c r="E188" s="15"/>
      <c r="F188" s="12"/>
      <c r="G188" s="12" t="s">
        <v>3</v>
      </c>
      <c r="H188" s="33">
        <v>34.659999999999997</v>
      </c>
      <c r="I188" s="25">
        <f t="shared" si="19"/>
        <v>17.329999999999998</v>
      </c>
      <c r="J188" s="25">
        <f t="shared" si="16"/>
        <v>11.553333333333333</v>
      </c>
      <c r="K188" s="24">
        <f t="shared" si="18"/>
        <v>41.591999999999999</v>
      </c>
      <c r="L188" s="67">
        <v>42583</v>
      </c>
      <c r="M188" s="12" t="s">
        <v>1648</v>
      </c>
      <c r="N188" s="27">
        <v>40</v>
      </c>
      <c r="O188" s="68">
        <f t="shared" si="17"/>
        <v>40</v>
      </c>
      <c r="P188" s="27"/>
      <c r="Q188" s="27"/>
      <c r="R188" s="27"/>
      <c r="S188" s="71"/>
      <c r="T188" s="65"/>
      <c r="U188" s="50"/>
      <c r="V188" s="63"/>
      <c r="W188" s="53"/>
    </row>
    <row r="189" spans="1:23" s="22" customFormat="1" x14ac:dyDescent="0.2">
      <c r="A189" s="23" t="s">
        <v>828</v>
      </c>
      <c r="B189" s="12" t="s">
        <v>586</v>
      </c>
      <c r="C189" s="15" t="s">
        <v>206</v>
      </c>
      <c r="D189" s="15" t="s">
        <v>276</v>
      </c>
      <c r="E189" s="16"/>
      <c r="F189" s="12" t="s">
        <v>346</v>
      </c>
      <c r="G189" s="12" t="s">
        <v>3</v>
      </c>
      <c r="H189" s="24">
        <v>47.7</v>
      </c>
      <c r="I189" s="25">
        <f t="shared" si="19"/>
        <v>23.85</v>
      </c>
      <c r="J189" s="25">
        <f t="shared" si="16"/>
        <v>15.9</v>
      </c>
      <c r="K189" s="24">
        <f t="shared" si="18"/>
        <v>57.24</v>
      </c>
      <c r="L189" s="67">
        <v>42583</v>
      </c>
      <c r="M189" s="12" t="s">
        <v>1648</v>
      </c>
      <c r="N189" s="27">
        <v>12</v>
      </c>
      <c r="O189" s="68">
        <f t="shared" si="17"/>
        <v>12</v>
      </c>
      <c r="P189" s="28"/>
      <c r="Q189" s="27"/>
      <c r="R189" s="27"/>
      <c r="S189" s="70"/>
      <c r="T189" s="65"/>
      <c r="U189" s="50"/>
      <c r="V189" s="63"/>
      <c r="W189" s="53"/>
    </row>
    <row r="190" spans="1:23" s="22" customFormat="1" x14ac:dyDescent="0.2">
      <c r="A190" s="23" t="s">
        <v>828</v>
      </c>
      <c r="B190" s="12" t="s">
        <v>849</v>
      </c>
      <c r="C190" s="15" t="s">
        <v>206</v>
      </c>
      <c r="D190" s="15" t="s">
        <v>276</v>
      </c>
      <c r="E190" s="16"/>
      <c r="F190" s="12" t="s">
        <v>346</v>
      </c>
      <c r="G190" s="14" t="s">
        <v>3</v>
      </c>
      <c r="H190" s="24">
        <v>47.7</v>
      </c>
      <c r="I190" s="25">
        <f t="shared" si="19"/>
        <v>23.85</v>
      </c>
      <c r="J190" s="25">
        <f t="shared" si="16"/>
        <v>15.9</v>
      </c>
      <c r="K190" s="24">
        <f t="shared" si="18"/>
        <v>57.24</v>
      </c>
      <c r="L190" s="67">
        <v>42583</v>
      </c>
      <c r="M190" s="12" t="s">
        <v>1648</v>
      </c>
      <c r="N190" s="27">
        <v>7</v>
      </c>
      <c r="O190" s="68">
        <f t="shared" si="17"/>
        <v>7</v>
      </c>
      <c r="P190" s="28"/>
      <c r="Q190" s="27"/>
      <c r="R190" s="27"/>
      <c r="S190" s="70"/>
      <c r="T190" s="65"/>
      <c r="U190" s="50"/>
      <c r="V190" s="63"/>
      <c r="W190" s="53"/>
    </row>
    <row r="191" spans="1:23" s="22" customFormat="1" x14ac:dyDescent="0.2">
      <c r="A191" s="23" t="s">
        <v>828</v>
      </c>
      <c r="B191" s="12" t="s">
        <v>1101</v>
      </c>
      <c r="C191" s="15" t="s">
        <v>739</v>
      </c>
      <c r="D191" s="15" t="s">
        <v>1103</v>
      </c>
      <c r="E191" s="16"/>
      <c r="F191" s="12" t="s">
        <v>1102</v>
      </c>
      <c r="G191" s="14" t="s">
        <v>3</v>
      </c>
      <c r="H191" s="24">
        <v>77.930000000000007</v>
      </c>
      <c r="I191" s="25">
        <f t="shared" si="19"/>
        <v>38.965000000000003</v>
      </c>
      <c r="J191" s="25">
        <f t="shared" si="16"/>
        <v>25.97666666666667</v>
      </c>
      <c r="K191" s="24">
        <f t="shared" si="18"/>
        <v>93.516000000000005</v>
      </c>
      <c r="L191" s="67">
        <v>42583</v>
      </c>
      <c r="M191" s="12" t="s">
        <v>1648</v>
      </c>
      <c r="N191" s="27">
        <v>4</v>
      </c>
      <c r="O191" s="68">
        <f t="shared" si="17"/>
        <v>4</v>
      </c>
      <c r="P191" s="28"/>
      <c r="Q191" s="27"/>
      <c r="R191" s="27"/>
      <c r="S191" s="70"/>
      <c r="T191" s="65"/>
      <c r="U191" s="50"/>
      <c r="V191" s="63"/>
      <c r="W191" s="53"/>
    </row>
    <row r="192" spans="1:23" s="22" customFormat="1" x14ac:dyDescent="0.2">
      <c r="A192" s="23" t="s">
        <v>827</v>
      </c>
      <c r="B192" s="12" t="s">
        <v>1101</v>
      </c>
      <c r="C192" s="15" t="s">
        <v>206</v>
      </c>
      <c r="D192" s="15" t="s">
        <v>276</v>
      </c>
      <c r="E192" s="16"/>
      <c r="F192" s="12" t="s">
        <v>346</v>
      </c>
      <c r="G192" s="14" t="s">
        <v>3</v>
      </c>
      <c r="H192" s="24">
        <v>47.7</v>
      </c>
      <c r="I192" s="25">
        <f t="shared" si="19"/>
        <v>23.85</v>
      </c>
      <c r="J192" s="25">
        <f t="shared" si="16"/>
        <v>15.9</v>
      </c>
      <c r="K192" s="24">
        <f t="shared" si="18"/>
        <v>57.24</v>
      </c>
      <c r="L192" s="67">
        <v>42583</v>
      </c>
      <c r="M192" s="12" t="s">
        <v>1648</v>
      </c>
      <c r="N192" s="27">
        <v>22</v>
      </c>
      <c r="O192" s="68">
        <f t="shared" si="17"/>
        <v>22</v>
      </c>
      <c r="P192" s="28"/>
      <c r="Q192" s="27"/>
      <c r="R192" s="27"/>
      <c r="S192" s="70"/>
      <c r="T192" s="65"/>
      <c r="U192" s="50"/>
      <c r="V192" s="63"/>
      <c r="W192" s="53"/>
    </row>
    <row r="193" spans="1:23" s="22" customFormat="1" x14ac:dyDescent="0.2">
      <c r="A193" s="23" t="s">
        <v>826</v>
      </c>
      <c r="B193" s="12" t="s">
        <v>849</v>
      </c>
      <c r="C193" s="15" t="s">
        <v>32</v>
      </c>
      <c r="D193" s="15" t="s">
        <v>220</v>
      </c>
      <c r="E193" s="16"/>
      <c r="F193" s="12" t="s">
        <v>346</v>
      </c>
      <c r="G193" s="14" t="s">
        <v>3</v>
      </c>
      <c r="H193" s="24">
        <v>47.7</v>
      </c>
      <c r="I193" s="25">
        <f t="shared" si="19"/>
        <v>23.85</v>
      </c>
      <c r="J193" s="25">
        <f t="shared" si="16"/>
        <v>15.9</v>
      </c>
      <c r="K193" s="24">
        <f t="shared" si="18"/>
        <v>57.24</v>
      </c>
      <c r="L193" s="67">
        <v>42583</v>
      </c>
      <c r="M193" s="12" t="s">
        <v>1648</v>
      </c>
      <c r="N193" s="27">
        <v>5</v>
      </c>
      <c r="O193" s="68">
        <f t="shared" si="17"/>
        <v>5</v>
      </c>
      <c r="P193" s="28"/>
      <c r="Q193" s="27"/>
      <c r="R193" s="27"/>
      <c r="S193" s="70"/>
      <c r="T193" s="65"/>
      <c r="U193" s="50"/>
      <c r="V193" s="63"/>
      <c r="W193" s="53"/>
    </row>
    <row r="194" spans="1:23" s="22" customFormat="1" x14ac:dyDescent="0.2">
      <c r="A194" s="23" t="s">
        <v>826</v>
      </c>
      <c r="B194" s="12" t="s">
        <v>103</v>
      </c>
      <c r="C194" s="15" t="s">
        <v>32</v>
      </c>
      <c r="D194" s="15" t="s">
        <v>220</v>
      </c>
      <c r="E194" s="16"/>
      <c r="F194" s="12" t="s">
        <v>346</v>
      </c>
      <c r="G194" s="12" t="s">
        <v>3</v>
      </c>
      <c r="H194" s="24">
        <v>47.7</v>
      </c>
      <c r="I194" s="25">
        <f t="shared" si="19"/>
        <v>23.85</v>
      </c>
      <c r="J194" s="25">
        <f t="shared" si="16"/>
        <v>15.9</v>
      </c>
      <c r="K194" s="24">
        <f t="shared" si="18"/>
        <v>57.24</v>
      </c>
      <c r="L194" s="67">
        <v>42583</v>
      </c>
      <c r="M194" s="12" t="s">
        <v>1648</v>
      </c>
      <c r="N194" s="27">
        <v>16</v>
      </c>
      <c r="O194" s="68">
        <f t="shared" si="17"/>
        <v>16</v>
      </c>
      <c r="P194" s="28"/>
      <c r="Q194" s="27"/>
      <c r="R194" s="27"/>
      <c r="S194" s="70"/>
      <c r="T194" s="65"/>
      <c r="U194" s="50"/>
      <c r="V194" s="63"/>
      <c r="W194" s="53"/>
    </row>
    <row r="195" spans="1:23" s="22" customFormat="1" x14ac:dyDescent="0.2">
      <c r="A195" s="23" t="s">
        <v>826</v>
      </c>
      <c r="B195" s="12" t="s">
        <v>849</v>
      </c>
      <c r="C195" s="15" t="s">
        <v>32</v>
      </c>
      <c r="D195" s="15" t="s">
        <v>220</v>
      </c>
      <c r="E195" s="16"/>
      <c r="F195" s="12" t="s">
        <v>346</v>
      </c>
      <c r="G195" s="12" t="s">
        <v>3</v>
      </c>
      <c r="H195" s="24">
        <v>47.7</v>
      </c>
      <c r="I195" s="25">
        <f t="shared" si="19"/>
        <v>23.85</v>
      </c>
      <c r="J195" s="25">
        <f t="shared" si="16"/>
        <v>15.9</v>
      </c>
      <c r="K195" s="24">
        <f t="shared" si="18"/>
        <v>57.24</v>
      </c>
      <c r="L195" s="67">
        <v>42583</v>
      </c>
      <c r="M195" s="12" t="s">
        <v>1648</v>
      </c>
      <c r="N195" s="27">
        <v>5</v>
      </c>
      <c r="O195" s="68">
        <f t="shared" si="17"/>
        <v>5</v>
      </c>
      <c r="P195" s="28"/>
      <c r="Q195" s="27"/>
      <c r="R195" s="27"/>
      <c r="S195" s="70"/>
      <c r="T195" s="65"/>
      <c r="U195" s="50"/>
      <c r="V195" s="63"/>
      <c r="W195" s="53"/>
    </row>
    <row r="196" spans="1:23" s="22" customFormat="1" x14ac:dyDescent="0.2">
      <c r="A196" s="23" t="s">
        <v>873</v>
      </c>
      <c r="B196" s="12" t="s">
        <v>586</v>
      </c>
      <c r="C196" s="15" t="s">
        <v>33</v>
      </c>
      <c r="D196" s="15" t="s">
        <v>221</v>
      </c>
      <c r="E196" s="16"/>
      <c r="F196" s="12" t="s">
        <v>346</v>
      </c>
      <c r="G196" s="12" t="s">
        <v>3</v>
      </c>
      <c r="H196" s="24">
        <v>47.7</v>
      </c>
      <c r="I196" s="25">
        <f t="shared" si="19"/>
        <v>23.85</v>
      </c>
      <c r="J196" s="25">
        <f t="shared" si="16"/>
        <v>15.9</v>
      </c>
      <c r="K196" s="24">
        <f t="shared" si="18"/>
        <v>57.24</v>
      </c>
      <c r="L196" s="67">
        <v>42583</v>
      </c>
      <c r="M196" s="12" t="s">
        <v>1648</v>
      </c>
      <c r="N196" s="27">
        <v>1</v>
      </c>
      <c r="O196" s="68">
        <f t="shared" si="17"/>
        <v>1</v>
      </c>
      <c r="P196" s="28"/>
      <c r="Q196" s="27"/>
      <c r="R196" s="27"/>
      <c r="S196" s="70"/>
      <c r="T196" s="65"/>
      <c r="U196" s="50"/>
      <c r="V196" s="63"/>
      <c r="W196" s="53"/>
    </row>
    <row r="197" spans="1:23" s="22" customFormat="1" x14ac:dyDescent="0.2">
      <c r="A197" s="23" t="s">
        <v>873</v>
      </c>
      <c r="B197" s="14" t="s">
        <v>34</v>
      </c>
      <c r="C197" s="17" t="s">
        <v>25</v>
      </c>
      <c r="D197" s="15" t="s">
        <v>273</v>
      </c>
      <c r="E197" s="16"/>
      <c r="F197" s="12"/>
      <c r="G197" s="12" t="s">
        <v>3</v>
      </c>
      <c r="H197" s="24">
        <v>47.7</v>
      </c>
      <c r="I197" s="25">
        <f t="shared" si="19"/>
        <v>23.85</v>
      </c>
      <c r="J197" s="25">
        <f t="shared" si="16"/>
        <v>15.9</v>
      </c>
      <c r="K197" s="24">
        <f t="shared" si="18"/>
        <v>57.24</v>
      </c>
      <c r="L197" s="67">
        <v>42583</v>
      </c>
      <c r="M197" s="12" t="s">
        <v>1648</v>
      </c>
      <c r="N197" s="27">
        <v>2</v>
      </c>
      <c r="O197" s="68">
        <f t="shared" si="17"/>
        <v>2</v>
      </c>
      <c r="P197" s="28"/>
      <c r="Q197" s="27"/>
      <c r="R197" s="27"/>
      <c r="S197" s="70"/>
      <c r="T197" s="65"/>
      <c r="U197" s="50"/>
      <c r="V197" s="63"/>
      <c r="W197" s="53"/>
    </row>
    <row r="198" spans="1:23" s="22" customFormat="1" x14ac:dyDescent="0.2">
      <c r="A198" s="23" t="s">
        <v>873</v>
      </c>
      <c r="B198" s="14" t="s">
        <v>103</v>
      </c>
      <c r="C198" s="17" t="s">
        <v>25</v>
      </c>
      <c r="D198" s="15" t="s">
        <v>273</v>
      </c>
      <c r="E198" s="16"/>
      <c r="F198" s="12" t="s">
        <v>346</v>
      </c>
      <c r="G198" s="12" t="s">
        <v>3</v>
      </c>
      <c r="H198" s="24">
        <v>47.7</v>
      </c>
      <c r="I198" s="25">
        <f t="shared" si="19"/>
        <v>23.85</v>
      </c>
      <c r="J198" s="25">
        <f t="shared" si="16"/>
        <v>15.9</v>
      </c>
      <c r="K198" s="24">
        <f t="shared" si="18"/>
        <v>57.24</v>
      </c>
      <c r="L198" s="67">
        <v>42583</v>
      </c>
      <c r="M198" s="14" t="s">
        <v>1648</v>
      </c>
      <c r="N198" s="27">
        <v>1</v>
      </c>
      <c r="O198" s="68">
        <f t="shared" si="17"/>
        <v>1</v>
      </c>
      <c r="P198" s="28"/>
      <c r="Q198" s="27"/>
      <c r="R198" s="27"/>
      <c r="S198" s="70"/>
      <c r="T198" s="65"/>
      <c r="U198" s="50"/>
      <c r="V198" s="63"/>
      <c r="W198" s="53"/>
    </row>
    <row r="199" spans="1:23" s="22" customFormat="1" x14ac:dyDescent="0.2">
      <c r="A199" s="23" t="s">
        <v>873</v>
      </c>
      <c r="B199" s="14" t="s">
        <v>34</v>
      </c>
      <c r="C199" s="17" t="s">
        <v>472</v>
      </c>
      <c r="D199" s="17" t="s">
        <v>225</v>
      </c>
      <c r="E199" s="16"/>
      <c r="F199" s="14" t="s">
        <v>342</v>
      </c>
      <c r="G199" s="12" t="s">
        <v>3</v>
      </c>
      <c r="H199" s="24">
        <v>47.7</v>
      </c>
      <c r="I199" s="25">
        <f t="shared" si="19"/>
        <v>23.85</v>
      </c>
      <c r="J199" s="25">
        <f t="shared" si="16"/>
        <v>15.9</v>
      </c>
      <c r="K199" s="24">
        <f t="shared" si="18"/>
        <v>57.24</v>
      </c>
      <c r="L199" s="67">
        <v>42583</v>
      </c>
      <c r="M199" s="14" t="s">
        <v>1648</v>
      </c>
      <c r="N199" s="27">
        <f>3+1</f>
        <v>4</v>
      </c>
      <c r="O199" s="68">
        <f t="shared" si="17"/>
        <v>0</v>
      </c>
      <c r="P199" s="28"/>
      <c r="Q199" s="27"/>
      <c r="R199" s="27">
        <v>1</v>
      </c>
      <c r="S199" s="70"/>
      <c r="T199" s="65">
        <v>42591</v>
      </c>
      <c r="U199" s="50" t="s">
        <v>2640</v>
      </c>
      <c r="V199" s="63">
        <v>3</v>
      </c>
      <c r="W199" s="53" t="s">
        <v>459</v>
      </c>
    </row>
    <row r="200" spans="1:23" s="22" customFormat="1" x14ac:dyDescent="0.2">
      <c r="A200" s="23" t="s">
        <v>873</v>
      </c>
      <c r="B200" s="12" t="s">
        <v>586</v>
      </c>
      <c r="C200" s="15" t="s">
        <v>22</v>
      </c>
      <c r="D200" s="15" t="s">
        <v>264</v>
      </c>
      <c r="E200" s="16"/>
      <c r="F200" s="12" t="s">
        <v>346</v>
      </c>
      <c r="G200" s="12" t="s">
        <v>3</v>
      </c>
      <c r="H200" s="24">
        <v>49.4</v>
      </c>
      <c r="I200" s="25">
        <f t="shared" si="19"/>
        <v>24.7</v>
      </c>
      <c r="J200" s="25">
        <f t="shared" ref="J200:J274" si="20">+H200/3</f>
        <v>16.466666666666665</v>
      </c>
      <c r="K200" s="24">
        <f t="shared" si="18"/>
        <v>59.28</v>
      </c>
      <c r="L200" s="67">
        <v>42583</v>
      </c>
      <c r="M200" s="14" t="s">
        <v>1648</v>
      </c>
      <c r="N200" s="27">
        <v>1</v>
      </c>
      <c r="O200" s="68">
        <f t="shared" si="17"/>
        <v>1</v>
      </c>
      <c r="P200" s="28"/>
      <c r="Q200" s="27"/>
      <c r="R200" s="27"/>
      <c r="S200" s="70"/>
      <c r="T200" s="65"/>
      <c r="U200" s="50"/>
      <c r="V200" s="63"/>
      <c r="W200" s="53"/>
    </row>
    <row r="201" spans="1:23" s="22" customFormat="1" x14ac:dyDescent="0.2">
      <c r="A201" s="23" t="s">
        <v>873</v>
      </c>
      <c r="B201" s="12" t="s">
        <v>849</v>
      </c>
      <c r="C201" s="15" t="s">
        <v>22</v>
      </c>
      <c r="D201" s="15" t="s">
        <v>264</v>
      </c>
      <c r="E201" s="16"/>
      <c r="F201" s="12" t="s">
        <v>346</v>
      </c>
      <c r="G201" s="12" t="s">
        <v>3</v>
      </c>
      <c r="H201" s="24">
        <v>49.4</v>
      </c>
      <c r="I201" s="25">
        <f t="shared" si="19"/>
        <v>24.7</v>
      </c>
      <c r="J201" s="25">
        <f t="shared" si="16"/>
        <v>16.466666666666665</v>
      </c>
      <c r="K201" s="24">
        <f t="shared" si="18"/>
        <v>59.28</v>
      </c>
      <c r="L201" s="67">
        <v>42583</v>
      </c>
      <c r="M201" s="14" t="s">
        <v>1648</v>
      </c>
      <c r="N201" s="27">
        <v>2</v>
      </c>
      <c r="O201" s="68">
        <f t="shared" ref="O201:O275" si="21">N201-R201-V201</f>
        <v>2</v>
      </c>
      <c r="P201" s="28"/>
      <c r="Q201" s="27"/>
      <c r="R201" s="27"/>
      <c r="S201" s="70"/>
      <c r="T201" s="65"/>
      <c r="U201" s="50"/>
      <c r="V201" s="63"/>
      <c r="W201" s="53"/>
    </row>
    <row r="202" spans="1:23" s="22" customFormat="1" x14ac:dyDescent="0.2">
      <c r="A202" s="23" t="s">
        <v>873</v>
      </c>
      <c r="B202" s="12" t="s">
        <v>1101</v>
      </c>
      <c r="C202" s="15" t="s">
        <v>22</v>
      </c>
      <c r="D202" s="15" t="s">
        <v>264</v>
      </c>
      <c r="E202" s="16"/>
      <c r="F202" s="12" t="s">
        <v>346</v>
      </c>
      <c r="G202" s="12" t="s">
        <v>3</v>
      </c>
      <c r="H202" s="24">
        <v>49.4</v>
      </c>
      <c r="I202" s="25">
        <f t="shared" si="19"/>
        <v>24.7</v>
      </c>
      <c r="J202" s="25">
        <f t="shared" si="20"/>
        <v>16.466666666666665</v>
      </c>
      <c r="K202" s="24">
        <f t="shared" si="18"/>
        <v>59.28</v>
      </c>
      <c r="L202" s="67">
        <v>42583</v>
      </c>
      <c r="M202" s="12" t="s">
        <v>1648</v>
      </c>
      <c r="N202" s="27">
        <v>1</v>
      </c>
      <c r="O202" s="68">
        <f t="shared" si="21"/>
        <v>1</v>
      </c>
      <c r="P202" s="28"/>
      <c r="Q202" s="27"/>
      <c r="R202" s="27"/>
      <c r="S202" s="70"/>
      <c r="T202" s="65"/>
      <c r="U202" s="50"/>
      <c r="V202" s="63"/>
      <c r="W202" s="53"/>
    </row>
    <row r="203" spans="1:23" s="22" customFormat="1" x14ac:dyDescent="0.2">
      <c r="A203" s="23" t="s">
        <v>873</v>
      </c>
      <c r="B203" s="12" t="s">
        <v>503</v>
      </c>
      <c r="C203" s="15" t="s">
        <v>1120</v>
      </c>
      <c r="D203" s="15" t="s">
        <v>1497</v>
      </c>
      <c r="E203" s="16"/>
      <c r="F203" s="12" t="s">
        <v>1326</v>
      </c>
      <c r="G203" s="14" t="s">
        <v>3</v>
      </c>
      <c r="H203" s="30">
        <v>60.22</v>
      </c>
      <c r="I203" s="25">
        <f t="shared" si="19"/>
        <v>30.11</v>
      </c>
      <c r="J203" s="25">
        <f t="shared" si="20"/>
        <v>20.073333333333334</v>
      </c>
      <c r="K203" s="24">
        <f t="shared" ref="K203:K277" si="22">+H203+(H203*20%)</f>
        <v>72.263999999999996</v>
      </c>
      <c r="L203" s="67">
        <v>42583</v>
      </c>
      <c r="M203" s="12" t="s">
        <v>1648</v>
      </c>
      <c r="N203" s="27">
        <v>1</v>
      </c>
      <c r="O203" s="68">
        <f t="shared" si="21"/>
        <v>1</v>
      </c>
      <c r="P203" s="28"/>
      <c r="Q203" s="27"/>
      <c r="R203" s="27"/>
      <c r="S203" s="70"/>
      <c r="T203" s="65"/>
      <c r="U203" s="50"/>
      <c r="V203" s="63"/>
      <c r="W203" s="53"/>
    </row>
    <row r="204" spans="1:23" s="22" customFormat="1" x14ac:dyDescent="0.2">
      <c r="A204" s="23" t="s">
        <v>873</v>
      </c>
      <c r="B204" s="32" t="s">
        <v>2478</v>
      </c>
      <c r="C204" s="15" t="s">
        <v>2567</v>
      </c>
      <c r="D204" s="15" t="s">
        <v>2497</v>
      </c>
      <c r="E204" s="15"/>
      <c r="F204" s="12"/>
      <c r="G204" s="14" t="s">
        <v>3</v>
      </c>
      <c r="H204" s="33">
        <v>12.4</v>
      </c>
      <c r="I204" s="25">
        <f t="shared" si="19"/>
        <v>6.2</v>
      </c>
      <c r="J204" s="25">
        <f t="shared" si="20"/>
        <v>4.1333333333333337</v>
      </c>
      <c r="K204" s="24">
        <f t="shared" si="22"/>
        <v>14.88</v>
      </c>
      <c r="L204" s="67">
        <v>42583</v>
      </c>
      <c r="M204" s="12" t="s">
        <v>1648</v>
      </c>
      <c r="N204" s="27">
        <v>1</v>
      </c>
      <c r="O204" s="68">
        <f t="shared" si="21"/>
        <v>1</v>
      </c>
      <c r="P204" s="27"/>
      <c r="Q204" s="27"/>
      <c r="R204" s="27"/>
      <c r="S204" s="71"/>
      <c r="T204" s="65"/>
      <c r="U204" s="50"/>
      <c r="V204" s="63"/>
      <c r="W204" s="53"/>
    </row>
    <row r="205" spans="1:23" s="22" customFormat="1" x14ac:dyDescent="0.2">
      <c r="A205" s="23" t="s">
        <v>873</v>
      </c>
      <c r="B205" s="12" t="s">
        <v>2607</v>
      </c>
      <c r="C205" s="15" t="s">
        <v>2534</v>
      </c>
      <c r="D205" s="15"/>
      <c r="E205" s="15"/>
      <c r="F205" s="12"/>
      <c r="G205" s="14" t="s">
        <v>3</v>
      </c>
      <c r="H205" s="30"/>
      <c r="I205" s="25">
        <f t="shared" si="19"/>
        <v>0</v>
      </c>
      <c r="J205" s="25">
        <f t="shared" si="20"/>
        <v>0</v>
      </c>
      <c r="K205" s="24">
        <f t="shared" si="22"/>
        <v>0</v>
      </c>
      <c r="L205" s="67">
        <v>42583</v>
      </c>
      <c r="M205" s="12" t="s">
        <v>1648</v>
      </c>
      <c r="N205" s="15">
        <v>1</v>
      </c>
      <c r="O205" s="68">
        <f t="shared" si="21"/>
        <v>-1</v>
      </c>
      <c r="P205" s="15"/>
      <c r="Q205" s="15"/>
      <c r="R205" s="15"/>
      <c r="S205" s="71"/>
      <c r="T205" s="65">
        <v>42591</v>
      </c>
      <c r="U205" s="50" t="s">
        <v>2641</v>
      </c>
      <c r="V205" s="63">
        <v>2</v>
      </c>
      <c r="W205" s="53" t="s">
        <v>2642</v>
      </c>
    </row>
    <row r="206" spans="1:23" s="22" customFormat="1" x14ac:dyDescent="0.2">
      <c r="A206" s="23" t="s">
        <v>873</v>
      </c>
      <c r="B206" s="146" t="s">
        <v>2601</v>
      </c>
      <c r="C206" s="15" t="s">
        <v>2658</v>
      </c>
      <c r="D206" s="15" t="s">
        <v>2667</v>
      </c>
      <c r="E206" s="15" t="s">
        <v>2676</v>
      </c>
      <c r="F206" s="12"/>
      <c r="G206" s="14" t="s">
        <v>3</v>
      </c>
      <c r="H206" s="30">
        <v>15.86</v>
      </c>
      <c r="I206" s="25">
        <f t="shared" si="19"/>
        <v>7.93</v>
      </c>
      <c r="J206" s="25">
        <f t="shared" si="20"/>
        <v>5.2866666666666662</v>
      </c>
      <c r="K206" s="24">
        <f t="shared" si="22"/>
        <v>19.032</v>
      </c>
      <c r="L206" s="67">
        <v>42623</v>
      </c>
      <c r="M206" s="12" t="s">
        <v>1648</v>
      </c>
      <c r="N206" s="15">
        <v>1</v>
      </c>
      <c r="O206" s="68">
        <f t="shared" si="21"/>
        <v>1</v>
      </c>
      <c r="P206" s="15"/>
      <c r="Q206" s="15"/>
      <c r="R206" s="15"/>
      <c r="S206" s="71"/>
      <c r="T206" s="65"/>
      <c r="U206" s="50"/>
      <c r="V206" s="63"/>
      <c r="W206" s="53"/>
    </row>
    <row r="207" spans="1:23" s="22" customFormat="1" x14ac:dyDescent="0.2">
      <c r="A207" s="23" t="s">
        <v>873</v>
      </c>
      <c r="B207" s="143" t="s">
        <v>2588</v>
      </c>
      <c r="C207" s="15" t="s">
        <v>2659</v>
      </c>
      <c r="D207" s="15" t="s">
        <v>2668</v>
      </c>
      <c r="E207" s="15" t="s">
        <v>2677</v>
      </c>
      <c r="F207" s="12"/>
      <c r="G207" s="14" t="s">
        <v>3</v>
      </c>
      <c r="H207" s="30">
        <v>37.22</v>
      </c>
      <c r="I207" s="25">
        <f t="shared" si="19"/>
        <v>18.61</v>
      </c>
      <c r="J207" s="25">
        <f t="shared" si="20"/>
        <v>12.406666666666666</v>
      </c>
      <c r="K207" s="24">
        <f t="shared" si="22"/>
        <v>44.664000000000001</v>
      </c>
      <c r="L207" s="67">
        <v>42623</v>
      </c>
      <c r="M207" s="12" t="s">
        <v>1648</v>
      </c>
      <c r="N207" s="15">
        <v>3</v>
      </c>
      <c r="O207" s="68">
        <f t="shared" si="21"/>
        <v>3</v>
      </c>
      <c r="P207" s="15"/>
      <c r="Q207" s="15"/>
      <c r="R207" s="15"/>
      <c r="S207" s="71"/>
      <c r="T207" s="65"/>
      <c r="U207" s="50"/>
      <c r="V207" s="63"/>
      <c r="W207" s="53"/>
    </row>
    <row r="208" spans="1:23" s="22" customFormat="1" x14ac:dyDescent="0.2">
      <c r="A208" s="23" t="s">
        <v>873</v>
      </c>
      <c r="B208" s="142" t="s">
        <v>2588</v>
      </c>
      <c r="C208" s="15" t="s">
        <v>2659</v>
      </c>
      <c r="D208" s="15" t="s">
        <v>2668</v>
      </c>
      <c r="E208" s="15"/>
      <c r="F208" s="12"/>
      <c r="G208" s="14" t="s">
        <v>3</v>
      </c>
      <c r="H208" s="30">
        <v>37.22</v>
      </c>
      <c r="I208" s="25">
        <f t="shared" si="19"/>
        <v>18.61</v>
      </c>
      <c r="J208" s="25">
        <f t="shared" si="20"/>
        <v>12.406666666666666</v>
      </c>
      <c r="K208" s="24">
        <f t="shared" si="22"/>
        <v>44.664000000000001</v>
      </c>
      <c r="L208" s="67">
        <v>42623</v>
      </c>
      <c r="M208" s="12" t="s">
        <v>1648</v>
      </c>
      <c r="N208" s="15">
        <v>1</v>
      </c>
      <c r="O208" s="68">
        <f t="shared" si="21"/>
        <v>1</v>
      </c>
      <c r="P208" s="15"/>
      <c r="Q208" s="15"/>
      <c r="R208" s="15"/>
      <c r="S208" s="71"/>
      <c r="T208" s="65"/>
      <c r="U208" s="50"/>
      <c r="V208" s="63"/>
      <c r="W208" s="53"/>
    </row>
    <row r="209" spans="1:23" s="22" customFormat="1" x14ac:dyDescent="0.2">
      <c r="A209" s="23" t="s">
        <v>873</v>
      </c>
      <c r="B209" s="143" t="s">
        <v>2588</v>
      </c>
      <c r="C209" s="15" t="s">
        <v>2660</v>
      </c>
      <c r="D209" s="15" t="s">
        <v>2669</v>
      </c>
      <c r="E209" s="15" t="s">
        <v>2678</v>
      </c>
      <c r="F209" s="12"/>
      <c r="G209" s="14" t="s">
        <v>3</v>
      </c>
      <c r="H209" s="30">
        <v>35.74</v>
      </c>
      <c r="I209" s="25">
        <f t="shared" si="19"/>
        <v>17.87</v>
      </c>
      <c r="J209" s="25">
        <f t="shared" si="20"/>
        <v>11.913333333333334</v>
      </c>
      <c r="K209" s="24">
        <f t="shared" si="22"/>
        <v>42.888000000000005</v>
      </c>
      <c r="L209" s="67">
        <v>42623</v>
      </c>
      <c r="M209" s="12" t="s">
        <v>1648</v>
      </c>
      <c r="N209" s="15">
        <v>6</v>
      </c>
      <c r="O209" s="68">
        <f t="shared" si="21"/>
        <v>6</v>
      </c>
      <c r="P209" s="15"/>
      <c r="Q209" s="15"/>
      <c r="R209" s="15"/>
      <c r="S209" s="71"/>
      <c r="T209" s="65"/>
      <c r="U209" s="50"/>
      <c r="V209" s="63"/>
      <c r="W209" s="53"/>
    </row>
    <row r="210" spans="1:23" s="22" customFormat="1" x14ac:dyDescent="0.2">
      <c r="A210" s="23" t="s">
        <v>873</v>
      </c>
      <c r="B210" s="143" t="s">
        <v>2588</v>
      </c>
      <c r="C210" s="15" t="s">
        <v>2661</v>
      </c>
      <c r="D210" s="15" t="s">
        <v>2670</v>
      </c>
      <c r="E210" s="15"/>
      <c r="F210" s="12"/>
      <c r="G210" s="14" t="s">
        <v>3</v>
      </c>
      <c r="H210" s="30">
        <v>34.08</v>
      </c>
      <c r="I210" s="25">
        <f t="shared" si="19"/>
        <v>17.04</v>
      </c>
      <c r="J210" s="25">
        <f t="shared" si="20"/>
        <v>11.36</v>
      </c>
      <c r="K210" s="24">
        <f t="shared" si="22"/>
        <v>40.896000000000001</v>
      </c>
      <c r="L210" s="67">
        <v>42623</v>
      </c>
      <c r="M210" s="12" t="s">
        <v>1648</v>
      </c>
      <c r="N210" s="15">
        <v>2</v>
      </c>
      <c r="O210" s="68">
        <f t="shared" si="21"/>
        <v>2</v>
      </c>
      <c r="P210" s="15"/>
      <c r="Q210" s="15"/>
      <c r="R210" s="15"/>
      <c r="S210" s="71"/>
      <c r="T210" s="65"/>
      <c r="U210" s="50"/>
      <c r="V210" s="63"/>
      <c r="W210" s="53"/>
    </row>
    <row r="211" spans="1:23" s="22" customFormat="1" x14ac:dyDescent="0.2">
      <c r="A211" s="23" t="s">
        <v>873</v>
      </c>
      <c r="B211" s="143" t="s">
        <v>2655</v>
      </c>
      <c r="C211" s="15" t="s">
        <v>2662</v>
      </c>
      <c r="D211" s="15" t="s">
        <v>2671</v>
      </c>
      <c r="E211" s="15"/>
      <c r="F211" s="12"/>
      <c r="G211" s="14" t="s">
        <v>3</v>
      </c>
      <c r="H211" s="30">
        <v>44.02</v>
      </c>
      <c r="I211" s="25">
        <f t="shared" si="19"/>
        <v>22.01</v>
      </c>
      <c r="J211" s="25">
        <f t="shared" si="20"/>
        <v>14.673333333333334</v>
      </c>
      <c r="K211" s="24">
        <f t="shared" si="22"/>
        <v>52.824000000000005</v>
      </c>
      <c r="L211" s="67">
        <v>42623</v>
      </c>
      <c r="M211" s="12" t="s">
        <v>1648</v>
      </c>
      <c r="N211" s="15">
        <v>1</v>
      </c>
      <c r="O211" s="68">
        <f t="shared" si="21"/>
        <v>1</v>
      </c>
      <c r="P211" s="15"/>
      <c r="Q211" s="15"/>
      <c r="R211" s="15"/>
      <c r="S211" s="71"/>
      <c r="T211" s="65"/>
      <c r="U211" s="50"/>
      <c r="V211" s="63"/>
      <c r="W211" s="53"/>
    </row>
    <row r="212" spans="1:23" s="22" customFormat="1" x14ac:dyDescent="0.2">
      <c r="A212" s="23" t="s">
        <v>873</v>
      </c>
      <c r="B212" s="143" t="s">
        <v>2577</v>
      </c>
      <c r="C212" s="15" t="s">
        <v>2663</v>
      </c>
      <c r="D212" s="15" t="s">
        <v>2672</v>
      </c>
      <c r="E212" s="15"/>
      <c r="F212" s="12"/>
      <c r="G212" s="14" t="s">
        <v>3</v>
      </c>
      <c r="H212" s="30">
        <v>24.02</v>
      </c>
      <c r="I212" s="25">
        <f t="shared" si="19"/>
        <v>12.01</v>
      </c>
      <c r="J212" s="25">
        <f t="shared" si="20"/>
        <v>8.0066666666666659</v>
      </c>
      <c r="K212" s="24">
        <f t="shared" si="22"/>
        <v>28.823999999999998</v>
      </c>
      <c r="L212" s="67">
        <v>42623</v>
      </c>
      <c r="M212" s="12" t="s">
        <v>1648</v>
      </c>
      <c r="N212" s="15">
        <v>1</v>
      </c>
      <c r="O212" s="68">
        <f t="shared" si="21"/>
        <v>1</v>
      </c>
      <c r="P212" s="15"/>
      <c r="Q212" s="15"/>
      <c r="R212" s="15"/>
      <c r="S212" s="71"/>
      <c r="T212" s="65"/>
      <c r="U212" s="50"/>
      <c r="V212" s="63"/>
      <c r="W212" s="53"/>
    </row>
    <row r="213" spans="1:23" s="22" customFormat="1" x14ac:dyDescent="0.2">
      <c r="A213" s="23" t="s">
        <v>873</v>
      </c>
      <c r="B213" s="143" t="s">
        <v>2412</v>
      </c>
      <c r="C213" s="15" t="s">
        <v>2664</v>
      </c>
      <c r="D213" s="15" t="s">
        <v>2673</v>
      </c>
      <c r="E213" s="15"/>
      <c r="F213" s="12"/>
      <c r="G213" s="14" t="s">
        <v>3</v>
      </c>
      <c r="H213" s="30">
        <v>43.8</v>
      </c>
      <c r="I213" s="25">
        <f t="shared" si="19"/>
        <v>21.9</v>
      </c>
      <c r="J213" s="25">
        <f t="shared" si="20"/>
        <v>14.6</v>
      </c>
      <c r="K213" s="24">
        <f t="shared" si="22"/>
        <v>52.559999999999995</v>
      </c>
      <c r="L213" s="67">
        <v>42623</v>
      </c>
      <c r="M213" s="12" t="s">
        <v>1648</v>
      </c>
      <c r="N213" s="15">
        <v>1</v>
      </c>
      <c r="O213" s="68">
        <f t="shared" si="21"/>
        <v>1</v>
      </c>
      <c r="P213" s="15"/>
      <c r="Q213" s="15"/>
      <c r="R213" s="15"/>
      <c r="S213" s="71"/>
      <c r="T213" s="65"/>
      <c r="U213" s="50"/>
      <c r="V213" s="63"/>
      <c r="W213" s="53"/>
    </row>
    <row r="214" spans="1:23" s="22" customFormat="1" x14ac:dyDescent="0.2">
      <c r="A214" s="23" t="s">
        <v>873</v>
      </c>
      <c r="B214" s="143" t="s">
        <v>2412</v>
      </c>
      <c r="C214" s="15" t="s">
        <v>2665</v>
      </c>
      <c r="D214" s="15" t="s">
        <v>2674</v>
      </c>
      <c r="E214" s="15"/>
      <c r="F214" s="12"/>
      <c r="G214" s="14" t="s">
        <v>3</v>
      </c>
      <c r="H214" s="30">
        <v>43.8</v>
      </c>
      <c r="I214" s="25">
        <f t="shared" si="19"/>
        <v>21.9</v>
      </c>
      <c r="J214" s="25">
        <f t="shared" si="20"/>
        <v>14.6</v>
      </c>
      <c r="K214" s="24">
        <f t="shared" si="22"/>
        <v>52.559999999999995</v>
      </c>
      <c r="L214" s="67">
        <v>42623</v>
      </c>
      <c r="M214" s="12" t="s">
        <v>1648</v>
      </c>
      <c r="N214" s="15">
        <v>1</v>
      </c>
      <c r="O214" s="68">
        <f t="shared" si="21"/>
        <v>1</v>
      </c>
      <c r="P214" s="15"/>
      <c r="Q214" s="15"/>
      <c r="R214" s="15"/>
      <c r="S214" s="71"/>
      <c r="T214" s="65"/>
      <c r="U214" s="50"/>
      <c r="V214" s="63"/>
      <c r="W214" s="53"/>
    </row>
    <row r="215" spans="1:23" s="22" customFormat="1" x14ac:dyDescent="0.2">
      <c r="A215" s="23" t="s">
        <v>873</v>
      </c>
      <c r="B215" s="147" t="s">
        <v>2559</v>
      </c>
      <c r="C215" s="15" t="s">
        <v>2666</v>
      </c>
      <c r="D215" s="15" t="s">
        <v>2675</v>
      </c>
      <c r="E215" s="15"/>
      <c r="F215" s="12"/>
      <c r="G215" s="14" t="s">
        <v>3</v>
      </c>
      <c r="H215" s="30">
        <v>9.56</v>
      </c>
      <c r="I215" s="25">
        <f t="shared" si="19"/>
        <v>4.78</v>
      </c>
      <c r="J215" s="25">
        <f t="shared" si="20"/>
        <v>3.186666666666667</v>
      </c>
      <c r="K215" s="24">
        <f t="shared" si="22"/>
        <v>11.472000000000001</v>
      </c>
      <c r="L215" s="67">
        <v>42623</v>
      </c>
      <c r="M215" s="12" t="s">
        <v>1648</v>
      </c>
      <c r="N215" s="15">
        <v>1</v>
      </c>
      <c r="O215" s="68">
        <f t="shared" si="21"/>
        <v>1</v>
      </c>
      <c r="P215" s="15"/>
      <c r="Q215" s="15"/>
      <c r="R215" s="15"/>
      <c r="S215" s="71"/>
      <c r="T215" s="65"/>
      <c r="U215" s="50"/>
      <c r="V215" s="63"/>
      <c r="W215" s="53"/>
    </row>
    <row r="216" spans="1:23" s="22" customFormat="1" x14ac:dyDescent="0.2">
      <c r="A216" s="23" t="s">
        <v>873</v>
      </c>
      <c r="B216" s="148" t="s">
        <v>2559</v>
      </c>
      <c r="C216" s="15" t="s">
        <v>2708</v>
      </c>
      <c r="D216" s="15" t="s">
        <v>2709</v>
      </c>
      <c r="E216" s="15"/>
      <c r="F216" s="12"/>
      <c r="G216" s="14" t="s">
        <v>3</v>
      </c>
      <c r="H216" s="30">
        <v>9.56</v>
      </c>
      <c r="I216" s="25">
        <f t="shared" si="19"/>
        <v>4.78</v>
      </c>
      <c r="J216" s="25">
        <f t="shared" si="20"/>
        <v>3.186666666666667</v>
      </c>
      <c r="K216" s="24">
        <f t="shared" si="22"/>
        <v>11.472000000000001</v>
      </c>
      <c r="L216" s="67">
        <v>42623</v>
      </c>
      <c r="M216" s="12" t="s">
        <v>1648</v>
      </c>
      <c r="N216" s="15">
        <v>1</v>
      </c>
      <c r="O216" s="68">
        <f t="shared" si="21"/>
        <v>1</v>
      </c>
      <c r="P216" s="15"/>
      <c r="Q216" s="15"/>
      <c r="R216" s="15"/>
      <c r="S216" s="71"/>
      <c r="T216" s="65"/>
      <c r="U216" s="50"/>
      <c r="V216" s="63"/>
      <c r="W216" s="53"/>
    </row>
    <row r="217" spans="1:23" s="22" customFormat="1" x14ac:dyDescent="0.2">
      <c r="A217" s="23" t="s">
        <v>829</v>
      </c>
      <c r="B217" s="12" t="s">
        <v>1101</v>
      </c>
      <c r="C217" s="15" t="s">
        <v>540</v>
      </c>
      <c r="D217" s="15" t="s">
        <v>547</v>
      </c>
      <c r="E217" s="16"/>
      <c r="F217" s="12" t="s">
        <v>346</v>
      </c>
      <c r="G217" s="14" t="s">
        <v>3</v>
      </c>
      <c r="H217" s="24">
        <v>48.19</v>
      </c>
      <c r="I217" s="25">
        <f t="shared" si="19"/>
        <v>24.094999999999999</v>
      </c>
      <c r="J217" s="25">
        <f t="shared" si="20"/>
        <v>16.063333333333333</v>
      </c>
      <c r="K217" s="24">
        <f t="shared" si="22"/>
        <v>57.827999999999996</v>
      </c>
      <c r="L217" s="67">
        <v>42583</v>
      </c>
      <c r="M217" s="12" t="s">
        <v>1648</v>
      </c>
      <c r="N217" s="27">
        <v>1</v>
      </c>
      <c r="O217" s="68">
        <f t="shared" si="21"/>
        <v>1</v>
      </c>
      <c r="P217" s="28"/>
      <c r="Q217" s="27"/>
      <c r="R217" s="27"/>
      <c r="S217" s="70"/>
      <c r="T217" s="65"/>
      <c r="U217" s="50"/>
      <c r="V217" s="63"/>
      <c r="W217" s="53"/>
    </row>
    <row r="218" spans="1:23" s="22" customFormat="1" x14ac:dyDescent="0.2">
      <c r="A218" s="23" t="s">
        <v>829</v>
      </c>
      <c r="B218" s="12" t="s">
        <v>79</v>
      </c>
      <c r="C218" s="15" t="s">
        <v>21</v>
      </c>
      <c r="D218" s="15" t="s">
        <v>262</v>
      </c>
      <c r="E218" s="16"/>
      <c r="F218" s="12" t="s">
        <v>346</v>
      </c>
      <c r="G218" s="12" t="s">
        <v>3</v>
      </c>
      <c r="H218" s="24">
        <v>49.4</v>
      </c>
      <c r="I218" s="25">
        <f t="shared" si="19"/>
        <v>24.7</v>
      </c>
      <c r="J218" s="25">
        <f t="shared" si="20"/>
        <v>16.466666666666665</v>
      </c>
      <c r="K218" s="24">
        <f t="shared" si="22"/>
        <v>59.28</v>
      </c>
      <c r="L218" s="67">
        <v>42583</v>
      </c>
      <c r="M218" s="12" t="s">
        <v>1648</v>
      </c>
      <c r="N218" s="27">
        <v>3</v>
      </c>
      <c r="O218" s="68">
        <f t="shared" si="21"/>
        <v>3</v>
      </c>
      <c r="P218" s="28"/>
      <c r="Q218" s="27"/>
      <c r="R218" s="27"/>
      <c r="S218" s="70"/>
      <c r="T218" s="65"/>
      <c r="U218" s="50"/>
      <c r="V218" s="63"/>
      <c r="W218" s="53"/>
    </row>
    <row r="219" spans="1:23" s="22" customFormat="1" x14ac:dyDescent="0.2">
      <c r="A219" s="23" t="s">
        <v>829</v>
      </c>
      <c r="B219" s="12" t="s">
        <v>103</v>
      </c>
      <c r="C219" s="15" t="s">
        <v>21</v>
      </c>
      <c r="D219" s="15" t="s">
        <v>262</v>
      </c>
      <c r="E219" s="16"/>
      <c r="F219" s="12" t="s">
        <v>346</v>
      </c>
      <c r="G219" s="12" t="s">
        <v>3</v>
      </c>
      <c r="H219" s="24">
        <v>49.4</v>
      </c>
      <c r="I219" s="25">
        <f t="shared" si="19"/>
        <v>24.7</v>
      </c>
      <c r="J219" s="25">
        <f t="shared" si="20"/>
        <v>16.466666666666665</v>
      </c>
      <c r="K219" s="24">
        <f t="shared" si="22"/>
        <v>59.28</v>
      </c>
      <c r="L219" s="67">
        <v>42583</v>
      </c>
      <c r="M219" s="12" t="s">
        <v>1648</v>
      </c>
      <c r="N219" s="27">
        <v>2</v>
      </c>
      <c r="O219" s="68">
        <f t="shared" si="21"/>
        <v>2</v>
      </c>
      <c r="P219" s="28"/>
      <c r="Q219" s="27"/>
      <c r="R219" s="27"/>
      <c r="S219" s="70"/>
      <c r="T219" s="65"/>
      <c r="U219" s="50"/>
      <c r="V219" s="63"/>
      <c r="W219" s="53"/>
    </row>
    <row r="220" spans="1:23" s="22" customFormat="1" x14ac:dyDescent="0.2">
      <c r="A220" s="23" t="s">
        <v>829</v>
      </c>
      <c r="B220" s="12" t="s">
        <v>586</v>
      </c>
      <c r="C220" s="15" t="s">
        <v>21</v>
      </c>
      <c r="D220" s="15" t="s">
        <v>262</v>
      </c>
      <c r="E220" s="16"/>
      <c r="F220" s="12" t="s">
        <v>346</v>
      </c>
      <c r="G220" s="12" t="s">
        <v>3</v>
      </c>
      <c r="H220" s="24">
        <v>49.4</v>
      </c>
      <c r="I220" s="25">
        <f t="shared" si="19"/>
        <v>24.7</v>
      </c>
      <c r="J220" s="25">
        <f t="shared" si="20"/>
        <v>16.466666666666665</v>
      </c>
      <c r="K220" s="24">
        <f t="shared" si="22"/>
        <v>59.28</v>
      </c>
      <c r="L220" s="67">
        <v>42583</v>
      </c>
      <c r="M220" s="12" t="s">
        <v>1648</v>
      </c>
      <c r="N220" s="27">
        <v>3</v>
      </c>
      <c r="O220" s="68">
        <f t="shared" si="21"/>
        <v>3</v>
      </c>
      <c r="P220" s="28"/>
      <c r="Q220" s="27"/>
      <c r="R220" s="27"/>
      <c r="S220" s="70"/>
      <c r="T220" s="65"/>
      <c r="U220" s="50"/>
      <c r="V220" s="63"/>
      <c r="W220" s="53"/>
    </row>
    <row r="221" spans="1:23" s="22" customFormat="1" x14ac:dyDescent="0.2">
      <c r="A221" s="23" t="s">
        <v>829</v>
      </c>
      <c r="B221" s="12" t="s">
        <v>849</v>
      </c>
      <c r="C221" s="15" t="s">
        <v>21</v>
      </c>
      <c r="D221" s="15" t="s">
        <v>262</v>
      </c>
      <c r="E221" s="16"/>
      <c r="F221" s="12" t="s">
        <v>346</v>
      </c>
      <c r="G221" s="12" t="s">
        <v>3</v>
      </c>
      <c r="H221" s="24">
        <v>49.4</v>
      </c>
      <c r="I221" s="25">
        <f t="shared" si="19"/>
        <v>24.7</v>
      </c>
      <c r="J221" s="25">
        <f t="shared" si="20"/>
        <v>16.466666666666665</v>
      </c>
      <c r="K221" s="24">
        <f t="shared" si="22"/>
        <v>59.28</v>
      </c>
      <c r="L221" s="67">
        <v>42583</v>
      </c>
      <c r="M221" s="12" t="s">
        <v>1648</v>
      </c>
      <c r="N221" s="27">
        <v>6</v>
      </c>
      <c r="O221" s="68">
        <f t="shared" si="21"/>
        <v>6</v>
      </c>
      <c r="P221" s="28"/>
      <c r="Q221" s="27"/>
      <c r="R221" s="27"/>
      <c r="S221" s="70"/>
      <c r="T221" s="65"/>
      <c r="U221" s="50"/>
      <c r="V221" s="63"/>
      <c r="W221" s="53"/>
    </row>
    <row r="222" spans="1:23" s="22" customFormat="1" x14ac:dyDescent="0.2">
      <c r="A222" s="23" t="s">
        <v>829</v>
      </c>
      <c r="B222" s="12" t="s">
        <v>19</v>
      </c>
      <c r="C222" s="15" t="s">
        <v>21</v>
      </c>
      <c r="D222" s="15" t="s">
        <v>262</v>
      </c>
      <c r="E222" s="16"/>
      <c r="F222" s="12" t="s">
        <v>346</v>
      </c>
      <c r="G222" s="12" t="s">
        <v>3</v>
      </c>
      <c r="H222" s="24">
        <v>49.4</v>
      </c>
      <c r="I222" s="25">
        <f t="shared" si="19"/>
        <v>24.7</v>
      </c>
      <c r="J222" s="25">
        <f t="shared" si="20"/>
        <v>16.466666666666665</v>
      </c>
      <c r="K222" s="24">
        <f t="shared" si="22"/>
        <v>59.28</v>
      </c>
      <c r="L222" s="67">
        <v>42583</v>
      </c>
      <c r="M222" s="12" t="s">
        <v>1648</v>
      </c>
      <c r="N222" s="27">
        <v>9</v>
      </c>
      <c r="O222" s="68">
        <f t="shared" si="21"/>
        <v>9</v>
      </c>
      <c r="P222" s="28"/>
      <c r="Q222" s="27"/>
      <c r="R222" s="27"/>
      <c r="S222" s="70"/>
      <c r="T222" s="65"/>
      <c r="U222" s="50"/>
      <c r="V222" s="63"/>
      <c r="W222" s="53"/>
    </row>
    <row r="223" spans="1:23" s="22" customFormat="1" x14ac:dyDescent="0.2">
      <c r="A223" s="23" t="s">
        <v>829</v>
      </c>
      <c r="B223" s="12" t="s">
        <v>849</v>
      </c>
      <c r="C223" s="15" t="s">
        <v>982</v>
      </c>
      <c r="D223" s="15" t="s">
        <v>983</v>
      </c>
      <c r="E223" s="16" t="s">
        <v>1686</v>
      </c>
      <c r="F223" s="12" t="s">
        <v>984</v>
      </c>
      <c r="G223" s="12" t="s">
        <v>3</v>
      </c>
      <c r="H223" s="24">
        <v>47.98</v>
      </c>
      <c r="I223" s="25">
        <f t="shared" si="19"/>
        <v>23.99</v>
      </c>
      <c r="J223" s="25">
        <f t="shared" si="20"/>
        <v>15.993333333333332</v>
      </c>
      <c r="K223" s="24">
        <f t="shared" si="22"/>
        <v>57.575999999999993</v>
      </c>
      <c r="L223" s="67">
        <v>42583</v>
      </c>
      <c r="M223" s="12" t="s">
        <v>1648</v>
      </c>
      <c r="N223" s="27">
        <v>3</v>
      </c>
      <c r="O223" s="68">
        <f t="shared" si="21"/>
        <v>3</v>
      </c>
      <c r="P223" s="28"/>
      <c r="Q223" s="27"/>
      <c r="R223" s="27"/>
      <c r="S223" s="70"/>
      <c r="T223" s="65"/>
      <c r="U223" s="50"/>
      <c r="V223" s="63"/>
      <c r="W223" s="53"/>
    </row>
    <row r="224" spans="1:23" s="22" customFormat="1" x14ac:dyDescent="0.2">
      <c r="A224" s="23" t="s">
        <v>830</v>
      </c>
      <c r="B224" s="12" t="s">
        <v>849</v>
      </c>
      <c r="C224" s="15" t="s">
        <v>24</v>
      </c>
      <c r="D224" s="15" t="s">
        <v>263</v>
      </c>
      <c r="E224" s="16"/>
      <c r="F224" s="12" t="s">
        <v>346</v>
      </c>
      <c r="G224" s="12" t="s">
        <v>3</v>
      </c>
      <c r="H224" s="24">
        <v>49.4</v>
      </c>
      <c r="I224" s="25">
        <f t="shared" si="19"/>
        <v>24.7</v>
      </c>
      <c r="J224" s="25">
        <f t="shared" si="20"/>
        <v>16.466666666666665</v>
      </c>
      <c r="K224" s="24">
        <f t="shared" si="22"/>
        <v>59.28</v>
      </c>
      <c r="L224" s="67">
        <v>42583</v>
      </c>
      <c r="M224" s="12" t="s">
        <v>1648</v>
      </c>
      <c r="N224" s="27">
        <v>5</v>
      </c>
      <c r="O224" s="68">
        <f t="shared" si="21"/>
        <v>5</v>
      </c>
      <c r="P224" s="28"/>
      <c r="Q224" s="27"/>
      <c r="R224" s="27"/>
      <c r="S224" s="70"/>
      <c r="T224" s="65"/>
      <c r="U224" s="50"/>
      <c r="V224" s="63"/>
      <c r="W224" s="53"/>
    </row>
    <row r="225" spans="1:23" s="22" customFormat="1" x14ac:dyDescent="0.2">
      <c r="A225" s="23" t="s">
        <v>830</v>
      </c>
      <c r="B225" s="32" t="s">
        <v>103</v>
      </c>
      <c r="C225" s="15" t="s">
        <v>24</v>
      </c>
      <c r="D225" s="15" t="s">
        <v>263</v>
      </c>
      <c r="E225" s="16"/>
      <c r="F225" s="12" t="s">
        <v>346</v>
      </c>
      <c r="G225" s="12" t="s">
        <v>3</v>
      </c>
      <c r="H225" s="35">
        <v>42.41</v>
      </c>
      <c r="I225" s="25">
        <f t="shared" si="19"/>
        <v>21.204999999999998</v>
      </c>
      <c r="J225" s="25">
        <f t="shared" si="20"/>
        <v>14.136666666666665</v>
      </c>
      <c r="K225" s="24">
        <f t="shared" si="22"/>
        <v>50.891999999999996</v>
      </c>
      <c r="L225" s="67">
        <v>42583</v>
      </c>
      <c r="M225" s="12" t="s">
        <v>1648</v>
      </c>
      <c r="N225" s="27">
        <v>3</v>
      </c>
      <c r="O225" s="68">
        <f t="shared" si="21"/>
        <v>3</v>
      </c>
      <c r="P225" s="28"/>
      <c r="Q225" s="27"/>
      <c r="R225" s="27"/>
      <c r="S225" s="70"/>
      <c r="T225" s="65"/>
      <c r="U225" s="50"/>
      <c r="V225" s="63"/>
      <c r="W225" s="53"/>
    </row>
    <row r="226" spans="1:23" s="22" customFormat="1" x14ac:dyDescent="0.2">
      <c r="A226" s="23" t="s">
        <v>830</v>
      </c>
      <c r="B226" s="12" t="s">
        <v>586</v>
      </c>
      <c r="C226" s="15" t="s">
        <v>24</v>
      </c>
      <c r="D226" s="15" t="s">
        <v>263</v>
      </c>
      <c r="E226" s="16"/>
      <c r="F226" s="12" t="s">
        <v>346</v>
      </c>
      <c r="G226" s="12" t="s">
        <v>3</v>
      </c>
      <c r="H226" s="24">
        <v>49.4</v>
      </c>
      <c r="I226" s="25">
        <f t="shared" si="19"/>
        <v>24.7</v>
      </c>
      <c r="J226" s="25">
        <f t="shared" si="20"/>
        <v>16.466666666666665</v>
      </c>
      <c r="K226" s="24">
        <f t="shared" si="22"/>
        <v>59.28</v>
      </c>
      <c r="L226" s="67">
        <v>42583</v>
      </c>
      <c r="M226" s="12" t="s">
        <v>1648</v>
      </c>
      <c r="N226" s="27">
        <v>11</v>
      </c>
      <c r="O226" s="68">
        <f t="shared" si="21"/>
        <v>11</v>
      </c>
      <c r="P226" s="28"/>
      <c r="Q226" s="27"/>
      <c r="R226" s="27"/>
      <c r="S226" s="70"/>
      <c r="T226" s="65"/>
      <c r="U226" s="50"/>
      <c r="V226" s="63"/>
      <c r="W226" s="53"/>
    </row>
    <row r="227" spans="1:23" s="22" customFormat="1" x14ac:dyDescent="0.2">
      <c r="A227" s="23" t="s">
        <v>830</v>
      </c>
      <c r="B227" s="12" t="s">
        <v>34</v>
      </c>
      <c r="C227" s="15" t="s">
        <v>24</v>
      </c>
      <c r="D227" s="15" t="s">
        <v>263</v>
      </c>
      <c r="E227" s="16"/>
      <c r="F227" s="12" t="s">
        <v>346</v>
      </c>
      <c r="G227" s="14" t="s">
        <v>3</v>
      </c>
      <c r="H227" s="24">
        <v>49.4</v>
      </c>
      <c r="I227" s="25">
        <f t="shared" si="19"/>
        <v>24.7</v>
      </c>
      <c r="J227" s="25">
        <f t="shared" si="20"/>
        <v>16.466666666666665</v>
      </c>
      <c r="K227" s="24">
        <f t="shared" si="22"/>
        <v>59.28</v>
      </c>
      <c r="L227" s="67">
        <v>42583</v>
      </c>
      <c r="M227" s="12" t="s">
        <v>1648</v>
      </c>
      <c r="N227" s="27">
        <v>5</v>
      </c>
      <c r="O227" s="68">
        <f t="shared" si="21"/>
        <v>5</v>
      </c>
      <c r="P227" s="28"/>
      <c r="Q227" s="27"/>
      <c r="R227" s="27"/>
      <c r="S227" s="70"/>
      <c r="T227" s="65"/>
      <c r="U227" s="50"/>
      <c r="V227" s="63"/>
      <c r="W227" s="53"/>
    </row>
    <row r="228" spans="1:23" s="22" customFormat="1" x14ac:dyDescent="0.2">
      <c r="A228" s="23" t="s">
        <v>833</v>
      </c>
      <c r="B228" s="12" t="s">
        <v>103</v>
      </c>
      <c r="C228" s="15" t="s">
        <v>104</v>
      </c>
      <c r="D228" s="15" t="s">
        <v>272</v>
      </c>
      <c r="E228" s="16"/>
      <c r="F228" s="12" t="s">
        <v>346</v>
      </c>
      <c r="G228" s="14" t="s">
        <v>3</v>
      </c>
      <c r="H228" s="24">
        <v>47.7</v>
      </c>
      <c r="I228" s="25">
        <f t="shared" si="19"/>
        <v>23.85</v>
      </c>
      <c r="J228" s="25">
        <f t="shared" si="20"/>
        <v>15.9</v>
      </c>
      <c r="K228" s="24">
        <f t="shared" si="22"/>
        <v>57.24</v>
      </c>
      <c r="L228" s="67">
        <v>42583</v>
      </c>
      <c r="M228" s="14" t="s">
        <v>1648</v>
      </c>
      <c r="N228" s="27">
        <v>1</v>
      </c>
      <c r="O228" s="68">
        <f t="shared" si="21"/>
        <v>1</v>
      </c>
      <c r="P228" s="27"/>
      <c r="Q228" s="27"/>
      <c r="R228" s="27"/>
      <c r="S228" s="70"/>
      <c r="T228" s="65"/>
      <c r="U228" s="50"/>
      <c r="V228" s="63"/>
      <c r="W228" s="53"/>
    </row>
    <row r="229" spans="1:23" s="22" customFormat="1" x14ac:dyDescent="0.2">
      <c r="A229" s="23" t="s">
        <v>833</v>
      </c>
      <c r="B229" s="12" t="s">
        <v>586</v>
      </c>
      <c r="C229" s="15" t="s">
        <v>104</v>
      </c>
      <c r="D229" s="15" t="s">
        <v>272</v>
      </c>
      <c r="E229" s="16"/>
      <c r="F229" s="12" t="s">
        <v>346</v>
      </c>
      <c r="G229" s="14" t="s">
        <v>3</v>
      </c>
      <c r="H229" s="24">
        <v>47.7</v>
      </c>
      <c r="I229" s="25">
        <f t="shared" si="19"/>
        <v>23.85</v>
      </c>
      <c r="J229" s="25">
        <f t="shared" si="20"/>
        <v>15.9</v>
      </c>
      <c r="K229" s="24">
        <f t="shared" si="22"/>
        <v>57.24</v>
      </c>
      <c r="L229" s="67">
        <v>42583</v>
      </c>
      <c r="M229" s="14" t="s">
        <v>1648</v>
      </c>
      <c r="N229" s="27">
        <v>11</v>
      </c>
      <c r="O229" s="68">
        <f t="shared" si="21"/>
        <v>11</v>
      </c>
      <c r="P229" s="28"/>
      <c r="Q229" s="27"/>
      <c r="R229" s="27"/>
      <c r="S229" s="70"/>
      <c r="T229" s="65"/>
      <c r="U229" s="50"/>
      <c r="V229" s="63"/>
      <c r="W229" s="53"/>
    </row>
    <row r="230" spans="1:23" s="22" customFormat="1" x14ac:dyDescent="0.2">
      <c r="A230" s="23" t="s">
        <v>833</v>
      </c>
      <c r="B230" s="12" t="s">
        <v>1131</v>
      </c>
      <c r="C230" s="15" t="s">
        <v>104</v>
      </c>
      <c r="D230" s="15" t="s">
        <v>272</v>
      </c>
      <c r="E230" s="16"/>
      <c r="F230" s="12" t="s">
        <v>346</v>
      </c>
      <c r="G230" s="14" t="s">
        <v>3</v>
      </c>
      <c r="H230" s="24">
        <v>47.7</v>
      </c>
      <c r="I230" s="25">
        <f t="shared" si="19"/>
        <v>23.85</v>
      </c>
      <c r="J230" s="25">
        <f t="shared" si="20"/>
        <v>15.9</v>
      </c>
      <c r="K230" s="24">
        <f t="shared" si="22"/>
        <v>57.24</v>
      </c>
      <c r="L230" s="67">
        <v>42583</v>
      </c>
      <c r="M230" s="14" t="s">
        <v>1648</v>
      </c>
      <c r="N230" s="27">
        <v>2</v>
      </c>
      <c r="O230" s="68">
        <f t="shared" si="21"/>
        <v>2</v>
      </c>
      <c r="P230" s="28"/>
      <c r="Q230" s="27"/>
      <c r="R230" s="27"/>
      <c r="S230" s="70"/>
      <c r="T230" s="65"/>
      <c r="U230" s="50"/>
      <c r="V230" s="63"/>
      <c r="W230" s="53"/>
    </row>
    <row r="231" spans="1:23" s="22" customFormat="1" x14ac:dyDescent="0.2">
      <c r="A231" s="23" t="s">
        <v>833</v>
      </c>
      <c r="B231" s="12" t="s">
        <v>586</v>
      </c>
      <c r="C231" s="15" t="s">
        <v>20</v>
      </c>
      <c r="D231" s="15" t="s">
        <v>261</v>
      </c>
      <c r="E231" s="16"/>
      <c r="F231" s="12" t="s">
        <v>346</v>
      </c>
      <c r="G231" s="12" t="s">
        <v>3</v>
      </c>
      <c r="H231" s="24">
        <v>49.4</v>
      </c>
      <c r="I231" s="25">
        <f t="shared" si="19"/>
        <v>24.7</v>
      </c>
      <c r="J231" s="25">
        <f t="shared" si="20"/>
        <v>16.466666666666665</v>
      </c>
      <c r="K231" s="24">
        <f t="shared" si="22"/>
        <v>59.28</v>
      </c>
      <c r="L231" s="67">
        <v>42583</v>
      </c>
      <c r="M231" s="14" t="s">
        <v>1648</v>
      </c>
      <c r="N231" s="27">
        <v>5</v>
      </c>
      <c r="O231" s="68">
        <f t="shared" si="21"/>
        <v>5</v>
      </c>
      <c r="P231" s="28"/>
      <c r="Q231" s="27"/>
      <c r="R231" s="27"/>
      <c r="S231" s="70"/>
      <c r="T231" s="65"/>
      <c r="U231" s="50"/>
      <c r="V231" s="63"/>
      <c r="W231" s="53"/>
    </row>
    <row r="232" spans="1:23" s="22" customFormat="1" x14ac:dyDescent="0.2">
      <c r="A232" s="23" t="s">
        <v>833</v>
      </c>
      <c r="B232" s="12" t="s">
        <v>103</v>
      </c>
      <c r="C232" s="15" t="s">
        <v>20</v>
      </c>
      <c r="D232" s="15" t="s">
        <v>261</v>
      </c>
      <c r="E232" s="16"/>
      <c r="F232" s="12" t="s">
        <v>346</v>
      </c>
      <c r="G232" s="12" t="s">
        <v>3</v>
      </c>
      <c r="H232" s="24">
        <v>49.4</v>
      </c>
      <c r="I232" s="25">
        <f t="shared" si="19"/>
        <v>24.7</v>
      </c>
      <c r="J232" s="25">
        <f t="shared" si="20"/>
        <v>16.466666666666665</v>
      </c>
      <c r="K232" s="24">
        <f t="shared" si="22"/>
        <v>59.28</v>
      </c>
      <c r="L232" s="67">
        <v>42583</v>
      </c>
      <c r="M232" s="12" t="s">
        <v>1648</v>
      </c>
      <c r="N232" s="27">
        <v>5</v>
      </c>
      <c r="O232" s="68">
        <f t="shared" si="21"/>
        <v>5</v>
      </c>
      <c r="P232" s="28"/>
      <c r="Q232" s="27"/>
      <c r="R232" s="27"/>
      <c r="S232" s="70"/>
      <c r="T232" s="65"/>
      <c r="U232" s="50"/>
      <c r="V232" s="63"/>
      <c r="W232" s="53"/>
    </row>
    <row r="233" spans="1:23" s="22" customFormat="1" x14ac:dyDescent="0.2">
      <c r="A233" s="23" t="s">
        <v>833</v>
      </c>
      <c r="B233" s="12" t="s">
        <v>586</v>
      </c>
      <c r="C233" s="15" t="s">
        <v>202</v>
      </c>
      <c r="D233" s="15" t="s">
        <v>265</v>
      </c>
      <c r="E233" s="16"/>
      <c r="F233" s="12" t="s">
        <v>346</v>
      </c>
      <c r="G233" s="12" t="s">
        <v>3</v>
      </c>
      <c r="H233" s="24">
        <v>49.4</v>
      </c>
      <c r="I233" s="25">
        <f t="shared" si="19"/>
        <v>24.7</v>
      </c>
      <c r="J233" s="25">
        <f t="shared" si="20"/>
        <v>16.466666666666665</v>
      </c>
      <c r="K233" s="24">
        <f t="shared" si="22"/>
        <v>59.28</v>
      </c>
      <c r="L233" s="67">
        <v>42583</v>
      </c>
      <c r="M233" s="12" t="s">
        <v>1648</v>
      </c>
      <c r="N233" s="27">
        <v>7</v>
      </c>
      <c r="O233" s="68">
        <f t="shared" si="21"/>
        <v>7</v>
      </c>
      <c r="P233" s="27"/>
      <c r="Q233" s="27"/>
      <c r="R233" s="27"/>
      <c r="S233" s="70"/>
      <c r="T233" s="65"/>
      <c r="U233" s="50"/>
      <c r="V233" s="63"/>
      <c r="W233" s="53"/>
    </row>
    <row r="234" spans="1:23" s="22" customFormat="1" x14ac:dyDescent="0.2">
      <c r="A234" s="23" t="s">
        <v>833</v>
      </c>
      <c r="B234" s="12" t="s">
        <v>503</v>
      </c>
      <c r="C234" s="15" t="s">
        <v>2570</v>
      </c>
      <c r="D234" s="15"/>
      <c r="E234" s="15"/>
      <c r="F234" s="12"/>
      <c r="G234" s="12" t="s">
        <v>3</v>
      </c>
      <c r="H234" s="30"/>
      <c r="I234" s="25">
        <f t="shared" si="19"/>
        <v>0</v>
      </c>
      <c r="J234" s="25">
        <f t="shared" si="20"/>
        <v>0</v>
      </c>
      <c r="K234" s="24">
        <f t="shared" si="22"/>
        <v>0</v>
      </c>
      <c r="L234" s="67">
        <v>42583</v>
      </c>
      <c r="M234" s="12" t="s">
        <v>1648</v>
      </c>
      <c r="N234" s="15">
        <v>1</v>
      </c>
      <c r="O234" s="68">
        <f t="shared" si="21"/>
        <v>1</v>
      </c>
      <c r="P234" s="15"/>
      <c r="Q234" s="15"/>
      <c r="R234" s="15"/>
      <c r="S234" s="71"/>
      <c r="T234" s="65"/>
      <c r="U234" s="50"/>
      <c r="V234" s="63"/>
      <c r="W234" s="53"/>
    </row>
    <row r="235" spans="1:23" s="22" customFormat="1" x14ac:dyDescent="0.2">
      <c r="A235" s="23" t="s">
        <v>834</v>
      </c>
      <c r="B235" s="12" t="s">
        <v>150</v>
      </c>
      <c r="C235" s="15" t="s">
        <v>204</v>
      </c>
      <c r="D235" s="15" t="s">
        <v>274</v>
      </c>
      <c r="E235" s="16"/>
      <c r="F235" s="12" t="s">
        <v>346</v>
      </c>
      <c r="G235" s="12" t="s">
        <v>3</v>
      </c>
      <c r="H235" s="24">
        <v>47.7</v>
      </c>
      <c r="I235" s="25">
        <f t="shared" si="19"/>
        <v>23.85</v>
      </c>
      <c r="J235" s="25">
        <f t="shared" si="20"/>
        <v>15.9</v>
      </c>
      <c r="K235" s="24">
        <f t="shared" si="22"/>
        <v>57.24</v>
      </c>
      <c r="L235" s="67">
        <v>42583</v>
      </c>
      <c r="M235" s="12" t="s">
        <v>1648</v>
      </c>
      <c r="N235" s="27">
        <v>1</v>
      </c>
      <c r="O235" s="68">
        <f t="shared" si="21"/>
        <v>1</v>
      </c>
      <c r="P235" s="27"/>
      <c r="Q235" s="27"/>
      <c r="R235" s="27"/>
      <c r="S235" s="70"/>
      <c r="T235" s="65"/>
      <c r="U235" s="50"/>
      <c r="V235" s="63"/>
      <c r="W235" s="53"/>
    </row>
    <row r="236" spans="1:23" s="22" customFormat="1" x14ac:dyDescent="0.2">
      <c r="A236" s="23" t="s">
        <v>834</v>
      </c>
      <c r="B236" s="12" t="s">
        <v>34</v>
      </c>
      <c r="C236" s="15" t="s">
        <v>204</v>
      </c>
      <c r="D236" s="15" t="s">
        <v>274</v>
      </c>
      <c r="E236" s="16"/>
      <c r="F236" s="12" t="s">
        <v>346</v>
      </c>
      <c r="G236" s="12" t="s">
        <v>3</v>
      </c>
      <c r="H236" s="24">
        <v>47.7</v>
      </c>
      <c r="I236" s="25">
        <f t="shared" si="19"/>
        <v>23.85</v>
      </c>
      <c r="J236" s="25">
        <f t="shared" si="20"/>
        <v>15.9</v>
      </c>
      <c r="K236" s="24">
        <f t="shared" si="22"/>
        <v>57.24</v>
      </c>
      <c r="L236" s="67">
        <v>42583</v>
      </c>
      <c r="M236" s="12" t="s">
        <v>1648</v>
      </c>
      <c r="N236" s="27">
        <v>1</v>
      </c>
      <c r="O236" s="68">
        <f t="shared" si="21"/>
        <v>1</v>
      </c>
      <c r="P236" s="27"/>
      <c r="Q236" s="27"/>
      <c r="R236" s="27"/>
      <c r="S236" s="70"/>
      <c r="T236" s="65"/>
      <c r="U236" s="50"/>
      <c r="V236" s="63"/>
      <c r="W236" s="53"/>
    </row>
    <row r="237" spans="1:23" s="22" customFormat="1" x14ac:dyDescent="0.2">
      <c r="A237" s="23" t="s">
        <v>834</v>
      </c>
      <c r="B237" s="12" t="s">
        <v>586</v>
      </c>
      <c r="C237" s="15" t="s">
        <v>204</v>
      </c>
      <c r="D237" s="15" t="s">
        <v>274</v>
      </c>
      <c r="E237" s="16"/>
      <c r="F237" s="12" t="s">
        <v>346</v>
      </c>
      <c r="G237" s="12" t="s">
        <v>3</v>
      </c>
      <c r="H237" s="24">
        <v>47.7</v>
      </c>
      <c r="I237" s="25">
        <f t="shared" si="19"/>
        <v>23.85</v>
      </c>
      <c r="J237" s="25">
        <f t="shared" si="20"/>
        <v>15.9</v>
      </c>
      <c r="K237" s="24">
        <f t="shared" si="22"/>
        <v>57.24</v>
      </c>
      <c r="L237" s="67">
        <v>42583</v>
      </c>
      <c r="M237" s="12" t="s">
        <v>1648</v>
      </c>
      <c r="N237" s="27">
        <v>2</v>
      </c>
      <c r="O237" s="68">
        <f t="shared" si="21"/>
        <v>2</v>
      </c>
      <c r="P237" s="28"/>
      <c r="Q237" s="27"/>
      <c r="R237" s="27"/>
      <c r="S237" s="70"/>
      <c r="T237" s="65"/>
      <c r="U237" s="50"/>
      <c r="V237" s="63"/>
      <c r="W237" s="53"/>
    </row>
    <row r="238" spans="1:23" s="22" customFormat="1" x14ac:dyDescent="0.2">
      <c r="A238" s="23" t="s">
        <v>834</v>
      </c>
      <c r="B238" s="12" t="s">
        <v>103</v>
      </c>
      <c r="C238" s="15" t="s">
        <v>201</v>
      </c>
      <c r="D238" s="15" t="s">
        <v>268</v>
      </c>
      <c r="E238" s="16"/>
      <c r="F238" s="12" t="s">
        <v>346</v>
      </c>
      <c r="G238" s="12" t="s">
        <v>3</v>
      </c>
      <c r="H238" s="24">
        <v>49.4</v>
      </c>
      <c r="I238" s="25">
        <f t="shared" si="19"/>
        <v>24.7</v>
      </c>
      <c r="J238" s="25">
        <f t="shared" si="20"/>
        <v>16.466666666666665</v>
      </c>
      <c r="K238" s="24">
        <f t="shared" si="22"/>
        <v>59.28</v>
      </c>
      <c r="L238" s="67">
        <v>42583</v>
      </c>
      <c r="M238" s="12" t="s">
        <v>1648</v>
      </c>
      <c r="N238" s="27">
        <v>3</v>
      </c>
      <c r="O238" s="68">
        <f t="shared" si="21"/>
        <v>3</v>
      </c>
      <c r="P238" s="28"/>
      <c r="Q238" s="27"/>
      <c r="R238" s="27"/>
      <c r="S238" s="70"/>
      <c r="T238" s="65"/>
      <c r="U238" s="50"/>
      <c r="V238" s="63"/>
      <c r="W238" s="53"/>
    </row>
    <row r="239" spans="1:23" s="22" customFormat="1" x14ac:dyDescent="0.2">
      <c r="A239" s="23" t="s">
        <v>834</v>
      </c>
      <c r="B239" s="12" t="s">
        <v>34</v>
      </c>
      <c r="C239" s="15" t="s">
        <v>201</v>
      </c>
      <c r="D239" s="15" t="s">
        <v>268</v>
      </c>
      <c r="E239" s="16"/>
      <c r="F239" s="12" t="s">
        <v>346</v>
      </c>
      <c r="G239" s="12" t="s">
        <v>3</v>
      </c>
      <c r="H239" s="24">
        <v>49.4</v>
      </c>
      <c r="I239" s="25">
        <f t="shared" si="19"/>
        <v>24.7</v>
      </c>
      <c r="J239" s="25">
        <f t="shared" si="20"/>
        <v>16.466666666666665</v>
      </c>
      <c r="K239" s="24">
        <f t="shared" si="22"/>
        <v>59.28</v>
      </c>
      <c r="L239" s="67">
        <v>42583</v>
      </c>
      <c r="M239" s="12" t="s">
        <v>1648</v>
      </c>
      <c r="N239" s="27">
        <v>1</v>
      </c>
      <c r="O239" s="68">
        <f t="shared" si="21"/>
        <v>1</v>
      </c>
      <c r="P239" s="28"/>
      <c r="Q239" s="27"/>
      <c r="R239" s="27"/>
      <c r="S239" s="70"/>
      <c r="T239" s="65"/>
      <c r="U239" s="50"/>
      <c r="V239" s="63"/>
      <c r="W239" s="53"/>
    </row>
    <row r="240" spans="1:23" s="22" customFormat="1" x14ac:dyDescent="0.2">
      <c r="A240" s="23" t="s">
        <v>834</v>
      </c>
      <c r="B240" s="12" t="s">
        <v>586</v>
      </c>
      <c r="C240" s="15" t="s">
        <v>201</v>
      </c>
      <c r="D240" s="15" t="s">
        <v>268</v>
      </c>
      <c r="E240" s="16"/>
      <c r="F240" s="12" t="s">
        <v>346</v>
      </c>
      <c r="G240" s="14" t="s">
        <v>3</v>
      </c>
      <c r="H240" s="24">
        <v>49.4</v>
      </c>
      <c r="I240" s="25">
        <f t="shared" si="19"/>
        <v>24.7</v>
      </c>
      <c r="J240" s="25">
        <f t="shared" si="20"/>
        <v>16.466666666666665</v>
      </c>
      <c r="K240" s="24">
        <f t="shared" si="22"/>
        <v>59.28</v>
      </c>
      <c r="L240" s="67">
        <v>42583</v>
      </c>
      <c r="M240" s="12" t="s">
        <v>1648</v>
      </c>
      <c r="N240" s="27">
        <v>2</v>
      </c>
      <c r="O240" s="68">
        <f t="shared" si="21"/>
        <v>2</v>
      </c>
      <c r="P240" s="28"/>
      <c r="Q240" s="27"/>
      <c r="R240" s="27"/>
      <c r="S240" s="70"/>
      <c r="T240" s="65"/>
      <c r="U240" s="50"/>
      <c r="V240" s="63"/>
      <c r="W240" s="53"/>
    </row>
    <row r="241" spans="1:23" s="22" customFormat="1" x14ac:dyDescent="0.2">
      <c r="A241" s="23" t="s">
        <v>834</v>
      </c>
      <c r="B241" s="12" t="s">
        <v>1131</v>
      </c>
      <c r="C241" s="15" t="s">
        <v>541</v>
      </c>
      <c r="D241" s="15"/>
      <c r="E241" s="15"/>
      <c r="F241" s="12"/>
      <c r="G241" s="14" t="s">
        <v>3</v>
      </c>
      <c r="H241" s="30"/>
      <c r="I241" s="25">
        <f t="shared" si="19"/>
        <v>0</v>
      </c>
      <c r="J241" s="25">
        <f t="shared" si="20"/>
        <v>0</v>
      </c>
      <c r="K241" s="24">
        <f t="shared" si="22"/>
        <v>0</v>
      </c>
      <c r="L241" s="67">
        <v>42583</v>
      </c>
      <c r="M241" s="12" t="s">
        <v>1648</v>
      </c>
      <c r="N241" s="15">
        <v>4</v>
      </c>
      <c r="O241" s="68">
        <f t="shared" si="21"/>
        <v>4</v>
      </c>
      <c r="P241" s="15"/>
      <c r="Q241" s="15"/>
      <c r="R241" s="15"/>
      <c r="S241" s="71"/>
      <c r="T241" s="65"/>
      <c r="U241" s="50"/>
      <c r="V241" s="63"/>
      <c r="W241" s="53"/>
    </row>
    <row r="242" spans="1:23" s="22" customFormat="1" x14ac:dyDescent="0.2">
      <c r="A242" s="23" t="s">
        <v>834</v>
      </c>
      <c r="B242" s="12" t="s">
        <v>849</v>
      </c>
      <c r="C242" s="15" t="s">
        <v>541</v>
      </c>
      <c r="D242" s="15"/>
      <c r="E242" s="15"/>
      <c r="F242" s="12"/>
      <c r="G242" s="14" t="s">
        <v>3</v>
      </c>
      <c r="H242" s="30"/>
      <c r="I242" s="25">
        <f t="shared" ref="I242:I307" si="23">+H242/2</f>
        <v>0</v>
      </c>
      <c r="J242" s="25">
        <f t="shared" si="20"/>
        <v>0</v>
      </c>
      <c r="K242" s="24">
        <f t="shared" si="22"/>
        <v>0</v>
      </c>
      <c r="L242" s="67">
        <v>42583</v>
      </c>
      <c r="M242" s="12" t="s">
        <v>1648</v>
      </c>
      <c r="N242" s="15">
        <v>3</v>
      </c>
      <c r="O242" s="68">
        <f t="shared" si="21"/>
        <v>3</v>
      </c>
      <c r="P242" s="15"/>
      <c r="Q242" s="15"/>
      <c r="R242" s="15"/>
      <c r="S242" s="71"/>
      <c r="T242" s="65"/>
      <c r="U242" s="50"/>
      <c r="V242" s="63"/>
      <c r="W242" s="53"/>
    </row>
    <row r="243" spans="1:23" s="22" customFormat="1" x14ac:dyDescent="0.2">
      <c r="A243" s="23" t="s">
        <v>832</v>
      </c>
      <c r="B243" s="12" t="s">
        <v>108</v>
      </c>
      <c r="C243" s="15" t="s">
        <v>31</v>
      </c>
      <c r="D243" s="15" t="s">
        <v>219</v>
      </c>
      <c r="E243" s="16"/>
      <c r="F243" s="12" t="s">
        <v>346</v>
      </c>
      <c r="G243" s="14" t="s">
        <v>3</v>
      </c>
      <c r="H243" s="24">
        <v>47.7</v>
      </c>
      <c r="I243" s="25">
        <f t="shared" si="23"/>
        <v>23.85</v>
      </c>
      <c r="J243" s="25">
        <f t="shared" si="20"/>
        <v>15.9</v>
      </c>
      <c r="K243" s="24">
        <f t="shared" si="22"/>
        <v>57.24</v>
      </c>
      <c r="L243" s="67">
        <v>42583</v>
      </c>
      <c r="M243" s="12" t="s">
        <v>1648</v>
      </c>
      <c r="N243" s="27">
        <v>3</v>
      </c>
      <c r="O243" s="68">
        <f t="shared" si="21"/>
        <v>3</v>
      </c>
      <c r="P243" s="28"/>
      <c r="Q243" s="27"/>
      <c r="R243" s="27"/>
      <c r="S243" s="70"/>
      <c r="T243" s="65"/>
      <c r="U243" s="50"/>
      <c r="V243" s="63"/>
      <c r="W243" s="53"/>
    </row>
    <row r="244" spans="1:23" s="22" customFormat="1" x14ac:dyDescent="0.2">
      <c r="A244" s="23" t="s">
        <v>832</v>
      </c>
      <c r="B244" s="12" t="s">
        <v>849</v>
      </c>
      <c r="C244" s="15" t="s">
        <v>31</v>
      </c>
      <c r="D244" s="15" t="s">
        <v>219</v>
      </c>
      <c r="E244" s="16"/>
      <c r="F244" s="12" t="s">
        <v>346</v>
      </c>
      <c r="G244" s="12" t="s">
        <v>3</v>
      </c>
      <c r="H244" s="24">
        <v>47.7</v>
      </c>
      <c r="I244" s="25">
        <f t="shared" si="23"/>
        <v>23.85</v>
      </c>
      <c r="J244" s="25">
        <f t="shared" si="20"/>
        <v>15.9</v>
      </c>
      <c r="K244" s="24">
        <f t="shared" si="22"/>
        <v>57.24</v>
      </c>
      <c r="L244" s="67">
        <v>42583</v>
      </c>
      <c r="M244" s="12" t="s">
        <v>1648</v>
      </c>
      <c r="N244" s="27">
        <v>2</v>
      </c>
      <c r="O244" s="68">
        <f t="shared" si="21"/>
        <v>2</v>
      </c>
      <c r="P244" s="28"/>
      <c r="Q244" s="27"/>
      <c r="R244" s="27"/>
      <c r="S244" s="70"/>
      <c r="T244" s="65"/>
      <c r="U244" s="50"/>
      <c r="V244" s="63"/>
      <c r="W244" s="53"/>
    </row>
    <row r="245" spans="1:23" s="22" customFormat="1" x14ac:dyDescent="0.2">
      <c r="A245" s="23" t="s">
        <v>832</v>
      </c>
      <c r="B245" s="12" t="s">
        <v>586</v>
      </c>
      <c r="C245" s="15" t="s">
        <v>31</v>
      </c>
      <c r="D245" s="15" t="s">
        <v>219</v>
      </c>
      <c r="E245" s="16"/>
      <c r="F245" s="12" t="s">
        <v>346</v>
      </c>
      <c r="G245" s="12" t="s">
        <v>3</v>
      </c>
      <c r="H245" s="24">
        <v>47.7</v>
      </c>
      <c r="I245" s="25">
        <f t="shared" si="23"/>
        <v>23.85</v>
      </c>
      <c r="J245" s="25">
        <f t="shared" si="20"/>
        <v>15.9</v>
      </c>
      <c r="K245" s="24">
        <f t="shared" si="22"/>
        <v>57.24</v>
      </c>
      <c r="L245" s="67">
        <v>42583</v>
      </c>
      <c r="M245" s="12" t="s">
        <v>1648</v>
      </c>
      <c r="N245" s="27">
        <v>2</v>
      </c>
      <c r="O245" s="68">
        <f t="shared" si="21"/>
        <v>2</v>
      </c>
      <c r="P245" s="28"/>
      <c r="Q245" s="27"/>
      <c r="R245" s="27"/>
      <c r="S245" s="70"/>
      <c r="T245" s="65"/>
      <c r="U245" s="50"/>
      <c r="V245" s="63"/>
      <c r="W245" s="53"/>
    </row>
    <row r="246" spans="1:23" s="22" customFormat="1" x14ac:dyDescent="0.2">
      <c r="A246" s="23" t="s">
        <v>832</v>
      </c>
      <c r="B246" s="12" t="s">
        <v>1101</v>
      </c>
      <c r="C246" s="15" t="s">
        <v>31</v>
      </c>
      <c r="D246" s="15" t="s">
        <v>219</v>
      </c>
      <c r="E246" s="16"/>
      <c r="F246" s="12" t="s">
        <v>346</v>
      </c>
      <c r="G246" s="12" t="s">
        <v>3</v>
      </c>
      <c r="H246" s="24">
        <v>47.7</v>
      </c>
      <c r="I246" s="25">
        <f t="shared" si="23"/>
        <v>23.85</v>
      </c>
      <c r="J246" s="25">
        <f t="shared" si="20"/>
        <v>15.9</v>
      </c>
      <c r="K246" s="24">
        <f t="shared" si="22"/>
        <v>57.24</v>
      </c>
      <c r="L246" s="67">
        <v>42583</v>
      </c>
      <c r="M246" s="12" t="s">
        <v>1648</v>
      </c>
      <c r="N246" s="27">
        <v>8</v>
      </c>
      <c r="O246" s="68">
        <f t="shared" si="21"/>
        <v>8</v>
      </c>
      <c r="P246" s="28"/>
      <c r="Q246" s="27"/>
      <c r="R246" s="27"/>
      <c r="S246" s="70"/>
      <c r="T246" s="65"/>
      <c r="U246" s="50"/>
      <c r="V246" s="63"/>
      <c r="W246" s="53"/>
    </row>
    <row r="247" spans="1:23" s="22" customFormat="1" x14ac:dyDescent="0.2">
      <c r="A247" s="23" t="s">
        <v>832</v>
      </c>
      <c r="B247" s="12" t="s">
        <v>1131</v>
      </c>
      <c r="C247" s="15" t="s">
        <v>31</v>
      </c>
      <c r="D247" s="15" t="s">
        <v>219</v>
      </c>
      <c r="E247" s="16"/>
      <c r="F247" s="12" t="s">
        <v>346</v>
      </c>
      <c r="G247" s="12" t="s">
        <v>3</v>
      </c>
      <c r="H247" s="24">
        <v>47.7</v>
      </c>
      <c r="I247" s="25">
        <f t="shared" si="23"/>
        <v>23.85</v>
      </c>
      <c r="J247" s="25">
        <f t="shared" si="20"/>
        <v>15.9</v>
      </c>
      <c r="K247" s="24">
        <f t="shared" si="22"/>
        <v>57.24</v>
      </c>
      <c r="L247" s="67">
        <v>42583</v>
      </c>
      <c r="M247" s="14" t="s">
        <v>1648</v>
      </c>
      <c r="N247" s="27">
        <v>1</v>
      </c>
      <c r="O247" s="68">
        <f t="shared" si="21"/>
        <v>1</v>
      </c>
      <c r="P247" s="28"/>
      <c r="Q247" s="27"/>
      <c r="R247" s="27"/>
      <c r="S247" s="70"/>
      <c r="T247" s="65"/>
      <c r="U247" s="50"/>
      <c r="V247" s="63"/>
      <c r="W247" s="53"/>
    </row>
    <row r="248" spans="1:23" s="22" customFormat="1" x14ac:dyDescent="0.2">
      <c r="A248" s="23" t="s">
        <v>832</v>
      </c>
      <c r="B248" s="12" t="s">
        <v>61</v>
      </c>
      <c r="C248" s="15" t="s">
        <v>412</v>
      </c>
      <c r="D248" s="15" t="s">
        <v>413</v>
      </c>
      <c r="E248" s="16"/>
      <c r="F248" s="12" t="s">
        <v>414</v>
      </c>
      <c r="G248" s="12" t="s">
        <v>3</v>
      </c>
      <c r="H248" s="24">
        <v>6.93</v>
      </c>
      <c r="I248" s="25">
        <f t="shared" si="23"/>
        <v>3.4649999999999999</v>
      </c>
      <c r="J248" s="25">
        <f t="shared" si="20"/>
        <v>2.31</v>
      </c>
      <c r="K248" s="24">
        <f t="shared" si="22"/>
        <v>8.3159999999999989</v>
      </c>
      <c r="L248" s="67">
        <v>42583</v>
      </c>
      <c r="M248" s="14" t="s">
        <v>1648</v>
      </c>
      <c r="N248" s="27">
        <v>1</v>
      </c>
      <c r="O248" s="68">
        <f t="shared" si="21"/>
        <v>1</v>
      </c>
      <c r="P248" s="27"/>
      <c r="Q248" s="27"/>
      <c r="R248" s="27"/>
      <c r="S248" s="70"/>
      <c r="T248" s="65"/>
      <c r="U248" s="50"/>
      <c r="V248" s="63"/>
      <c r="W248" s="53"/>
    </row>
    <row r="249" spans="1:23" s="22" customFormat="1" x14ac:dyDescent="0.2">
      <c r="A249" s="23" t="s">
        <v>832</v>
      </c>
      <c r="B249" s="12" t="s">
        <v>132</v>
      </c>
      <c r="C249" s="15" t="s">
        <v>133</v>
      </c>
      <c r="D249" s="15" t="s">
        <v>318</v>
      </c>
      <c r="E249" s="16"/>
      <c r="F249" s="12" t="s">
        <v>366</v>
      </c>
      <c r="G249" s="12" t="s">
        <v>3</v>
      </c>
      <c r="H249" s="24">
        <v>63.32</v>
      </c>
      <c r="I249" s="25">
        <f t="shared" si="23"/>
        <v>31.66</v>
      </c>
      <c r="J249" s="25">
        <f t="shared" si="20"/>
        <v>21.106666666666666</v>
      </c>
      <c r="K249" s="24">
        <f t="shared" si="22"/>
        <v>75.984000000000009</v>
      </c>
      <c r="L249" s="67">
        <v>42583</v>
      </c>
      <c r="M249" s="14" t="s">
        <v>1648</v>
      </c>
      <c r="N249" s="27">
        <v>1</v>
      </c>
      <c r="O249" s="68">
        <f t="shared" si="21"/>
        <v>1</v>
      </c>
      <c r="P249" s="27"/>
      <c r="Q249" s="27"/>
      <c r="R249" s="27"/>
      <c r="S249" s="70"/>
      <c r="T249" s="65"/>
      <c r="U249" s="50"/>
      <c r="V249" s="63"/>
      <c r="W249" s="53"/>
    </row>
    <row r="250" spans="1:23" s="22" customFormat="1" x14ac:dyDescent="0.2">
      <c r="A250" s="23" t="s">
        <v>832</v>
      </c>
      <c r="B250" s="12" t="s">
        <v>134</v>
      </c>
      <c r="C250" s="15" t="s">
        <v>135</v>
      </c>
      <c r="D250" s="15" t="s">
        <v>315</v>
      </c>
      <c r="E250" s="16" t="s">
        <v>51</v>
      </c>
      <c r="F250" s="12" t="s">
        <v>367</v>
      </c>
      <c r="G250" s="12" t="s">
        <v>3</v>
      </c>
      <c r="H250" s="24">
        <v>345.67</v>
      </c>
      <c r="I250" s="25">
        <f t="shared" si="23"/>
        <v>172.83500000000001</v>
      </c>
      <c r="J250" s="25">
        <f t="shared" si="20"/>
        <v>115.22333333333334</v>
      </c>
      <c r="K250" s="24">
        <f t="shared" si="22"/>
        <v>414.80400000000003</v>
      </c>
      <c r="L250" s="67">
        <v>42583</v>
      </c>
      <c r="M250" s="14" t="s">
        <v>1648</v>
      </c>
      <c r="N250" s="27">
        <v>1</v>
      </c>
      <c r="O250" s="68">
        <f t="shared" si="21"/>
        <v>1</v>
      </c>
      <c r="P250" s="27"/>
      <c r="Q250" s="27"/>
      <c r="R250" s="27"/>
      <c r="S250" s="70"/>
      <c r="T250" s="65"/>
      <c r="U250" s="50"/>
      <c r="V250" s="63"/>
      <c r="W250" s="53"/>
    </row>
    <row r="251" spans="1:23" s="22" customFormat="1" x14ac:dyDescent="0.2">
      <c r="A251" s="23" t="s">
        <v>832</v>
      </c>
      <c r="B251" s="12" t="s">
        <v>120</v>
      </c>
      <c r="C251" s="15" t="s">
        <v>417</v>
      </c>
      <c r="D251" s="15" t="s">
        <v>416</v>
      </c>
      <c r="E251" s="16"/>
      <c r="F251" s="12" t="s">
        <v>130</v>
      </c>
      <c r="G251" s="12" t="s">
        <v>3</v>
      </c>
      <c r="H251" s="24">
        <v>17.16</v>
      </c>
      <c r="I251" s="25">
        <f t="shared" si="23"/>
        <v>8.58</v>
      </c>
      <c r="J251" s="25">
        <f t="shared" si="20"/>
        <v>5.72</v>
      </c>
      <c r="K251" s="24">
        <f t="shared" si="22"/>
        <v>20.591999999999999</v>
      </c>
      <c r="L251" s="67">
        <v>42583</v>
      </c>
      <c r="M251" s="12" t="s">
        <v>1648</v>
      </c>
      <c r="N251" s="27">
        <v>1</v>
      </c>
      <c r="O251" s="68">
        <f t="shared" si="21"/>
        <v>1</v>
      </c>
      <c r="P251" s="27"/>
      <c r="Q251" s="27"/>
      <c r="R251" s="27"/>
      <c r="S251" s="70"/>
      <c r="T251" s="65"/>
      <c r="U251" s="50"/>
      <c r="V251" s="63"/>
      <c r="W251" s="53"/>
    </row>
    <row r="252" spans="1:23" s="22" customFormat="1" x14ac:dyDescent="0.2">
      <c r="A252" s="23" t="s">
        <v>832</v>
      </c>
      <c r="B252" s="12" t="s">
        <v>551</v>
      </c>
      <c r="C252" s="15" t="s">
        <v>591</v>
      </c>
      <c r="D252" s="15" t="s">
        <v>603</v>
      </c>
      <c r="E252" s="16"/>
      <c r="F252" s="12"/>
      <c r="G252" s="12" t="s">
        <v>3</v>
      </c>
      <c r="H252" s="24">
        <v>10.82</v>
      </c>
      <c r="I252" s="25">
        <f t="shared" si="23"/>
        <v>5.41</v>
      </c>
      <c r="J252" s="25">
        <f t="shared" si="20"/>
        <v>3.6066666666666669</v>
      </c>
      <c r="K252" s="24">
        <f t="shared" si="22"/>
        <v>12.984</v>
      </c>
      <c r="L252" s="67">
        <v>42583</v>
      </c>
      <c r="M252" s="12" t="s">
        <v>1648</v>
      </c>
      <c r="N252" s="27">
        <v>1</v>
      </c>
      <c r="O252" s="68">
        <f t="shared" si="21"/>
        <v>1</v>
      </c>
      <c r="P252" s="27"/>
      <c r="Q252" s="27"/>
      <c r="R252" s="27"/>
      <c r="S252" s="70"/>
      <c r="T252" s="65"/>
      <c r="U252" s="50"/>
      <c r="V252" s="63"/>
      <c r="W252" s="53"/>
    </row>
    <row r="253" spans="1:23" s="22" customFormat="1" x14ac:dyDescent="0.2">
      <c r="A253" s="23" t="s">
        <v>832</v>
      </c>
      <c r="B253" s="12" t="s">
        <v>90</v>
      </c>
      <c r="C253" s="15" t="s">
        <v>2569</v>
      </c>
      <c r="D253" s="15" t="s">
        <v>244</v>
      </c>
      <c r="E253" s="16"/>
      <c r="F253" s="12" t="s">
        <v>338</v>
      </c>
      <c r="G253" s="14" t="s">
        <v>3</v>
      </c>
      <c r="H253" s="24">
        <v>40.200000000000003</v>
      </c>
      <c r="I253" s="25">
        <f t="shared" si="23"/>
        <v>20.100000000000001</v>
      </c>
      <c r="J253" s="25">
        <f t="shared" si="20"/>
        <v>13.4</v>
      </c>
      <c r="K253" s="24">
        <f t="shared" si="22"/>
        <v>48.24</v>
      </c>
      <c r="L253" s="67">
        <v>42583</v>
      </c>
      <c r="M253" s="12" t="s">
        <v>1648</v>
      </c>
      <c r="N253" s="27">
        <v>1</v>
      </c>
      <c r="O253" s="68">
        <f t="shared" si="21"/>
        <v>1</v>
      </c>
      <c r="P253" s="28"/>
      <c r="Q253" s="27"/>
      <c r="R253" s="27"/>
      <c r="S253" s="70"/>
      <c r="T253" s="65"/>
      <c r="U253" s="50"/>
      <c r="V253" s="63"/>
      <c r="W253" s="53"/>
    </row>
    <row r="254" spans="1:23" s="22" customFormat="1" x14ac:dyDescent="0.2">
      <c r="A254" s="23" t="s">
        <v>832</v>
      </c>
      <c r="B254" s="12" t="s">
        <v>1033</v>
      </c>
      <c r="C254" s="15" t="s">
        <v>1044</v>
      </c>
      <c r="D254" s="15" t="s">
        <v>1045</v>
      </c>
      <c r="E254" s="16"/>
      <c r="F254" s="12" t="s">
        <v>1036</v>
      </c>
      <c r="G254" s="14" t="s">
        <v>3</v>
      </c>
      <c r="H254" s="30">
        <v>40</v>
      </c>
      <c r="I254" s="25">
        <f t="shared" si="23"/>
        <v>20</v>
      </c>
      <c r="J254" s="25">
        <f t="shared" si="20"/>
        <v>13.333333333333334</v>
      </c>
      <c r="K254" s="24">
        <f t="shared" si="22"/>
        <v>48</v>
      </c>
      <c r="L254" s="67">
        <v>42583</v>
      </c>
      <c r="M254" s="12" t="s">
        <v>1648</v>
      </c>
      <c r="N254" s="26">
        <v>1</v>
      </c>
      <c r="O254" s="68">
        <f t="shared" si="21"/>
        <v>1</v>
      </c>
      <c r="P254" s="28"/>
      <c r="Q254" s="27"/>
      <c r="R254" s="27"/>
      <c r="S254" s="70"/>
      <c r="T254" s="65"/>
      <c r="U254" s="50"/>
      <c r="V254" s="63"/>
      <c r="W254" s="53"/>
    </row>
    <row r="255" spans="1:23" s="22" customFormat="1" x14ac:dyDescent="0.2">
      <c r="A255" s="23" t="s">
        <v>832</v>
      </c>
      <c r="B255" s="36" t="s">
        <v>1653</v>
      </c>
      <c r="C255" s="15" t="s">
        <v>2571</v>
      </c>
      <c r="D255" s="15"/>
      <c r="E255" s="15"/>
      <c r="F255" s="12"/>
      <c r="G255" s="14" t="s">
        <v>3</v>
      </c>
      <c r="H255" s="30"/>
      <c r="I255" s="25">
        <f t="shared" si="23"/>
        <v>0</v>
      </c>
      <c r="J255" s="25">
        <f t="shared" si="20"/>
        <v>0</v>
      </c>
      <c r="K255" s="24">
        <f t="shared" si="22"/>
        <v>0</v>
      </c>
      <c r="L255" s="67">
        <v>42583</v>
      </c>
      <c r="M255" s="12" t="s">
        <v>1648</v>
      </c>
      <c r="N255" s="15">
        <v>3</v>
      </c>
      <c r="O255" s="68">
        <f t="shared" si="21"/>
        <v>3</v>
      </c>
      <c r="P255" s="15"/>
      <c r="Q255" s="15"/>
      <c r="R255" s="15"/>
      <c r="S255" s="71"/>
      <c r="T255" s="65"/>
      <c r="U255" s="50"/>
      <c r="V255" s="63"/>
      <c r="W255" s="53"/>
    </row>
    <row r="256" spans="1:23" s="22" customFormat="1" x14ac:dyDescent="0.2">
      <c r="A256" s="23" t="s">
        <v>831</v>
      </c>
      <c r="B256" s="12" t="s">
        <v>103</v>
      </c>
      <c r="C256" s="15" t="s">
        <v>35</v>
      </c>
      <c r="D256" s="15" t="s">
        <v>222</v>
      </c>
      <c r="E256" s="16"/>
      <c r="F256" s="12" t="s">
        <v>346</v>
      </c>
      <c r="G256" s="14" t="s">
        <v>3</v>
      </c>
      <c r="H256" s="24">
        <v>47.7</v>
      </c>
      <c r="I256" s="25">
        <f t="shared" si="23"/>
        <v>23.85</v>
      </c>
      <c r="J256" s="25">
        <f t="shared" si="20"/>
        <v>15.9</v>
      </c>
      <c r="K256" s="24">
        <f t="shared" si="22"/>
        <v>57.24</v>
      </c>
      <c r="L256" s="67">
        <v>42583</v>
      </c>
      <c r="M256" s="12" t="s">
        <v>1648</v>
      </c>
      <c r="N256" s="27">
        <v>32</v>
      </c>
      <c r="O256" s="68">
        <f t="shared" si="21"/>
        <v>32</v>
      </c>
      <c r="P256" s="28"/>
      <c r="Q256" s="27"/>
      <c r="R256" s="27"/>
      <c r="S256" s="70"/>
      <c r="T256" s="65"/>
      <c r="U256" s="50"/>
      <c r="V256" s="63"/>
      <c r="W256" s="53"/>
    </row>
    <row r="257" spans="1:23" s="22" customFormat="1" x14ac:dyDescent="0.2">
      <c r="A257" s="23" t="s">
        <v>2124</v>
      </c>
      <c r="B257" s="12" t="s">
        <v>46</v>
      </c>
      <c r="C257" s="15" t="s">
        <v>48</v>
      </c>
      <c r="D257" s="15" t="s">
        <v>216</v>
      </c>
      <c r="E257" s="16"/>
      <c r="F257" s="12" t="s">
        <v>1540</v>
      </c>
      <c r="G257" s="12" t="s">
        <v>3</v>
      </c>
      <c r="H257" s="30">
        <v>46.83</v>
      </c>
      <c r="I257" s="25">
        <f t="shared" si="23"/>
        <v>23.414999999999999</v>
      </c>
      <c r="J257" s="25">
        <f t="shared" si="20"/>
        <v>15.61</v>
      </c>
      <c r="K257" s="24">
        <f t="shared" si="22"/>
        <v>56.195999999999998</v>
      </c>
      <c r="L257" s="67">
        <v>42583</v>
      </c>
      <c r="M257" s="12" t="s">
        <v>1648</v>
      </c>
      <c r="N257" s="26">
        <v>7</v>
      </c>
      <c r="O257" s="68">
        <f t="shared" si="21"/>
        <v>7</v>
      </c>
      <c r="P257" s="28"/>
      <c r="Q257" s="27"/>
      <c r="R257" s="27"/>
      <c r="S257" s="70"/>
      <c r="T257" s="65"/>
      <c r="U257" s="50"/>
      <c r="V257" s="63"/>
      <c r="W257" s="53"/>
    </row>
    <row r="258" spans="1:23" s="22" customFormat="1" x14ac:dyDescent="0.2">
      <c r="A258" s="23" t="s">
        <v>2124</v>
      </c>
      <c r="B258" s="12" t="s">
        <v>2143</v>
      </c>
      <c r="C258" s="17" t="s">
        <v>2197</v>
      </c>
      <c r="D258" s="17" t="s">
        <v>2198</v>
      </c>
      <c r="E258" s="16" t="s">
        <v>2377</v>
      </c>
      <c r="F258" s="12" t="s">
        <v>2217</v>
      </c>
      <c r="G258" s="12" t="s">
        <v>3</v>
      </c>
      <c r="H258" s="30">
        <v>47.66</v>
      </c>
      <c r="I258" s="25">
        <f t="shared" si="23"/>
        <v>23.83</v>
      </c>
      <c r="J258" s="25">
        <f t="shared" si="20"/>
        <v>15.886666666666665</v>
      </c>
      <c r="K258" s="24">
        <f t="shared" si="22"/>
        <v>57.191999999999993</v>
      </c>
      <c r="L258" s="67">
        <v>42583</v>
      </c>
      <c r="M258" s="12" t="s">
        <v>1648</v>
      </c>
      <c r="N258" s="26">
        <v>33</v>
      </c>
      <c r="O258" s="68">
        <f t="shared" si="21"/>
        <v>33</v>
      </c>
      <c r="P258" s="28"/>
      <c r="Q258" s="27"/>
      <c r="R258" s="27"/>
      <c r="S258" s="70"/>
      <c r="T258" s="65"/>
      <c r="U258" s="50"/>
      <c r="V258" s="63"/>
      <c r="W258" s="53"/>
    </row>
    <row r="259" spans="1:23" s="22" customFormat="1" x14ac:dyDescent="0.2">
      <c r="A259" s="23" t="s">
        <v>2241</v>
      </c>
      <c r="B259" s="12" t="s">
        <v>2143</v>
      </c>
      <c r="C259" s="17" t="s">
        <v>2191</v>
      </c>
      <c r="D259" s="17" t="s">
        <v>2192</v>
      </c>
      <c r="E259" s="16" t="s">
        <v>2381</v>
      </c>
      <c r="F259" s="12" t="s">
        <v>2217</v>
      </c>
      <c r="G259" s="12" t="s">
        <v>3</v>
      </c>
      <c r="H259" s="30">
        <v>47.66</v>
      </c>
      <c r="I259" s="25">
        <f t="shared" si="23"/>
        <v>23.83</v>
      </c>
      <c r="J259" s="25">
        <f t="shared" si="20"/>
        <v>15.886666666666665</v>
      </c>
      <c r="K259" s="24">
        <f t="shared" si="22"/>
        <v>57.191999999999993</v>
      </c>
      <c r="L259" s="67">
        <v>42583</v>
      </c>
      <c r="M259" s="12" t="s">
        <v>1648</v>
      </c>
      <c r="N259" s="26">
        <f>10+10+10+2</f>
        <v>32</v>
      </c>
      <c r="O259" s="68">
        <f t="shared" si="21"/>
        <v>22</v>
      </c>
      <c r="P259" s="28"/>
      <c r="Q259" s="27"/>
      <c r="R259" s="27"/>
      <c r="S259" s="70"/>
      <c r="T259" s="65">
        <v>42599</v>
      </c>
      <c r="U259" s="50"/>
      <c r="V259" s="63">
        <v>10</v>
      </c>
      <c r="W259" s="53" t="s">
        <v>2652</v>
      </c>
    </row>
    <row r="260" spans="1:23" s="22" customFormat="1" x14ac:dyDescent="0.2">
      <c r="A260" s="23" t="s">
        <v>2241</v>
      </c>
      <c r="B260" s="12" t="s">
        <v>82</v>
      </c>
      <c r="C260" s="15" t="s">
        <v>2398</v>
      </c>
      <c r="D260" s="15" t="s">
        <v>2405</v>
      </c>
      <c r="E260" s="15"/>
      <c r="F260" s="12"/>
      <c r="G260" s="12" t="s">
        <v>3</v>
      </c>
      <c r="H260" s="30">
        <v>38.94</v>
      </c>
      <c r="I260" s="25">
        <f t="shared" si="23"/>
        <v>19.47</v>
      </c>
      <c r="J260" s="25">
        <f t="shared" si="20"/>
        <v>12.979999999999999</v>
      </c>
      <c r="K260" s="24">
        <f t="shared" si="22"/>
        <v>46.727999999999994</v>
      </c>
      <c r="L260" s="67">
        <v>42583</v>
      </c>
      <c r="M260" s="12" t="s">
        <v>1648</v>
      </c>
      <c r="N260" s="27">
        <v>1</v>
      </c>
      <c r="O260" s="68">
        <f t="shared" si="21"/>
        <v>1</v>
      </c>
      <c r="P260" s="27"/>
      <c r="Q260" s="27"/>
      <c r="R260" s="27"/>
      <c r="S260" s="70"/>
      <c r="T260" s="65"/>
      <c r="U260" s="50"/>
      <c r="V260" s="63"/>
      <c r="W260" s="53"/>
    </row>
    <row r="261" spans="1:23" s="22" customFormat="1" x14ac:dyDescent="0.2">
      <c r="A261" s="23" t="s">
        <v>2241</v>
      </c>
      <c r="B261" s="12" t="s">
        <v>82</v>
      </c>
      <c r="C261" s="15" t="s">
        <v>2399</v>
      </c>
      <c r="D261" s="15" t="s">
        <v>2406</v>
      </c>
      <c r="E261" s="15"/>
      <c r="F261" s="12"/>
      <c r="G261" s="12" t="s">
        <v>3</v>
      </c>
      <c r="H261" s="30">
        <v>38.94</v>
      </c>
      <c r="I261" s="25">
        <f t="shared" si="23"/>
        <v>19.47</v>
      </c>
      <c r="J261" s="25">
        <f t="shared" si="20"/>
        <v>12.979999999999999</v>
      </c>
      <c r="K261" s="24">
        <f t="shared" si="22"/>
        <v>46.727999999999994</v>
      </c>
      <c r="L261" s="67">
        <v>42583</v>
      </c>
      <c r="M261" s="12" t="s">
        <v>1648</v>
      </c>
      <c r="N261" s="27">
        <v>4</v>
      </c>
      <c r="O261" s="68">
        <f t="shared" si="21"/>
        <v>4</v>
      </c>
      <c r="P261" s="27"/>
      <c r="Q261" s="27"/>
      <c r="R261" s="27"/>
      <c r="S261" s="71"/>
      <c r="T261" s="65"/>
      <c r="U261" s="50"/>
      <c r="V261" s="63"/>
      <c r="W261" s="53"/>
    </row>
    <row r="262" spans="1:23" s="22" customFormat="1" x14ac:dyDescent="0.2">
      <c r="A262" s="23" t="s">
        <v>2241</v>
      </c>
      <c r="B262" s="32" t="s">
        <v>1369</v>
      </c>
      <c r="C262" s="15" t="s">
        <v>2400</v>
      </c>
      <c r="D262" s="15" t="s">
        <v>2407</v>
      </c>
      <c r="E262" s="15"/>
      <c r="F262" s="12"/>
      <c r="G262" s="12" t="s">
        <v>3</v>
      </c>
      <c r="H262" s="33">
        <v>58.66</v>
      </c>
      <c r="I262" s="25">
        <f t="shared" si="23"/>
        <v>29.33</v>
      </c>
      <c r="J262" s="25">
        <f t="shared" si="20"/>
        <v>19.553333333333331</v>
      </c>
      <c r="K262" s="24">
        <f t="shared" si="22"/>
        <v>70.391999999999996</v>
      </c>
      <c r="L262" s="67">
        <v>42583</v>
      </c>
      <c r="M262" s="12" t="s">
        <v>1648</v>
      </c>
      <c r="N262" s="27">
        <v>2</v>
      </c>
      <c r="O262" s="68">
        <f t="shared" si="21"/>
        <v>2</v>
      </c>
      <c r="P262" s="27"/>
      <c r="Q262" s="27"/>
      <c r="R262" s="27"/>
      <c r="S262" s="71"/>
      <c r="T262" s="65"/>
      <c r="U262" s="50"/>
      <c r="V262" s="63"/>
      <c r="W262" s="53"/>
    </row>
    <row r="263" spans="1:23" s="22" customFormat="1" x14ac:dyDescent="0.2">
      <c r="A263" s="23" t="s">
        <v>2241</v>
      </c>
      <c r="B263" s="32" t="s">
        <v>1369</v>
      </c>
      <c r="C263" s="15" t="s">
        <v>2401</v>
      </c>
      <c r="D263" s="15" t="s">
        <v>1568</v>
      </c>
      <c r="E263" s="15"/>
      <c r="F263" s="12"/>
      <c r="G263" s="12" t="s">
        <v>3</v>
      </c>
      <c r="H263" s="33">
        <v>60.22</v>
      </c>
      <c r="I263" s="25">
        <f t="shared" si="23"/>
        <v>30.11</v>
      </c>
      <c r="J263" s="25">
        <f t="shared" si="20"/>
        <v>20.073333333333334</v>
      </c>
      <c r="K263" s="24">
        <f t="shared" si="22"/>
        <v>72.263999999999996</v>
      </c>
      <c r="L263" s="67">
        <v>42583</v>
      </c>
      <c r="M263" s="12" t="s">
        <v>1648</v>
      </c>
      <c r="N263" s="27">
        <v>1</v>
      </c>
      <c r="O263" s="68">
        <f t="shared" si="21"/>
        <v>1</v>
      </c>
      <c r="P263" s="27"/>
      <c r="Q263" s="27"/>
      <c r="R263" s="27"/>
      <c r="S263" s="71"/>
      <c r="T263" s="65"/>
      <c r="U263" s="50"/>
      <c r="V263" s="63"/>
      <c r="W263" s="53"/>
    </row>
    <row r="264" spans="1:23" s="22" customFormat="1" x14ac:dyDescent="0.2">
      <c r="A264" s="23" t="s">
        <v>181</v>
      </c>
      <c r="B264" s="12" t="s">
        <v>2143</v>
      </c>
      <c r="C264" s="17" t="s">
        <v>2195</v>
      </c>
      <c r="D264" s="17" t="s">
        <v>2196</v>
      </c>
      <c r="E264" s="16" t="s">
        <v>2378</v>
      </c>
      <c r="F264" s="12" t="s">
        <v>2217</v>
      </c>
      <c r="G264" s="12" t="s">
        <v>3</v>
      </c>
      <c r="H264" s="30">
        <v>47.66</v>
      </c>
      <c r="I264" s="25">
        <f t="shared" si="23"/>
        <v>23.83</v>
      </c>
      <c r="J264" s="25">
        <f t="shared" si="20"/>
        <v>15.886666666666665</v>
      </c>
      <c r="K264" s="24">
        <f t="shared" si="22"/>
        <v>57.191999999999993</v>
      </c>
      <c r="L264" s="67">
        <v>42583</v>
      </c>
      <c r="M264" s="12" t="s">
        <v>1648</v>
      </c>
      <c r="N264" s="26">
        <v>27</v>
      </c>
      <c r="O264" s="68">
        <f t="shared" si="21"/>
        <v>20</v>
      </c>
      <c r="P264" s="28"/>
      <c r="Q264" s="27"/>
      <c r="R264" s="27"/>
      <c r="S264" s="70"/>
      <c r="T264" s="65">
        <v>42599</v>
      </c>
      <c r="U264" s="50"/>
      <c r="V264" s="63">
        <v>7</v>
      </c>
      <c r="W264" s="53" t="s">
        <v>2652</v>
      </c>
    </row>
    <row r="265" spans="1:23" s="22" customFormat="1" x14ac:dyDescent="0.2">
      <c r="A265" s="23" t="s">
        <v>181</v>
      </c>
      <c r="B265" s="12" t="s">
        <v>1063</v>
      </c>
      <c r="C265" s="15" t="s">
        <v>1065</v>
      </c>
      <c r="D265" s="15" t="s">
        <v>2565</v>
      </c>
      <c r="E265" s="15"/>
      <c r="F265" s="12"/>
      <c r="G265" s="12" t="s">
        <v>3</v>
      </c>
      <c r="H265" s="30"/>
      <c r="I265" s="25">
        <f t="shared" si="23"/>
        <v>0</v>
      </c>
      <c r="J265" s="25">
        <f t="shared" si="20"/>
        <v>0</v>
      </c>
      <c r="K265" s="24">
        <f t="shared" si="22"/>
        <v>0</v>
      </c>
      <c r="L265" s="67">
        <v>42583</v>
      </c>
      <c r="M265" s="12" t="s">
        <v>1648</v>
      </c>
      <c r="N265" s="15">
        <v>14</v>
      </c>
      <c r="O265" s="68">
        <f t="shared" si="21"/>
        <v>14</v>
      </c>
      <c r="P265" s="15"/>
      <c r="Q265" s="15"/>
      <c r="R265" s="15"/>
      <c r="S265" s="71"/>
      <c r="T265" s="65"/>
      <c r="U265" s="50"/>
      <c r="V265" s="63"/>
      <c r="W265" s="53"/>
    </row>
    <row r="266" spans="1:23" s="22" customFormat="1" x14ac:dyDescent="0.2">
      <c r="A266" s="23" t="s">
        <v>1576</v>
      </c>
      <c r="B266" s="12" t="s">
        <v>2143</v>
      </c>
      <c r="C266" s="17" t="s">
        <v>2193</v>
      </c>
      <c r="D266" s="17" t="s">
        <v>2194</v>
      </c>
      <c r="E266" s="16" t="s">
        <v>2379</v>
      </c>
      <c r="F266" s="12"/>
      <c r="G266" s="14" t="s">
        <v>3</v>
      </c>
      <c r="H266" s="30">
        <v>47.66</v>
      </c>
      <c r="I266" s="25">
        <f t="shared" si="23"/>
        <v>23.83</v>
      </c>
      <c r="J266" s="25">
        <f t="shared" si="20"/>
        <v>15.886666666666665</v>
      </c>
      <c r="K266" s="24">
        <f t="shared" si="22"/>
        <v>57.191999999999993</v>
      </c>
      <c r="L266" s="67">
        <v>42583</v>
      </c>
      <c r="M266" s="14" t="s">
        <v>1648</v>
      </c>
      <c r="N266" s="26">
        <v>12</v>
      </c>
      <c r="O266" s="68">
        <f t="shared" si="21"/>
        <v>12</v>
      </c>
      <c r="P266" s="28"/>
      <c r="Q266" s="27"/>
      <c r="R266" s="27"/>
      <c r="S266" s="70"/>
      <c r="T266" s="65"/>
      <c r="U266" s="50"/>
      <c r="V266" s="63"/>
      <c r="W266" s="53"/>
    </row>
    <row r="267" spans="1:23" s="22" customFormat="1" x14ac:dyDescent="0.2">
      <c r="A267" s="23" t="s">
        <v>1576</v>
      </c>
      <c r="B267" s="12" t="s">
        <v>2143</v>
      </c>
      <c r="C267" s="17" t="s">
        <v>2193</v>
      </c>
      <c r="D267" s="17" t="s">
        <v>2194</v>
      </c>
      <c r="E267" s="16" t="s">
        <v>2380</v>
      </c>
      <c r="F267" s="12" t="s">
        <v>2217</v>
      </c>
      <c r="G267" s="14" t="s">
        <v>3</v>
      </c>
      <c r="H267" s="30">
        <v>47.66</v>
      </c>
      <c r="I267" s="25">
        <f t="shared" si="23"/>
        <v>23.83</v>
      </c>
      <c r="J267" s="25">
        <f t="shared" si="20"/>
        <v>15.886666666666665</v>
      </c>
      <c r="K267" s="24">
        <f t="shared" si="22"/>
        <v>57.191999999999993</v>
      </c>
      <c r="L267" s="67">
        <v>42583</v>
      </c>
      <c r="M267" s="14" t="s">
        <v>1648</v>
      </c>
      <c r="N267" s="26">
        <v>11</v>
      </c>
      <c r="O267" s="68">
        <f t="shared" si="21"/>
        <v>11</v>
      </c>
      <c r="P267" s="28"/>
      <c r="Q267" s="27"/>
      <c r="R267" s="27"/>
      <c r="S267" s="70"/>
      <c r="T267" s="65"/>
      <c r="U267" s="50"/>
      <c r="V267" s="63"/>
      <c r="W267" s="53"/>
    </row>
    <row r="268" spans="1:23" s="22" customFormat="1" x14ac:dyDescent="0.2">
      <c r="A268" s="23" t="s">
        <v>1576</v>
      </c>
      <c r="B268" s="32" t="s">
        <v>2320</v>
      </c>
      <c r="C268" s="15" t="s">
        <v>159</v>
      </c>
      <c r="D268" s="15" t="s">
        <v>2389</v>
      </c>
      <c r="E268" s="15" t="s">
        <v>2393</v>
      </c>
      <c r="F268" s="12"/>
      <c r="G268" s="14" t="s">
        <v>3</v>
      </c>
      <c r="H268" s="33">
        <v>58.2</v>
      </c>
      <c r="I268" s="25">
        <f t="shared" si="23"/>
        <v>29.1</v>
      </c>
      <c r="J268" s="25">
        <f t="shared" si="20"/>
        <v>19.400000000000002</v>
      </c>
      <c r="K268" s="24">
        <f t="shared" si="22"/>
        <v>69.84</v>
      </c>
      <c r="L268" s="67">
        <v>42583</v>
      </c>
      <c r="M268" s="14" t="s">
        <v>1648</v>
      </c>
      <c r="N268" s="27">
        <v>6</v>
      </c>
      <c r="O268" s="68">
        <f t="shared" si="21"/>
        <v>6</v>
      </c>
      <c r="P268" s="26"/>
      <c r="Q268" s="26"/>
      <c r="R268" s="26"/>
      <c r="S268" s="70"/>
      <c r="T268" s="65"/>
      <c r="U268" s="50"/>
      <c r="V268" s="63"/>
      <c r="W268" s="53"/>
    </row>
    <row r="269" spans="1:23" s="22" customFormat="1" x14ac:dyDescent="0.2">
      <c r="A269" s="23" t="s">
        <v>1576</v>
      </c>
      <c r="B269" s="12" t="s">
        <v>2433</v>
      </c>
      <c r="C269" s="15" t="s">
        <v>2386</v>
      </c>
      <c r="D269" s="15" t="s">
        <v>2169</v>
      </c>
      <c r="E269" s="15" t="s">
        <v>621</v>
      </c>
      <c r="F269" s="12"/>
      <c r="G269" s="14" t="s">
        <v>3</v>
      </c>
      <c r="H269" s="30">
        <v>30.68</v>
      </c>
      <c r="I269" s="25">
        <f t="shared" si="23"/>
        <v>15.34</v>
      </c>
      <c r="J269" s="25">
        <f t="shared" si="20"/>
        <v>10.226666666666667</v>
      </c>
      <c r="K269" s="24">
        <f t="shared" si="22"/>
        <v>36.816000000000003</v>
      </c>
      <c r="L269" s="67">
        <v>42583</v>
      </c>
      <c r="M269" s="14" t="s">
        <v>1648</v>
      </c>
      <c r="N269" s="27">
        <v>3</v>
      </c>
      <c r="O269" s="68">
        <f t="shared" si="21"/>
        <v>2</v>
      </c>
      <c r="P269" s="37">
        <v>42529</v>
      </c>
      <c r="Q269" s="26" t="s">
        <v>2396</v>
      </c>
      <c r="R269" s="26">
        <v>1</v>
      </c>
      <c r="S269" s="71" t="s">
        <v>2395</v>
      </c>
      <c r="T269" s="65"/>
      <c r="U269" s="50"/>
      <c r="V269" s="63"/>
      <c r="W269" s="53"/>
    </row>
    <row r="270" spans="1:23" s="22" customFormat="1" x14ac:dyDescent="0.2">
      <c r="A270" s="23" t="s">
        <v>1576</v>
      </c>
      <c r="B270" s="12" t="s">
        <v>2605</v>
      </c>
      <c r="C270" s="15" t="s">
        <v>2566</v>
      </c>
      <c r="D270" s="15" t="s">
        <v>2647</v>
      </c>
      <c r="E270" s="15"/>
      <c r="F270" s="12"/>
      <c r="G270" s="12" t="s">
        <v>3</v>
      </c>
      <c r="H270" s="30"/>
      <c r="I270" s="25">
        <f t="shared" si="23"/>
        <v>0</v>
      </c>
      <c r="J270" s="25">
        <f t="shared" si="20"/>
        <v>0</v>
      </c>
      <c r="K270" s="24">
        <f t="shared" si="22"/>
        <v>0</v>
      </c>
      <c r="L270" s="67">
        <v>42583</v>
      </c>
      <c r="M270" s="12" t="s">
        <v>1648</v>
      </c>
      <c r="N270" s="15">
        <v>16</v>
      </c>
      <c r="O270" s="68">
        <f t="shared" si="21"/>
        <v>15</v>
      </c>
      <c r="P270" s="15"/>
      <c r="Q270" s="15"/>
      <c r="R270" s="15"/>
      <c r="S270" s="71"/>
      <c r="T270" s="65">
        <v>42599</v>
      </c>
      <c r="U270" s="50"/>
      <c r="V270" s="63">
        <v>1</v>
      </c>
      <c r="W270" s="53" t="s">
        <v>459</v>
      </c>
    </row>
    <row r="271" spans="1:23" s="22" customFormat="1" x14ac:dyDescent="0.2">
      <c r="A271" s="23" t="s">
        <v>1576</v>
      </c>
      <c r="B271" s="32" t="s">
        <v>2271</v>
      </c>
      <c r="C271" s="15" t="s">
        <v>164</v>
      </c>
      <c r="D271" s="15"/>
      <c r="E271" s="15"/>
      <c r="F271" s="12"/>
      <c r="G271" s="12" t="s">
        <v>3</v>
      </c>
      <c r="H271" s="33">
        <v>35.15</v>
      </c>
      <c r="I271" s="25">
        <f t="shared" si="23"/>
        <v>17.574999999999999</v>
      </c>
      <c r="J271" s="25">
        <f t="shared" si="20"/>
        <v>11.716666666666667</v>
      </c>
      <c r="K271" s="24">
        <f t="shared" si="22"/>
        <v>42.18</v>
      </c>
      <c r="L271" s="67">
        <v>42583</v>
      </c>
      <c r="M271" s="12" t="s">
        <v>1648</v>
      </c>
      <c r="N271" s="15">
        <v>3</v>
      </c>
      <c r="O271" s="68">
        <f t="shared" si="21"/>
        <v>3</v>
      </c>
      <c r="P271" s="15"/>
      <c r="Q271" s="15"/>
      <c r="R271" s="15"/>
      <c r="S271" s="71"/>
      <c r="T271" s="65"/>
      <c r="U271" s="50"/>
      <c r="V271" s="63"/>
      <c r="W271" s="53"/>
    </row>
    <row r="272" spans="1:23" s="22" customFormat="1" x14ac:dyDescent="0.2">
      <c r="A272" s="23" t="s">
        <v>1576</v>
      </c>
      <c r="B272" s="32" t="s">
        <v>2359</v>
      </c>
      <c r="C272" s="15" t="s">
        <v>2222</v>
      </c>
      <c r="D272" s="15"/>
      <c r="E272" s="15"/>
      <c r="F272" s="12"/>
      <c r="G272" s="12" t="s">
        <v>3</v>
      </c>
      <c r="H272" s="33">
        <v>35</v>
      </c>
      <c r="I272" s="25">
        <f t="shared" si="23"/>
        <v>17.5</v>
      </c>
      <c r="J272" s="25">
        <f t="shared" si="20"/>
        <v>11.666666666666666</v>
      </c>
      <c r="K272" s="24">
        <f t="shared" si="22"/>
        <v>42</v>
      </c>
      <c r="L272" s="67">
        <v>42583</v>
      </c>
      <c r="M272" s="12" t="s">
        <v>1648</v>
      </c>
      <c r="N272" s="15">
        <v>1</v>
      </c>
      <c r="O272" s="68">
        <f t="shared" si="21"/>
        <v>1</v>
      </c>
      <c r="P272" s="15"/>
      <c r="Q272" s="15"/>
      <c r="R272" s="15"/>
      <c r="S272" s="71"/>
      <c r="T272" s="65"/>
      <c r="U272" s="50"/>
      <c r="V272" s="63"/>
      <c r="W272" s="53"/>
    </row>
    <row r="273" spans="1:23" s="22" customFormat="1" x14ac:dyDescent="0.2">
      <c r="A273" s="23" t="s">
        <v>203</v>
      </c>
      <c r="B273" s="12" t="s">
        <v>880</v>
      </c>
      <c r="C273" s="15" t="s">
        <v>881</v>
      </c>
      <c r="D273" s="15" t="s">
        <v>882</v>
      </c>
      <c r="E273" s="16"/>
      <c r="F273" s="12" t="s">
        <v>883</v>
      </c>
      <c r="G273" s="12" t="s">
        <v>3</v>
      </c>
      <c r="H273" s="24">
        <v>19.68</v>
      </c>
      <c r="I273" s="25">
        <f t="shared" si="23"/>
        <v>9.84</v>
      </c>
      <c r="J273" s="25">
        <f t="shared" si="20"/>
        <v>6.56</v>
      </c>
      <c r="K273" s="24">
        <f t="shared" si="22"/>
        <v>23.616</v>
      </c>
      <c r="L273" s="67">
        <v>42583</v>
      </c>
      <c r="M273" s="12" t="s">
        <v>1648</v>
      </c>
      <c r="N273" s="27">
        <v>110</v>
      </c>
      <c r="O273" s="68">
        <f t="shared" si="21"/>
        <v>110</v>
      </c>
      <c r="P273" s="28"/>
      <c r="Q273" s="27"/>
      <c r="R273" s="27"/>
      <c r="S273" s="70"/>
      <c r="T273" s="65"/>
      <c r="U273" s="50"/>
      <c r="V273" s="63"/>
      <c r="W273" s="53"/>
    </row>
    <row r="274" spans="1:23" s="22" customFormat="1" x14ac:dyDescent="0.2">
      <c r="A274" s="23" t="s">
        <v>203</v>
      </c>
      <c r="B274" s="12" t="s">
        <v>1168</v>
      </c>
      <c r="C274" s="15" t="s">
        <v>1104</v>
      </c>
      <c r="D274" s="15" t="s">
        <v>1106</v>
      </c>
      <c r="E274" s="16"/>
      <c r="F274" s="12" t="s">
        <v>1108</v>
      </c>
      <c r="G274" s="12" t="s">
        <v>3</v>
      </c>
      <c r="H274" s="24">
        <v>13.32</v>
      </c>
      <c r="I274" s="25">
        <f t="shared" si="23"/>
        <v>6.66</v>
      </c>
      <c r="J274" s="25">
        <f t="shared" si="20"/>
        <v>4.4400000000000004</v>
      </c>
      <c r="K274" s="24">
        <f t="shared" si="22"/>
        <v>15.984</v>
      </c>
      <c r="L274" s="67">
        <v>42583</v>
      </c>
      <c r="M274" s="12" t="s">
        <v>1648</v>
      </c>
      <c r="N274" s="27">
        <v>40</v>
      </c>
      <c r="O274" s="68">
        <f t="shared" si="21"/>
        <v>38</v>
      </c>
      <c r="P274" s="31">
        <v>42544</v>
      </c>
      <c r="Q274" s="27" t="s">
        <v>2464</v>
      </c>
      <c r="R274" s="27">
        <v>2</v>
      </c>
      <c r="S274" s="71" t="s">
        <v>2443</v>
      </c>
      <c r="T274" s="65"/>
      <c r="U274" s="50"/>
      <c r="V274" s="63"/>
      <c r="W274" s="53"/>
    </row>
    <row r="275" spans="1:23" s="22" customFormat="1" x14ac:dyDescent="0.2">
      <c r="A275" s="23" t="s">
        <v>203</v>
      </c>
      <c r="B275" s="32" t="s">
        <v>2239</v>
      </c>
      <c r="C275" s="15" t="s">
        <v>1261</v>
      </c>
      <c r="D275" s="15"/>
      <c r="E275" s="15"/>
      <c r="F275" s="12"/>
      <c r="G275" s="12" t="s">
        <v>3</v>
      </c>
      <c r="H275" s="33">
        <v>36.26</v>
      </c>
      <c r="I275" s="25">
        <f t="shared" si="23"/>
        <v>18.13</v>
      </c>
      <c r="J275" s="25">
        <f t="shared" ref="J275:J340" si="24">+H275/3</f>
        <v>12.086666666666666</v>
      </c>
      <c r="K275" s="24">
        <f t="shared" si="22"/>
        <v>43.512</v>
      </c>
      <c r="L275" s="67">
        <v>42583</v>
      </c>
      <c r="M275" s="12" t="s">
        <v>1648</v>
      </c>
      <c r="N275" s="15">
        <v>3</v>
      </c>
      <c r="O275" s="68">
        <f t="shared" si="21"/>
        <v>3</v>
      </c>
      <c r="P275" s="15"/>
      <c r="Q275" s="15"/>
      <c r="R275" s="15"/>
      <c r="S275" s="71"/>
      <c r="T275" s="65"/>
      <c r="U275" s="50"/>
      <c r="V275" s="63"/>
      <c r="W275" s="53"/>
    </row>
    <row r="276" spans="1:23" s="22" customFormat="1" x14ac:dyDescent="0.2">
      <c r="A276" s="23" t="s">
        <v>1575</v>
      </c>
      <c r="B276" s="12" t="s">
        <v>1063</v>
      </c>
      <c r="C276" s="15" t="s">
        <v>1105</v>
      </c>
      <c r="D276" s="15" t="s">
        <v>1107</v>
      </c>
      <c r="E276" s="16"/>
      <c r="F276" s="12" t="s">
        <v>1108</v>
      </c>
      <c r="G276" s="12" t="s">
        <v>3</v>
      </c>
      <c r="H276" s="24">
        <v>13.32</v>
      </c>
      <c r="I276" s="25">
        <f t="shared" si="23"/>
        <v>6.66</v>
      </c>
      <c r="J276" s="25">
        <f t="shared" si="24"/>
        <v>4.4400000000000004</v>
      </c>
      <c r="K276" s="24">
        <f t="shared" si="22"/>
        <v>15.984</v>
      </c>
      <c r="L276" s="67">
        <v>42583</v>
      </c>
      <c r="M276" s="12" t="s">
        <v>1648</v>
      </c>
      <c r="N276" s="27">
        <v>55</v>
      </c>
      <c r="O276" s="68">
        <f t="shared" ref="O276:O341" si="25">N276-R276-V276</f>
        <v>52</v>
      </c>
      <c r="P276" s="31">
        <v>42544</v>
      </c>
      <c r="Q276" s="27" t="s">
        <v>2464</v>
      </c>
      <c r="R276" s="27">
        <v>3</v>
      </c>
      <c r="S276" s="71" t="s">
        <v>2443</v>
      </c>
      <c r="T276" s="65"/>
      <c r="U276" s="50"/>
      <c r="V276" s="63"/>
      <c r="W276" s="53"/>
    </row>
    <row r="277" spans="1:23" s="22" customFormat="1" x14ac:dyDescent="0.2">
      <c r="A277" s="23" t="s">
        <v>1575</v>
      </c>
      <c r="B277" s="12" t="s">
        <v>1063</v>
      </c>
      <c r="C277" s="15" t="s">
        <v>1105</v>
      </c>
      <c r="D277" s="15" t="s">
        <v>1107</v>
      </c>
      <c r="E277" s="16" t="s">
        <v>1649</v>
      </c>
      <c r="F277" s="12" t="s">
        <v>1108</v>
      </c>
      <c r="G277" s="12" t="s">
        <v>3</v>
      </c>
      <c r="H277" s="24">
        <v>13.32</v>
      </c>
      <c r="I277" s="25">
        <f t="shared" si="23"/>
        <v>6.66</v>
      </c>
      <c r="J277" s="25">
        <f t="shared" si="24"/>
        <v>4.4400000000000004</v>
      </c>
      <c r="K277" s="24">
        <f t="shared" si="22"/>
        <v>15.984</v>
      </c>
      <c r="L277" s="67">
        <v>42583</v>
      </c>
      <c r="M277" s="12" t="s">
        <v>1648</v>
      </c>
      <c r="N277" s="27">
        <v>30</v>
      </c>
      <c r="O277" s="68">
        <f t="shared" si="25"/>
        <v>30</v>
      </c>
      <c r="P277" s="28"/>
      <c r="Q277" s="27"/>
      <c r="R277" s="27"/>
      <c r="S277" s="70"/>
      <c r="T277" s="65"/>
      <c r="U277" s="50"/>
      <c r="V277" s="63"/>
      <c r="W277" s="53"/>
    </row>
    <row r="278" spans="1:23" s="22" customFormat="1" x14ac:dyDescent="0.2">
      <c r="A278" s="23" t="s">
        <v>1575</v>
      </c>
      <c r="B278" s="12" t="s">
        <v>1063</v>
      </c>
      <c r="C278" s="15" t="s">
        <v>1104</v>
      </c>
      <c r="D278" s="15" t="s">
        <v>1494</v>
      </c>
      <c r="E278" s="16" t="s">
        <v>1496</v>
      </c>
      <c r="F278" s="12" t="s">
        <v>1495</v>
      </c>
      <c r="G278" s="12" t="s">
        <v>3</v>
      </c>
      <c r="H278" s="30">
        <v>10.45</v>
      </c>
      <c r="I278" s="25">
        <f t="shared" si="23"/>
        <v>5.2249999999999996</v>
      </c>
      <c r="J278" s="25">
        <f t="shared" si="24"/>
        <v>3.4833333333333329</v>
      </c>
      <c r="K278" s="24">
        <f t="shared" ref="K278:K344" si="26">+H278+(H278*20%)</f>
        <v>12.54</v>
      </c>
      <c r="L278" s="67">
        <v>42583</v>
      </c>
      <c r="M278" s="12" t="s">
        <v>1648</v>
      </c>
      <c r="N278" s="27">
        <v>22</v>
      </c>
      <c r="O278" s="68">
        <f t="shared" si="25"/>
        <v>22</v>
      </c>
      <c r="P278" s="28"/>
      <c r="Q278" s="27"/>
      <c r="R278" s="27"/>
      <c r="S278" s="70"/>
      <c r="T278" s="65"/>
      <c r="U278" s="50"/>
      <c r="V278" s="63"/>
      <c r="W278" s="53"/>
    </row>
    <row r="279" spans="1:23" s="22" customFormat="1" x14ac:dyDescent="0.2">
      <c r="A279" s="817" t="s">
        <v>1575</v>
      </c>
      <c r="B279" s="819" t="s">
        <v>1589</v>
      </c>
      <c r="C279" s="821" t="s">
        <v>1670</v>
      </c>
      <c r="D279" s="823" t="s">
        <v>1671</v>
      </c>
      <c r="E279" s="16"/>
      <c r="F279" s="12" t="s">
        <v>1620</v>
      </c>
      <c r="G279" s="14" t="s">
        <v>3</v>
      </c>
      <c r="H279" s="30">
        <v>49.27</v>
      </c>
      <c r="I279" s="25">
        <f t="shared" si="23"/>
        <v>24.635000000000002</v>
      </c>
      <c r="J279" s="25">
        <f t="shared" si="24"/>
        <v>16.423333333333336</v>
      </c>
      <c r="K279" s="24">
        <f t="shared" si="26"/>
        <v>59.124000000000002</v>
      </c>
      <c r="L279" s="67">
        <v>42583</v>
      </c>
      <c r="M279" s="12" t="s">
        <v>1648</v>
      </c>
      <c r="N279" s="26">
        <v>14</v>
      </c>
      <c r="O279" s="68">
        <f>N279-R279-V279-V280</f>
        <v>10</v>
      </c>
      <c r="P279" s="28"/>
      <c r="Q279" s="27"/>
      <c r="R279" s="27"/>
      <c r="S279" s="70"/>
      <c r="T279" s="65">
        <v>42598</v>
      </c>
      <c r="U279" s="50" t="s">
        <v>2641</v>
      </c>
      <c r="V279" s="63">
        <v>3</v>
      </c>
      <c r="W279" s="53" t="s">
        <v>459</v>
      </c>
    </row>
    <row r="280" spans="1:23" s="22" customFormat="1" x14ac:dyDescent="0.2">
      <c r="A280" s="818"/>
      <c r="B280" s="820"/>
      <c r="C280" s="822"/>
      <c r="D280" s="824"/>
      <c r="E280" s="77"/>
      <c r="F280" s="78"/>
      <c r="G280" s="79"/>
      <c r="H280" s="80"/>
      <c r="I280" s="81"/>
      <c r="J280" s="81"/>
      <c r="K280" s="82"/>
      <c r="L280" s="83"/>
      <c r="M280" s="78"/>
      <c r="N280" s="88"/>
      <c r="O280" s="85"/>
      <c r="P280" s="28"/>
      <c r="Q280" s="27"/>
      <c r="R280" s="27"/>
      <c r="S280" s="70"/>
      <c r="T280" s="65">
        <v>42599</v>
      </c>
      <c r="U280" s="50"/>
      <c r="V280" s="63">
        <v>1</v>
      </c>
      <c r="W280" s="53" t="s">
        <v>459</v>
      </c>
    </row>
    <row r="281" spans="1:23" s="22" customFormat="1" x14ac:dyDescent="0.2">
      <c r="A281" s="23" t="s">
        <v>1575</v>
      </c>
      <c r="B281" s="32" t="s">
        <v>2159</v>
      </c>
      <c r="C281" s="17" t="s">
        <v>2240</v>
      </c>
      <c r="D281" s="17"/>
      <c r="E281" s="16"/>
      <c r="F281" s="12"/>
      <c r="G281" s="14" t="s">
        <v>3</v>
      </c>
      <c r="H281" s="33">
        <v>43.5</v>
      </c>
      <c r="I281" s="25">
        <f t="shared" si="23"/>
        <v>21.75</v>
      </c>
      <c r="J281" s="25">
        <f t="shared" si="24"/>
        <v>14.5</v>
      </c>
      <c r="K281" s="24">
        <f t="shared" si="26"/>
        <v>52.2</v>
      </c>
      <c r="L281" s="67">
        <v>42583</v>
      </c>
      <c r="M281" s="12" t="s">
        <v>1648</v>
      </c>
      <c r="N281" s="26">
        <v>2</v>
      </c>
      <c r="O281" s="68">
        <f t="shared" si="25"/>
        <v>1</v>
      </c>
      <c r="P281" s="38"/>
      <c r="Q281" s="26"/>
      <c r="R281" s="26">
        <v>1</v>
      </c>
      <c r="S281" s="70"/>
      <c r="T281" s="65"/>
      <c r="U281" s="50"/>
      <c r="V281" s="63"/>
      <c r="W281" s="53"/>
    </row>
    <row r="282" spans="1:23" s="22" customFormat="1" x14ac:dyDescent="0.2">
      <c r="A282" s="23" t="s">
        <v>844</v>
      </c>
      <c r="B282" s="12" t="s">
        <v>1674</v>
      </c>
      <c r="C282" s="17" t="s">
        <v>1675</v>
      </c>
      <c r="D282" s="29" t="s">
        <v>1676</v>
      </c>
      <c r="E282" s="16"/>
      <c r="F282" s="12" t="s">
        <v>585</v>
      </c>
      <c r="G282" s="14" t="s">
        <v>3</v>
      </c>
      <c r="H282" s="30">
        <v>54.95</v>
      </c>
      <c r="I282" s="25">
        <f t="shared" si="23"/>
        <v>27.475000000000001</v>
      </c>
      <c r="J282" s="25">
        <f t="shared" si="24"/>
        <v>18.316666666666666</v>
      </c>
      <c r="K282" s="24">
        <f t="shared" si="26"/>
        <v>65.94</v>
      </c>
      <c r="L282" s="67">
        <v>42583</v>
      </c>
      <c r="M282" s="12" t="s">
        <v>1648</v>
      </c>
      <c r="N282" s="26">
        <v>22</v>
      </c>
      <c r="O282" s="68">
        <f t="shared" si="25"/>
        <v>21</v>
      </c>
      <c r="P282" s="28"/>
      <c r="Q282" s="27"/>
      <c r="R282" s="27"/>
      <c r="S282" s="70"/>
      <c r="T282" s="65">
        <v>42599</v>
      </c>
      <c r="U282" s="50"/>
      <c r="V282" s="63">
        <v>1</v>
      </c>
      <c r="W282" s="53" t="s">
        <v>459</v>
      </c>
    </row>
    <row r="283" spans="1:23" s="22" customFormat="1" x14ac:dyDescent="0.2">
      <c r="A283" s="817" t="s">
        <v>844</v>
      </c>
      <c r="B283" s="819" t="s">
        <v>2143</v>
      </c>
      <c r="C283" s="821" t="s">
        <v>2138</v>
      </c>
      <c r="D283" s="821" t="s">
        <v>2139</v>
      </c>
      <c r="E283" s="16"/>
      <c r="F283" s="12" t="s">
        <v>1346</v>
      </c>
      <c r="G283" s="14" t="s">
        <v>3</v>
      </c>
      <c r="H283" s="30">
        <v>34.71</v>
      </c>
      <c r="I283" s="25">
        <f t="shared" si="23"/>
        <v>17.355</v>
      </c>
      <c r="J283" s="25">
        <f t="shared" si="24"/>
        <v>11.57</v>
      </c>
      <c r="K283" s="24">
        <f t="shared" si="26"/>
        <v>41.652000000000001</v>
      </c>
      <c r="L283" s="67">
        <v>42583</v>
      </c>
      <c r="M283" s="12" t="s">
        <v>1648</v>
      </c>
      <c r="N283" s="26">
        <f>19+9+1</f>
        <v>29</v>
      </c>
      <c r="O283" s="68">
        <f t="shared" si="25"/>
        <v>22</v>
      </c>
      <c r="P283" s="31">
        <v>42544</v>
      </c>
      <c r="Q283" s="27" t="s">
        <v>2470</v>
      </c>
      <c r="R283" s="27">
        <f>2+1</f>
        <v>3</v>
      </c>
      <c r="S283" s="71" t="s">
        <v>2443</v>
      </c>
      <c r="T283" s="65">
        <v>42598</v>
      </c>
      <c r="U283" s="50" t="s">
        <v>2633</v>
      </c>
      <c r="V283" s="63">
        <v>4</v>
      </c>
      <c r="W283" s="53" t="s">
        <v>459</v>
      </c>
    </row>
    <row r="284" spans="1:23" s="22" customFormat="1" x14ac:dyDescent="0.2">
      <c r="A284" s="818"/>
      <c r="B284" s="820"/>
      <c r="C284" s="822"/>
      <c r="D284" s="822"/>
      <c r="E284" s="77"/>
      <c r="F284" s="78"/>
      <c r="G284" s="79"/>
      <c r="H284" s="80"/>
      <c r="I284" s="81"/>
      <c r="J284" s="81"/>
      <c r="K284" s="82"/>
      <c r="L284" s="83"/>
      <c r="M284" s="78"/>
      <c r="N284" s="88"/>
      <c r="O284" s="85"/>
      <c r="P284" s="31"/>
      <c r="Q284" s="27"/>
      <c r="R284" s="27"/>
      <c r="S284" s="71"/>
      <c r="T284" s="65">
        <v>42599</v>
      </c>
      <c r="U284" s="50"/>
      <c r="V284" s="63">
        <v>10</v>
      </c>
      <c r="W284" s="53" t="s">
        <v>2652</v>
      </c>
    </row>
    <row r="285" spans="1:23" s="22" customFormat="1" x14ac:dyDescent="0.2">
      <c r="A285" s="23" t="s">
        <v>843</v>
      </c>
      <c r="B285" s="12" t="s">
        <v>57</v>
      </c>
      <c r="C285" s="15" t="s">
        <v>58</v>
      </c>
      <c r="D285" s="15" t="s">
        <v>212</v>
      </c>
      <c r="E285" s="16"/>
      <c r="F285" s="12" t="s">
        <v>338</v>
      </c>
      <c r="G285" s="12" t="s">
        <v>3</v>
      </c>
      <c r="H285" s="24">
        <v>47.31</v>
      </c>
      <c r="I285" s="25">
        <f t="shared" si="23"/>
        <v>23.655000000000001</v>
      </c>
      <c r="J285" s="25">
        <f t="shared" si="24"/>
        <v>15.770000000000001</v>
      </c>
      <c r="K285" s="24">
        <f t="shared" si="26"/>
        <v>56.772000000000006</v>
      </c>
      <c r="L285" s="67">
        <v>42583</v>
      </c>
      <c r="M285" s="12" t="s">
        <v>1648</v>
      </c>
      <c r="N285" s="27">
        <v>1</v>
      </c>
      <c r="O285" s="68">
        <f t="shared" si="25"/>
        <v>1</v>
      </c>
      <c r="P285" s="28"/>
      <c r="Q285" s="27"/>
      <c r="R285" s="27"/>
      <c r="S285" s="70"/>
      <c r="T285" s="65"/>
      <c r="U285" s="50"/>
      <c r="V285" s="63"/>
      <c r="W285" s="53"/>
    </row>
    <row r="286" spans="1:23" s="22" customFormat="1" x14ac:dyDescent="0.2">
      <c r="A286" s="23" t="s">
        <v>843</v>
      </c>
      <c r="B286" s="12" t="s">
        <v>600</v>
      </c>
      <c r="C286" s="15" t="s">
        <v>2564</v>
      </c>
      <c r="D286" s="15"/>
      <c r="E286" s="16"/>
      <c r="F286" s="12"/>
      <c r="G286" s="12" t="s">
        <v>3</v>
      </c>
      <c r="H286" s="24">
        <v>53</v>
      </c>
      <c r="I286" s="25">
        <f t="shared" si="23"/>
        <v>26.5</v>
      </c>
      <c r="J286" s="25">
        <f t="shared" si="24"/>
        <v>17.666666666666668</v>
      </c>
      <c r="K286" s="24">
        <f t="shared" si="26"/>
        <v>63.6</v>
      </c>
      <c r="L286" s="67">
        <v>42583</v>
      </c>
      <c r="M286" s="12" t="s">
        <v>1648</v>
      </c>
      <c r="N286" s="27">
        <v>6</v>
      </c>
      <c r="O286" s="68">
        <f t="shared" si="25"/>
        <v>6</v>
      </c>
      <c r="P286" s="28"/>
      <c r="Q286" s="27"/>
      <c r="R286" s="27"/>
      <c r="S286" s="70"/>
      <c r="T286" s="65"/>
      <c r="U286" s="50"/>
      <c r="V286" s="63"/>
      <c r="W286" s="53"/>
    </row>
    <row r="287" spans="1:23" s="22" customFormat="1" x14ac:dyDescent="0.2">
      <c r="A287" s="23" t="s">
        <v>843</v>
      </c>
      <c r="B287" s="12" t="s">
        <v>97</v>
      </c>
      <c r="C287" s="15" t="s">
        <v>98</v>
      </c>
      <c r="D287" s="15" t="s">
        <v>314</v>
      </c>
      <c r="E287" s="16"/>
      <c r="F287" s="12" t="s">
        <v>362</v>
      </c>
      <c r="G287" s="12" t="s">
        <v>3</v>
      </c>
      <c r="H287" s="24">
        <v>2.09</v>
      </c>
      <c r="I287" s="25">
        <f t="shared" si="23"/>
        <v>1.0449999999999999</v>
      </c>
      <c r="J287" s="25">
        <f t="shared" si="24"/>
        <v>0.69666666666666666</v>
      </c>
      <c r="K287" s="24">
        <f t="shared" si="26"/>
        <v>2.508</v>
      </c>
      <c r="L287" s="67">
        <v>42583</v>
      </c>
      <c r="M287" s="14" t="s">
        <v>1648</v>
      </c>
      <c r="N287" s="27">
        <v>29</v>
      </c>
      <c r="O287" s="68">
        <f t="shared" si="25"/>
        <v>29</v>
      </c>
      <c r="P287" s="27"/>
      <c r="Q287" s="27"/>
      <c r="R287" s="27"/>
      <c r="S287" s="70"/>
      <c r="T287" s="65"/>
      <c r="U287" s="50"/>
      <c r="V287" s="63"/>
      <c r="W287" s="53"/>
    </row>
    <row r="288" spans="1:23" s="22" customFormat="1" x14ac:dyDescent="0.2">
      <c r="A288" s="23" t="s">
        <v>843</v>
      </c>
      <c r="B288" s="12" t="s">
        <v>43</v>
      </c>
      <c r="C288" s="15" t="s">
        <v>143</v>
      </c>
      <c r="D288" s="15" t="s">
        <v>309</v>
      </c>
      <c r="E288" s="16" t="s">
        <v>1724</v>
      </c>
      <c r="F288" s="12" t="s">
        <v>362</v>
      </c>
      <c r="G288" s="12" t="s">
        <v>3</v>
      </c>
      <c r="H288" s="24">
        <v>28.06</v>
      </c>
      <c r="I288" s="25">
        <f t="shared" si="23"/>
        <v>14.03</v>
      </c>
      <c r="J288" s="25">
        <f t="shared" si="24"/>
        <v>9.3533333333333335</v>
      </c>
      <c r="K288" s="24">
        <f t="shared" si="26"/>
        <v>33.671999999999997</v>
      </c>
      <c r="L288" s="67">
        <v>42583</v>
      </c>
      <c r="M288" s="14" t="s">
        <v>1648</v>
      </c>
      <c r="N288" s="27">
        <v>1</v>
      </c>
      <c r="O288" s="68">
        <f t="shared" si="25"/>
        <v>1</v>
      </c>
      <c r="P288" s="27"/>
      <c r="Q288" s="27"/>
      <c r="R288" s="27"/>
      <c r="S288" s="70"/>
      <c r="T288" s="65"/>
      <c r="U288" s="50"/>
      <c r="V288" s="63"/>
      <c r="W288" s="53"/>
    </row>
    <row r="289" spans="1:23" s="22" customFormat="1" x14ac:dyDescent="0.2">
      <c r="A289" s="23" t="s">
        <v>843</v>
      </c>
      <c r="B289" s="12" t="s">
        <v>136</v>
      </c>
      <c r="C289" s="15" t="s">
        <v>317</v>
      </c>
      <c r="D289" s="15" t="s">
        <v>316</v>
      </c>
      <c r="E289" s="16"/>
      <c r="F289" s="12" t="s">
        <v>368</v>
      </c>
      <c r="G289" s="12" t="s">
        <v>3</v>
      </c>
      <c r="H289" s="24">
        <v>57</v>
      </c>
      <c r="I289" s="25">
        <f t="shared" si="23"/>
        <v>28.5</v>
      </c>
      <c r="J289" s="25">
        <f t="shared" si="24"/>
        <v>19</v>
      </c>
      <c r="K289" s="24">
        <f t="shared" si="26"/>
        <v>68.400000000000006</v>
      </c>
      <c r="L289" s="67">
        <v>42583</v>
      </c>
      <c r="M289" s="14" t="s">
        <v>1648</v>
      </c>
      <c r="N289" s="27">
        <v>1</v>
      </c>
      <c r="O289" s="68">
        <f t="shared" si="25"/>
        <v>1</v>
      </c>
      <c r="P289" s="27"/>
      <c r="Q289" s="27"/>
      <c r="R289" s="27"/>
      <c r="S289" s="70"/>
      <c r="T289" s="65"/>
      <c r="U289" s="50"/>
      <c r="V289" s="63"/>
      <c r="W289" s="53"/>
    </row>
    <row r="290" spans="1:23" s="22" customFormat="1" x14ac:dyDescent="0.2">
      <c r="A290" s="23" t="s">
        <v>843</v>
      </c>
      <c r="B290" s="12" t="s">
        <v>43</v>
      </c>
      <c r="C290" s="15" t="s">
        <v>42</v>
      </c>
      <c r="D290" s="15" t="s">
        <v>286</v>
      </c>
      <c r="E290" s="16" t="s">
        <v>1728</v>
      </c>
      <c r="F290" s="12" t="s">
        <v>369</v>
      </c>
      <c r="G290" s="12" t="s">
        <v>3</v>
      </c>
      <c r="H290" s="24">
        <v>14.61</v>
      </c>
      <c r="I290" s="25">
        <f t="shared" si="23"/>
        <v>7.3049999999999997</v>
      </c>
      <c r="J290" s="25">
        <f t="shared" si="24"/>
        <v>4.87</v>
      </c>
      <c r="K290" s="24">
        <f t="shared" si="26"/>
        <v>17.532</v>
      </c>
      <c r="L290" s="67">
        <v>42583</v>
      </c>
      <c r="M290" s="14" t="s">
        <v>1648</v>
      </c>
      <c r="N290" s="27">
        <v>6</v>
      </c>
      <c r="O290" s="68">
        <f t="shared" si="25"/>
        <v>6</v>
      </c>
      <c r="P290" s="28"/>
      <c r="Q290" s="27"/>
      <c r="R290" s="27"/>
      <c r="S290" s="70"/>
      <c r="T290" s="65"/>
      <c r="U290" s="50"/>
      <c r="V290" s="63"/>
      <c r="W290" s="53"/>
    </row>
    <row r="291" spans="1:23" s="22" customFormat="1" x14ac:dyDescent="0.2">
      <c r="A291" s="23" t="s">
        <v>843</v>
      </c>
      <c r="B291" s="12" t="s">
        <v>80</v>
      </c>
      <c r="C291" s="15" t="s">
        <v>117</v>
      </c>
      <c r="D291" s="15" t="s">
        <v>287</v>
      </c>
      <c r="E291" s="16" t="s">
        <v>1668</v>
      </c>
      <c r="F291" s="12" t="s">
        <v>370</v>
      </c>
      <c r="G291" s="12" t="s">
        <v>3</v>
      </c>
      <c r="H291" s="24">
        <v>19.2</v>
      </c>
      <c r="I291" s="25">
        <f t="shared" si="23"/>
        <v>9.6</v>
      </c>
      <c r="J291" s="25">
        <f t="shared" si="24"/>
        <v>6.3999999999999995</v>
      </c>
      <c r="K291" s="24">
        <f t="shared" si="26"/>
        <v>23.04</v>
      </c>
      <c r="L291" s="67">
        <v>42583</v>
      </c>
      <c r="M291" s="12" t="s">
        <v>1648</v>
      </c>
      <c r="N291" s="27">
        <v>1</v>
      </c>
      <c r="O291" s="68">
        <f t="shared" si="25"/>
        <v>1</v>
      </c>
      <c r="P291" s="27"/>
      <c r="Q291" s="27"/>
      <c r="R291" s="27"/>
      <c r="S291" s="70"/>
      <c r="T291" s="65"/>
      <c r="U291" s="50"/>
      <c r="V291" s="63"/>
      <c r="W291" s="53"/>
    </row>
    <row r="292" spans="1:23" s="22" customFormat="1" x14ac:dyDescent="0.2">
      <c r="A292" s="23" t="s">
        <v>843</v>
      </c>
      <c r="B292" s="12" t="s">
        <v>94</v>
      </c>
      <c r="C292" s="15" t="s">
        <v>119</v>
      </c>
      <c r="D292" s="15" t="s">
        <v>291</v>
      </c>
      <c r="E292" s="16"/>
      <c r="F292" s="12" t="s">
        <v>372</v>
      </c>
      <c r="G292" s="12" t="s">
        <v>3</v>
      </c>
      <c r="H292" s="24">
        <v>7.05</v>
      </c>
      <c r="I292" s="25">
        <f t="shared" si="23"/>
        <v>3.5249999999999999</v>
      </c>
      <c r="J292" s="25">
        <f t="shared" si="24"/>
        <v>2.35</v>
      </c>
      <c r="K292" s="24">
        <f t="shared" si="26"/>
        <v>8.4600000000000009</v>
      </c>
      <c r="L292" s="67">
        <v>42583</v>
      </c>
      <c r="M292" s="12" t="s">
        <v>1648</v>
      </c>
      <c r="N292" s="27">
        <v>1</v>
      </c>
      <c r="O292" s="68">
        <f t="shared" si="25"/>
        <v>1</v>
      </c>
      <c r="P292" s="27"/>
      <c r="Q292" s="27"/>
      <c r="R292" s="27"/>
      <c r="S292" s="70"/>
      <c r="T292" s="65"/>
      <c r="U292" s="50"/>
      <c r="V292" s="63"/>
      <c r="W292" s="53"/>
    </row>
    <row r="293" spans="1:23" s="22" customFormat="1" x14ac:dyDescent="0.2">
      <c r="A293" s="23" t="s">
        <v>843</v>
      </c>
      <c r="B293" s="12" t="s">
        <v>43</v>
      </c>
      <c r="C293" s="15" t="s">
        <v>330</v>
      </c>
      <c r="D293" s="15" t="s">
        <v>289</v>
      </c>
      <c r="E293" s="16" t="s">
        <v>378</v>
      </c>
      <c r="F293" s="12" t="s">
        <v>369</v>
      </c>
      <c r="G293" s="12" t="s">
        <v>3</v>
      </c>
      <c r="H293" s="24">
        <v>14.61</v>
      </c>
      <c r="I293" s="25">
        <f t="shared" si="23"/>
        <v>7.3049999999999997</v>
      </c>
      <c r="J293" s="25">
        <f t="shared" si="24"/>
        <v>4.87</v>
      </c>
      <c r="K293" s="24">
        <f t="shared" si="26"/>
        <v>17.532</v>
      </c>
      <c r="L293" s="67">
        <v>42583</v>
      </c>
      <c r="M293" s="12" t="s">
        <v>1648</v>
      </c>
      <c r="N293" s="27">
        <v>2</v>
      </c>
      <c r="O293" s="68">
        <f t="shared" si="25"/>
        <v>2</v>
      </c>
      <c r="P293" s="27"/>
      <c r="Q293" s="27"/>
      <c r="R293" s="27"/>
      <c r="S293" s="70"/>
      <c r="T293" s="65"/>
      <c r="U293" s="50"/>
      <c r="V293" s="63"/>
      <c r="W293" s="53"/>
    </row>
    <row r="294" spans="1:23" s="22" customFormat="1" x14ac:dyDescent="0.2">
      <c r="A294" s="23" t="s">
        <v>843</v>
      </c>
      <c r="B294" s="12" t="s">
        <v>121</v>
      </c>
      <c r="C294" s="15" t="s">
        <v>122</v>
      </c>
      <c r="D294" s="15" t="s">
        <v>292</v>
      </c>
      <c r="E294" s="16"/>
      <c r="F294" s="12" t="s">
        <v>373</v>
      </c>
      <c r="G294" s="14" t="s">
        <v>3</v>
      </c>
      <c r="H294" s="24">
        <v>24</v>
      </c>
      <c r="I294" s="25">
        <f t="shared" si="23"/>
        <v>12</v>
      </c>
      <c r="J294" s="25">
        <f t="shared" si="24"/>
        <v>8</v>
      </c>
      <c r="K294" s="24">
        <f t="shared" si="26"/>
        <v>28.8</v>
      </c>
      <c r="L294" s="67">
        <v>42583</v>
      </c>
      <c r="M294" s="12" t="s">
        <v>1648</v>
      </c>
      <c r="N294" s="27">
        <v>1</v>
      </c>
      <c r="O294" s="68">
        <f t="shared" si="25"/>
        <v>1</v>
      </c>
      <c r="P294" s="27"/>
      <c r="Q294" s="27"/>
      <c r="R294" s="27"/>
      <c r="S294" s="70"/>
      <c r="T294" s="65"/>
      <c r="U294" s="50"/>
      <c r="V294" s="63"/>
      <c r="W294" s="53"/>
    </row>
    <row r="295" spans="1:23" s="22" customFormat="1" x14ac:dyDescent="0.2">
      <c r="A295" s="23" t="s">
        <v>843</v>
      </c>
      <c r="B295" s="12" t="s">
        <v>486</v>
      </c>
      <c r="C295" s="15" t="s">
        <v>487</v>
      </c>
      <c r="D295" s="15" t="s">
        <v>509</v>
      </c>
      <c r="E295" s="16" t="s">
        <v>488</v>
      </c>
      <c r="F295" s="12" t="s">
        <v>362</v>
      </c>
      <c r="G295" s="14" t="s">
        <v>3</v>
      </c>
      <c r="H295" s="24">
        <v>22.11</v>
      </c>
      <c r="I295" s="25">
        <f t="shared" si="23"/>
        <v>11.055</v>
      </c>
      <c r="J295" s="25">
        <f t="shared" si="24"/>
        <v>7.37</v>
      </c>
      <c r="K295" s="24">
        <f t="shared" si="26"/>
        <v>26.532</v>
      </c>
      <c r="L295" s="67">
        <v>42583</v>
      </c>
      <c r="M295" s="12" t="s">
        <v>1648</v>
      </c>
      <c r="N295" s="27">
        <v>2</v>
      </c>
      <c r="O295" s="68">
        <f t="shared" si="25"/>
        <v>2</v>
      </c>
      <c r="P295" s="27"/>
      <c r="Q295" s="27"/>
      <c r="R295" s="27"/>
      <c r="S295" s="70"/>
      <c r="T295" s="65"/>
      <c r="U295" s="50"/>
      <c r="V295" s="63"/>
      <c r="W295" s="53"/>
    </row>
    <row r="296" spans="1:23" s="22" customFormat="1" x14ac:dyDescent="0.2">
      <c r="A296" s="23" t="s">
        <v>843</v>
      </c>
      <c r="B296" s="12" t="s">
        <v>490</v>
      </c>
      <c r="C296" s="15" t="s">
        <v>491</v>
      </c>
      <c r="D296" s="15" t="s">
        <v>511</v>
      </c>
      <c r="E296" s="16"/>
      <c r="F296" s="12" t="s">
        <v>512</v>
      </c>
      <c r="G296" s="14" t="s">
        <v>3</v>
      </c>
      <c r="H296" s="24">
        <v>13.42</v>
      </c>
      <c r="I296" s="25">
        <f t="shared" si="23"/>
        <v>6.71</v>
      </c>
      <c r="J296" s="25">
        <f t="shared" si="24"/>
        <v>4.4733333333333336</v>
      </c>
      <c r="K296" s="24">
        <f t="shared" si="26"/>
        <v>16.103999999999999</v>
      </c>
      <c r="L296" s="67">
        <v>42583</v>
      </c>
      <c r="M296" s="12" t="s">
        <v>1648</v>
      </c>
      <c r="N296" s="27">
        <v>1</v>
      </c>
      <c r="O296" s="68">
        <f t="shared" si="25"/>
        <v>1</v>
      </c>
      <c r="P296" s="27"/>
      <c r="Q296" s="27"/>
      <c r="R296" s="27"/>
      <c r="S296" s="70"/>
      <c r="T296" s="65"/>
      <c r="U296" s="50"/>
      <c r="V296" s="63"/>
      <c r="W296" s="53"/>
    </row>
    <row r="297" spans="1:23" s="22" customFormat="1" x14ac:dyDescent="0.2">
      <c r="A297" s="23" t="s">
        <v>843</v>
      </c>
      <c r="B297" s="12" t="s">
        <v>597</v>
      </c>
      <c r="C297" s="15" t="s">
        <v>598</v>
      </c>
      <c r="D297" s="15" t="s">
        <v>604</v>
      </c>
      <c r="E297" s="16"/>
      <c r="F297" s="12"/>
      <c r="G297" s="14" t="s">
        <v>3</v>
      </c>
      <c r="H297" s="24">
        <v>15.87</v>
      </c>
      <c r="I297" s="25">
        <f t="shared" si="23"/>
        <v>7.9349999999999996</v>
      </c>
      <c r="J297" s="25">
        <f t="shared" si="24"/>
        <v>5.29</v>
      </c>
      <c r="K297" s="24">
        <f t="shared" si="26"/>
        <v>19.044</v>
      </c>
      <c r="L297" s="67">
        <v>42583</v>
      </c>
      <c r="M297" s="12" t="s">
        <v>1648</v>
      </c>
      <c r="N297" s="27">
        <v>1</v>
      </c>
      <c r="O297" s="68">
        <f t="shared" si="25"/>
        <v>1</v>
      </c>
      <c r="P297" s="27"/>
      <c r="Q297" s="27"/>
      <c r="R297" s="27"/>
      <c r="S297" s="70"/>
      <c r="T297" s="65"/>
      <c r="U297" s="50"/>
      <c r="V297" s="63"/>
      <c r="W297" s="53"/>
    </row>
    <row r="298" spans="1:23" s="22" customFormat="1" x14ac:dyDescent="0.2">
      <c r="A298" s="23" t="s">
        <v>843</v>
      </c>
      <c r="B298" s="12" t="s">
        <v>144</v>
      </c>
      <c r="C298" s="15" t="s">
        <v>146</v>
      </c>
      <c r="D298" s="15" t="s">
        <v>311</v>
      </c>
      <c r="E298" s="16"/>
      <c r="F298" s="12" t="s">
        <v>357</v>
      </c>
      <c r="G298" s="12" t="s">
        <v>3</v>
      </c>
      <c r="H298" s="24">
        <v>33.47</v>
      </c>
      <c r="I298" s="25">
        <f t="shared" si="23"/>
        <v>16.734999999999999</v>
      </c>
      <c r="J298" s="25">
        <f t="shared" si="24"/>
        <v>11.156666666666666</v>
      </c>
      <c r="K298" s="24">
        <f t="shared" si="26"/>
        <v>40.164000000000001</v>
      </c>
      <c r="L298" s="67">
        <v>42583</v>
      </c>
      <c r="M298" s="12" t="s">
        <v>1648</v>
      </c>
      <c r="N298" s="27">
        <v>1</v>
      </c>
      <c r="O298" s="68">
        <f t="shared" si="25"/>
        <v>1</v>
      </c>
      <c r="P298" s="28"/>
      <c r="Q298" s="27"/>
      <c r="R298" s="27"/>
      <c r="S298" s="70"/>
      <c r="T298" s="65"/>
      <c r="U298" s="50"/>
      <c r="V298" s="63"/>
      <c r="W298" s="53"/>
    </row>
    <row r="299" spans="1:23" s="22" customFormat="1" x14ac:dyDescent="0.2">
      <c r="A299" s="23" t="s">
        <v>843</v>
      </c>
      <c r="B299" s="12" t="s">
        <v>37</v>
      </c>
      <c r="C299" s="15" t="s">
        <v>637</v>
      </c>
      <c r="D299" s="15" t="s">
        <v>638</v>
      </c>
      <c r="E299" s="16"/>
      <c r="F299" s="12" t="s">
        <v>636</v>
      </c>
      <c r="G299" s="12" t="s">
        <v>3</v>
      </c>
      <c r="H299" s="24">
        <v>14.38</v>
      </c>
      <c r="I299" s="25">
        <f t="shared" si="23"/>
        <v>7.19</v>
      </c>
      <c r="J299" s="25">
        <f t="shared" si="24"/>
        <v>4.7933333333333339</v>
      </c>
      <c r="K299" s="24">
        <f t="shared" si="26"/>
        <v>17.256</v>
      </c>
      <c r="L299" s="67">
        <v>42583</v>
      </c>
      <c r="M299" s="12" t="s">
        <v>1648</v>
      </c>
      <c r="N299" s="27">
        <v>2</v>
      </c>
      <c r="O299" s="68">
        <f t="shared" si="25"/>
        <v>2</v>
      </c>
      <c r="P299" s="28"/>
      <c r="Q299" s="27"/>
      <c r="R299" s="27"/>
      <c r="S299" s="70"/>
      <c r="T299" s="65"/>
      <c r="U299" s="50"/>
      <c r="V299" s="63"/>
      <c r="W299" s="53"/>
    </row>
    <row r="300" spans="1:23" s="22" customFormat="1" x14ac:dyDescent="0.2">
      <c r="A300" s="23" t="s">
        <v>843</v>
      </c>
      <c r="B300" s="12" t="s">
        <v>696</v>
      </c>
      <c r="C300" s="16" t="s">
        <v>694</v>
      </c>
      <c r="D300" s="15" t="s">
        <v>698</v>
      </c>
      <c r="E300" s="16"/>
      <c r="F300" s="12"/>
      <c r="G300" s="12" t="s">
        <v>3</v>
      </c>
      <c r="H300" s="24">
        <v>7.79</v>
      </c>
      <c r="I300" s="25">
        <f t="shared" si="23"/>
        <v>3.895</v>
      </c>
      <c r="J300" s="25">
        <f t="shared" si="24"/>
        <v>2.5966666666666667</v>
      </c>
      <c r="K300" s="24">
        <f t="shared" si="26"/>
        <v>9.3480000000000008</v>
      </c>
      <c r="L300" s="67">
        <v>42583</v>
      </c>
      <c r="M300" s="12" t="s">
        <v>1648</v>
      </c>
      <c r="N300" s="27">
        <v>2</v>
      </c>
      <c r="O300" s="68">
        <f t="shared" si="25"/>
        <v>2</v>
      </c>
      <c r="P300" s="28"/>
      <c r="Q300" s="27"/>
      <c r="R300" s="27"/>
      <c r="S300" s="70"/>
      <c r="T300" s="65"/>
      <c r="U300" s="50"/>
      <c r="V300" s="63"/>
      <c r="W300" s="53"/>
    </row>
    <row r="301" spans="1:23" s="22" customFormat="1" x14ac:dyDescent="0.2">
      <c r="A301" s="23" t="s">
        <v>843</v>
      </c>
      <c r="B301" s="12" t="s">
        <v>696</v>
      </c>
      <c r="C301" s="16" t="s">
        <v>695</v>
      </c>
      <c r="D301" s="15" t="s">
        <v>699</v>
      </c>
      <c r="E301" s="16"/>
      <c r="F301" s="12"/>
      <c r="G301" s="12" t="s">
        <v>3</v>
      </c>
      <c r="H301" s="24">
        <v>7.79</v>
      </c>
      <c r="I301" s="25">
        <f t="shared" si="23"/>
        <v>3.895</v>
      </c>
      <c r="J301" s="25">
        <f t="shared" si="24"/>
        <v>2.5966666666666667</v>
      </c>
      <c r="K301" s="24">
        <f t="shared" si="26"/>
        <v>9.3480000000000008</v>
      </c>
      <c r="L301" s="67">
        <v>42583</v>
      </c>
      <c r="M301" s="12" t="s">
        <v>1648</v>
      </c>
      <c r="N301" s="27">
        <v>1</v>
      </c>
      <c r="O301" s="68">
        <f t="shared" si="25"/>
        <v>1</v>
      </c>
      <c r="P301" s="28"/>
      <c r="Q301" s="27"/>
      <c r="R301" s="27"/>
      <c r="S301" s="70"/>
      <c r="T301" s="65"/>
      <c r="U301" s="50"/>
      <c r="V301" s="63"/>
      <c r="W301" s="53"/>
    </row>
    <row r="302" spans="1:23" s="22" customFormat="1" x14ac:dyDescent="0.2">
      <c r="A302" s="23" t="s">
        <v>843</v>
      </c>
      <c r="B302" s="12" t="s">
        <v>700</v>
      </c>
      <c r="C302" s="16" t="s">
        <v>576</v>
      </c>
      <c r="D302" s="15" t="s">
        <v>704</v>
      </c>
      <c r="E302" s="16"/>
      <c r="F302" s="12" t="s">
        <v>552</v>
      </c>
      <c r="G302" s="12" t="s">
        <v>3</v>
      </c>
      <c r="H302" s="24">
        <v>45.69</v>
      </c>
      <c r="I302" s="25">
        <f t="shared" si="23"/>
        <v>22.844999999999999</v>
      </c>
      <c r="J302" s="25">
        <f t="shared" si="24"/>
        <v>15.229999999999999</v>
      </c>
      <c r="K302" s="24">
        <f t="shared" si="26"/>
        <v>54.827999999999996</v>
      </c>
      <c r="L302" s="67">
        <v>42583</v>
      </c>
      <c r="M302" s="12" t="s">
        <v>1648</v>
      </c>
      <c r="N302" s="27">
        <v>1</v>
      </c>
      <c r="O302" s="68">
        <f t="shared" si="25"/>
        <v>1</v>
      </c>
      <c r="P302" s="28"/>
      <c r="Q302" s="27"/>
      <c r="R302" s="27"/>
      <c r="S302" s="70"/>
      <c r="T302" s="65"/>
      <c r="U302" s="50"/>
      <c r="V302" s="63"/>
      <c r="W302" s="53"/>
    </row>
    <row r="303" spans="1:23" s="22" customFormat="1" x14ac:dyDescent="0.2">
      <c r="A303" s="23" t="s">
        <v>843</v>
      </c>
      <c r="B303" s="12" t="s">
        <v>628</v>
      </c>
      <c r="C303" s="15" t="s">
        <v>721</v>
      </c>
      <c r="D303" s="15" t="s">
        <v>722</v>
      </c>
      <c r="E303" s="16"/>
      <c r="F303" s="12" t="s">
        <v>720</v>
      </c>
      <c r="G303" s="12" t="s">
        <v>3</v>
      </c>
      <c r="H303" s="24">
        <v>11.89</v>
      </c>
      <c r="I303" s="25">
        <f t="shared" si="23"/>
        <v>5.9450000000000003</v>
      </c>
      <c r="J303" s="25">
        <f t="shared" si="24"/>
        <v>3.9633333333333334</v>
      </c>
      <c r="K303" s="24">
        <f t="shared" si="26"/>
        <v>14.268000000000001</v>
      </c>
      <c r="L303" s="67">
        <v>42583</v>
      </c>
      <c r="M303" s="12" t="s">
        <v>1648</v>
      </c>
      <c r="N303" s="27">
        <v>1</v>
      </c>
      <c r="O303" s="68">
        <f t="shared" si="25"/>
        <v>1</v>
      </c>
      <c r="P303" s="28"/>
      <c r="Q303" s="27"/>
      <c r="R303" s="27"/>
      <c r="S303" s="70"/>
      <c r="T303" s="65"/>
      <c r="U303" s="50"/>
      <c r="V303" s="63"/>
      <c r="W303" s="53"/>
    </row>
    <row r="304" spans="1:23" s="22" customFormat="1" x14ac:dyDescent="0.2">
      <c r="A304" s="23" t="s">
        <v>843</v>
      </c>
      <c r="B304" s="12" t="s">
        <v>824</v>
      </c>
      <c r="C304" s="15" t="s">
        <v>770</v>
      </c>
      <c r="D304" s="15" t="s">
        <v>771</v>
      </c>
      <c r="E304" s="16"/>
      <c r="F304" s="12"/>
      <c r="G304" s="12" t="s">
        <v>3</v>
      </c>
      <c r="H304" s="24">
        <v>36.729999999999997</v>
      </c>
      <c r="I304" s="25">
        <f t="shared" si="23"/>
        <v>18.364999999999998</v>
      </c>
      <c r="J304" s="25">
        <f t="shared" si="24"/>
        <v>12.243333333333332</v>
      </c>
      <c r="K304" s="24">
        <f t="shared" si="26"/>
        <v>44.075999999999993</v>
      </c>
      <c r="L304" s="67">
        <v>42583</v>
      </c>
      <c r="M304" s="12" t="s">
        <v>1648</v>
      </c>
      <c r="N304" s="27">
        <v>1</v>
      </c>
      <c r="O304" s="68">
        <f t="shared" si="25"/>
        <v>1</v>
      </c>
      <c r="P304" s="28"/>
      <c r="Q304" s="27"/>
      <c r="R304" s="27"/>
      <c r="S304" s="70"/>
      <c r="T304" s="65"/>
      <c r="U304" s="50"/>
      <c r="V304" s="63"/>
      <c r="W304" s="53"/>
    </row>
    <row r="305" spans="1:23" s="22" customFormat="1" x14ac:dyDescent="0.2">
      <c r="A305" s="23" t="s">
        <v>843</v>
      </c>
      <c r="B305" s="12" t="s">
        <v>824</v>
      </c>
      <c r="C305" s="15" t="s">
        <v>766</v>
      </c>
      <c r="D305" s="15" t="s">
        <v>772</v>
      </c>
      <c r="E305" s="16"/>
      <c r="F305" s="12"/>
      <c r="G305" s="12" t="s">
        <v>3</v>
      </c>
      <c r="H305" s="24">
        <v>37.08</v>
      </c>
      <c r="I305" s="25">
        <f t="shared" si="23"/>
        <v>18.54</v>
      </c>
      <c r="J305" s="25">
        <f t="shared" si="24"/>
        <v>12.36</v>
      </c>
      <c r="K305" s="24">
        <f t="shared" si="26"/>
        <v>44.495999999999995</v>
      </c>
      <c r="L305" s="67">
        <v>42583</v>
      </c>
      <c r="M305" s="12" t="s">
        <v>1648</v>
      </c>
      <c r="N305" s="27">
        <v>1</v>
      </c>
      <c r="O305" s="68">
        <f t="shared" si="25"/>
        <v>1</v>
      </c>
      <c r="P305" s="28"/>
      <c r="Q305" s="27"/>
      <c r="R305" s="27"/>
      <c r="S305" s="70"/>
      <c r="T305" s="65"/>
      <c r="U305" s="50"/>
      <c r="V305" s="63"/>
      <c r="W305" s="53"/>
    </row>
    <row r="306" spans="1:23" s="22" customFormat="1" x14ac:dyDescent="0.2">
      <c r="A306" s="23" t="s">
        <v>843</v>
      </c>
      <c r="B306" s="12" t="s">
        <v>824</v>
      </c>
      <c r="C306" s="15" t="s">
        <v>758</v>
      </c>
      <c r="D306" s="15" t="s">
        <v>773</v>
      </c>
      <c r="E306" s="16"/>
      <c r="F306" s="12"/>
      <c r="G306" s="12" t="s">
        <v>3</v>
      </c>
      <c r="H306" s="24">
        <v>41.55</v>
      </c>
      <c r="I306" s="25">
        <f t="shared" si="23"/>
        <v>20.774999999999999</v>
      </c>
      <c r="J306" s="25">
        <f t="shared" si="24"/>
        <v>13.85</v>
      </c>
      <c r="K306" s="24">
        <f t="shared" si="26"/>
        <v>49.86</v>
      </c>
      <c r="L306" s="67">
        <v>42583</v>
      </c>
      <c r="M306" s="14" t="s">
        <v>1648</v>
      </c>
      <c r="N306" s="27">
        <v>1</v>
      </c>
      <c r="O306" s="68">
        <f t="shared" si="25"/>
        <v>1</v>
      </c>
      <c r="P306" s="28"/>
      <c r="Q306" s="27"/>
      <c r="R306" s="27"/>
      <c r="S306" s="70"/>
      <c r="T306" s="65"/>
      <c r="U306" s="50"/>
      <c r="V306" s="63"/>
      <c r="W306" s="53"/>
    </row>
    <row r="307" spans="1:23" s="22" customFormat="1" x14ac:dyDescent="0.2">
      <c r="A307" s="23" t="s">
        <v>843</v>
      </c>
      <c r="B307" s="12" t="s">
        <v>824</v>
      </c>
      <c r="C307" s="15" t="s">
        <v>1720</v>
      </c>
      <c r="D307" s="15" t="s">
        <v>1721</v>
      </c>
      <c r="E307" s="16"/>
      <c r="F307" s="12"/>
      <c r="G307" s="14" t="s">
        <v>3</v>
      </c>
      <c r="H307" s="24">
        <v>41.55</v>
      </c>
      <c r="I307" s="25">
        <f t="shared" si="23"/>
        <v>20.774999999999999</v>
      </c>
      <c r="J307" s="25">
        <f t="shared" si="24"/>
        <v>13.85</v>
      </c>
      <c r="K307" s="24">
        <f t="shared" si="26"/>
        <v>49.86</v>
      </c>
      <c r="L307" s="67">
        <v>42583</v>
      </c>
      <c r="M307" s="14" t="s">
        <v>1648</v>
      </c>
      <c r="N307" s="27">
        <v>1</v>
      </c>
      <c r="O307" s="68">
        <f t="shared" si="25"/>
        <v>1</v>
      </c>
      <c r="P307" s="28"/>
      <c r="Q307" s="27"/>
      <c r="R307" s="27"/>
      <c r="S307" s="70"/>
      <c r="T307" s="65"/>
      <c r="U307" s="50"/>
      <c r="V307" s="63"/>
      <c r="W307" s="53"/>
    </row>
    <row r="308" spans="1:23" s="22" customFormat="1" x14ac:dyDescent="0.2">
      <c r="A308" s="23" t="s">
        <v>843</v>
      </c>
      <c r="B308" s="12" t="s">
        <v>784</v>
      </c>
      <c r="C308" s="15" t="s">
        <v>780</v>
      </c>
      <c r="D308" s="15" t="s">
        <v>781</v>
      </c>
      <c r="E308" s="16"/>
      <c r="F308" s="12" t="s">
        <v>647</v>
      </c>
      <c r="G308" s="14" t="s">
        <v>3</v>
      </c>
      <c r="H308" s="24">
        <v>17.5</v>
      </c>
      <c r="I308" s="25">
        <f t="shared" ref="I308:I375" si="27">+H308/2</f>
        <v>8.75</v>
      </c>
      <c r="J308" s="25">
        <f t="shared" si="24"/>
        <v>5.833333333333333</v>
      </c>
      <c r="K308" s="24">
        <f t="shared" si="26"/>
        <v>21</v>
      </c>
      <c r="L308" s="67">
        <v>42583</v>
      </c>
      <c r="M308" s="14" t="s">
        <v>1648</v>
      </c>
      <c r="N308" s="27">
        <v>3</v>
      </c>
      <c r="O308" s="68">
        <f t="shared" si="25"/>
        <v>3</v>
      </c>
      <c r="P308" s="28"/>
      <c r="Q308" s="27"/>
      <c r="R308" s="27"/>
      <c r="S308" s="70"/>
      <c r="T308" s="65"/>
      <c r="U308" s="50"/>
      <c r="V308" s="63"/>
      <c r="W308" s="53"/>
    </row>
    <row r="309" spans="1:23" s="22" customFormat="1" x14ac:dyDescent="0.2">
      <c r="A309" s="23" t="s">
        <v>843</v>
      </c>
      <c r="B309" s="12" t="s">
        <v>791</v>
      </c>
      <c r="C309" s="29" t="s">
        <v>1062</v>
      </c>
      <c r="D309" s="29" t="s">
        <v>905</v>
      </c>
      <c r="E309" s="16"/>
      <c r="F309" s="12" t="s">
        <v>908</v>
      </c>
      <c r="G309" s="14" t="s">
        <v>3</v>
      </c>
      <c r="H309" s="24">
        <v>38.79</v>
      </c>
      <c r="I309" s="25">
        <f t="shared" si="27"/>
        <v>19.395</v>
      </c>
      <c r="J309" s="25">
        <f t="shared" si="24"/>
        <v>12.93</v>
      </c>
      <c r="K309" s="24">
        <f t="shared" si="26"/>
        <v>46.548000000000002</v>
      </c>
      <c r="L309" s="67">
        <v>42583</v>
      </c>
      <c r="M309" s="14" t="s">
        <v>1648</v>
      </c>
      <c r="N309" s="27">
        <v>1</v>
      </c>
      <c r="O309" s="68">
        <f t="shared" si="25"/>
        <v>1</v>
      </c>
      <c r="P309" s="28"/>
      <c r="Q309" s="27"/>
      <c r="R309" s="27"/>
      <c r="S309" s="70"/>
      <c r="T309" s="65"/>
      <c r="U309" s="50"/>
      <c r="V309" s="63"/>
      <c r="W309" s="53"/>
    </row>
    <row r="310" spans="1:23" s="22" customFormat="1" x14ac:dyDescent="0.2">
      <c r="A310" s="23" t="s">
        <v>843</v>
      </c>
      <c r="B310" s="12" t="s">
        <v>915</v>
      </c>
      <c r="C310" s="15" t="s">
        <v>869</v>
      </c>
      <c r="D310" s="15" t="s">
        <v>936</v>
      </c>
      <c r="E310" s="16"/>
      <c r="F310" s="12" t="s">
        <v>536</v>
      </c>
      <c r="G310" s="14" t="s">
        <v>3</v>
      </c>
      <c r="H310" s="24">
        <v>12.94</v>
      </c>
      <c r="I310" s="25">
        <f t="shared" si="27"/>
        <v>6.47</v>
      </c>
      <c r="J310" s="25">
        <f t="shared" si="24"/>
        <v>4.3133333333333335</v>
      </c>
      <c r="K310" s="24">
        <f t="shared" si="26"/>
        <v>15.527999999999999</v>
      </c>
      <c r="L310" s="67">
        <v>42583</v>
      </c>
      <c r="M310" s="12" t="s">
        <v>1648</v>
      </c>
      <c r="N310" s="27">
        <v>1</v>
      </c>
      <c r="O310" s="68">
        <f t="shared" si="25"/>
        <v>1</v>
      </c>
      <c r="P310" s="28"/>
      <c r="Q310" s="27"/>
      <c r="R310" s="27"/>
      <c r="S310" s="70"/>
      <c r="T310" s="65"/>
      <c r="U310" s="50"/>
      <c r="V310" s="63"/>
      <c r="W310" s="53"/>
    </row>
    <row r="311" spans="1:23" s="22" customFormat="1" x14ac:dyDescent="0.2">
      <c r="A311" s="23" t="s">
        <v>843</v>
      </c>
      <c r="B311" s="12" t="s">
        <v>851</v>
      </c>
      <c r="C311" s="15" t="s">
        <v>965</v>
      </c>
      <c r="D311" s="15" t="s">
        <v>966</v>
      </c>
      <c r="E311" s="16"/>
      <c r="F311" s="12" t="s">
        <v>854</v>
      </c>
      <c r="G311" s="12" t="s">
        <v>3</v>
      </c>
      <c r="H311" s="24">
        <v>45.47</v>
      </c>
      <c r="I311" s="25">
        <f t="shared" si="27"/>
        <v>22.734999999999999</v>
      </c>
      <c r="J311" s="25">
        <f t="shared" si="24"/>
        <v>15.156666666666666</v>
      </c>
      <c r="K311" s="24">
        <f t="shared" si="26"/>
        <v>54.564</v>
      </c>
      <c r="L311" s="67">
        <v>42583</v>
      </c>
      <c r="M311" s="12" t="s">
        <v>1648</v>
      </c>
      <c r="N311" s="27">
        <v>1</v>
      </c>
      <c r="O311" s="68">
        <f t="shared" si="25"/>
        <v>1</v>
      </c>
      <c r="P311" s="28"/>
      <c r="Q311" s="27"/>
      <c r="R311" s="27"/>
      <c r="S311" s="70"/>
      <c r="T311" s="65"/>
      <c r="U311" s="50"/>
      <c r="V311" s="63"/>
      <c r="W311" s="53"/>
    </row>
    <row r="312" spans="1:23" s="22" customFormat="1" x14ac:dyDescent="0.2">
      <c r="A312" s="23" t="s">
        <v>843</v>
      </c>
      <c r="B312" s="12" t="s">
        <v>1033</v>
      </c>
      <c r="C312" s="15" t="s">
        <v>973</v>
      </c>
      <c r="D312" s="15" t="s">
        <v>974</v>
      </c>
      <c r="E312" s="16"/>
      <c r="F312" s="12" t="s">
        <v>976</v>
      </c>
      <c r="G312" s="12" t="s">
        <v>3</v>
      </c>
      <c r="H312" s="24">
        <v>25.75</v>
      </c>
      <c r="I312" s="25">
        <f t="shared" si="27"/>
        <v>12.875</v>
      </c>
      <c r="J312" s="25">
        <f t="shared" si="24"/>
        <v>8.5833333333333339</v>
      </c>
      <c r="K312" s="24">
        <f t="shared" si="26"/>
        <v>30.9</v>
      </c>
      <c r="L312" s="67">
        <v>42583</v>
      </c>
      <c r="M312" s="12" t="s">
        <v>1648</v>
      </c>
      <c r="N312" s="27">
        <v>1</v>
      </c>
      <c r="O312" s="68">
        <f t="shared" si="25"/>
        <v>1</v>
      </c>
      <c r="P312" s="28"/>
      <c r="Q312" s="27"/>
      <c r="R312" s="27"/>
      <c r="S312" s="70"/>
      <c r="T312" s="65"/>
      <c r="U312" s="50"/>
      <c r="V312" s="63"/>
      <c r="W312" s="53"/>
    </row>
    <row r="313" spans="1:23" s="22" customFormat="1" x14ac:dyDescent="0.2">
      <c r="A313" s="23" t="s">
        <v>843</v>
      </c>
      <c r="B313" s="12" t="s">
        <v>1033</v>
      </c>
      <c r="C313" s="15" t="s">
        <v>1719</v>
      </c>
      <c r="D313" s="15" t="s">
        <v>991</v>
      </c>
      <c r="E313" s="16"/>
      <c r="F313" s="12" t="s">
        <v>976</v>
      </c>
      <c r="G313" s="12" t="s">
        <v>3</v>
      </c>
      <c r="H313" s="24">
        <v>25.75</v>
      </c>
      <c r="I313" s="25">
        <f t="shared" si="27"/>
        <v>12.875</v>
      </c>
      <c r="J313" s="25">
        <f t="shared" si="24"/>
        <v>8.5833333333333339</v>
      </c>
      <c r="K313" s="24">
        <f t="shared" si="26"/>
        <v>30.9</v>
      </c>
      <c r="L313" s="67">
        <v>42583</v>
      </c>
      <c r="M313" s="12" t="s">
        <v>1648</v>
      </c>
      <c r="N313" s="27">
        <v>1</v>
      </c>
      <c r="O313" s="68">
        <f t="shared" si="25"/>
        <v>1</v>
      </c>
      <c r="P313" s="28"/>
      <c r="Q313" s="27"/>
      <c r="R313" s="27"/>
      <c r="S313" s="70"/>
      <c r="T313" s="65"/>
      <c r="U313" s="50"/>
      <c r="V313" s="63"/>
      <c r="W313" s="53"/>
    </row>
    <row r="314" spans="1:23" s="22" customFormat="1" x14ac:dyDescent="0.2">
      <c r="A314" s="23" t="s">
        <v>843</v>
      </c>
      <c r="B314" s="12" t="s">
        <v>977</v>
      </c>
      <c r="C314" s="15" t="s">
        <v>148</v>
      </c>
      <c r="D314" s="15" t="s">
        <v>978</v>
      </c>
      <c r="E314" s="16"/>
      <c r="F314" s="12" t="s">
        <v>968</v>
      </c>
      <c r="G314" s="12" t="s">
        <v>3</v>
      </c>
      <c r="H314" s="24">
        <v>35.64</v>
      </c>
      <c r="I314" s="25">
        <f t="shared" si="27"/>
        <v>17.82</v>
      </c>
      <c r="J314" s="25">
        <f t="shared" si="24"/>
        <v>11.88</v>
      </c>
      <c r="K314" s="24">
        <f t="shared" si="26"/>
        <v>42.768000000000001</v>
      </c>
      <c r="L314" s="67">
        <v>42583</v>
      </c>
      <c r="M314" s="12" t="s">
        <v>1648</v>
      </c>
      <c r="N314" s="27">
        <v>1</v>
      </c>
      <c r="O314" s="68">
        <f t="shared" si="25"/>
        <v>1</v>
      </c>
      <c r="P314" s="28"/>
      <c r="Q314" s="27"/>
      <c r="R314" s="27"/>
      <c r="S314" s="70"/>
      <c r="T314" s="65"/>
      <c r="U314" s="50"/>
      <c r="V314" s="63"/>
      <c r="W314" s="53"/>
    </row>
    <row r="315" spans="1:23" s="22" customFormat="1" x14ac:dyDescent="0.2">
      <c r="A315" s="23" t="s">
        <v>843</v>
      </c>
      <c r="B315" s="12" t="s">
        <v>1168</v>
      </c>
      <c r="C315" s="15" t="s">
        <v>1081</v>
      </c>
      <c r="D315" s="15" t="s">
        <v>1083</v>
      </c>
      <c r="E315" s="16"/>
      <c r="F315" s="12" t="s">
        <v>1070</v>
      </c>
      <c r="G315" s="12" t="s">
        <v>3</v>
      </c>
      <c r="H315" s="24">
        <v>31.1</v>
      </c>
      <c r="I315" s="25">
        <f t="shared" si="27"/>
        <v>15.55</v>
      </c>
      <c r="J315" s="25">
        <f t="shared" si="24"/>
        <v>10.366666666666667</v>
      </c>
      <c r="K315" s="24">
        <f t="shared" si="26"/>
        <v>37.32</v>
      </c>
      <c r="L315" s="67">
        <v>42583</v>
      </c>
      <c r="M315" s="12" t="s">
        <v>1648</v>
      </c>
      <c r="N315" s="27">
        <v>1</v>
      </c>
      <c r="O315" s="68">
        <f t="shared" si="25"/>
        <v>1</v>
      </c>
      <c r="P315" s="28"/>
      <c r="Q315" s="27"/>
      <c r="R315" s="27"/>
      <c r="S315" s="70"/>
      <c r="T315" s="65"/>
      <c r="U315" s="50"/>
      <c r="V315" s="63"/>
      <c r="W315" s="53"/>
    </row>
    <row r="316" spans="1:23" s="22" customFormat="1" x14ac:dyDescent="0.2">
      <c r="A316" s="23" t="s">
        <v>843</v>
      </c>
      <c r="B316" s="12" t="s">
        <v>1327</v>
      </c>
      <c r="C316" s="15" t="s">
        <v>1328</v>
      </c>
      <c r="D316" s="15" t="s">
        <v>1329</v>
      </c>
      <c r="E316" s="16" t="s">
        <v>1666</v>
      </c>
      <c r="F316" s="12" t="s">
        <v>1330</v>
      </c>
      <c r="G316" s="12" t="s">
        <v>3</v>
      </c>
      <c r="H316" s="30">
        <v>24.92</v>
      </c>
      <c r="I316" s="25">
        <f t="shared" si="27"/>
        <v>12.46</v>
      </c>
      <c r="J316" s="25">
        <f t="shared" si="24"/>
        <v>8.3066666666666666</v>
      </c>
      <c r="K316" s="24">
        <f t="shared" si="26"/>
        <v>29.904000000000003</v>
      </c>
      <c r="L316" s="67">
        <v>42583</v>
      </c>
      <c r="M316" s="12" t="s">
        <v>1648</v>
      </c>
      <c r="N316" s="27">
        <v>2</v>
      </c>
      <c r="O316" s="68">
        <f t="shared" si="25"/>
        <v>2</v>
      </c>
      <c r="P316" s="28"/>
      <c r="Q316" s="27"/>
      <c r="R316" s="27"/>
      <c r="S316" s="70"/>
      <c r="T316" s="65"/>
      <c r="U316" s="50"/>
      <c r="V316" s="63"/>
      <c r="W316" s="53"/>
    </row>
    <row r="317" spans="1:23" s="22" customFormat="1" x14ac:dyDescent="0.2">
      <c r="A317" s="23" t="s">
        <v>843</v>
      </c>
      <c r="B317" s="12" t="s">
        <v>2276</v>
      </c>
      <c r="C317" s="15" t="s">
        <v>2277</v>
      </c>
      <c r="D317" s="15"/>
      <c r="E317" s="16"/>
      <c r="F317" s="12"/>
      <c r="G317" s="12" t="s">
        <v>3</v>
      </c>
      <c r="H317" s="30">
        <v>26</v>
      </c>
      <c r="I317" s="25">
        <f t="shared" si="27"/>
        <v>13</v>
      </c>
      <c r="J317" s="25">
        <f t="shared" si="24"/>
        <v>8.6666666666666661</v>
      </c>
      <c r="K317" s="24">
        <f t="shared" si="26"/>
        <v>31.2</v>
      </c>
      <c r="L317" s="67">
        <v>42583</v>
      </c>
      <c r="M317" s="12" t="s">
        <v>1648</v>
      </c>
      <c r="N317" s="27">
        <v>1</v>
      </c>
      <c r="O317" s="68">
        <f t="shared" si="25"/>
        <v>1</v>
      </c>
      <c r="P317" s="28"/>
      <c r="Q317" s="27"/>
      <c r="R317" s="27"/>
      <c r="S317" s="70"/>
      <c r="T317" s="65"/>
      <c r="U317" s="50"/>
      <c r="V317" s="63"/>
      <c r="W317" s="53"/>
    </row>
    <row r="318" spans="1:23" s="22" customFormat="1" x14ac:dyDescent="0.2">
      <c r="A318" s="23" t="s">
        <v>843</v>
      </c>
      <c r="B318" s="12" t="s">
        <v>1327</v>
      </c>
      <c r="C318" s="15" t="s">
        <v>1331</v>
      </c>
      <c r="D318" s="15" t="s">
        <v>1332</v>
      </c>
      <c r="E318" s="16"/>
      <c r="F318" s="12" t="s">
        <v>1330</v>
      </c>
      <c r="G318" s="12" t="s">
        <v>3</v>
      </c>
      <c r="H318" s="30">
        <v>24.92</v>
      </c>
      <c r="I318" s="25">
        <f t="shared" si="27"/>
        <v>12.46</v>
      </c>
      <c r="J318" s="25">
        <f t="shared" si="24"/>
        <v>8.3066666666666666</v>
      </c>
      <c r="K318" s="24">
        <f t="shared" si="26"/>
        <v>29.904000000000003</v>
      </c>
      <c r="L318" s="67">
        <v>42583</v>
      </c>
      <c r="M318" s="12" t="s">
        <v>1648</v>
      </c>
      <c r="N318" s="27">
        <v>1</v>
      </c>
      <c r="O318" s="68">
        <f t="shared" si="25"/>
        <v>1</v>
      </c>
      <c r="P318" s="28"/>
      <c r="Q318" s="27"/>
      <c r="R318" s="27"/>
      <c r="S318" s="70"/>
      <c r="T318" s="65"/>
      <c r="U318" s="50"/>
      <c r="V318" s="63"/>
      <c r="W318" s="53"/>
    </row>
    <row r="319" spans="1:23" s="22" customFormat="1" x14ac:dyDescent="0.2">
      <c r="A319" s="23" t="s">
        <v>843</v>
      </c>
      <c r="B319" s="12" t="s">
        <v>1589</v>
      </c>
      <c r="C319" s="17" t="s">
        <v>1592</v>
      </c>
      <c r="D319" s="29" t="s">
        <v>1600</v>
      </c>
      <c r="E319" s="16"/>
      <c r="F319" s="12"/>
      <c r="G319" s="12" t="s">
        <v>3</v>
      </c>
      <c r="H319" s="30">
        <v>14.35</v>
      </c>
      <c r="I319" s="25">
        <f t="shared" si="27"/>
        <v>7.1749999999999998</v>
      </c>
      <c r="J319" s="25">
        <f t="shared" si="24"/>
        <v>4.7833333333333332</v>
      </c>
      <c r="K319" s="24">
        <f t="shared" si="26"/>
        <v>17.22</v>
      </c>
      <c r="L319" s="67">
        <v>42583</v>
      </c>
      <c r="M319" s="12" t="s">
        <v>1648</v>
      </c>
      <c r="N319" s="26">
        <v>1</v>
      </c>
      <c r="O319" s="68">
        <f t="shared" si="25"/>
        <v>1</v>
      </c>
      <c r="P319" s="28"/>
      <c r="Q319" s="27"/>
      <c r="R319" s="27"/>
      <c r="S319" s="70"/>
      <c r="T319" s="65"/>
      <c r="U319" s="50"/>
      <c r="V319" s="63"/>
      <c r="W319" s="53"/>
    </row>
    <row r="320" spans="1:23" s="22" customFormat="1" x14ac:dyDescent="0.2">
      <c r="A320" s="23" t="s">
        <v>843</v>
      </c>
      <c r="B320" s="12" t="s">
        <v>842</v>
      </c>
      <c r="C320" s="17" t="s">
        <v>723</v>
      </c>
      <c r="D320" s="29" t="s">
        <v>1692</v>
      </c>
      <c r="E320" s="16"/>
      <c r="F320" s="12"/>
      <c r="G320" s="14" t="s">
        <v>3</v>
      </c>
      <c r="H320" s="30">
        <v>6.32</v>
      </c>
      <c r="I320" s="25">
        <f t="shared" si="27"/>
        <v>3.16</v>
      </c>
      <c r="J320" s="25">
        <f t="shared" si="24"/>
        <v>2.1066666666666669</v>
      </c>
      <c r="K320" s="24">
        <f t="shared" si="26"/>
        <v>7.5840000000000005</v>
      </c>
      <c r="L320" s="67">
        <v>42583</v>
      </c>
      <c r="M320" s="12" t="s">
        <v>1648</v>
      </c>
      <c r="N320" s="26">
        <v>2</v>
      </c>
      <c r="O320" s="68">
        <f t="shared" si="25"/>
        <v>2</v>
      </c>
      <c r="P320" s="28"/>
      <c r="Q320" s="27"/>
      <c r="R320" s="27"/>
      <c r="S320" s="70"/>
      <c r="T320" s="65"/>
      <c r="U320" s="50"/>
      <c r="V320" s="63"/>
      <c r="W320" s="53"/>
    </row>
    <row r="321" spans="1:23" s="22" customFormat="1" x14ac:dyDescent="0.2">
      <c r="A321" s="23" t="s">
        <v>843</v>
      </c>
      <c r="B321" s="12" t="s">
        <v>1708</v>
      </c>
      <c r="C321" s="15" t="s">
        <v>1722</v>
      </c>
      <c r="D321" s="15" t="s">
        <v>1723</v>
      </c>
      <c r="E321" s="16"/>
      <c r="F321" s="12" t="s">
        <v>1620</v>
      </c>
      <c r="G321" s="14" t="s">
        <v>3</v>
      </c>
      <c r="H321" s="30">
        <v>34.71</v>
      </c>
      <c r="I321" s="25">
        <f t="shared" si="27"/>
        <v>17.355</v>
      </c>
      <c r="J321" s="25">
        <f t="shared" si="24"/>
        <v>11.57</v>
      </c>
      <c r="K321" s="24">
        <f t="shared" si="26"/>
        <v>41.652000000000001</v>
      </c>
      <c r="L321" s="67">
        <v>42583</v>
      </c>
      <c r="M321" s="12" t="s">
        <v>1648</v>
      </c>
      <c r="N321" s="26">
        <v>1</v>
      </c>
      <c r="O321" s="68">
        <f t="shared" si="25"/>
        <v>1</v>
      </c>
      <c r="P321" s="28"/>
      <c r="Q321" s="27"/>
      <c r="R321" s="27"/>
      <c r="S321" s="70"/>
      <c r="T321" s="65"/>
      <c r="U321" s="50"/>
      <c r="V321" s="63"/>
      <c r="W321" s="53"/>
    </row>
    <row r="322" spans="1:23" s="22" customFormat="1" x14ac:dyDescent="0.2">
      <c r="A322" s="23" t="s">
        <v>843</v>
      </c>
      <c r="B322" s="12" t="s">
        <v>2142</v>
      </c>
      <c r="C322" s="17" t="s">
        <v>2125</v>
      </c>
      <c r="D322" s="17" t="s">
        <v>2126</v>
      </c>
      <c r="E322" s="16"/>
      <c r="F322" s="12" t="s">
        <v>1380</v>
      </c>
      <c r="G322" s="14" t="s">
        <v>3</v>
      </c>
      <c r="H322" s="30">
        <v>35.15</v>
      </c>
      <c r="I322" s="25">
        <f t="shared" si="27"/>
        <v>17.574999999999999</v>
      </c>
      <c r="J322" s="25">
        <f t="shared" si="24"/>
        <v>11.716666666666667</v>
      </c>
      <c r="K322" s="24">
        <f t="shared" si="26"/>
        <v>42.18</v>
      </c>
      <c r="L322" s="67">
        <v>42583</v>
      </c>
      <c r="M322" s="12" t="s">
        <v>1648</v>
      </c>
      <c r="N322" s="26">
        <v>1</v>
      </c>
      <c r="O322" s="68">
        <f t="shared" si="25"/>
        <v>1</v>
      </c>
      <c r="P322" s="28"/>
      <c r="Q322" s="27"/>
      <c r="R322" s="27"/>
      <c r="S322" s="70"/>
      <c r="T322" s="65"/>
      <c r="U322" s="50"/>
      <c r="V322" s="63"/>
      <c r="W322" s="53"/>
    </row>
    <row r="323" spans="1:23" s="22" customFormat="1" x14ac:dyDescent="0.2">
      <c r="A323" s="23" t="s">
        <v>843</v>
      </c>
      <c r="B323" s="32" t="s">
        <v>2142</v>
      </c>
      <c r="C323" s="39" t="s">
        <v>2230</v>
      </c>
      <c r="D323" s="29" t="s">
        <v>2226</v>
      </c>
      <c r="E323" s="16"/>
      <c r="F323" s="12" t="s">
        <v>2228</v>
      </c>
      <c r="G323" s="14" t="s">
        <v>3</v>
      </c>
      <c r="H323" s="33">
        <v>11.72</v>
      </c>
      <c r="I323" s="25">
        <f t="shared" si="27"/>
        <v>5.86</v>
      </c>
      <c r="J323" s="25">
        <f t="shared" si="24"/>
        <v>3.9066666666666667</v>
      </c>
      <c r="K323" s="24">
        <f t="shared" si="26"/>
        <v>14.064</v>
      </c>
      <c r="L323" s="67">
        <v>42583</v>
      </c>
      <c r="M323" s="12" t="s">
        <v>1648</v>
      </c>
      <c r="N323" s="26">
        <v>1</v>
      </c>
      <c r="O323" s="68">
        <f t="shared" si="25"/>
        <v>1</v>
      </c>
      <c r="P323" s="28"/>
      <c r="Q323" s="27"/>
      <c r="R323" s="27"/>
      <c r="S323" s="70"/>
      <c r="T323" s="65"/>
      <c r="U323" s="50"/>
      <c r="V323" s="63"/>
      <c r="W323" s="53"/>
    </row>
    <row r="324" spans="1:23" s="22" customFormat="1" x14ac:dyDescent="0.2">
      <c r="A324" s="23" t="s">
        <v>843</v>
      </c>
      <c r="B324" s="12" t="s">
        <v>1233</v>
      </c>
      <c r="C324" s="15" t="s">
        <v>1124</v>
      </c>
      <c r="D324" s="15" t="s">
        <v>2287</v>
      </c>
      <c r="E324" s="15"/>
      <c r="F324" s="12"/>
      <c r="G324" s="12" t="s">
        <v>3</v>
      </c>
      <c r="H324" s="30">
        <v>37</v>
      </c>
      <c r="I324" s="25">
        <f t="shared" si="27"/>
        <v>18.5</v>
      </c>
      <c r="J324" s="25">
        <f t="shared" si="24"/>
        <v>12.333333333333334</v>
      </c>
      <c r="K324" s="24">
        <f t="shared" si="26"/>
        <v>44.4</v>
      </c>
      <c r="L324" s="67">
        <v>42583</v>
      </c>
      <c r="M324" s="12" t="s">
        <v>1648</v>
      </c>
      <c r="N324" s="27">
        <v>1</v>
      </c>
      <c r="O324" s="68">
        <f t="shared" si="25"/>
        <v>1</v>
      </c>
      <c r="P324" s="27"/>
      <c r="Q324" s="27"/>
      <c r="R324" s="27"/>
      <c r="S324" s="70"/>
      <c r="T324" s="65"/>
      <c r="U324" s="50"/>
      <c r="V324" s="63"/>
      <c r="W324" s="53"/>
    </row>
    <row r="325" spans="1:23" s="22" customFormat="1" x14ac:dyDescent="0.2">
      <c r="A325" s="23" t="s">
        <v>843</v>
      </c>
      <c r="B325" s="32" t="s">
        <v>2476</v>
      </c>
      <c r="C325" s="15" t="s">
        <v>2483</v>
      </c>
      <c r="D325" s="15" t="s">
        <v>2494</v>
      </c>
      <c r="E325" s="15"/>
      <c r="F325" s="12"/>
      <c r="G325" s="12" t="s">
        <v>3</v>
      </c>
      <c r="H325" s="33">
        <v>38.92</v>
      </c>
      <c r="I325" s="25">
        <f t="shared" si="27"/>
        <v>19.46</v>
      </c>
      <c r="J325" s="25">
        <f t="shared" si="24"/>
        <v>12.973333333333334</v>
      </c>
      <c r="K325" s="24">
        <f t="shared" si="26"/>
        <v>46.704000000000001</v>
      </c>
      <c r="L325" s="67">
        <v>42583</v>
      </c>
      <c r="M325" s="14" t="s">
        <v>1648</v>
      </c>
      <c r="N325" s="27">
        <v>1</v>
      </c>
      <c r="O325" s="68">
        <f t="shared" si="25"/>
        <v>1</v>
      </c>
      <c r="P325" s="27"/>
      <c r="Q325" s="27"/>
      <c r="R325" s="27"/>
      <c r="S325" s="71"/>
      <c r="T325" s="65"/>
      <c r="U325" s="50"/>
      <c r="V325" s="63"/>
      <c r="W325" s="53"/>
    </row>
    <row r="326" spans="1:23" s="22" customFormat="1" x14ac:dyDescent="0.2">
      <c r="A326" s="23" t="s">
        <v>843</v>
      </c>
      <c r="B326" s="32" t="s">
        <v>2477</v>
      </c>
      <c r="C326" s="15" t="s">
        <v>2484</v>
      </c>
      <c r="D326" s="15" t="s">
        <v>2495</v>
      </c>
      <c r="E326" s="15"/>
      <c r="F326" s="12"/>
      <c r="G326" s="12" t="s">
        <v>3</v>
      </c>
      <c r="H326" s="33">
        <v>41.57</v>
      </c>
      <c r="I326" s="25">
        <f t="shared" si="27"/>
        <v>20.785</v>
      </c>
      <c r="J326" s="25">
        <f t="shared" si="24"/>
        <v>13.856666666666667</v>
      </c>
      <c r="K326" s="24">
        <f t="shared" si="26"/>
        <v>49.884</v>
      </c>
      <c r="L326" s="67">
        <v>42583</v>
      </c>
      <c r="M326" s="14" t="s">
        <v>1648</v>
      </c>
      <c r="N326" s="27">
        <v>1</v>
      </c>
      <c r="O326" s="68">
        <f t="shared" si="25"/>
        <v>1</v>
      </c>
      <c r="P326" s="27"/>
      <c r="Q326" s="27"/>
      <c r="R326" s="27"/>
      <c r="S326" s="71"/>
      <c r="T326" s="65"/>
      <c r="U326" s="50"/>
      <c r="V326" s="63"/>
      <c r="W326" s="53"/>
    </row>
    <row r="327" spans="1:23" s="22" customFormat="1" x14ac:dyDescent="0.2">
      <c r="A327" s="23" t="s">
        <v>843</v>
      </c>
      <c r="B327" s="32" t="s">
        <v>2477</v>
      </c>
      <c r="C327" s="15" t="s">
        <v>2485</v>
      </c>
      <c r="D327" s="15" t="s">
        <v>2496</v>
      </c>
      <c r="E327" s="15"/>
      <c r="F327" s="12"/>
      <c r="G327" s="12" t="s">
        <v>3</v>
      </c>
      <c r="H327" s="33">
        <v>18.71</v>
      </c>
      <c r="I327" s="25">
        <f t="shared" si="27"/>
        <v>9.3550000000000004</v>
      </c>
      <c r="J327" s="25">
        <f t="shared" si="24"/>
        <v>6.2366666666666672</v>
      </c>
      <c r="K327" s="24">
        <f t="shared" si="26"/>
        <v>22.452000000000002</v>
      </c>
      <c r="L327" s="67">
        <v>42583</v>
      </c>
      <c r="M327" s="14" t="s">
        <v>1648</v>
      </c>
      <c r="N327" s="27">
        <v>1</v>
      </c>
      <c r="O327" s="68">
        <f t="shared" si="25"/>
        <v>1</v>
      </c>
      <c r="P327" s="27"/>
      <c r="Q327" s="27"/>
      <c r="R327" s="27"/>
      <c r="S327" s="71"/>
      <c r="T327" s="65"/>
      <c r="U327" s="50"/>
      <c r="V327" s="63"/>
      <c r="W327" s="53"/>
    </row>
    <row r="328" spans="1:23" s="22" customFormat="1" x14ac:dyDescent="0.2">
      <c r="A328" s="23" t="s">
        <v>843</v>
      </c>
      <c r="B328" s="32" t="s">
        <v>2478</v>
      </c>
      <c r="C328" s="15" t="s">
        <v>2486</v>
      </c>
      <c r="D328" s="15" t="s">
        <v>2498</v>
      </c>
      <c r="E328" s="15"/>
      <c r="F328" s="12"/>
      <c r="G328" s="12" t="s">
        <v>3</v>
      </c>
      <c r="H328" s="33">
        <v>12.4</v>
      </c>
      <c r="I328" s="25">
        <f t="shared" si="27"/>
        <v>6.2</v>
      </c>
      <c r="J328" s="25">
        <f t="shared" si="24"/>
        <v>4.1333333333333337</v>
      </c>
      <c r="K328" s="24">
        <f t="shared" si="26"/>
        <v>14.88</v>
      </c>
      <c r="L328" s="67">
        <v>42583</v>
      </c>
      <c r="M328" s="14" t="s">
        <v>1648</v>
      </c>
      <c r="N328" s="27">
        <v>1</v>
      </c>
      <c r="O328" s="68">
        <f t="shared" si="25"/>
        <v>1</v>
      </c>
      <c r="P328" s="27"/>
      <c r="Q328" s="27"/>
      <c r="R328" s="27"/>
      <c r="S328" s="71"/>
      <c r="T328" s="65"/>
      <c r="U328" s="50"/>
      <c r="V328" s="63"/>
      <c r="W328" s="53"/>
    </row>
    <row r="329" spans="1:23" s="22" customFormat="1" x14ac:dyDescent="0.2">
      <c r="A329" s="23" t="s">
        <v>843</v>
      </c>
      <c r="B329" s="32" t="s">
        <v>2482</v>
      </c>
      <c r="C329" s="15" t="s">
        <v>2492</v>
      </c>
      <c r="D329" s="15" t="s">
        <v>2616</v>
      </c>
      <c r="E329" s="15"/>
      <c r="F329" s="12"/>
      <c r="G329" s="12" t="s">
        <v>3</v>
      </c>
      <c r="H329" s="40">
        <v>35</v>
      </c>
      <c r="I329" s="25">
        <f t="shared" si="27"/>
        <v>17.5</v>
      </c>
      <c r="J329" s="25">
        <f t="shared" si="24"/>
        <v>11.666666666666666</v>
      </c>
      <c r="K329" s="24">
        <f t="shared" si="26"/>
        <v>42</v>
      </c>
      <c r="L329" s="67">
        <v>42583</v>
      </c>
      <c r="M329" s="12" t="s">
        <v>1648</v>
      </c>
      <c r="N329" s="27">
        <v>1</v>
      </c>
      <c r="O329" s="68">
        <f t="shared" si="25"/>
        <v>1</v>
      </c>
      <c r="P329" s="27"/>
      <c r="Q329" s="27"/>
      <c r="R329" s="27"/>
      <c r="S329" s="71"/>
      <c r="T329" s="65"/>
      <c r="U329" s="50"/>
      <c r="V329" s="63"/>
      <c r="W329" s="53"/>
    </row>
    <row r="330" spans="1:23" s="22" customFormat="1" x14ac:dyDescent="0.2">
      <c r="A330" s="23" t="s">
        <v>843</v>
      </c>
      <c r="B330" s="32" t="s">
        <v>2482</v>
      </c>
      <c r="C330" s="15" t="s">
        <v>2493</v>
      </c>
      <c r="D330" s="15" t="s">
        <v>2617</v>
      </c>
      <c r="E330" s="15"/>
      <c r="F330" s="12"/>
      <c r="G330" s="12" t="s">
        <v>3</v>
      </c>
      <c r="H330" s="40">
        <v>35</v>
      </c>
      <c r="I330" s="25">
        <f t="shared" si="27"/>
        <v>17.5</v>
      </c>
      <c r="J330" s="25">
        <f t="shared" si="24"/>
        <v>11.666666666666666</v>
      </c>
      <c r="K330" s="24">
        <f t="shared" si="26"/>
        <v>42</v>
      </c>
      <c r="L330" s="67">
        <v>42583</v>
      </c>
      <c r="M330" s="12" t="s">
        <v>1648</v>
      </c>
      <c r="N330" s="27">
        <v>1</v>
      </c>
      <c r="O330" s="68">
        <f t="shared" si="25"/>
        <v>1</v>
      </c>
      <c r="P330" s="27"/>
      <c r="Q330" s="27"/>
      <c r="R330" s="27"/>
      <c r="S330" s="71"/>
      <c r="T330" s="65"/>
      <c r="U330" s="50"/>
      <c r="V330" s="63"/>
      <c r="W330" s="53"/>
    </row>
    <row r="331" spans="1:23" s="22" customFormat="1" x14ac:dyDescent="0.2">
      <c r="A331" s="23" t="s">
        <v>843</v>
      </c>
      <c r="B331" s="12" t="s">
        <v>2606</v>
      </c>
      <c r="C331" s="15" t="s">
        <v>1104</v>
      </c>
      <c r="D331" s="15"/>
      <c r="E331" s="15"/>
      <c r="F331" s="12"/>
      <c r="G331" s="12" t="s">
        <v>3</v>
      </c>
      <c r="H331" s="30"/>
      <c r="I331" s="25">
        <f t="shared" si="27"/>
        <v>0</v>
      </c>
      <c r="J331" s="25">
        <f t="shared" si="24"/>
        <v>0</v>
      </c>
      <c r="K331" s="24">
        <f t="shared" si="26"/>
        <v>0</v>
      </c>
      <c r="L331" s="67">
        <v>42583</v>
      </c>
      <c r="M331" s="12" t="s">
        <v>1648</v>
      </c>
      <c r="N331" s="15">
        <v>1</v>
      </c>
      <c r="O331" s="68">
        <f t="shared" si="25"/>
        <v>1</v>
      </c>
      <c r="P331" s="15"/>
      <c r="Q331" s="15"/>
      <c r="R331" s="15"/>
      <c r="S331" s="71"/>
      <c r="T331" s="65"/>
      <c r="U331" s="50"/>
      <c r="V331" s="63"/>
      <c r="W331" s="53"/>
    </row>
    <row r="332" spans="1:23" s="22" customFormat="1" x14ac:dyDescent="0.2">
      <c r="A332" s="23" t="s">
        <v>843</v>
      </c>
      <c r="B332" s="12" t="s">
        <v>479</v>
      </c>
      <c r="C332" s="15" t="s">
        <v>489</v>
      </c>
      <c r="D332" s="15"/>
      <c r="E332" s="15"/>
      <c r="F332" s="12"/>
      <c r="G332" s="12" t="s">
        <v>3</v>
      </c>
      <c r="H332" s="30"/>
      <c r="I332" s="25">
        <f t="shared" si="27"/>
        <v>0</v>
      </c>
      <c r="J332" s="25">
        <f t="shared" si="24"/>
        <v>0</v>
      </c>
      <c r="K332" s="24">
        <f t="shared" si="26"/>
        <v>0</v>
      </c>
      <c r="L332" s="67">
        <v>42583</v>
      </c>
      <c r="M332" s="12" t="s">
        <v>1648</v>
      </c>
      <c r="N332" s="15">
        <v>1</v>
      </c>
      <c r="O332" s="68">
        <f t="shared" si="25"/>
        <v>1</v>
      </c>
      <c r="P332" s="15"/>
      <c r="Q332" s="15"/>
      <c r="R332" s="15"/>
      <c r="S332" s="71"/>
      <c r="T332" s="65"/>
      <c r="U332" s="50"/>
      <c r="V332" s="63"/>
      <c r="W332" s="53"/>
    </row>
    <row r="333" spans="1:23" s="22" customFormat="1" x14ac:dyDescent="0.2">
      <c r="A333" s="23" t="s">
        <v>843</v>
      </c>
      <c r="B333" s="12" t="s">
        <v>82</v>
      </c>
      <c r="C333" s="15" t="s">
        <v>493</v>
      </c>
      <c r="D333" s="15"/>
      <c r="E333" s="15"/>
      <c r="F333" s="12"/>
      <c r="G333" s="14" t="s">
        <v>3</v>
      </c>
      <c r="H333" s="30"/>
      <c r="I333" s="25">
        <f t="shared" si="27"/>
        <v>0</v>
      </c>
      <c r="J333" s="25">
        <f t="shared" si="24"/>
        <v>0</v>
      </c>
      <c r="K333" s="24">
        <f t="shared" si="26"/>
        <v>0</v>
      </c>
      <c r="L333" s="67">
        <v>42583</v>
      </c>
      <c r="M333" s="12" t="s">
        <v>1648</v>
      </c>
      <c r="N333" s="15">
        <v>2</v>
      </c>
      <c r="O333" s="68">
        <f t="shared" si="25"/>
        <v>2</v>
      </c>
      <c r="P333" s="15"/>
      <c r="Q333" s="15"/>
      <c r="R333" s="15"/>
      <c r="S333" s="71"/>
      <c r="T333" s="65"/>
      <c r="U333" s="50"/>
      <c r="V333" s="63"/>
      <c r="W333" s="53"/>
    </row>
    <row r="334" spans="1:23" s="22" customFormat="1" x14ac:dyDescent="0.2">
      <c r="A334" s="23" t="s">
        <v>843</v>
      </c>
      <c r="B334" s="12" t="s">
        <v>1589</v>
      </c>
      <c r="C334" s="15" t="s">
        <v>1689</v>
      </c>
      <c r="D334" s="15"/>
      <c r="E334" s="15"/>
      <c r="F334" s="12"/>
      <c r="G334" s="14" t="s">
        <v>3</v>
      </c>
      <c r="H334" s="30"/>
      <c r="I334" s="25">
        <f t="shared" si="27"/>
        <v>0</v>
      </c>
      <c r="J334" s="25">
        <f t="shared" si="24"/>
        <v>0</v>
      </c>
      <c r="K334" s="24">
        <f t="shared" si="26"/>
        <v>0</v>
      </c>
      <c r="L334" s="67">
        <v>42583</v>
      </c>
      <c r="M334" s="12" t="s">
        <v>1648</v>
      </c>
      <c r="N334" s="15">
        <v>1</v>
      </c>
      <c r="O334" s="68">
        <f t="shared" si="25"/>
        <v>1</v>
      </c>
      <c r="P334" s="15"/>
      <c r="Q334" s="15"/>
      <c r="R334" s="15"/>
      <c r="S334" s="71"/>
      <c r="T334" s="65"/>
      <c r="U334" s="50"/>
      <c r="V334" s="63"/>
      <c r="W334" s="53"/>
    </row>
    <row r="335" spans="1:23" s="22" customFormat="1" x14ac:dyDescent="0.2">
      <c r="A335" s="23" t="s">
        <v>843</v>
      </c>
      <c r="B335" s="12" t="s">
        <v>842</v>
      </c>
      <c r="C335" s="15" t="s">
        <v>1693</v>
      </c>
      <c r="D335" s="15"/>
      <c r="E335" s="15"/>
      <c r="F335" s="12"/>
      <c r="G335" s="14" t="s">
        <v>3</v>
      </c>
      <c r="H335" s="30"/>
      <c r="I335" s="25">
        <f t="shared" si="27"/>
        <v>0</v>
      </c>
      <c r="J335" s="25">
        <f t="shared" si="24"/>
        <v>0</v>
      </c>
      <c r="K335" s="24">
        <f t="shared" si="26"/>
        <v>0</v>
      </c>
      <c r="L335" s="67">
        <v>42583</v>
      </c>
      <c r="M335" s="12" t="s">
        <v>1648</v>
      </c>
      <c r="N335" s="15">
        <v>1</v>
      </c>
      <c r="O335" s="68">
        <f t="shared" si="25"/>
        <v>1</v>
      </c>
      <c r="P335" s="15"/>
      <c r="Q335" s="15"/>
      <c r="R335" s="15"/>
      <c r="S335" s="71"/>
      <c r="T335" s="65"/>
      <c r="U335" s="50"/>
      <c r="V335" s="63"/>
      <c r="W335" s="53"/>
    </row>
    <row r="336" spans="1:23" s="22" customFormat="1" x14ac:dyDescent="0.2">
      <c r="A336" s="23" t="s">
        <v>843</v>
      </c>
      <c r="B336" s="12" t="s">
        <v>1589</v>
      </c>
      <c r="C336" s="15" t="s">
        <v>1594</v>
      </c>
      <c r="D336" s="15"/>
      <c r="E336" s="15"/>
      <c r="F336" s="12"/>
      <c r="G336" s="14" t="s">
        <v>3</v>
      </c>
      <c r="H336" s="30"/>
      <c r="I336" s="25">
        <f t="shared" si="27"/>
        <v>0</v>
      </c>
      <c r="J336" s="25">
        <f t="shared" si="24"/>
        <v>0</v>
      </c>
      <c r="K336" s="24">
        <f t="shared" si="26"/>
        <v>0</v>
      </c>
      <c r="L336" s="67">
        <v>42583</v>
      </c>
      <c r="M336" s="12" t="s">
        <v>1648</v>
      </c>
      <c r="N336" s="15">
        <v>1</v>
      </c>
      <c r="O336" s="68">
        <f t="shared" si="25"/>
        <v>1</v>
      </c>
      <c r="P336" s="15"/>
      <c r="Q336" s="15"/>
      <c r="R336" s="15"/>
      <c r="S336" s="71"/>
      <c r="T336" s="65"/>
      <c r="U336" s="50"/>
      <c r="V336" s="63"/>
      <c r="W336" s="53"/>
    </row>
    <row r="337" spans="1:23" s="22" customFormat="1" x14ac:dyDescent="0.2">
      <c r="A337" s="23" t="s">
        <v>843</v>
      </c>
      <c r="B337" s="12" t="s">
        <v>842</v>
      </c>
      <c r="C337" s="15" t="s">
        <v>1690</v>
      </c>
      <c r="D337" s="15"/>
      <c r="E337" s="15"/>
      <c r="F337" s="12"/>
      <c r="G337" s="12" t="s">
        <v>3</v>
      </c>
      <c r="H337" s="30"/>
      <c r="I337" s="25">
        <f t="shared" si="27"/>
        <v>0</v>
      </c>
      <c r="J337" s="25">
        <f t="shared" si="24"/>
        <v>0</v>
      </c>
      <c r="K337" s="24">
        <f t="shared" si="26"/>
        <v>0</v>
      </c>
      <c r="L337" s="67">
        <v>42583</v>
      </c>
      <c r="M337" s="12" t="s">
        <v>1648</v>
      </c>
      <c r="N337" s="15">
        <v>1</v>
      </c>
      <c r="O337" s="68">
        <f t="shared" si="25"/>
        <v>1</v>
      </c>
      <c r="P337" s="15"/>
      <c r="Q337" s="15"/>
      <c r="R337" s="15"/>
      <c r="S337" s="71"/>
      <c r="T337" s="65"/>
      <c r="U337" s="50"/>
      <c r="V337" s="63"/>
      <c r="W337" s="53"/>
    </row>
    <row r="338" spans="1:23" s="22" customFormat="1" x14ac:dyDescent="0.2">
      <c r="A338" s="23" t="s">
        <v>2078</v>
      </c>
      <c r="B338" s="12" t="s">
        <v>2068</v>
      </c>
      <c r="C338" s="15" t="s">
        <v>2069</v>
      </c>
      <c r="D338" s="16" t="s">
        <v>2072</v>
      </c>
      <c r="E338" s="16" t="s">
        <v>2076</v>
      </c>
      <c r="F338" s="12" t="s">
        <v>2075</v>
      </c>
      <c r="G338" s="12" t="s">
        <v>3</v>
      </c>
      <c r="H338" s="30">
        <v>36.590000000000003</v>
      </c>
      <c r="I338" s="25">
        <f t="shared" si="27"/>
        <v>18.295000000000002</v>
      </c>
      <c r="J338" s="25">
        <f t="shared" si="24"/>
        <v>12.196666666666667</v>
      </c>
      <c r="K338" s="24">
        <f t="shared" si="26"/>
        <v>43.908000000000001</v>
      </c>
      <c r="L338" s="67">
        <v>42583</v>
      </c>
      <c r="M338" s="12" t="s">
        <v>1648</v>
      </c>
      <c r="N338" s="26">
        <v>6</v>
      </c>
      <c r="O338" s="68">
        <f t="shared" si="25"/>
        <v>6</v>
      </c>
      <c r="P338" s="28"/>
      <c r="Q338" s="27"/>
      <c r="R338" s="27"/>
      <c r="S338" s="70"/>
      <c r="T338" s="65"/>
      <c r="U338" s="50"/>
      <c r="V338" s="63"/>
      <c r="W338" s="53"/>
    </row>
    <row r="339" spans="1:23" s="22" customFormat="1" x14ac:dyDescent="0.2">
      <c r="A339" s="23" t="s">
        <v>2078</v>
      </c>
      <c r="B339" s="12" t="s">
        <v>2068</v>
      </c>
      <c r="C339" s="15" t="s">
        <v>2070</v>
      </c>
      <c r="D339" s="16" t="s">
        <v>2073</v>
      </c>
      <c r="E339" s="16" t="s">
        <v>2076</v>
      </c>
      <c r="F339" s="12" t="s">
        <v>2075</v>
      </c>
      <c r="G339" s="12" t="s">
        <v>3</v>
      </c>
      <c r="H339" s="30">
        <v>36.590000000000003</v>
      </c>
      <c r="I339" s="25">
        <f t="shared" si="27"/>
        <v>18.295000000000002</v>
      </c>
      <c r="J339" s="25">
        <f t="shared" si="24"/>
        <v>12.196666666666667</v>
      </c>
      <c r="K339" s="24">
        <f t="shared" si="26"/>
        <v>43.908000000000001</v>
      </c>
      <c r="L339" s="67">
        <v>42583</v>
      </c>
      <c r="M339" s="12" t="s">
        <v>1648</v>
      </c>
      <c r="N339" s="26">
        <v>9</v>
      </c>
      <c r="O339" s="68">
        <f t="shared" si="25"/>
        <v>9</v>
      </c>
      <c r="P339" s="28"/>
      <c r="Q339" s="27"/>
      <c r="R339" s="27"/>
      <c r="S339" s="70"/>
      <c r="T339" s="65"/>
      <c r="U339" s="50"/>
      <c r="V339" s="63"/>
      <c r="W339" s="53"/>
    </row>
    <row r="340" spans="1:23" s="22" customFormat="1" x14ac:dyDescent="0.2">
      <c r="A340" s="23" t="s">
        <v>2078</v>
      </c>
      <c r="B340" s="12" t="s">
        <v>2068</v>
      </c>
      <c r="C340" s="15" t="s">
        <v>2071</v>
      </c>
      <c r="D340" s="16" t="s">
        <v>2074</v>
      </c>
      <c r="E340" s="16" t="s">
        <v>2076</v>
      </c>
      <c r="F340" s="12" t="s">
        <v>2075</v>
      </c>
      <c r="G340" s="12" t="s">
        <v>3</v>
      </c>
      <c r="H340" s="30">
        <v>36.590000000000003</v>
      </c>
      <c r="I340" s="25">
        <f t="shared" si="27"/>
        <v>18.295000000000002</v>
      </c>
      <c r="J340" s="25">
        <f t="shared" si="24"/>
        <v>12.196666666666667</v>
      </c>
      <c r="K340" s="24">
        <f t="shared" si="26"/>
        <v>43.908000000000001</v>
      </c>
      <c r="L340" s="67">
        <v>42583</v>
      </c>
      <c r="M340" s="12" t="s">
        <v>1648</v>
      </c>
      <c r="N340" s="26">
        <v>8</v>
      </c>
      <c r="O340" s="68">
        <f t="shared" si="25"/>
        <v>8</v>
      </c>
      <c r="P340" s="28"/>
      <c r="Q340" s="27"/>
      <c r="R340" s="27"/>
      <c r="S340" s="70"/>
      <c r="T340" s="65"/>
      <c r="U340" s="50"/>
      <c r="V340" s="63"/>
      <c r="W340" s="53"/>
    </row>
    <row r="341" spans="1:23" s="22" customFormat="1" x14ac:dyDescent="0.2">
      <c r="A341" s="817" t="s">
        <v>2078</v>
      </c>
      <c r="B341" s="819" t="s">
        <v>2211</v>
      </c>
      <c r="C341" s="821" t="s">
        <v>2185</v>
      </c>
      <c r="D341" s="821" t="s">
        <v>2186</v>
      </c>
      <c r="E341" s="16"/>
      <c r="F341" s="12" t="s">
        <v>344</v>
      </c>
      <c r="G341" s="12" t="s">
        <v>3</v>
      </c>
      <c r="H341" s="30">
        <v>31.37</v>
      </c>
      <c r="I341" s="25">
        <f t="shared" si="27"/>
        <v>15.685</v>
      </c>
      <c r="J341" s="25">
        <f t="shared" ref="J341:J383" si="28">+H341/3</f>
        <v>10.456666666666667</v>
      </c>
      <c r="K341" s="24">
        <f t="shared" si="26"/>
        <v>37.644000000000005</v>
      </c>
      <c r="L341" s="67">
        <v>42583</v>
      </c>
      <c r="M341" s="12" t="s">
        <v>1648</v>
      </c>
      <c r="N341" s="26">
        <v>26</v>
      </c>
      <c r="O341" s="68">
        <f t="shared" si="25"/>
        <v>16</v>
      </c>
      <c r="P341" s="28"/>
      <c r="Q341" s="27"/>
      <c r="R341" s="27"/>
      <c r="S341" s="70"/>
      <c r="T341" s="65">
        <v>42599</v>
      </c>
      <c r="U341" s="50"/>
      <c r="V341" s="63">
        <v>10</v>
      </c>
      <c r="W341" s="53" t="s">
        <v>2652</v>
      </c>
    </row>
    <row r="342" spans="1:23" s="22" customFormat="1" x14ac:dyDescent="0.2">
      <c r="A342" s="818"/>
      <c r="B342" s="820"/>
      <c r="C342" s="822"/>
      <c r="D342" s="822"/>
      <c r="E342" s="77"/>
      <c r="F342" s="78"/>
      <c r="G342" s="78"/>
      <c r="H342" s="80"/>
      <c r="I342" s="81"/>
      <c r="J342" s="81"/>
      <c r="K342" s="82"/>
      <c r="L342" s="83"/>
      <c r="M342" s="78"/>
      <c r="N342" s="88"/>
      <c r="O342" s="85"/>
      <c r="P342" s="28"/>
      <c r="Q342" s="27"/>
      <c r="R342" s="27"/>
      <c r="S342" s="70"/>
      <c r="T342" s="65"/>
      <c r="U342" s="50"/>
      <c r="V342" s="63"/>
      <c r="W342" s="53"/>
    </row>
    <row r="343" spans="1:23" s="22" customFormat="1" x14ac:dyDescent="0.2">
      <c r="A343" s="23" t="s">
        <v>2078</v>
      </c>
      <c r="B343" s="12" t="s">
        <v>2211</v>
      </c>
      <c r="C343" s="17" t="s">
        <v>2187</v>
      </c>
      <c r="D343" s="17" t="s">
        <v>2188</v>
      </c>
      <c r="E343" s="16"/>
      <c r="F343" s="12" t="s">
        <v>344</v>
      </c>
      <c r="G343" s="12" t="s">
        <v>3</v>
      </c>
      <c r="H343" s="30">
        <v>31.37</v>
      </c>
      <c r="I343" s="25">
        <f t="shared" si="27"/>
        <v>15.685</v>
      </c>
      <c r="J343" s="25">
        <f t="shared" si="28"/>
        <v>10.456666666666667</v>
      </c>
      <c r="K343" s="24">
        <f t="shared" si="26"/>
        <v>37.644000000000005</v>
      </c>
      <c r="L343" s="67">
        <v>42583</v>
      </c>
      <c r="M343" s="12" t="s">
        <v>1648</v>
      </c>
      <c r="N343" s="26">
        <f>2+2</f>
        <v>4</v>
      </c>
      <c r="O343" s="68">
        <f t="shared" ref="O343:O383" si="29">N343-R343-V343</f>
        <v>3</v>
      </c>
      <c r="P343" s="28"/>
      <c r="Q343" s="27"/>
      <c r="R343" s="27">
        <v>1</v>
      </c>
      <c r="S343" s="70"/>
      <c r="T343" s="65"/>
      <c r="U343" s="50"/>
      <c r="V343" s="63"/>
      <c r="W343" s="53"/>
    </row>
    <row r="344" spans="1:23" s="22" customFormat="1" x14ac:dyDescent="0.2">
      <c r="A344" s="23" t="s">
        <v>161</v>
      </c>
      <c r="B344" s="12" t="s">
        <v>2369</v>
      </c>
      <c r="C344" s="15" t="s">
        <v>648</v>
      </c>
      <c r="D344" s="15" t="s">
        <v>649</v>
      </c>
      <c r="E344" s="16"/>
      <c r="F344" s="12" t="s">
        <v>650</v>
      </c>
      <c r="G344" s="12" t="s">
        <v>3</v>
      </c>
      <c r="H344" s="24">
        <v>11.41</v>
      </c>
      <c r="I344" s="25">
        <f t="shared" si="27"/>
        <v>5.7050000000000001</v>
      </c>
      <c r="J344" s="25">
        <f t="shared" si="28"/>
        <v>3.8033333333333332</v>
      </c>
      <c r="K344" s="24">
        <f t="shared" si="26"/>
        <v>13.692</v>
      </c>
      <c r="L344" s="67">
        <v>42583</v>
      </c>
      <c r="M344" s="12" t="s">
        <v>1648</v>
      </c>
      <c r="N344" s="27">
        <v>1</v>
      </c>
      <c r="O344" s="68">
        <f t="shared" si="29"/>
        <v>1</v>
      </c>
      <c r="P344" s="28"/>
      <c r="Q344" s="27"/>
      <c r="R344" s="27"/>
      <c r="S344" s="70"/>
      <c r="T344" s="65"/>
      <c r="U344" s="50"/>
      <c r="V344" s="63"/>
      <c r="W344" s="53"/>
    </row>
    <row r="345" spans="1:23" s="22" customFormat="1" x14ac:dyDescent="0.2">
      <c r="A345" s="23" t="s">
        <v>161</v>
      </c>
      <c r="B345" s="12" t="s">
        <v>2369</v>
      </c>
      <c r="C345" s="15" t="s">
        <v>652</v>
      </c>
      <c r="D345" s="15" t="s">
        <v>653</v>
      </c>
      <c r="E345" s="16"/>
      <c r="F345" s="12" t="s">
        <v>650</v>
      </c>
      <c r="G345" s="12" t="s">
        <v>3</v>
      </c>
      <c r="H345" s="24">
        <v>11.41</v>
      </c>
      <c r="I345" s="25">
        <f t="shared" si="27"/>
        <v>5.7050000000000001</v>
      </c>
      <c r="J345" s="25">
        <f t="shared" si="28"/>
        <v>3.8033333333333332</v>
      </c>
      <c r="K345" s="24">
        <f t="shared" ref="K345:K383" si="30">+H345+(H345*20%)</f>
        <v>13.692</v>
      </c>
      <c r="L345" s="67">
        <v>42583</v>
      </c>
      <c r="M345" s="14" t="s">
        <v>1648</v>
      </c>
      <c r="N345" s="27">
        <v>1</v>
      </c>
      <c r="O345" s="68">
        <f t="shared" si="29"/>
        <v>1</v>
      </c>
      <c r="P345" s="28"/>
      <c r="Q345" s="27"/>
      <c r="R345" s="27"/>
      <c r="S345" s="70"/>
      <c r="T345" s="65"/>
      <c r="U345" s="50"/>
      <c r="V345" s="63"/>
      <c r="W345" s="53"/>
    </row>
    <row r="346" spans="1:23" s="22" customFormat="1" x14ac:dyDescent="0.2">
      <c r="A346" s="23" t="s">
        <v>161</v>
      </c>
      <c r="B346" s="12" t="s">
        <v>2369</v>
      </c>
      <c r="C346" s="15" t="s">
        <v>654</v>
      </c>
      <c r="D346" s="15" t="s">
        <v>655</v>
      </c>
      <c r="E346" s="16"/>
      <c r="F346" s="12" t="s">
        <v>650</v>
      </c>
      <c r="G346" s="12" t="s">
        <v>3</v>
      </c>
      <c r="H346" s="24">
        <v>11.41</v>
      </c>
      <c r="I346" s="25">
        <f t="shared" si="27"/>
        <v>5.7050000000000001</v>
      </c>
      <c r="J346" s="25">
        <f t="shared" si="28"/>
        <v>3.8033333333333332</v>
      </c>
      <c r="K346" s="24">
        <f t="shared" si="30"/>
        <v>13.692</v>
      </c>
      <c r="L346" s="67">
        <v>42583</v>
      </c>
      <c r="M346" s="14" t="s">
        <v>1648</v>
      </c>
      <c r="N346" s="27">
        <v>2</v>
      </c>
      <c r="O346" s="68">
        <f t="shared" si="29"/>
        <v>2</v>
      </c>
      <c r="P346" s="28"/>
      <c r="Q346" s="27"/>
      <c r="R346" s="27"/>
      <c r="S346" s="70"/>
      <c r="T346" s="65"/>
      <c r="U346" s="50"/>
      <c r="V346" s="63"/>
      <c r="W346" s="53"/>
    </row>
    <row r="347" spans="1:23" s="22" customFormat="1" x14ac:dyDescent="0.2">
      <c r="A347" s="23" t="s">
        <v>161</v>
      </c>
      <c r="B347" s="12" t="s">
        <v>2369</v>
      </c>
      <c r="C347" s="15" t="s">
        <v>656</v>
      </c>
      <c r="D347" s="15" t="s">
        <v>657</v>
      </c>
      <c r="E347" s="16"/>
      <c r="F347" s="12" t="s">
        <v>658</v>
      </c>
      <c r="G347" s="14" t="s">
        <v>3</v>
      </c>
      <c r="H347" s="24">
        <v>8.9499999999999993</v>
      </c>
      <c r="I347" s="25">
        <f t="shared" si="27"/>
        <v>4.4749999999999996</v>
      </c>
      <c r="J347" s="25">
        <f t="shared" si="28"/>
        <v>2.9833333333333329</v>
      </c>
      <c r="K347" s="24">
        <f t="shared" si="30"/>
        <v>10.739999999999998</v>
      </c>
      <c r="L347" s="67">
        <v>42583</v>
      </c>
      <c r="M347" s="14" t="s">
        <v>1648</v>
      </c>
      <c r="N347" s="27">
        <v>1</v>
      </c>
      <c r="O347" s="68">
        <f t="shared" si="29"/>
        <v>1</v>
      </c>
      <c r="P347" s="28"/>
      <c r="Q347" s="27"/>
      <c r="R347" s="27"/>
      <c r="S347" s="70"/>
      <c r="T347" s="65"/>
      <c r="U347" s="50"/>
      <c r="V347" s="63"/>
      <c r="W347" s="53"/>
    </row>
    <row r="348" spans="1:23" s="22" customFormat="1" x14ac:dyDescent="0.2">
      <c r="A348" s="23" t="s">
        <v>161</v>
      </c>
      <c r="B348" s="12" t="s">
        <v>2369</v>
      </c>
      <c r="C348" s="15" t="s">
        <v>659</v>
      </c>
      <c r="D348" s="15" t="s">
        <v>660</v>
      </c>
      <c r="E348" s="16"/>
      <c r="F348" s="12" t="s">
        <v>658</v>
      </c>
      <c r="G348" s="14" t="s">
        <v>3</v>
      </c>
      <c r="H348" s="24">
        <v>8.9499999999999993</v>
      </c>
      <c r="I348" s="25">
        <f t="shared" si="27"/>
        <v>4.4749999999999996</v>
      </c>
      <c r="J348" s="25">
        <f t="shared" si="28"/>
        <v>2.9833333333333329</v>
      </c>
      <c r="K348" s="24">
        <f t="shared" si="30"/>
        <v>10.739999999999998</v>
      </c>
      <c r="L348" s="67">
        <v>42583</v>
      </c>
      <c r="M348" s="14" t="s">
        <v>1648</v>
      </c>
      <c r="N348" s="27">
        <v>1</v>
      </c>
      <c r="O348" s="68">
        <f t="shared" si="29"/>
        <v>1</v>
      </c>
      <c r="P348" s="28"/>
      <c r="Q348" s="27"/>
      <c r="R348" s="27"/>
      <c r="S348" s="70"/>
      <c r="T348" s="65"/>
      <c r="U348" s="50"/>
      <c r="V348" s="63"/>
      <c r="W348" s="53"/>
    </row>
    <row r="349" spans="1:23" s="22" customFormat="1" x14ac:dyDescent="0.2">
      <c r="A349" s="23" t="s">
        <v>161</v>
      </c>
      <c r="B349" s="12" t="s">
        <v>2369</v>
      </c>
      <c r="C349" s="15" t="s">
        <v>661</v>
      </c>
      <c r="D349" s="15" t="s">
        <v>662</v>
      </c>
      <c r="E349" s="16"/>
      <c r="F349" s="12" t="s">
        <v>658</v>
      </c>
      <c r="G349" s="14" t="s">
        <v>3</v>
      </c>
      <c r="H349" s="24">
        <v>8.9499999999999993</v>
      </c>
      <c r="I349" s="25">
        <f t="shared" si="27"/>
        <v>4.4749999999999996</v>
      </c>
      <c r="J349" s="25">
        <f t="shared" si="28"/>
        <v>2.9833333333333329</v>
      </c>
      <c r="K349" s="24">
        <f t="shared" si="30"/>
        <v>10.739999999999998</v>
      </c>
      <c r="L349" s="67">
        <v>42583</v>
      </c>
      <c r="M349" s="12" t="s">
        <v>1648</v>
      </c>
      <c r="N349" s="27">
        <v>2</v>
      </c>
      <c r="O349" s="68">
        <f t="shared" si="29"/>
        <v>2</v>
      </c>
      <c r="P349" s="28"/>
      <c r="Q349" s="27"/>
      <c r="R349" s="27"/>
      <c r="S349" s="70"/>
      <c r="T349" s="65"/>
      <c r="U349" s="50"/>
      <c r="V349" s="63"/>
      <c r="W349" s="53"/>
    </row>
    <row r="350" spans="1:23" s="22" customFormat="1" x14ac:dyDescent="0.2">
      <c r="A350" s="23" t="s">
        <v>161</v>
      </c>
      <c r="B350" s="12" t="s">
        <v>2369</v>
      </c>
      <c r="C350" s="15" t="s">
        <v>664</v>
      </c>
      <c r="D350" s="15" t="s">
        <v>663</v>
      </c>
      <c r="E350" s="16"/>
      <c r="F350" s="12"/>
      <c r="G350" s="14" t="s">
        <v>3</v>
      </c>
      <c r="H350" s="24">
        <v>6.19</v>
      </c>
      <c r="I350" s="25">
        <f t="shared" si="27"/>
        <v>3.0950000000000002</v>
      </c>
      <c r="J350" s="25">
        <f t="shared" si="28"/>
        <v>2.0633333333333335</v>
      </c>
      <c r="K350" s="24">
        <f t="shared" si="30"/>
        <v>7.4280000000000008</v>
      </c>
      <c r="L350" s="67">
        <v>42583</v>
      </c>
      <c r="M350" s="12" t="s">
        <v>1648</v>
      </c>
      <c r="N350" s="27">
        <v>1</v>
      </c>
      <c r="O350" s="68">
        <f t="shared" si="29"/>
        <v>1</v>
      </c>
      <c r="P350" s="28"/>
      <c r="Q350" s="27"/>
      <c r="R350" s="27"/>
      <c r="S350" s="70"/>
      <c r="T350" s="65"/>
      <c r="U350" s="50"/>
      <c r="V350" s="63"/>
      <c r="W350" s="53"/>
    </row>
    <row r="351" spans="1:23" s="22" customFormat="1" x14ac:dyDescent="0.2">
      <c r="A351" s="23" t="s">
        <v>161</v>
      </c>
      <c r="B351" s="12" t="s">
        <v>2369</v>
      </c>
      <c r="C351" s="15" t="s">
        <v>665</v>
      </c>
      <c r="D351" s="15" t="s">
        <v>666</v>
      </c>
      <c r="E351" s="16"/>
      <c r="F351" s="12"/>
      <c r="G351" s="12" t="s">
        <v>3</v>
      </c>
      <c r="H351" s="24">
        <v>6.19</v>
      </c>
      <c r="I351" s="25">
        <f t="shared" si="27"/>
        <v>3.0950000000000002</v>
      </c>
      <c r="J351" s="25">
        <f t="shared" si="28"/>
        <v>2.0633333333333335</v>
      </c>
      <c r="K351" s="24">
        <f t="shared" si="30"/>
        <v>7.4280000000000008</v>
      </c>
      <c r="L351" s="67">
        <v>42583</v>
      </c>
      <c r="M351" s="12" t="s">
        <v>1648</v>
      </c>
      <c r="N351" s="27">
        <v>1</v>
      </c>
      <c r="O351" s="68">
        <f t="shared" si="29"/>
        <v>1</v>
      </c>
      <c r="P351" s="28"/>
      <c r="Q351" s="27"/>
      <c r="R351" s="27"/>
      <c r="S351" s="70"/>
      <c r="T351" s="65"/>
      <c r="U351" s="50"/>
      <c r="V351" s="63"/>
      <c r="W351" s="53"/>
    </row>
    <row r="352" spans="1:23" s="22" customFormat="1" x14ac:dyDescent="0.2">
      <c r="A352" s="23" t="s">
        <v>161</v>
      </c>
      <c r="B352" s="12" t="s">
        <v>2369</v>
      </c>
      <c r="C352" s="15" t="s">
        <v>667</v>
      </c>
      <c r="D352" s="15" t="s">
        <v>668</v>
      </c>
      <c r="E352" s="16"/>
      <c r="F352" s="12" t="s">
        <v>669</v>
      </c>
      <c r="G352" s="12" t="s">
        <v>3</v>
      </c>
      <c r="H352" s="24">
        <v>6.19</v>
      </c>
      <c r="I352" s="25">
        <f t="shared" si="27"/>
        <v>3.0950000000000002</v>
      </c>
      <c r="J352" s="25">
        <f t="shared" si="28"/>
        <v>2.0633333333333335</v>
      </c>
      <c r="K352" s="24">
        <f t="shared" si="30"/>
        <v>7.4280000000000008</v>
      </c>
      <c r="L352" s="67">
        <v>42583</v>
      </c>
      <c r="M352" s="12" t="s">
        <v>1648</v>
      </c>
      <c r="N352" s="27">
        <f>1+1</f>
        <v>2</v>
      </c>
      <c r="O352" s="68">
        <f t="shared" si="29"/>
        <v>2</v>
      </c>
      <c r="P352" s="28"/>
      <c r="Q352" s="27"/>
      <c r="R352" s="27"/>
      <c r="S352" s="70"/>
      <c r="T352" s="65"/>
      <c r="U352" s="50"/>
      <c r="V352" s="63"/>
      <c r="W352" s="53"/>
    </row>
    <row r="353" spans="1:23" s="22" customFormat="1" x14ac:dyDescent="0.2">
      <c r="A353" s="23" t="s">
        <v>161</v>
      </c>
      <c r="B353" s="12" t="s">
        <v>2369</v>
      </c>
      <c r="C353" s="15" t="s">
        <v>670</v>
      </c>
      <c r="D353" s="15" t="s">
        <v>671</v>
      </c>
      <c r="E353" s="16"/>
      <c r="F353" s="12" t="s">
        <v>672</v>
      </c>
      <c r="G353" s="12" t="s">
        <v>3</v>
      </c>
      <c r="H353" s="24">
        <v>19.329999999999998</v>
      </c>
      <c r="I353" s="25">
        <f t="shared" si="27"/>
        <v>9.6649999999999991</v>
      </c>
      <c r="J353" s="25">
        <f t="shared" si="28"/>
        <v>6.4433333333333325</v>
      </c>
      <c r="K353" s="24">
        <f t="shared" si="30"/>
        <v>23.195999999999998</v>
      </c>
      <c r="L353" s="67">
        <v>42583</v>
      </c>
      <c r="M353" s="12" t="s">
        <v>1648</v>
      </c>
      <c r="N353" s="27">
        <v>2</v>
      </c>
      <c r="O353" s="68">
        <f t="shared" si="29"/>
        <v>2</v>
      </c>
      <c r="P353" s="28"/>
      <c r="Q353" s="27"/>
      <c r="R353" s="27"/>
      <c r="S353" s="70"/>
      <c r="T353" s="65"/>
      <c r="U353" s="50"/>
      <c r="V353" s="63"/>
      <c r="W353" s="53"/>
    </row>
    <row r="354" spans="1:23" s="22" customFormat="1" x14ac:dyDescent="0.2">
      <c r="A354" s="23" t="s">
        <v>161</v>
      </c>
      <c r="B354" s="12" t="s">
        <v>2369</v>
      </c>
      <c r="C354" s="15" t="s">
        <v>673</v>
      </c>
      <c r="D354" s="15" t="s">
        <v>674</v>
      </c>
      <c r="E354" s="16"/>
      <c r="F354" s="12" t="s">
        <v>672</v>
      </c>
      <c r="G354" s="12" t="s">
        <v>3</v>
      </c>
      <c r="H354" s="24">
        <v>19.329999999999998</v>
      </c>
      <c r="I354" s="25">
        <f t="shared" si="27"/>
        <v>9.6649999999999991</v>
      </c>
      <c r="J354" s="25">
        <f t="shared" si="28"/>
        <v>6.4433333333333325</v>
      </c>
      <c r="K354" s="24">
        <f t="shared" si="30"/>
        <v>23.195999999999998</v>
      </c>
      <c r="L354" s="67">
        <v>42583</v>
      </c>
      <c r="M354" s="12" t="s">
        <v>1648</v>
      </c>
      <c r="N354" s="27">
        <v>1</v>
      </c>
      <c r="O354" s="68">
        <f t="shared" si="29"/>
        <v>1</v>
      </c>
      <c r="P354" s="28"/>
      <c r="Q354" s="27"/>
      <c r="R354" s="27"/>
      <c r="S354" s="70"/>
      <c r="T354" s="65"/>
      <c r="U354" s="50"/>
      <c r="V354" s="63"/>
      <c r="W354" s="53"/>
    </row>
    <row r="355" spans="1:23" s="22" customFormat="1" x14ac:dyDescent="0.2">
      <c r="A355" s="23" t="s">
        <v>161</v>
      </c>
      <c r="B355" s="12" t="s">
        <v>2369</v>
      </c>
      <c r="C355" s="15" t="s">
        <v>675</v>
      </c>
      <c r="D355" s="15" t="s">
        <v>676</v>
      </c>
      <c r="E355" s="16"/>
      <c r="F355" s="12" t="s">
        <v>672</v>
      </c>
      <c r="G355" s="12" t="s">
        <v>3</v>
      </c>
      <c r="H355" s="24">
        <v>19.329999999999998</v>
      </c>
      <c r="I355" s="25">
        <f t="shared" si="27"/>
        <v>9.6649999999999991</v>
      </c>
      <c r="J355" s="25">
        <f t="shared" si="28"/>
        <v>6.4433333333333325</v>
      </c>
      <c r="K355" s="24">
        <f t="shared" si="30"/>
        <v>23.195999999999998</v>
      </c>
      <c r="L355" s="67">
        <v>42583</v>
      </c>
      <c r="M355" s="12" t="s">
        <v>1648</v>
      </c>
      <c r="N355" s="27">
        <v>1</v>
      </c>
      <c r="O355" s="68">
        <f t="shared" si="29"/>
        <v>1</v>
      </c>
      <c r="P355" s="28"/>
      <c r="Q355" s="27"/>
      <c r="R355" s="27"/>
      <c r="S355" s="70"/>
      <c r="T355" s="65"/>
      <c r="U355" s="50"/>
      <c r="V355" s="63"/>
      <c r="W355" s="53"/>
    </row>
    <row r="356" spans="1:23" s="22" customFormat="1" x14ac:dyDescent="0.2">
      <c r="A356" s="23" t="s">
        <v>161</v>
      </c>
      <c r="B356" s="12" t="s">
        <v>2372</v>
      </c>
      <c r="C356" s="15" t="s">
        <v>836</v>
      </c>
      <c r="D356" s="15" t="s">
        <v>845</v>
      </c>
      <c r="E356" s="16"/>
      <c r="F356" s="12" t="s">
        <v>841</v>
      </c>
      <c r="G356" s="12" t="s">
        <v>3</v>
      </c>
      <c r="H356" s="24">
        <v>31.85</v>
      </c>
      <c r="I356" s="25">
        <f t="shared" si="27"/>
        <v>15.925000000000001</v>
      </c>
      <c r="J356" s="25">
        <f t="shared" si="28"/>
        <v>10.616666666666667</v>
      </c>
      <c r="K356" s="24">
        <f t="shared" si="30"/>
        <v>38.22</v>
      </c>
      <c r="L356" s="67">
        <v>42583</v>
      </c>
      <c r="M356" s="12" t="s">
        <v>1648</v>
      </c>
      <c r="N356" s="27">
        <v>3</v>
      </c>
      <c r="O356" s="68">
        <f t="shared" si="29"/>
        <v>2</v>
      </c>
      <c r="P356" s="31">
        <v>42510</v>
      </c>
      <c r="Q356" s="27" t="s">
        <v>2436</v>
      </c>
      <c r="R356" s="27">
        <v>1</v>
      </c>
      <c r="S356" s="71" t="s">
        <v>2443</v>
      </c>
      <c r="T356" s="65"/>
      <c r="U356" s="50"/>
      <c r="V356" s="63"/>
      <c r="W356" s="53"/>
    </row>
    <row r="357" spans="1:23" s="22" customFormat="1" x14ac:dyDescent="0.2">
      <c r="A357" s="23" t="s">
        <v>161</v>
      </c>
      <c r="B357" s="12" t="s">
        <v>884</v>
      </c>
      <c r="C357" s="29" t="s">
        <v>885</v>
      </c>
      <c r="D357" s="29" t="s">
        <v>886</v>
      </c>
      <c r="E357" s="16"/>
      <c r="F357" s="12" t="s">
        <v>361</v>
      </c>
      <c r="G357" s="12" t="s">
        <v>3</v>
      </c>
      <c r="H357" s="24">
        <v>13.4</v>
      </c>
      <c r="I357" s="25">
        <f t="shared" si="27"/>
        <v>6.7</v>
      </c>
      <c r="J357" s="25">
        <f t="shared" si="28"/>
        <v>4.4666666666666668</v>
      </c>
      <c r="K357" s="24">
        <f t="shared" si="30"/>
        <v>16.080000000000002</v>
      </c>
      <c r="L357" s="67">
        <v>42583</v>
      </c>
      <c r="M357" s="12" t="s">
        <v>1648</v>
      </c>
      <c r="N357" s="27">
        <v>21</v>
      </c>
      <c r="O357" s="68">
        <f t="shared" si="29"/>
        <v>21</v>
      </c>
      <c r="P357" s="28"/>
      <c r="Q357" s="27"/>
      <c r="R357" s="27"/>
      <c r="S357" s="70"/>
      <c r="T357" s="65"/>
      <c r="U357" s="50"/>
      <c r="V357" s="63"/>
      <c r="W357" s="53"/>
    </row>
    <row r="358" spans="1:23" s="22" customFormat="1" x14ac:dyDescent="0.2">
      <c r="A358" s="23" t="s">
        <v>161</v>
      </c>
      <c r="B358" s="12" t="s">
        <v>1033</v>
      </c>
      <c r="C358" s="15" t="s">
        <v>1718</v>
      </c>
      <c r="D358" s="15" t="s">
        <v>975</v>
      </c>
      <c r="E358" s="16"/>
      <c r="F358" s="12" t="s">
        <v>976</v>
      </c>
      <c r="G358" s="12" t="s">
        <v>3</v>
      </c>
      <c r="H358" s="24">
        <v>25.75</v>
      </c>
      <c r="I358" s="25">
        <f t="shared" si="27"/>
        <v>12.875</v>
      </c>
      <c r="J358" s="25">
        <f t="shared" si="28"/>
        <v>8.5833333333333339</v>
      </c>
      <c r="K358" s="24">
        <f t="shared" si="30"/>
        <v>30.9</v>
      </c>
      <c r="L358" s="67">
        <v>42583</v>
      </c>
      <c r="M358" s="12" t="s">
        <v>1648</v>
      </c>
      <c r="N358" s="27">
        <v>2</v>
      </c>
      <c r="O358" s="68">
        <f t="shared" si="29"/>
        <v>2</v>
      </c>
      <c r="P358" s="28"/>
      <c r="Q358" s="27"/>
      <c r="R358" s="27"/>
      <c r="S358" s="70"/>
      <c r="T358" s="65"/>
      <c r="U358" s="50"/>
      <c r="V358" s="63"/>
      <c r="W358" s="53"/>
    </row>
    <row r="359" spans="1:23" s="22" customFormat="1" x14ac:dyDescent="0.2">
      <c r="A359" s="23" t="s">
        <v>161</v>
      </c>
      <c r="B359" s="12" t="s">
        <v>1695</v>
      </c>
      <c r="C359" s="15" t="s">
        <v>1696</v>
      </c>
      <c r="D359" s="15" t="s">
        <v>1699</v>
      </c>
      <c r="E359" s="16"/>
      <c r="F359" s="12" t="s">
        <v>585</v>
      </c>
      <c r="G359" s="12" t="s">
        <v>3</v>
      </c>
      <c r="H359" s="30">
        <v>50.44</v>
      </c>
      <c r="I359" s="25">
        <f t="shared" si="27"/>
        <v>25.22</v>
      </c>
      <c r="J359" s="25">
        <f t="shared" si="28"/>
        <v>16.813333333333333</v>
      </c>
      <c r="K359" s="24">
        <f t="shared" si="30"/>
        <v>60.527999999999999</v>
      </c>
      <c r="L359" s="67">
        <v>42583</v>
      </c>
      <c r="M359" s="12" t="s">
        <v>1648</v>
      </c>
      <c r="N359" s="26">
        <v>2</v>
      </c>
      <c r="O359" s="68">
        <f t="shared" si="29"/>
        <v>2</v>
      </c>
      <c r="P359" s="28"/>
      <c r="Q359" s="27"/>
      <c r="R359" s="27"/>
      <c r="S359" s="70"/>
      <c r="T359" s="65"/>
      <c r="U359" s="50"/>
      <c r="V359" s="63"/>
      <c r="W359" s="53"/>
    </row>
    <row r="360" spans="1:23" s="22" customFormat="1" x14ac:dyDescent="0.2">
      <c r="A360" s="23" t="s">
        <v>161</v>
      </c>
      <c r="B360" s="12" t="s">
        <v>1695</v>
      </c>
      <c r="C360" s="15" t="s">
        <v>1697</v>
      </c>
      <c r="D360" s="15" t="s">
        <v>1700</v>
      </c>
      <c r="E360" s="16"/>
      <c r="F360" s="12" t="s">
        <v>585</v>
      </c>
      <c r="G360" s="14" t="s">
        <v>3</v>
      </c>
      <c r="H360" s="30">
        <v>50.44</v>
      </c>
      <c r="I360" s="25">
        <f t="shared" si="27"/>
        <v>25.22</v>
      </c>
      <c r="J360" s="25">
        <f t="shared" si="28"/>
        <v>16.813333333333333</v>
      </c>
      <c r="K360" s="24">
        <f t="shared" si="30"/>
        <v>60.527999999999999</v>
      </c>
      <c r="L360" s="67">
        <v>42583</v>
      </c>
      <c r="M360" s="12" t="s">
        <v>1648</v>
      </c>
      <c r="N360" s="26">
        <v>3</v>
      </c>
      <c r="O360" s="68">
        <f t="shared" si="29"/>
        <v>3</v>
      </c>
      <c r="P360" s="28"/>
      <c r="Q360" s="27"/>
      <c r="R360" s="27"/>
      <c r="S360" s="70"/>
      <c r="T360" s="65"/>
      <c r="U360" s="50"/>
      <c r="V360" s="63"/>
      <c r="W360" s="53"/>
    </row>
    <row r="361" spans="1:23" s="22" customFormat="1" x14ac:dyDescent="0.2">
      <c r="A361" s="23" t="s">
        <v>161</v>
      </c>
      <c r="B361" s="12" t="s">
        <v>1695</v>
      </c>
      <c r="C361" s="15" t="s">
        <v>1698</v>
      </c>
      <c r="D361" s="15" t="s">
        <v>1701</v>
      </c>
      <c r="E361" s="16"/>
      <c r="F361" s="12" t="s">
        <v>585</v>
      </c>
      <c r="G361" s="14" t="s">
        <v>3</v>
      </c>
      <c r="H361" s="30">
        <v>50.44</v>
      </c>
      <c r="I361" s="25">
        <f t="shared" si="27"/>
        <v>25.22</v>
      </c>
      <c r="J361" s="25">
        <f t="shared" si="28"/>
        <v>16.813333333333333</v>
      </c>
      <c r="K361" s="24">
        <f t="shared" si="30"/>
        <v>60.527999999999999</v>
      </c>
      <c r="L361" s="67">
        <v>42583</v>
      </c>
      <c r="M361" s="12" t="s">
        <v>1648</v>
      </c>
      <c r="N361" s="26">
        <v>2</v>
      </c>
      <c r="O361" s="68">
        <f t="shared" si="29"/>
        <v>2</v>
      </c>
      <c r="P361" s="28"/>
      <c r="Q361" s="27"/>
      <c r="R361" s="27"/>
      <c r="S361" s="70"/>
      <c r="T361" s="65"/>
      <c r="U361" s="50"/>
      <c r="V361" s="63"/>
      <c r="W361" s="53"/>
    </row>
    <row r="362" spans="1:23" s="22" customFormat="1" x14ac:dyDescent="0.2">
      <c r="A362" s="23" t="s">
        <v>161</v>
      </c>
      <c r="B362" s="12" t="s">
        <v>1695</v>
      </c>
      <c r="C362" s="15" t="s">
        <v>1702</v>
      </c>
      <c r="D362" s="15" t="s">
        <v>1703</v>
      </c>
      <c r="E362" s="16"/>
      <c r="F362" s="12" t="s">
        <v>585</v>
      </c>
      <c r="G362" s="14" t="s">
        <v>3</v>
      </c>
      <c r="H362" s="30">
        <v>50.44</v>
      </c>
      <c r="I362" s="25">
        <f t="shared" si="27"/>
        <v>25.22</v>
      </c>
      <c r="J362" s="25">
        <f t="shared" si="28"/>
        <v>16.813333333333333</v>
      </c>
      <c r="K362" s="24">
        <f t="shared" si="30"/>
        <v>60.527999999999999</v>
      </c>
      <c r="L362" s="67">
        <v>42583</v>
      </c>
      <c r="M362" s="12" t="s">
        <v>1648</v>
      </c>
      <c r="N362" s="26">
        <v>2</v>
      </c>
      <c r="O362" s="68">
        <f t="shared" si="29"/>
        <v>2</v>
      </c>
      <c r="P362" s="28"/>
      <c r="Q362" s="27"/>
      <c r="R362" s="27"/>
      <c r="S362" s="70"/>
      <c r="T362" s="65"/>
      <c r="U362" s="50"/>
      <c r="V362" s="63"/>
      <c r="W362" s="53"/>
    </row>
    <row r="363" spans="1:23" s="22" customFormat="1" x14ac:dyDescent="0.2">
      <c r="A363" s="23" t="s">
        <v>161</v>
      </c>
      <c r="B363" s="12" t="s">
        <v>1695</v>
      </c>
      <c r="C363" s="15" t="s">
        <v>1713</v>
      </c>
      <c r="D363" s="15" t="s">
        <v>1714</v>
      </c>
      <c r="E363" s="16" t="s">
        <v>1715</v>
      </c>
      <c r="F363" s="12" t="s">
        <v>585</v>
      </c>
      <c r="G363" s="14" t="s">
        <v>3</v>
      </c>
      <c r="H363" s="30">
        <v>50.44</v>
      </c>
      <c r="I363" s="25">
        <f t="shared" si="27"/>
        <v>25.22</v>
      </c>
      <c r="J363" s="25">
        <f t="shared" si="28"/>
        <v>16.813333333333333</v>
      </c>
      <c r="K363" s="24">
        <f t="shared" si="30"/>
        <v>60.527999999999999</v>
      </c>
      <c r="L363" s="67">
        <v>42583</v>
      </c>
      <c r="M363" s="12" t="s">
        <v>1648</v>
      </c>
      <c r="N363" s="26">
        <v>1</v>
      </c>
      <c r="O363" s="68">
        <f t="shared" si="29"/>
        <v>1</v>
      </c>
      <c r="P363" s="28"/>
      <c r="Q363" s="27"/>
      <c r="R363" s="27"/>
      <c r="S363" s="70"/>
      <c r="T363" s="65"/>
      <c r="U363" s="50"/>
      <c r="V363" s="63"/>
      <c r="W363" s="53"/>
    </row>
    <row r="364" spans="1:23" s="22" customFormat="1" x14ac:dyDescent="0.2">
      <c r="A364" s="23" t="s">
        <v>161</v>
      </c>
      <c r="B364" s="12" t="s">
        <v>1704</v>
      </c>
      <c r="C364" s="15" t="s">
        <v>1711</v>
      </c>
      <c r="D364" s="15" t="s">
        <v>1712</v>
      </c>
      <c r="E364" s="16"/>
      <c r="F364" s="12" t="s">
        <v>1707</v>
      </c>
      <c r="G364" s="12" t="s">
        <v>3</v>
      </c>
      <c r="H364" s="30">
        <v>47.2</v>
      </c>
      <c r="I364" s="25">
        <f t="shared" si="27"/>
        <v>23.6</v>
      </c>
      <c r="J364" s="25">
        <f t="shared" si="28"/>
        <v>15.733333333333334</v>
      </c>
      <c r="K364" s="24">
        <f t="shared" si="30"/>
        <v>56.64</v>
      </c>
      <c r="L364" s="67">
        <v>42583</v>
      </c>
      <c r="M364" s="14" t="s">
        <v>1648</v>
      </c>
      <c r="N364" s="26">
        <v>7</v>
      </c>
      <c r="O364" s="68">
        <f t="shared" si="29"/>
        <v>7</v>
      </c>
      <c r="P364" s="28"/>
      <c r="Q364" s="27"/>
      <c r="R364" s="27"/>
      <c r="S364" s="70"/>
      <c r="T364" s="65"/>
      <c r="U364" s="50"/>
      <c r="V364" s="63"/>
      <c r="W364" s="53"/>
    </row>
    <row r="365" spans="1:23" s="22" customFormat="1" x14ac:dyDescent="0.2">
      <c r="A365" s="23" t="s">
        <v>161</v>
      </c>
      <c r="B365" s="32" t="s">
        <v>2142</v>
      </c>
      <c r="C365" s="17" t="s">
        <v>2127</v>
      </c>
      <c r="D365" s="17" t="s">
        <v>2128</v>
      </c>
      <c r="E365" s="16"/>
      <c r="F365" s="12" t="s">
        <v>1380</v>
      </c>
      <c r="G365" s="12" t="s">
        <v>3</v>
      </c>
      <c r="H365" s="33">
        <v>11.72</v>
      </c>
      <c r="I365" s="25">
        <f t="shared" si="27"/>
        <v>5.86</v>
      </c>
      <c r="J365" s="25">
        <f t="shared" si="28"/>
        <v>3.9066666666666667</v>
      </c>
      <c r="K365" s="24">
        <f t="shared" si="30"/>
        <v>14.064</v>
      </c>
      <c r="L365" s="67">
        <v>42583</v>
      </c>
      <c r="M365" s="14" t="s">
        <v>1648</v>
      </c>
      <c r="N365" s="26">
        <v>1</v>
      </c>
      <c r="O365" s="68">
        <f t="shared" si="29"/>
        <v>1</v>
      </c>
      <c r="P365" s="28"/>
      <c r="Q365" s="27"/>
      <c r="R365" s="27"/>
      <c r="S365" s="70"/>
      <c r="T365" s="65"/>
      <c r="U365" s="50"/>
      <c r="V365" s="63"/>
      <c r="W365" s="53"/>
    </row>
    <row r="366" spans="1:23" s="22" customFormat="1" x14ac:dyDescent="0.2">
      <c r="A366" s="23" t="s">
        <v>161</v>
      </c>
      <c r="B366" s="12" t="s">
        <v>1206</v>
      </c>
      <c r="C366" s="17" t="s">
        <v>2275</v>
      </c>
      <c r="D366" s="17"/>
      <c r="E366" s="16"/>
      <c r="F366" s="12" t="s">
        <v>344</v>
      </c>
      <c r="G366" s="12" t="s">
        <v>3</v>
      </c>
      <c r="H366" s="30">
        <v>31.37</v>
      </c>
      <c r="I366" s="25">
        <f t="shared" si="27"/>
        <v>15.685</v>
      </c>
      <c r="J366" s="25">
        <f t="shared" si="28"/>
        <v>10.456666666666667</v>
      </c>
      <c r="K366" s="24">
        <f t="shared" si="30"/>
        <v>37.644000000000005</v>
      </c>
      <c r="L366" s="67">
        <v>42583</v>
      </c>
      <c r="M366" s="14" t="s">
        <v>1648</v>
      </c>
      <c r="N366" s="26">
        <v>1</v>
      </c>
      <c r="O366" s="68">
        <f t="shared" si="29"/>
        <v>1</v>
      </c>
      <c r="P366" s="28"/>
      <c r="Q366" s="27"/>
      <c r="R366" s="27"/>
      <c r="S366" s="70"/>
      <c r="T366" s="65"/>
      <c r="U366" s="50"/>
      <c r="V366" s="63"/>
      <c r="W366" s="53"/>
    </row>
    <row r="367" spans="1:23" s="22" customFormat="1" x14ac:dyDescent="0.2">
      <c r="A367" s="23" t="s">
        <v>161</v>
      </c>
      <c r="B367" s="12" t="s">
        <v>2142</v>
      </c>
      <c r="C367" s="39" t="s">
        <v>2231</v>
      </c>
      <c r="D367" s="29" t="s">
        <v>2227</v>
      </c>
      <c r="E367" s="16" t="s">
        <v>2229</v>
      </c>
      <c r="F367" s="12" t="s">
        <v>2228</v>
      </c>
      <c r="G367" s="12" t="s">
        <v>3</v>
      </c>
      <c r="H367" s="30">
        <v>11.72</v>
      </c>
      <c r="I367" s="25">
        <f t="shared" si="27"/>
        <v>5.86</v>
      </c>
      <c r="J367" s="25">
        <f t="shared" si="28"/>
        <v>3.9066666666666667</v>
      </c>
      <c r="K367" s="24">
        <f t="shared" si="30"/>
        <v>14.064</v>
      </c>
      <c r="L367" s="67">
        <v>42583</v>
      </c>
      <c r="M367" s="14" t="s">
        <v>1648</v>
      </c>
      <c r="N367" s="26">
        <v>1</v>
      </c>
      <c r="O367" s="68">
        <f t="shared" si="29"/>
        <v>1</v>
      </c>
      <c r="P367" s="28"/>
      <c r="Q367" s="27"/>
      <c r="R367" s="27"/>
      <c r="S367" s="70"/>
      <c r="T367" s="65"/>
      <c r="U367" s="50"/>
      <c r="V367" s="63"/>
      <c r="W367" s="53"/>
    </row>
    <row r="368" spans="1:23" s="22" customFormat="1" x14ac:dyDescent="0.2">
      <c r="A368" s="23" t="s">
        <v>161</v>
      </c>
      <c r="B368" s="144" t="s">
        <v>2481</v>
      </c>
      <c r="C368" s="145" t="s">
        <v>2656</v>
      </c>
      <c r="D368" s="145" t="s">
        <v>2657</v>
      </c>
      <c r="E368" s="16"/>
      <c r="F368" s="12"/>
      <c r="G368" s="12" t="s">
        <v>3</v>
      </c>
      <c r="H368" s="30">
        <v>31.29</v>
      </c>
      <c r="I368" s="25">
        <f t="shared" si="27"/>
        <v>15.645</v>
      </c>
      <c r="J368" s="25">
        <f t="shared" si="28"/>
        <v>10.43</v>
      </c>
      <c r="K368" s="24">
        <f t="shared" si="30"/>
        <v>37.548000000000002</v>
      </c>
      <c r="L368" s="67">
        <v>42623</v>
      </c>
      <c r="M368" s="14" t="s">
        <v>1648</v>
      </c>
      <c r="N368" s="26">
        <v>31</v>
      </c>
      <c r="O368" s="68">
        <f t="shared" si="29"/>
        <v>31</v>
      </c>
      <c r="P368" s="28"/>
      <c r="Q368" s="27"/>
      <c r="R368" s="27"/>
      <c r="S368" s="70"/>
      <c r="T368" s="65"/>
      <c r="U368" s="50"/>
      <c r="V368" s="63"/>
      <c r="W368" s="53"/>
    </row>
    <row r="369" spans="1:23" s="22" customFormat="1" x14ac:dyDescent="0.2">
      <c r="A369" s="23" t="s">
        <v>2238</v>
      </c>
      <c r="B369" s="12" t="s">
        <v>2159</v>
      </c>
      <c r="C369" s="17" t="s">
        <v>2200</v>
      </c>
      <c r="D369" s="17" t="s">
        <v>2201</v>
      </c>
      <c r="E369" s="16" t="s">
        <v>51</v>
      </c>
      <c r="F369" s="12" t="s">
        <v>585</v>
      </c>
      <c r="G369" s="12" t="s">
        <v>3</v>
      </c>
      <c r="H369" s="30">
        <v>43.5</v>
      </c>
      <c r="I369" s="25">
        <f t="shared" si="27"/>
        <v>21.75</v>
      </c>
      <c r="J369" s="25">
        <f t="shared" si="28"/>
        <v>14.5</v>
      </c>
      <c r="K369" s="24">
        <f t="shared" si="30"/>
        <v>52.2</v>
      </c>
      <c r="L369" s="67">
        <v>42583</v>
      </c>
      <c r="M369" s="12" t="s">
        <v>1648</v>
      </c>
      <c r="N369" s="26">
        <v>33</v>
      </c>
      <c r="O369" s="68">
        <f t="shared" si="29"/>
        <v>33</v>
      </c>
      <c r="P369" s="28"/>
      <c r="Q369" s="27"/>
      <c r="R369" s="27"/>
      <c r="S369" s="70"/>
      <c r="T369" s="65"/>
      <c r="U369" s="50"/>
      <c r="V369" s="63"/>
      <c r="W369" s="53"/>
    </row>
    <row r="370" spans="1:23" s="22" customFormat="1" x14ac:dyDescent="0.2">
      <c r="A370" s="23" t="s">
        <v>2223</v>
      </c>
      <c r="B370" s="41" t="s">
        <v>2320</v>
      </c>
      <c r="C370" s="17" t="s">
        <v>159</v>
      </c>
      <c r="D370" s="17" t="s">
        <v>2431</v>
      </c>
      <c r="E370" s="16"/>
      <c r="F370" s="14"/>
      <c r="G370" s="12" t="s">
        <v>3</v>
      </c>
      <c r="H370" s="35">
        <v>58.2</v>
      </c>
      <c r="I370" s="25">
        <f t="shared" si="27"/>
        <v>29.1</v>
      </c>
      <c r="J370" s="25">
        <f t="shared" si="28"/>
        <v>19.400000000000002</v>
      </c>
      <c r="K370" s="24">
        <f t="shared" si="30"/>
        <v>69.84</v>
      </c>
      <c r="L370" s="67">
        <v>42583</v>
      </c>
      <c r="M370" s="12" t="s">
        <v>1648</v>
      </c>
      <c r="N370" s="26">
        <v>2</v>
      </c>
      <c r="O370" s="68">
        <f t="shared" si="29"/>
        <v>2</v>
      </c>
      <c r="P370" s="26"/>
      <c r="Q370" s="26"/>
      <c r="R370" s="26"/>
      <c r="S370" s="72"/>
      <c r="T370" s="65"/>
      <c r="U370" s="50"/>
      <c r="V370" s="63"/>
      <c r="W370" s="53"/>
    </row>
    <row r="371" spans="1:23" s="22" customFormat="1" x14ac:dyDescent="0.2">
      <c r="A371" s="817" t="s">
        <v>2223</v>
      </c>
      <c r="B371" s="819" t="s">
        <v>2143</v>
      </c>
      <c r="C371" s="821" t="s">
        <v>2134</v>
      </c>
      <c r="D371" s="821" t="s">
        <v>2135</v>
      </c>
      <c r="E371" s="16"/>
      <c r="F371" s="12" t="s">
        <v>1346</v>
      </c>
      <c r="G371" s="12" t="s">
        <v>3</v>
      </c>
      <c r="H371" s="30">
        <v>34.71</v>
      </c>
      <c r="I371" s="25">
        <f t="shared" si="27"/>
        <v>17.355</v>
      </c>
      <c r="J371" s="25">
        <f t="shared" si="28"/>
        <v>11.57</v>
      </c>
      <c r="K371" s="24">
        <f t="shared" si="30"/>
        <v>41.652000000000001</v>
      </c>
      <c r="L371" s="67">
        <v>42583</v>
      </c>
      <c r="M371" s="12" t="s">
        <v>1648</v>
      </c>
      <c r="N371" s="26">
        <v>28</v>
      </c>
      <c r="O371" s="68">
        <f t="shared" si="29"/>
        <v>21</v>
      </c>
      <c r="P371" s="31" t="s">
        <v>2474</v>
      </c>
      <c r="Q371" s="27" t="s">
        <v>2466</v>
      </c>
      <c r="R371" s="27">
        <f>2+1</f>
        <v>3</v>
      </c>
      <c r="S371" s="71" t="s">
        <v>2475</v>
      </c>
      <c r="T371" s="65">
        <v>42598</v>
      </c>
      <c r="U371" s="50" t="s">
        <v>2633</v>
      </c>
      <c r="V371" s="63">
        <v>4</v>
      </c>
      <c r="W371" s="53" t="s">
        <v>459</v>
      </c>
    </row>
    <row r="372" spans="1:23" s="22" customFormat="1" x14ac:dyDescent="0.2">
      <c r="A372" s="818"/>
      <c r="B372" s="820"/>
      <c r="C372" s="822"/>
      <c r="D372" s="822"/>
      <c r="E372" s="77"/>
      <c r="F372" s="78"/>
      <c r="G372" s="78"/>
      <c r="H372" s="80"/>
      <c r="I372" s="81"/>
      <c r="J372" s="81"/>
      <c r="K372" s="82"/>
      <c r="L372" s="83"/>
      <c r="M372" s="78"/>
      <c r="N372" s="88"/>
      <c r="O372" s="85"/>
      <c r="P372" s="31"/>
      <c r="Q372" s="27"/>
      <c r="R372" s="27"/>
      <c r="S372" s="71"/>
      <c r="T372" s="65">
        <v>42599</v>
      </c>
      <c r="U372" s="50"/>
      <c r="V372" s="63">
        <v>10</v>
      </c>
      <c r="W372" s="53" t="s">
        <v>2652</v>
      </c>
    </row>
    <row r="373" spans="1:23" s="22" customFormat="1" x14ac:dyDescent="0.2">
      <c r="A373" s="817" t="s">
        <v>2223</v>
      </c>
      <c r="B373" s="819" t="s">
        <v>2143</v>
      </c>
      <c r="C373" s="821" t="s">
        <v>2136</v>
      </c>
      <c r="D373" s="821" t="s">
        <v>2137</v>
      </c>
      <c r="E373" s="16" t="s">
        <v>2376</v>
      </c>
      <c r="F373" s="12" t="s">
        <v>1346</v>
      </c>
      <c r="G373" s="12" t="s">
        <v>3</v>
      </c>
      <c r="H373" s="30">
        <v>34.71</v>
      </c>
      <c r="I373" s="25">
        <f t="shared" si="27"/>
        <v>17.355</v>
      </c>
      <c r="J373" s="25">
        <f t="shared" si="28"/>
        <v>11.57</v>
      </c>
      <c r="K373" s="24">
        <f t="shared" si="30"/>
        <v>41.652000000000001</v>
      </c>
      <c r="L373" s="67">
        <v>42583</v>
      </c>
      <c r="M373" s="12" t="s">
        <v>1648</v>
      </c>
      <c r="N373" s="26">
        <v>22</v>
      </c>
      <c r="O373" s="68">
        <f t="shared" si="29"/>
        <v>16</v>
      </c>
      <c r="P373" s="31">
        <v>42544</v>
      </c>
      <c r="Q373" s="27" t="s">
        <v>2466</v>
      </c>
      <c r="R373" s="27">
        <v>2</v>
      </c>
      <c r="S373" s="71" t="s">
        <v>2443</v>
      </c>
      <c r="T373" s="65">
        <v>42598</v>
      </c>
      <c r="U373" s="50" t="s">
        <v>2633</v>
      </c>
      <c r="V373" s="63">
        <v>4</v>
      </c>
      <c r="W373" s="53" t="s">
        <v>459</v>
      </c>
    </row>
    <row r="374" spans="1:23" s="22" customFormat="1" x14ac:dyDescent="0.2">
      <c r="A374" s="818"/>
      <c r="B374" s="820"/>
      <c r="C374" s="822"/>
      <c r="D374" s="822"/>
      <c r="E374" s="77"/>
      <c r="F374" s="78"/>
      <c r="G374" s="78"/>
      <c r="H374" s="80"/>
      <c r="I374" s="81"/>
      <c r="J374" s="81"/>
      <c r="K374" s="82"/>
      <c r="L374" s="83"/>
      <c r="M374" s="78"/>
      <c r="N374" s="88"/>
      <c r="O374" s="85"/>
      <c r="P374" s="31"/>
      <c r="Q374" s="27"/>
      <c r="R374" s="27"/>
      <c r="S374" s="71"/>
      <c r="T374" s="65">
        <v>42599</v>
      </c>
      <c r="U374" s="50"/>
      <c r="V374" s="63">
        <v>10</v>
      </c>
      <c r="W374" s="53" t="s">
        <v>2652</v>
      </c>
    </row>
    <row r="375" spans="1:23" s="22" customFormat="1" x14ac:dyDescent="0.2">
      <c r="A375" s="23" t="s">
        <v>2223</v>
      </c>
      <c r="B375" s="12" t="s">
        <v>1206</v>
      </c>
      <c r="C375" s="17" t="s">
        <v>2202</v>
      </c>
      <c r="D375" s="17" t="s">
        <v>2203</v>
      </c>
      <c r="E375" s="16"/>
      <c r="F375" s="12" t="s">
        <v>339</v>
      </c>
      <c r="G375" s="12" t="s">
        <v>3</v>
      </c>
      <c r="H375" s="30">
        <v>40.82</v>
      </c>
      <c r="I375" s="25">
        <f t="shared" si="27"/>
        <v>20.41</v>
      </c>
      <c r="J375" s="25">
        <f t="shared" si="28"/>
        <v>13.606666666666667</v>
      </c>
      <c r="K375" s="24">
        <f t="shared" si="30"/>
        <v>48.984000000000002</v>
      </c>
      <c r="L375" s="67">
        <v>42583</v>
      </c>
      <c r="M375" s="12" t="s">
        <v>1648</v>
      </c>
      <c r="N375" s="26">
        <v>1</v>
      </c>
      <c r="O375" s="68">
        <f t="shared" si="29"/>
        <v>1</v>
      </c>
      <c r="P375" s="28"/>
      <c r="Q375" s="27"/>
      <c r="R375" s="27"/>
      <c r="S375" s="70"/>
      <c r="T375" s="65"/>
      <c r="U375" s="50"/>
      <c r="V375" s="63"/>
      <c r="W375" s="53"/>
    </row>
    <row r="376" spans="1:23" s="22" customFormat="1" x14ac:dyDescent="0.2">
      <c r="A376" s="817" t="s">
        <v>2608</v>
      </c>
      <c r="B376" s="827" t="s">
        <v>2397</v>
      </c>
      <c r="C376" s="821" t="s">
        <v>2404</v>
      </c>
      <c r="D376" s="821" t="s">
        <v>2410</v>
      </c>
      <c r="E376" s="15"/>
      <c r="F376" s="12"/>
      <c r="G376" s="14" t="s">
        <v>3</v>
      </c>
      <c r="H376" s="33">
        <v>34.659999999999997</v>
      </c>
      <c r="I376" s="25">
        <f t="shared" ref="I376:I383" si="31">+H376/2</f>
        <v>17.329999999999998</v>
      </c>
      <c r="J376" s="25">
        <f t="shared" si="28"/>
        <v>11.553333333333333</v>
      </c>
      <c r="K376" s="24">
        <f t="shared" si="30"/>
        <v>41.591999999999999</v>
      </c>
      <c r="L376" s="67">
        <v>42583</v>
      </c>
      <c r="M376" s="12" t="s">
        <v>1648</v>
      </c>
      <c r="N376" s="27">
        <v>40</v>
      </c>
      <c r="O376" s="68">
        <f>N376-R376-V376-V377</f>
        <v>19</v>
      </c>
      <c r="P376" s="28">
        <v>42558</v>
      </c>
      <c r="Q376" s="27"/>
      <c r="R376" s="27">
        <v>2</v>
      </c>
      <c r="S376" s="71" t="s">
        <v>2536</v>
      </c>
      <c r="T376" s="65">
        <v>42583</v>
      </c>
      <c r="U376" s="50"/>
      <c r="V376" s="63">
        <v>18</v>
      </c>
      <c r="W376" s="53" t="s">
        <v>2650</v>
      </c>
    </row>
    <row r="377" spans="1:23" s="22" customFormat="1" x14ac:dyDescent="0.2">
      <c r="A377" s="818"/>
      <c r="B377" s="828"/>
      <c r="C377" s="822"/>
      <c r="D377" s="822"/>
      <c r="E377" s="86"/>
      <c r="F377" s="78"/>
      <c r="G377" s="79"/>
      <c r="H377" s="87"/>
      <c r="I377" s="81"/>
      <c r="J377" s="81"/>
      <c r="K377" s="82"/>
      <c r="L377" s="83"/>
      <c r="M377" s="78"/>
      <c r="N377" s="84"/>
      <c r="O377" s="85"/>
      <c r="P377" s="28"/>
      <c r="Q377" s="27"/>
      <c r="R377" s="27"/>
      <c r="S377" s="71"/>
      <c r="T377" s="65">
        <v>42592</v>
      </c>
      <c r="U377" s="50"/>
      <c r="V377" s="63">
        <v>1</v>
      </c>
      <c r="W377" s="53" t="s">
        <v>2651</v>
      </c>
    </row>
    <row r="378" spans="1:23" s="22" customFormat="1" x14ac:dyDescent="0.2">
      <c r="A378" s="23" t="s">
        <v>2609</v>
      </c>
      <c r="B378" s="32" t="s">
        <v>2481</v>
      </c>
      <c r="C378" s="15" t="s">
        <v>2489</v>
      </c>
      <c r="D378" s="15" t="s">
        <v>2501</v>
      </c>
      <c r="E378" s="29" t="s">
        <v>2561</v>
      </c>
      <c r="F378" s="12"/>
      <c r="G378" s="14" t="s">
        <v>3</v>
      </c>
      <c r="H378" s="33">
        <v>42.67</v>
      </c>
      <c r="I378" s="25">
        <f t="shared" si="31"/>
        <v>21.335000000000001</v>
      </c>
      <c r="J378" s="25">
        <f t="shared" si="28"/>
        <v>14.223333333333334</v>
      </c>
      <c r="K378" s="24">
        <f t="shared" si="30"/>
        <v>51.204000000000001</v>
      </c>
      <c r="L378" s="67">
        <v>42583</v>
      </c>
      <c r="M378" s="12" t="s">
        <v>1648</v>
      </c>
      <c r="N378" s="27">
        <v>29</v>
      </c>
      <c r="O378" s="68">
        <f t="shared" si="29"/>
        <v>28</v>
      </c>
      <c r="P378" s="27"/>
      <c r="Q378" s="27"/>
      <c r="R378" s="27"/>
      <c r="S378" s="71"/>
      <c r="T378" s="65">
        <v>42599</v>
      </c>
      <c r="U378" s="50"/>
      <c r="V378" s="63">
        <v>1</v>
      </c>
      <c r="W378" s="53" t="s">
        <v>459</v>
      </c>
    </row>
    <row r="379" spans="1:23" s="22" customFormat="1" x14ac:dyDescent="0.2">
      <c r="A379" s="23" t="s">
        <v>2609</v>
      </c>
      <c r="B379" s="32" t="s">
        <v>2481</v>
      </c>
      <c r="C379" s="15" t="s">
        <v>2490</v>
      </c>
      <c r="D379" s="15" t="s">
        <v>2502</v>
      </c>
      <c r="E379" s="29" t="s">
        <v>2562</v>
      </c>
      <c r="F379" s="12"/>
      <c r="G379" s="14" t="s">
        <v>3</v>
      </c>
      <c r="H379" s="33">
        <v>42.67</v>
      </c>
      <c r="I379" s="25">
        <f t="shared" si="31"/>
        <v>21.335000000000001</v>
      </c>
      <c r="J379" s="25">
        <f t="shared" si="28"/>
        <v>14.223333333333334</v>
      </c>
      <c r="K379" s="24">
        <f t="shared" si="30"/>
        <v>51.204000000000001</v>
      </c>
      <c r="L379" s="67">
        <v>42583</v>
      </c>
      <c r="M379" s="12" t="s">
        <v>1648</v>
      </c>
      <c r="N379" s="27">
        <v>28</v>
      </c>
      <c r="O379" s="68">
        <f t="shared" si="29"/>
        <v>27</v>
      </c>
      <c r="P379" s="27"/>
      <c r="Q379" s="27"/>
      <c r="R379" s="27"/>
      <c r="S379" s="71"/>
      <c r="T379" s="65">
        <v>42599</v>
      </c>
      <c r="U379" s="50"/>
      <c r="V379" s="63">
        <v>1</v>
      </c>
      <c r="W379" s="53" t="s">
        <v>459</v>
      </c>
    </row>
    <row r="380" spans="1:23" s="22" customFormat="1" x14ac:dyDescent="0.2">
      <c r="A380" s="23" t="s">
        <v>2609</v>
      </c>
      <c r="B380" s="32" t="s">
        <v>2481</v>
      </c>
      <c r="C380" s="15" t="s">
        <v>2491</v>
      </c>
      <c r="D380" s="15" t="s">
        <v>2503</v>
      </c>
      <c r="E380" s="29" t="s">
        <v>2563</v>
      </c>
      <c r="F380" s="12"/>
      <c r="G380" s="14" t="s">
        <v>3</v>
      </c>
      <c r="H380" s="33">
        <v>42.67</v>
      </c>
      <c r="I380" s="25">
        <f t="shared" si="31"/>
        <v>21.335000000000001</v>
      </c>
      <c r="J380" s="25">
        <f t="shared" si="28"/>
        <v>14.223333333333334</v>
      </c>
      <c r="K380" s="24">
        <f t="shared" si="30"/>
        <v>51.204000000000001</v>
      </c>
      <c r="L380" s="67">
        <v>42583</v>
      </c>
      <c r="M380" s="12" t="s">
        <v>1648</v>
      </c>
      <c r="N380" s="27">
        <v>29</v>
      </c>
      <c r="O380" s="68">
        <f t="shared" si="29"/>
        <v>28</v>
      </c>
      <c r="P380" s="27"/>
      <c r="Q380" s="27"/>
      <c r="R380" s="27"/>
      <c r="S380" s="71"/>
      <c r="T380" s="65">
        <v>42599</v>
      </c>
      <c r="U380" s="50"/>
      <c r="V380" s="63">
        <v>1</v>
      </c>
      <c r="W380" s="53" t="s">
        <v>459</v>
      </c>
    </row>
    <row r="381" spans="1:23" s="22" customFormat="1" x14ac:dyDescent="0.2">
      <c r="A381" s="23" t="s">
        <v>2610</v>
      </c>
      <c r="B381" s="32" t="s">
        <v>2479</v>
      </c>
      <c r="C381" s="15" t="s">
        <v>2487</v>
      </c>
      <c r="D381" s="15" t="s">
        <v>2499</v>
      </c>
      <c r="E381" s="15"/>
      <c r="F381" s="12"/>
      <c r="G381" s="12" t="s">
        <v>3</v>
      </c>
      <c r="H381" s="30">
        <v>74.150000000000006</v>
      </c>
      <c r="I381" s="25">
        <f t="shared" si="31"/>
        <v>37.075000000000003</v>
      </c>
      <c r="J381" s="25">
        <f t="shared" si="28"/>
        <v>24.716666666666669</v>
      </c>
      <c r="K381" s="24">
        <f t="shared" si="30"/>
        <v>88.98</v>
      </c>
      <c r="L381" s="67">
        <v>42583</v>
      </c>
      <c r="M381" s="12" t="s">
        <v>1648</v>
      </c>
      <c r="N381" s="27">
        <v>1</v>
      </c>
      <c r="O381" s="68">
        <f t="shared" si="29"/>
        <v>1</v>
      </c>
      <c r="P381" s="27"/>
      <c r="Q381" s="27"/>
      <c r="R381" s="27"/>
      <c r="S381" s="71"/>
      <c r="T381" s="65"/>
      <c r="U381" s="50"/>
      <c r="V381" s="63"/>
      <c r="W381" s="53"/>
    </row>
    <row r="382" spans="1:23" s="22" customFormat="1" x14ac:dyDescent="0.2">
      <c r="A382" s="23" t="s">
        <v>2610</v>
      </c>
      <c r="B382" s="32" t="s">
        <v>2481</v>
      </c>
      <c r="C382" s="15" t="s">
        <v>2646</v>
      </c>
      <c r="D382" s="15" t="s">
        <v>2648</v>
      </c>
      <c r="E382" s="15"/>
      <c r="F382" s="12"/>
      <c r="G382" s="12" t="s">
        <v>3</v>
      </c>
      <c r="H382" s="30">
        <v>45.48</v>
      </c>
      <c r="I382" s="25">
        <f t="shared" si="31"/>
        <v>22.74</v>
      </c>
      <c r="J382" s="25">
        <f t="shared" si="28"/>
        <v>15.159999999999998</v>
      </c>
      <c r="K382" s="24">
        <f t="shared" si="30"/>
        <v>54.575999999999993</v>
      </c>
      <c r="L382" s="67"/>
      <c r="M382" s="12"/>
      <c r="N382" s="27">
        <v>1</v>
      </c>
      <c r="O382" s="68">
        <f t="shared" si="29"/>
        <v>0</v>
      </c>
      <c r="P382" s="27"/>
      <c r="Q382" s="27"/>
      <c r="R382" s="27"/>
      <c r="S382" s="71"/>
      <c r="T382" s="65">
        <v>42599</v>
      </c>
      <c r="U382" s="50"/>
      <c r="V382" s="63">
        <v>1</v>
      </c>
      <c r="W382" s="53" t="s">
        <v>459</v>
      </c>
    </row>
    <row r="383" spans="1:23" s="22" customFormat="1" ht="15" thickBot="1" x14ac:dyDescent="0.25">
      <c r="A383" s="54" t="s">
        <v>2610</v>
      </c>
      <c r="B383" s="55" t="s">
        <v>2480</v>
      </c>
      <c r="C383" s="56" t="s">
        <v>2488</v>
      </c>
      <c r="D383" s="56" t="s">
        <v>2500</v>
      </c>
      <c r="E383" s="56"/>
      <c r="F383" s="57"/>
      <c r="G383" s="57" t="s">
        <v>3</v>
      </c>
      <c r="H383" s="73">
        <v>91.78</v>
      </c>
      <c r="I383" s="58">
        <f t="shared" si="31"/>
        <v>45.89</v>
      </c>
      <c r="J383" s="58">
        <f t="shared" si="28"/>
        <v>30.593333333333334</v>
      </c>
      <c r="K383" s="59">
        <f t="shared" si="30"/>
        <v>110.136</v>
      </c>
      <c r="L383" s="74">
        <v>42583</v>
      </c>
      <c r="M383" s="57" t="s">
        <v>1648</v>
      </c>
      <c r="N383" s="60">
        <v>1</v>
      </c>
      <c r="O383" s="75">
        <f t="shared" si="29"/>
        <v>1</v>
      </c>
      <c r="P383" s="60"/>
      <c r="Q383" s="60"/>
      <c r="R383" s="60"/>
      <c r="S383" s="76"/>
      <c r="T383" s="66"/>
      <c r="U383" s="61"/>
      <c r="V383" s="64"/>
      <c r="W383" s="62"/>
    </row>
    <row r="384" spans="1:23" s="22" customFormat="1" x14ac:dyDescent="0.2">
      <c r="A384" s="128"/>
      <c r="B384" s="129"/>
      <c r="C384" s="130"/>
      <c r="D384" s="130"/>
      <c r="E384" s="130"/>
      <c r="F384" s="131"/>
      <c r="G384" s="131"/>
      <c r="H384" s="132"/>
      <c r="I384" s="133"/>
      <c r="J384" s="133"/>
      <c r="K384" s="134"/>
      <c r="L384" s="135"/>
      <c r="M384" s="131"/>
      <c r="N384" s="136"/>
      <c r="O384" s="137"/>
      <c r="P384" s="136"/>
      <c r="Q384" s="136"/>
      <c r="R384" s="136"/>
      <c r="S384" s="138"/>
      <c r="T384" s="139"/>
      <c r="U384" s="140"/>
      <c r="V384" s="141"/>
      <c r="W384" s="140"/>
    </row>
    <row r="385" spans="1:23" s="22" customFormat="1" x14ac:dyDescent="0.2">
      <c r="A385" s="128"/>
      <c r="B385" s="129"/>
      <c r="C385" s="130"/>
      <c r="D385" s="130"/>
      <c r="E385" s="130"/>
      <c r="F385" s="131"/>
      <c r="G385" s="131"/>
      <c r="H385" s="132"/>
      <c r="I385" s="133"/>
      <c r="J385" s="133"/>
      <c r="K385" s="134"/>
      <c r="L385" s="135"/>
      <c r="M385" s="131"/>
      <c r="N385" s="136"/>
      <c r="O385" s="137"/>
      <c r="P385" s="136"/>
      <c r="Q385" s="136"/>
      <c r="R385" s="136"/>
      <c r="S385" s="138"/>
      <c r="T385" s="139"/>
      <c r="U385" s="140"/>
      <c r="V385" s="141"/>
      <c r="W385" s="140"/>
    </row>
    <row r="386" spans="1:23" s="22" customFormat="1" x14ac:dyDescent="0.2">
      <c r="A386" s="128"/>
      <c r="B386" s="129"/>
      <c r="C386" s="130"/>
      <c r="D386" s="130"/>
      <c r="E386" s="130"/>
      <c r="F386" s="131"/>
      <c r="G386" s="131"/>
      <c r="H386" s="132"/>
      <c r="I386" s="133"/>
      <c r="J386" s="133"/>
      <c r="K386" s="134"/>
      <c r="L386" s="135"/>
      <c r="M386" s="131"/>
      <c r="N386" s="136"/>
      <c r="O386" s="137"/>
      <c r="P386" s="136"/>
      <c r="Q386" s="136"/>
      <c r="R386" s="136"/>
      <c r="S386" s="138"/>
      <c r="T386" s="139"/>
      <c r="U386" s="140"/>
      <c r="V386" s="141"/>
      <c r="W386" s="140"/>
    </row>
    <row r="387" spans="1:23" s="22" customFormat="1" x14ac:dyDescent="0.2">
      <c r="A387" s="128"/>
      <c r="B387" s="129"/>
      <c r="C387" s="130"/>
      <c r="D387" s="130"/>
      <c r="E387" s="130"/>
      <c r="F387" s="131"/>
      <c r="G387" s="131"/>
      <c r="H387" s="132"/>
      <c r="I387" s="133"/>
      <c r="J387" s="133"/>
      <c r="K387" s="134"/>
      <c r="L387" s="135"/>
      <c r="M387" s="131"/>
      <c r="N387" s="136"/>
      <c r="O387" s="137"/>
      <c r="P387" s="136"/>
      <c r="Q387" s="136"/>
      <c r="R387" s="136"/>
      <c r="S387" s="138"/>
      <c r="T387" s="139"/>
      <c r="U387" s="140"/>
      <c r="V387" s="141"/>
      <c r="W387" s="140"/>
    </row>
    <row r="388" spans="1:23" s="22" customFormat="1" x14ac:dyDescent="0.2">
      <c r="A388" s="128"/>
      <c r="B388" s="129"/>
      <c r="C388" s="130"/>
      <c r="D388" s="130"/>
      <c r="E388" s="130"/>
      <c r="F388" s="131"/>
      <c r="G388" s="131"/>
      <c r="H388" s="132"/>
      <c r="I388" s="133"/>
      <c r="J388" s="133"/>
      <c r="K388" s="134"/>
      <c r="L388" s="135"/>
      <c r="M388" s="131"/>
      <c r="N388" s="136"/>
      <c r="O388" s="137"/>
      <c r="P388" s="136"/>
      <c r="Q388" s="136"/>
      <c r="R388" s="136"/>
      <c r="S388" s="138"/>
      <c r="T388" s="139"/>
      <c r="U388" s="140"/>
      <c r="V388" s="141"/>
      <c r="W388" s="140"/>
    </row>
    <row r="389" spans="1:23" s="22" customFormat="1" x14ac:dyDescent="0.2">
      <c r="A389" s="128"/>
      <c r="B389" s="129"/>
      <c r="C389" s="130"/>
      <c r="D389" s="130"/>
      <c r="E389" s="130"/>
      <c r="F389" s="131"/>
      <c r="G389" s="131"/>
      <c r="H389" s="132"/>
      <c r="I389" s="133"/>
      <c r="J389" s="133"/>
      <c r="K389" s="134"/>
      <c r="L389" s="135"/>
      <c r="M389" s="131"/>
      <c r="N389" s="136"/>
      <c r="O389" s="137"/>
      <c r="P389" s="136"/>
      <c r="Q389" s="136"/>
      <c r="R389" s="136"/>
      <c r="S389" s="138"/>
      <c r="T389" s="139"/>
      <c r="U389" s="140"/>
      <c r="V389" s="141"/>
      <c r="W389" s="140"/>
    </row>
    <row r="390" spans="1:23" s="22" customFormat="1" x14ac:dyDescent="0.2">
      <c r="A390" s="128"/>
      <c r="B390" s="129"/>
      <c r="C390" s="130"/>
      <c r="D390" s="130"/>
      <c r="E390" s="130"/>
      <c r="F390" s="131"/>
      <c r="G390" s="131"/>
      <c r="H390" s="132"/>
      <c r="I390" s="133"/>
      <c r="J390" s="133"/>
      <c r="K390" s="134"/>
      <c r="L390" s="135"/>
      <c r="M390" s="131"/>
      <c r="N390" s="136"/>
      <c r="O390" s="137"/>
      <c r="P390" s="136"/>
      <c r="Q390" s="136"/>
      <c r="R390" s="136"/>
      <c r="S390" s="138"/>
      <c r="T390" s="139"/>
      <c r="U390" s="140"/>
      <c r="V390" s="141"/>
      <c r="W390" s="140"/>
    </row>
    <row r="391" spans="1:23" s="22" customFormat="1" x14ac:dyDescent="0.2">
      <c r="A391" s="128"/>
      <c r="B391" s="129"/>
      <c r="C391" s="130"/>
      <c r="D391" s="130"/>
      <c r="E391" s="130"/>
      <c r="F391" s="131"/>
      <c r="G391" s="131"/>
      <c r="H391" s="132"/>
      <c r="I391" s="133"/>
      <c r="J391" s="133"/>
      <c r="K391" s="134"/>
      <c r="L391" s="135"/>
      <c r="M391" s="131"/>
      <c r="N391" s="136"/>
      <c r="O391" s="137"/>
      <c r="P391" s="136"/>
      <c r="Q391" s="136"/>
      <c r="R391" s="136"/>
      <c r="S391" s="138"/>
      <c r="T391" s="139"/>
      <c r="U391" s="140"/>
      <c r="V391" s="141"/>
      <c r="W391" s="140"/>
    </row>
    <row r="392" spans="1:23" s="22" customFormat="1" x14ac:dyDescent="0.2">
      <c r="A392" s="128"/>
      <c r="B392" s="129"/>
      <c r="C392" s="130"/>
      <c r="D392" s="130"/>
      <c r="E392" s="130"/>
      <c r="F392" s="131"/>
      <c r="G392" s="131"/>
      <c r="H392" s="132"/>
      <c r="I392" s="133"/>
      <c r="J392" s="133"/>
      <c r="K392" s="134"/>
      <c r="L392" s="135"/>
      <c r="M392" s="131"/>
      <c r="N392" s="136"/>
      <c r="O392" s="137"/>
      <c r="P392" s="136"/>
      <c r="Q392" s="136"/>
      <c r="R392" s="136"/>
      <c r="S392" s="138"/>
      <c r="T392" s="139"/>
      <c r="U392" s="140"/>
      <c r="V392" s="141"/>
      <c r="W392" s="140"/>
    </row>
    <row r="393" spans="1:23" s="22" customFormat="1" x14ac:dyDescent="0.2">
      <c r="A393" s="128"/>
      <c r="B393" s="129"/>
      <c r="C393" s="130"/>
      <c r="D393" s="130"/>
      <c r="E393" s="130"/>
      <c r="F393" s="131"/>
      <c r="G393" s="131"/>
      <c r="H393" s="132"/>
      <c r="I393" s="133"/>
      <c r="J393" s="133"/>
      <c r="K393" s="134"/>
      <c r="L393" s="135"/>
      <c r="M393" s="131"/>
      <c r="N393" s="136"/>
      <c r="O393" s="137"/>
      <c r="P393" s="136"/>
      <c r="Q393" s="136"/>
      <c r="R393" s="136"/>
      <c r="S393" s="138"/>
      <c r="T393" s="139"/>
      <c r="U393" s="140"/>
      <c r="V393" s="141"/>
      <c r="W393" s="140"/>
    </row>
    <row r="394" spans="1:23" s="22" customFormat="1" x14ac:dyDescent="0.2">
      <c r="A394" s="128"/>
      <c r="B394" s="129"/>
      <c r="C394" s="130"/>
      <c r="D394" s="130"/>
      <c r="E394" s="130"/>
      <c r="F394" s="131"/>
      <c r="G394" s="131"/>
      <c r="H394" s="132"/>
      <c r="I394" s="133"/>
      <c r="J394" s="133"/>
      <c r="K394" s="134"/>
      <c r="L394" s="135"/>
      <c r="M394" s="131"/>
      <c r="N394" s="136"/>
      <c r="O394" s="137"/>
      <c r="P394" s="136"/>
      <c r="Q394" s="136"/>
      <c r="R394" s="136"/>
      <c r="S394" s="138"/>
      <c r="T394" s="139"/>
      <c r="U394" s="140"/>
      <c r="V394" s="141"/>
      <c r="W394" s="140"/>
    </row>
    <row r="395" spans="1:23" s="22" customFormat="1" x14ac:dyDescent="0.2">
      <c r="A395" s="128"/>
      <c r="B395" s="129"/>
      <c r="C395" s="130"/>
      <c r="D395" s="130"/>
      <c r="E395" s="130"/>
      <c r="F395" s="131"/>
      <c r="G395" s="131"/>
      <c r="H395" s="132"/>
      <c r="I395" s="133"/>
      <c r="J395" s="133"/>
      <c r="K395" s="134"/>
      <c r="L395" s="135"/>
      <c r="M395" s="131"/>
      <c r="N395" s="136"/>
      <c r="O395" s="137"/>
      <c r="P395" s="136"/>
      <c r="Q395" s="136"/>
      <c r="R395" s="136"/>
      <c r="S395" s="138"/>
      <c r="T395" s="139"/>
      <c r="U395" s="140"/>
      <c r="V395" s="141"/>
      <c r="W395" s="140"/>
    </row>
    <row r="396" spans="1:23" s="22" customFormat="1" x14ac:dyDescent="0.2">
      <c r="A396" s="128"/>
      <c r="B396" s="129"/>
      <c r="C396" s="130"/>
      <c r="D396" s="130"/>
      <c r="E396" s="130"/>
      <c r="F396" s="131"/>
      <c r="G396" s="131"/>
      <c r="H396" s="132"/>
      <c r="I396" s="133"/>
      <c r="J396" s="133"/>
      <c r="K396" s="134"/>
      <c r="L396" s="135"/>
      <c r="M396" s="131"/>
      <c r="N396" s="136"/>
      <c r="O396" s="137"/>
      <c r="P396" s="136"/>
      <c r="Q396" s="136"/>
      <c r="R396" s="136"/>
      <c r="S396" s="138"/>
      <c r="T396" s="139"/>
      <c r="U396" s="140"/>
      <c r="V396" s="141"/>
      <c r="W396" s="140"/>
    </row>
    <row r="397" spans="1:23" s="22" customFormat="1" x14ac:dyDescent="0.2">
      <c r="A397" s="128"/>
      <c r="B397" s="129"/>
      <c r="C397" s="130"/>
      <c r="D397" s="130"/>
      <c r="E397" s="130"/>
      <c r="F397" s="131"/>
      <c r="G397" s="131"/>
      <c r="H397" s="132"/>
      <c r="I397" s="133"/>
      <c r="J397" s="133"/>
      <c r="K397" s="134"/>
      <c r="L397" s="135"/>
      <c r="M397" s="131"/>
      <c r="N397" s="136"/>
      <c r="O397" s="137"/>
      <c r="P397" s="136"/>
      <c r="Q397" s="136"/>
      <c r="R397" s="136"/>
      <c r="S397" s="138"/>
      <c r="T397" s="139"/>
      <c r="U397" s="140"/>
      <c r="V397" s="141"/>
      <c r="W397" s="140"/>
    </row>
    <row r="398" spans="1:23" s="22" customFormat="1" x14ac:dyDescent="0.2">
      <c r="A398" s="128"/>
      <c r="B398" s="129"/>
      <c r="C398" s="130"/>
      <c r="D398" s="130"/>
      <c r="E398" s="130"/>
      <c r="F398" s="131"/>
      <c r="G398" s="131"/>
      <c r="H398" s="132"/>
      <c r="I398" s="133"/>
      <c r="J398" s="133"/>
      <c r="K398" s="134"/>
      <c r="L398" s="135"/>
      <c r="M398" s="131"/>
      <c r="N398" s="136"/>
      <c r="O398" s="137"/>
      <c r="P398" s="136"/>
      <c r="Q398" s="136"/>
      <c r="R398" s="136"/>
      <c r="S398" s="138"/>
      <c r="T398" s="139"/>
      <c r="U398" s="140"/>
      <c r="V398" s="141"/>
      <c r="W398" s="140"/>
    </row>
    <row r="399" spans="1:23" s="22" customFormat="1" x14ac:dyDescent="0.2">
      <c r="A399" s="128"/>
      <c r="B399" s="129"/>
      <c r="C399" s="130"/>
      <c r="D399" s="130"/>
      <c r="E399" s="130"/>
      <c r="F399" s="131"/>
      <c r="G399" s="131"/>
      <c r="H399" s="132"/>
      <c r="I399" s="133"/>
      <c r="J399" s="133"/>
      <c r="K399" s="134"/>
      <c r="L399" s="135"/>
      <c r="M399" s="131"/>
      <c r="N399" s="136"/>
      <c r="O399" s="137"/>
      <c r="P399" s="136"/>
      <c r="Q399" s="136"/>
      <c r="R399" s="136"/>
      <c r="S399" s="138"/>
      <c r="T399" s="139"/>
      <c r="U399" s="140"/>
      <c r="V399" s="141"/>
      <c r="W399" s="140"/>
    </row>
    <row r="400" spans="1:23" s="22" customFormat="1" x14ac:dyDescent="0.2">
      <c r="A400" s="128"/>
      <c r="B400" s="129"/>
      <c r="C400" s="130"/>
      <c r="D400" s="130"/>
      <c r="E400" s="130"/>
      <c r="F400" s="131"/>
      <c r="G400" s="131"/>
      <c r="H400" s="132"/>
      <c r="I400" s="133"/>
      <c r="J400" s="133"/>
      <c r="K400" s="134"/>
      <c r="L400" s="135"/>
      <c r="M400" s="131"/>
      <c r="N400" s="136"/>
      <c r="O400" s="137"/>
      <c r="P400" s="136"/>
      <c r="Q400" s="136"/>
      <c r="R400" s="136"/>
      <c r="S400" s="138"/>
      <c r="T400" s="139"/>
      <c r="U400" s="140"/>
      <c r="V400" s="141"/>
      <c r="W400" s="140"/>
    </row>
    <row r="401" spans="1:23" s="22" customFormat="1" x14ac:dyDescent="0.2">
      <c r="A401" s="128"/>
      <c r="B401" s="129"/>
      <c r="C401" s="130"/>
      <c r="D401" s="130"/>
      <c r="E401" s="130"/>
      <c r="F401" s="131"/>
      <c r="G401" s="131"/>
      <c r="H401" s="132"/>
      <c r="I401" s="133"/>
      <c r="J401" s="133"/>
      <c r="K401" s="134"/>
      <c r="L401" s="135"/>
      <c r="M401" s="131"/>
      <c r="N401" s="136"/>
      <c r="O401" s="137"/>
      <c r="P401" s="136"/>
      <c r="Q401" s="136"/>
      <c r="R401" s="136"/>
      <c r="S401" s="138"/>
      <c r="T401" s="139"/>
      <c r="U401" s="140"/>
      <c r="V401" s="141"/>
      <c r="W401" s="140"/>
    </row>
    <row r="402" spans="1:23" s="22" customFormat="1" x14ac:dyDescent="0.2">
      <c r="A402" s="128"/>
      <c r="B402" s="129"/>
      <c r="C402" s="130"/>
      <c r="D402" s="130"/>
      <c r="E402" s="130"/>
      <c r="F402" s="131"/>
      <c r="G402" s="131"/>
      <c r="H402" s="132"/>
      <c r="I402" s="133"/>
      <c r="J402" s="133"/>
      <c r="K402" s="134"/>
      <c r="L402" s="135"/>
      <c r="M402" s="131"/>
      <c r="N402" s="136"/>
      <c r="O402" s="137"/>
      <c r="P402" s="136"/>
      <c r="Q402" s="136"/>
      <c r="R402" s="136"/>
      <c r="S402" s="138"/>
      <c r="T402" s="139"/>
      <c r="U402" s="140"/>
      <c r="V402" s="141"/>
      <c r="W402" s="140"/>
    </row>
    <row r="403" spans="1:23" s="22" customFormat="1" x14ac:dyDescent="0.2">
      <c r="A403" s="128"/>
      <c r="B403" s="129"/>
      <c r="C403" s="130"/>
      <c r="D403" s="130"/>
      <c r="E403" s="130"/>
      <c r="F403" s="131"/>
      <c r="G403" s="131"/>
      <c r="H403" s="132"/>
      <c r="I403" s="133"/>
      <c r="J403" s="133"/>
      <c r="K403" s="134"/>
      <c r="L403" s="135"/>
      <c r="M403" s="131"/>
      <c r="N403" s="136"/>
      <c r="O403" s="137"/>
      <c r="P403" s="136"/>
      <c r="Q403" s="136"/>
      <c r="R403" s="136"/>
      <c r="S403" s="138"/>
      <c r="T403" s="139"/>
      <c r="U403" s="140"/>
      <c r="V403" s="141"/>
      <c r="W403" s="140"/>
    </row>
    <row r="404" spans="1:23" s="22" customFormat="1" x14ac:dyDescent="0.2">
      <c r="A404" s="128"/>
      <c r="B404" s="129"/>
      <c r="C404" s="130"/>
      <c r="D404" s="130"/>
      <c r="E404" s="130"/>
      <c r="F404" s="131"/>
      <c r="G404" s="131"/>
      <c r="H404" s="132"/>
      <c r="I404" s="133"/>
      <c r="J404" s="133"/>
      <c r="K404" s="134"/>
      <c r="L404" s="135"/>
      <c r="M404" s="131"/>
      <c r="N404" s="136"/>
      <c r="O404" s="137"/>
      <c r="P404" s="136"/>
      <c r="Q404" s="136"/>
      <c r="R404" s="136"/>
      <c r="S404" s="138"/>
      <c r="T404" s="139"/>
      <c r="U404" s="140"/>
      <c r="V404" s="141"/>
      <c r="W404" s="140"/>
    </row>
    <row r="405" spans="1:23" s="22" customFormat="1" x14ac:dyDescent="0.2">
      <c r="A405" s="128"/>
      <c r="B405" s="129"/>
      <c r="C405" s="130"/>
      <c r="D405" s="130"/>
      <c r="E405" s="130"/>
      <c r="F405" s="131"/>
      <c r="G405" s="131"/>
      <c r="H405" s="132"/>
      <c r="I405" s="133"/>
      <c r="J405" s="133"/>
      <c r="K405" s="134"/>
      <c r="L405" s="135"/>
      <c r="M405" s="131"/>
      <c r="N405" s="136"/>
      <c r="O405" s="137"/>
      <c r="P405" s="136"/>
      <c r="Q405" s="136"/>
      <c r="R405" s="136"/>
      <c r="S405" s="138"/>
      <c r="T405" s="139"/>
      <c r="U405" s="140"/>
      <c r="V405" s="141"/>
      <c r="W405" s="140"/>
    </row>
    <row r="406" spans="1:23" s="22" customFormat="1" x14ac:dyDescent="0.2">
      <c r="A406" s="128"/>
      <c r="B406" s="129"/>
      <c r="C406" s="130"/>
      <c r="D406" s="130"/>
      <c r="E406" s="130"/>
      <c r="F406" s="131"/>
      <c r="G406" s="131"/>
      <c r="H406" s="132"/>
      <c r="I406" s="133"/>
      <c r="J406" s="133"/>
      <c r="K406" s="134"/>
      <c r="L406" s="135"/>
      <c r="M406" s="131"/>
      <c r="N406" s="136"/>
      <c r="O406" s="137"/>
      <c r="P406" s="136"/>
      <c r="Q406" s="136"/>
      <c r="R406" s="136"/>
      <c r="S406" s="138"/>
      <c r="T406" s="139"/>
      <c r="U406" s="140"/>
      <c r="V406" s="141"/>
      <c r="W406" s="140"/>
    </row>
    <row r="407" spans="1:23" s="22" customFormat="1" x14ac:dyDescent="0.2">
      <c r="A407" s="128"/>
      <c r="B407" s="129"/>
      <c r="C407" s="130"/>
      <c r="D407" s="130"/>
      <c r="E407" s="130"/>
      <c r="F407" s="131"/>
      <c r="G407" s="131"/>
      <c r="H407" s="132"/>
      <c r="I407" s="133"/>
      <c r="J407" s="133"/>
      <c r="K407" s="134"/>
      <c r="L407" s="135"/>
      <c r="M407" s="131"/>
      <c r="N407" s="136"/>
      <c r="O407" s="137"/>
      <c r="P407" s="136"/>
      <c r="Q407" s="136"/>
      <c r="R407" s="136"/>
      <c r="S407" s="138"/>
      <c r="T407" s="139"/>
      <c r="U407" s="140"/>
      <c r="V407" s="141"/>
      <c r="W407" s="140"/>
    </row>
    <row r="408" spans="1:23" s="22" customFormat="1" x14ac:dyDescent="0.2">
      <c r="A408" s="128"/>
      <c r="B408" s="129"/>
      <c r="C408" s="130"/>
      <c r="D408" s="130"/>
      <c r="E408" s="130"/>
      <c r="F408" s="131"/>
      <c r="G408" s="131"/>
      <c r="H408" s="132"/>
      <c r="I408" s="133"/>
      <c r="J408" s="133"/>
      <c r="K408" s="134"/>
      <c r="L408" s="135"/>
      <c r="M408" s="131"/>
      <c r="N408" s="136"/>
      <c r="O408" s="137"/>
      <c r="P408" s="136"/>
      <c r="Q408" s="136"/>
      <c r="R408" s="136"/>
      <c r="S408" s="138"/>
      <c r="T408" s="139"/>
      <c r="U408" s="140"/>
      <c r="V408" s="141"/>
      <c r="W408" s="140"/>
    </row>
    <row r="409" spans="1:23" s="22" customFormat="1" x14ac:dyDescent="0.2">
      <c r="A409" s="128"/>
      <c r="B409" s="129"/>
      <c r="C409" s="130"/>
      <c r="D409" s="130"/>
      <c r="E409" s="130"/>
      <c r="F409" s="131"/>
      <c r="G409" s="131"/>
      <c r="H409" s="132"/>
      <c r="I409" s="133"/>
      <c r="J409" s="133"/>
      <c r="K409" s="134"/>
      <c r="L409" s="135"/>
      <c r="M409" s="131"/>
      <c r="N409" s="136"/>
      <c r="O409" s="137"/>
      <c r="P409" s="136"/>
      <c r="Q409" s="136"/>
      <c r="R409" s="136"/>
      <c r="S409" s="138"/>
      <c r="T409" s="139"/>
      <c r="U409" s="140"/>
      <c r="V409" s="141"/>
      <c r="W409" s="140"/>
    </row>
    <row r="410" spans="1:23" s="22" customFormat="1" x14ac:dyDescent="0.2">
      <c r="A410" s="128"/>
      <c r="B410" s="129"/>
      <c r="C410" s="130"/>
      <c r="D410" s="130"/>
      <c r="E410" s="130"/>
      <c r="F410" s="131"/>
      <c r="G410" s="131"/>
      <c r="H410" s="132"/>
      <c r="I410" s="133"/>
      <c r="J410" s="133"/>
      <c r="K410" s="134"/>
      <c r="L410" s="135"/>
      <c r="M410" s="131"/>
      <c r="N410" s="136"/>
      <c r="O410" s="137"/>
      <c r="P410" s="136"/>
      <c r="Q410" s="136"/>
      <c r="R410" s="136"/>
      <c r="S410" s="138"/>
      <c r="T410" s="139"/>
      <c r="U410" s="140"/>
      <c r="V410" s="141"/>
      <c r="W410" s="140"/>
    </row>
    <row r="411" spans="1:23" s="22" customFormat="1" x14ac:dyDescent="0.2">
      <c r="A411" s="128"/>
      <c r="B411" s="129"/>
      <c r="C411" s="130"/>
      <c r="D411" s="130"/>
      <c r="E411" s="130"/>
      <c r="F411" s="131"/>
      <c r="G411" s="131"/>
      <c r="H411" s="132"/>
      <c r="I411" s="133"/>
      <c r="J411" s="133"/>
      <c r="K411" s="134"/>
      <c r="L411" s="135"/>
      <c r="M411" s="131"/>
      <c r="N411" s="136"/>
      <c r="O411" s="137"/>
      <c r="P411" s="136"/>
      <c r="Q411" s="136"/>
      <c r="R411" s="136"/>
      <c r="S411" s="138"/>
      <c r="T411" s="139"/>
      <c r="U411" s="140"/>
      <c r="V411" s="141"/>
      <c r="W411" s="140"/>
    </row>
    <row r="412" spans="1:23" s="22" customFormat="1" x14ac:dyDescent="0.2">
      <c r="A412" s="128"/>
      <c r="B412" s="129"/>
      <c r="C412" s="130"/>
      <c r="D412" s="130"/>
      <c r="E412" s="130"/>
      <c r="F412" s="131"/>
      <c r="G412" s="131"/>
      <c r="H412" s="132"/>
      <c r="I412" s="133"/>
      <c r="J412" s="133"/>
      <c r="K412" s="134"/>
      <c r="L412" s="135"/>
      <c r="M412" s="131"/>
      <c r="N412" s="136"/>
      <c r="O412" s="137"/>
      <c r="P412" s="136"/>
      <c r="Q412" s="136"/>
      <c r="R412" s="136"/>
      <c r="S412" s="138"/>
      <c r="T412" s="139"/>
      <c r="U412" s="140"/>
      <c r="V412" s="141"/>
      <c r="W412" s="140"/>
    </row>
    <row r="413" spans="1:23" s="22" customFormat="1" x14ac:dyDescent="0.2">
      <c r="A413" s="128"/>
      <c r="B413" s="129"/>
      <c r="C413" s="130"/>
      <c r="D413" s="130"/>
      <c r="E413" s="130"/>
      <c r="F413" s="131"/>
      <c r="G413" s="131"/>
      <c r="H413" s="132"/>
      <c r="I413" s="133"/>
      <c r="J413" s="133"/>
      <c r="K413" s="134"/>
      <c r="L413" s="135"/>
      <c r="M413" s="131"/>
      <c r="N413" s="136"/>
      <c r="O413" s="137"/>
      <c r="P413" s="136"/>
      <c r="Q413" s="136"/>
      <c r="R413" s="136"/>
      <c r="S413" s="138"/>
      <c r="T413" s="139"/>
      <c r="U413" s="140"/>
      <c r="V413" s="141"/>
      <c r="W413" s="140"/>
    </row>
    <row r="414" spans="1:23" s="22" customFormat="1" x14ac:dyDescent="0.2">
      <c r="A414" s="128"/>
      <c r="B414" s="129"/>
      <c r="C414" s="130"/>
      <c r="D414" s="130"/>
      <c r="E414" s="130"/>
      <c r="F414" s="131"/>
      <c r="G414" s="131"/>
      <c r="H414" s="132"/>
      <c r="I414" s="133"/>
      <c r="J414" s="133"/>
      <c r="K414" s="134"/>
      <c r="L414" s="135"/>
      <c r="M414" s="131"/>
      <c r="N414" s="136"/>
      <c r="O414" s="137"/>
      <c r="P414" s="136"/>
      <c r="Q414" s="136"/>
      <c r="R414" s="136"/>
      <c r="S414" s="138"/>
      <c r="T414" s="139"/>
      <c r="U414" s="140"/>
      <c r="V414" s="141"/>
      <c r="W414" s="140"/>
    </row>
    <row r="415" spans="1:23" s="22" customFormat="1" x14ac:dyDescent="0.2">
      <c r="A415" s="128"/>
      <c r="B415" s="129"/>
      <c r="C415" s="130"/>
      <c r="D415" s="130"/>
      <c r="E415" s="130"/>
      <c r="F415" s="131"/>
      <c r="G415" s="131"/>
      <c r="H415" s="132"/>
      <c r="I415" s="133"/>
      <c r="J415" s="133"/>
      <c r="K415" s="134"/>
      <c r="L415" s="135"/>
      <c r="M415" s="131"/>
      <c r="N415" s="136"/>
      <c r="O415" s="137"/>
      <c r="P415" s="136"/>
      <c r="Q415" s="136"/>
      <c r="R415" s="136"/>
      <c r="S415" s="138"/>
      <c r="T415" s="139"/>
      <c r="U415" s="140"/>
      <c r="V415" s="141"/>
      <c r="W415" s="140"/>
    </row>
    <row r="416" spans="1:23" s="22" customFormat="1" x14ac:dyDescent="0.2">
      <c r="A416" s="90" t="s">
        <v>830</v>
      </c>
      <c r="B416" s="91" t="s">
        <v>2559</v>
      </c>
      <c r="C416" s="51" t="s">
        <v>2543</v>
      </c>
      <c r="D416" s="51" t="s">
        <v>2551</v>
      </c>
      <c r="E416" s="51"/>
      <c r="F416" s="91"/>
      <c r="G416" s="91" t="s">
        <v>3</v>
      </c>
      <c r="H416" s="51">
        <v>9.56</v>
      </c>
      <c r="I416" s="51">
        <f>+H416/2</f>
        <v>4.78</v>
      </c>
      <c r="J416" s="51">
        <f>+H416/3</f>
        <v>3.186666666666667</v>
      </c>
      <c r="K416" s="51">
        <f>+H416+(H416*20%)</f>
        <v>11.472000000000001</v>
      </c>
      <c r="L416" s="92">
        <v>42571</v>
      </c>
      <c r="M416" s="51" t="s">
        <v>2504</v>
      </c>
      <c r="N416" s="93">
        <v>1</v>
      </c>
      <c r="O416" s="94">
        <f>N416-R416</f>
        <v>1</v>
      </c>
      <c r="P416" s="93"/>
      <c r="Q416" s="93"/>
      <c r="R416" s="93"/>
      <c r="S416" s="95"/>
      <c r="T416" s="45"/>
      <c r="U416" s="45"/>
      <c r="V416" s="45"/>
      <c r="W416" s="45"/>
    </row>
    <row r="417" spans="1:23" s="22" customFormat="1" x14ac:dyDescent="0.2">
      <c r="A417" s="96" t="s">
        <v>830</v>
      </c>
      <c r="B417" s="97" t="s">
        <v>2559</v>
      </c>
      <c r="C417" s="42" t="s">
        <v>2544</v>
      </c>
      <c r="D417" s="42" t="s">
        <v>2552</v>
      </c>
      <c r="E417" s="42"/>
      <c r="F417" s="97"/>
      <c r="G417" s="97" t="s">
        <v>3</v>
      </c>
      <c r="H417" s="42">
        <v>9.56</v>
      </c>
      <c r="I417" s="42"/>
      <c r="J417" s="42"/>
      <c r="K417" s="42"/>
      <c r="L417" s="98">
        <v>42571</v>
      </c>
      <c r="M417" s="42" t="s">
        <v>2504</v>
      </c>
      <c r="N417" s="99">
        <v>9</v>
      </c>
      <c r="O417" s="94">
        <f>N417-R417</f>
        <v>9</v>
      </c>
      <c r="P417" s="99"/>
      <c r="Q417" s="99"/>
      <c r="R417" s="99"/>
      <c r="S417" s="100"/>
      <c r="T417" s="45"/>
      <c r="U417" s="45"/>
      <c r="V417" s="45"/>
      <c r="W417" s="45"/>
    </row>
    <row r="418" spans="1:23" s="22" customFormat="1" x14ac:dyDescent="0.2">
      <c r="A418" s="96" t="s">
        <v>830</v>
      </c>
      <c r="B418" s="97" t="s">
        <v>2559</v>
      </c>
      <c r="C418" s="42" t="s">
        <v>2545</v>
      </c>
      <c r="D418" s="42" t="s">
        <v>2553</v>
      </c>
      <c r="E418" s="42"/>
      <c r="F418" s="97"/>
      <c r="G418" s="97" t="s">
        <v>3</v>
      </c>
      <c r="H418" s="42">
        <v>9.56</v>
      </c>
      <c r="I418" s="42"/>
      <c r="J418" s="42"/>
      <c r="K418" s="42"/>
      <c r="L418" s="98">
        <v>42571</v>
      </c>
      <c r="M418" s="42" t="s">
        <v>2504</v>
      </c>
      <c r="N418" s="99">
        <v>1</v>
      </c>
      <c r="O418" s="94">
        <f>N418-R418</f>
        <v>1</v>
      </c>
      <c r="P418" s="99"/>
      <c r="Q418" s="99"/>
      <c r="R418" s="99"/>
      <c r="S418" s="100"/>
      <c r="T418" s="45"/>
      <c r="U418" s="45"/>
      <c r="V418" s="45"/>
      <c r="W418" s="45"/>
    </row>
    <row r="419" spans="1:23" s="22" customFormat="1" x14ac:dyDescent="0.2">
      <c r="A419" s="96" t="s">
        <v>830</v>
      </c>
      <c r="B419" s="97" t="s">
        <v>2559</v>
      </c>
      <c r="C419" s="42" t="s">
        <v>2546</v>
      </c>
      <c r="D419" s="42" t="s">
        <v>2554</v>
      </c>
      <c r="E419" s="42"/>
      <c r="F419" s="97"/>
      <c r="G419" s="97" t="s">
        <v>3</v>
      </c>
      <c r="H419" s="42">
        <v>9.56</v>
      </c>
      <c r="I419" s="42"/>
      <c r="J419" s="42"/>
      <c r="K419" s="42"/>
      <c r="L419" s="98">
        <v>42571</v>
      </c>
      <c r="M419" s="42" t="s">
        <v>2504</v>
      </c>
      <c r="N419" s="99">
        <v>2</v>
      </c>
      <c r="O419" s="94">
        <f>N419-R419</f>
        <v>2</v>
      </c>
      <c r="P419" s="99"/>
      <c r="Q419" s="99"/>
      <c r="R419" s="99"/>
      <c r="S419" s="100"/>
      <c r="T419" s="45"/>
      <c r="U419" s="45"/>
      <c r="V419" s="45"/>
      <c r="W419" s="45"/>
    </row>
    <row r="420" spans="1:23" s="22" customFormat="1" x14ac:dyDescent="0.2">
      <c r="A420" s="96" t="s">
        <v>830</v>
      </c>
      <c r="B420" s="97" t="s">
        <v>2559</v>
      </c>
      <c r="C420" s="42" t="s">
        <v>2547</v>
      </c>
      <c r="D420" s="42" t="s">
        <v>2555</v>
      </c>
      <c r="E420" s="42"/>
      <c r="F420" s="97"/>
      <c r="G420" s="97" t="s">
        <v>3</v>
      </c>
      <c r="H420" s="42">
        <v>9.56</v>
      </c>
      <c r="I420" s="42"/>
      <c r="J420" s="42"/>
      <c r="K420" s="42"/>
      <c r="L420" s="98">
        <v>42571</v>
      </c>
      <c r="M420" s="42" t="s">
        <v>2504</v>
      </c>
      <c r="N420" s="99">
        <v>3</v>
      </c>
      <c r="O420" s="94">
        <f>N420-R420</f>
        <v>3</v>
      </c>
      <c r="P420" s="99"/>
      <c r="Q420" s="99"/>
      <c r="R420" s="99"/>
      <c r="S420" s="100"/>
      <c r="T420" s="45"/>
      <c r="U420" s="45"/>
      <c r="V420" s="45"/>
      <c r="W420" s="45"/>
    </row>
    <row r="421" spans="1:23" s="22" customFormat="1" x14ac:dyDescent="0.2">
      <c r="A421" s="96" t="s">
        <v>830</v>
      </c>
      <c r="B421" s="97" t="s">
        <v>2559</v>
      </c>
      <c r="C421" s="42" t="s">
        <v>2548</v>
      </c>
      <c r="D421" s="42" t="s">
        <v>2556</v>
      </c>
      <c r="E421" s="42"/>
      <c r="F421" s="97"/>
      <c r="G421" s="97" t="s">
        <v>3</v>
      </c>
      <c r="H421" s="42">
        <v>11.45</v>
      </c>
      <c r="I421" s="42"/>
      <c r="J421" s="42"/>
      <c r="K421" s="42"/>
      <c r="L421" s="98">
        <v>42571</v>
      </c>
      <c r="M421" s="42" t="s">
        <v>2504</v>
      </c>
      <c r="N421" s="99">
        <v>1</v>
      </c>
      <c r="O421" s="94">
        <f t="shared" ref="O421:O484" si="32">N421-R421</f>
        <v>1</v>
      </c>
      <c r="P421" s="99"/>
      <c r="Q421" s="99"/>
      <c r="R421" s="99"/>
      <c r="S421" s="100"/>
      <c r="T421" s="45"/>
      <c r="U421" s="45"/>
      <c r="V421" s="45"/>
      <c r="W421" s="45"/>
    </row>
    <row r="422" spans="1:23" s="22" customFormat="1" x14ac:dyDescent="0.2">
      <c r="A422" s="96" t="s">
        <v>830</v>
      </c>
      <c r="B422" s="97" t="s">
        <v>2559</v>
      </c>
      <c r="C422" s="42" t="s">
        <v>2549</v>
      </c>
      <c r="D422" s="42" t="s">
        <v>2557</v>
      </c>
      <c r="E422" s="42"/>
      <c r="F422" s="97"/>
      <c r="G422" s="97" t="s">
        <v>3</v>
      </c>
      <c r="H422" s="42">
        <v>11.45</v>
      </c>
      <c r="I422" s="42"/>
      <c r="J422" s="42"/>
      <c r="K422" s="42"/>
      <c r="L422" s="98">
        <v>42571</v>
      </c>
      <c r="M422" s="42" t="s">
        <v>2504</v>
      </c>
      <c r="N422" s="99">
        <v>1</v>
      </c>
      <c r="O422" s="94">
        <f t="shared" si="32"/>
        <v>1</v>
      </c>
      <c r="P422" s="99"/>
      <c r="Q422" s="99"/>
      <c r="R422" s="99"/>
      <c r="S422" s="100"/>
      <c r="T422" s="45"/>
      <c r="U422" s="45"/>
      <c r="V422" s="45"/>
      <c r="W422" s="45"/>
    </row>
    <row r="423" spans="1:23" s="22" customFormat="1" x14ac:dyDescent="0.2">
      <c r="A423" s="96" t="s">
        <v>830</v>
      </c>
      <c r="B423" s="97" t="s">
        <v>2559</v>
      </c>
      <c r="C423" s="42" t="s">
        <v>2550</v>
      </c>
      <c r="D423" s="42" t="s">
        <v>2558</v>
      </c>
      <c r="E423" s="42"/>
      <c r="F423" s="97"/>
      <c r="G423" s="97" t="s">
        <v>3</v>
      </c>
      <c r="H423" s="42">
        <v>6.85</v>
      </c>
      <c r="I423" s="42"/>
      <c r="J423" s="42"/>
      <c r="K423" s="42"/>
      <c r="L423" s="98">
        <v>42571</v>
      </c>
      <c r="M423" s="42" t="s">
        <v>2504</v>
      </c>
      <c r="N423" s="99">
        <v>1</v>
      </c>
      <c r="O423" s="94">
        <f t="shared" si="32"/>
        <v>1</v>
      </c>
      <c r="P423" s="99"/>
      <c r="Q423" s="99"/>
      <c r="R423" s="99"/>
      <c r="S423" s="100"/>
      <c r="T423" s="45"/>
      <c r="U423" s="45"/>
      <c r="V423" s="45"/>
      <c r="W423" s="45"/>
    </row>
    <row r="424" spans="1:23" s="22" customFormat="1" x14ac:dyDescent="0.2">
      <c r="A424" s="96" t="s">
        <v>1576</v>
      </c>
      <c r="B424" s="97" t="s">
        <v>2271</v>
      </c>
      <c r="C424" s="42" t="s">
        <v>1705</v>
      </c>
      <c r="D424" s="42" t="s">
        <v>2387</v>
      </c>
      <c r="E424" s="42" t="s">
        <v>2391</v>
      </c>
      <c r="F424" s="97"/>
      <c r="G424" s="97" t="s">
        <v>3</v>
      </c>
      <c r="H424" s="101">
        <v>35.15</v>
      </c>
      <c r="I424" s="43">
        <f t="shared" ref="I424:I429" si="33">+H424/2</f>
        <v>17.574999999999999</v>
      </c>
      <c r="J424" s="43">
        <f t="shared" ref="J424:J429" si="34">+H424/3</f>
        <v>11.716666666666667</v>
      </c>
      <c r="K424" s="43">
        <f t="shared" ref="K424:K429" si="35">+H424+(H424*20%)</f>
        <v>42.18</v>
      </c>
      <c r="L424" s="102">
        <v>42529</v>
      </c>
      <c r="M424" s="103" t="s">
        <v>1648</v>
      </c>
      <c r="N424" s="99">
        <v>3</v>
      </c>
      <c r="O424" s="94">
        <f t="shared" si="32"/>
        <v>0</v>
      </c>
      <c r="P424" s="104">
        <v>42544</v>
      </c>
      <c r="Q424" s="105" t="s">
        <v>2466</v>
      </c>
      <c r="R424" s="105">
        <v>3</v>
      </c>
      <c r="S424" s="100" t="s">
        <v>2443</v>
      </c>
      <c r="T424" s="45"/>
      <c r="U424" s="45"/>
      <c r="V424" s="45"/>
      <c r="W424" s="45"/>
    </row>
    <row r="425" spans="1:23" s="22" customFormat="1" x14ac:dyDescent="0.2">
      <c r="A425" s="96" t="s">
        <v>1576</v>
      </c>
      <c r="B425" s="97" t="s">
        <v>2385</v>
      </c>
      <c r="C425" s="42" t="s">
        <v>164</v>
      </c>
      <c r="D425" s="42" t="s">
        <v>2388</v>
      </c>
      <c r="E425" s="42" t="s">
        <v>2392</v>
      </c>
      <c r="F425" s="97"/>
      <c r="G425" s="97" t="s">
        <v>3</v>
      </c>
      <c r="H425" s="101">
        <v>35.15</v>
      </c>
      <c r="I425" s="43">
        <f t="shared" si="33"/>
        <v>17.574999999999999</v>
      </c>
      <c r="J425" s="43">
        <f t="shared" si="34"/>
        <v>11.716666666666667</v>
      </c>
      <c r="K425" s="43">
        <f t="shared" si="35"/>
        <v>42.18</v>
      </c>
      <c r="L425" s="102">
        <v>42529</v>
      </c>
      <c r="M425" s="103" t="s">
        <v>1648</v>
      </c>
      <c r="N425" s="99">
        <v>3</v>
      </c>
      <c r="O425" s="94">
        <f t="shared" si="32"/>
        <v>3</v>
      </c>
      <c r="P425" s="105"/>
      <c r="Q425" s="105"/>
      <c r="R425" s="105"/>
      <c r="S425" s="106"/>
      <c r="T425" s="45"/>
      <c r="U425" s="45"/>
      <c r="V425" s="45"/>
      <c r="W425" s="45"/>
    </row>
    <row r="426" spans="1:23" s="22" customFormat="1" x14ac:dyDescent="0.2">
      <c r="A426" s="96" t="s">
        <v>1576</v>
      </c>
      <c r="B426" s="97" t="s">
        <v>2359</v>
      </c>
      <c r="C426" s="42" t="s">
        <v>2360</v>
      </c>
      <c r="D426" s="42" t="s">
        <v>2170</v>
      </c>
      <c r="E426" s="42" t="s">
        <v>2394</v>
      </c>
      <c r="F426" s="97"/>
      <c r="G426" s="97" t="s">
        <v>3</v>
      </c>
      <c r="H426" s="101">
        <v>35</v>
      </c>
      <c r="I426" s="43">
        <f t="shared" si="33"/>
        <v>17.5</v>
      </c>
      <c r="J426" s="43">
        <f t="shared" si="34"/>
        <v>11.666666666666666</v>
      </c>
      <c r="K426" s="43">
        <f t="shared" si="35"/>
        <v>42</v>
      </c>
      <c r="L426" s="102">
        <v>42542</v>
      </c>
      <c r="M426" s="103" t="s">
        <v>1648</v>
      </c>
      <c r="N426" s="99">
        <v>2</v>
      </c>
      <c r="O426" s="94">
        <f t="shared" si="32"/>
        <v>2</v>
      </c>
      <c r="P426" s="105"/>
      <c r="Q426" s="105"/>
      <c r="R426" s="105"/>
      <c r="S426" s="106"/>
      <c r="T426" s="45"/>
      <c r="U426" s="45"/>
      <c r="V426" s="45"/>
      <c r="W426" s="45"/>
    </row>
    <row r="427" spans="1:23" s="22" customFormat="1" x14ac:dyDescent="0.2">
      <c r="A427" s="96" t="s">
        <v>1576</v>
      </c>
      <c r="B427" s="97" t="s">
        <v>2239</v>
      </c>
      <c r="C427" s="42" t="s">
        <v>1261</v>
      </c>
      <c r="D427" s="42" t="s">
        <v>2390</v>
      </c>
      <c r="E427" s="42"/>
      <c r="F427" s="97"/>
      <c r="G427" s="97" t="s">
        <v>3</v>
      </c>
      <c r="H427" s="101">
        <v>36.26</v>
      </c>
      <c r="I427" s="43">
        <f t="shared" si="33"/>
        <v>18.13</v>
      </c>
      <c r="J427" s="43">
        <f t="shared" si="34"/>
        <v>12.086666666666666</v>
      </c>
      <c r="K427" s="43">
        <f t="shared" si="35"/>
        <v>43.512</v>
      </c>
      <c r="L427" s="102">
        <v>42529</v>
      </c>
      <c r="M427" s="103" t="s">
        <v>1648</v>
      </c>
      <c r="N427" s="99">
        <v>1</v>
      </c>
      <c r="O427" s="94">
        <f t="shared" si="32"/>
        <v>1</v>
      </c>
      <c r="P427" s="105"/>
      <c r="Q427" s="105"/>
      <c r="R427" s="105"/>
      <c r="S427" s="106"/>
      <c r="T427" s="45"/>
      <c r="U427" s="45"/>
      <c r="V427" s="45"/>
      <c r="W427" s="45"/>
    </row>
    <row r="428" spans="1:23" s="22" customFormat="1" x14ac:dyDescent="0.2">
      <c r="A428" s="96" t="s">
        <v>86</v>
      </c>
      <c r="B428" s="97" t="s">
        <v>2213</v>
      </c>
      <c r="C428" s="107" t="s">
        <v>2209</v>
      </c>
      <c r="D428" s="107" t="s">
        <v>2210</v>
      </c>
      <c r="E428" s="103"/>
      <c r="F428" s="97" t="s">
        <v>1540</v>
      </c>
      <c r="G428" s="97" t="s">
        <v>3</v>
      </c>
      <c r="H428" s="101">
        <v>60.59</v>
      </c>
      <c r="I428" s="43">
        <f t="shared" si="33"/>
        <v>30.295000000000002</v>
      </c>
      <c r="J428" s="43">
        <f t="shared" si="34"/>
        <v>20.196666666666669</v>
      </c>
      <c r="K428" s="43">
        <f t="shared" si="35"/>
        <v>72.707999999999998</v>
      </c>
      <c r="L428" s="108">
        <v>42508</v>
      </c>
      <c r="M428" s="97" t="s">
        <v>1648</v>
      </c>
      <c r="N428" s="105">
        <v>1</v>
      </c>
      <c r="O428" s="94">
        <f t="shared" si="32"/>
        <v>1</v>
      </c>
      <c r="P428" s="109"/>
      <c r="Q428" s="99"/>
      <c r="R428" s="99"/>
      <c r="S428" s="106"/>
      <c r="T428" s="45"/>
      <c r="U428" s="45"/>
      <c r="V428" s="45"/>
      <c r="W428" s="45"/>
    </row>
    <row r="429" spans="1:23" s="22" customFormat="1" x14ac:dyDescent="0.2">
      <c r="A429" s="96" t="s">
        <v>89</v>
      </c>
      <c r="B429" s="97" t="s">
        <v>1206</v>
      </c>
      <c r="C429" s="107" t="s">
        <v>1207</v>
      </c>
      <c r="D429" s="107" t="s">
        <v>1208</v>
      </c>
      <c r="E429" s="103" t="s">
        <v>2215</v>
      </c>
      <c r="F429" s="97" t="s">
        <v>585</v>
      </c>
      <c r="G429" s="97" t="s">
        <v>3</v>
      </c>
      <c r="H429" s="101">
        <v>43.2</v>
      </c>
      <c r="I429" s="43">
        <f t="shared" si="33"/>
        <v>21.6</v>
      </c>
      <c r="J429" s="43">
        <f t="shared" si="34"/>
        <v>14.4</v>
      </c>
      <c r="K429" s="43">
        <f t="shared" si="35"/>
        <v>51.84</v>
      </c>
      <c r="L429" s="108">
        <v>42508</v>
      </c>
      <c r="M429" s="97" t="s">
        <v>1648</v>
      </c>
      <c r="N429" s="105">
        <v>1</v>
      </c>
      <c r="O429" s="94">
        <f t="shared" si="32"/>
        <v>1</v>
      </c>
      <c r="P429" s="109"/>
      <c r="Q429" s="99"/>
      <c r="R429" s="99"/>
      <c r="S429" s="106"/>
      <c r="T429" s="45"/>
      <c r="U429" s="45"/>
      <c r="V429" s="45"/>
      <c r="W429" s="45"/>
    </row>
    <row r="430" spans="1:23" s="22" customFormat="1" x14ac:dyDescent="0.2">
      <c r="A430" s="96" t="s">
        <v>12</v>
      </c>
      <c r="B430" s="97" t="s">
        <v>2371</v>
      </c>
      <c r="C430" s="42" t="s">
        <v>786</v>
      </c>
      <c r="D430" s="42" t="s">
        <v>787</v>
      </c>
      <c r="E430" s="110"/>
      <c r="F430" s="110"/>
      <c r="G430" s="110" t="s">
        <v>3</v>
      </c>
      <c r="H430" s="111">
        <v>30.48</v>
      </c>
      <c r="I430" s="43">
        <f>+H430/2</f>
        <v>15.24</v>
      </c>
      <c r="J430" s="43">
        <f>+H430/3</f>
        <v>10.16</v>
      </c>
      <c r="K430" s="43">
        <f>+H430+(H430*20%)</f>
        <v>36.576000000000001</v>
      </c>
      <c r="L430" s="112">
        <v>42543</v>
      </c>
      <c r="M430" s="110" t="s">
        <v>1648</v>
      </c>
      <c r="N430" s="105">
        <v>1</v>
      </c>
      <c r="O430" s="94">
        <f t="shared" si="32"/>
        <v>1</v>
      </c>
      <c r="P430" s="105"/>
      <c r="Q430" s="105"/>
      <c r="R430" s="105"/>
      <c r="S430" s="113"/>
      <c r="T430" s="45"/>
      <c r="U430" s="45"/>
      <c r="V430" s="45"/>
      <c r="W430" s="45"/>
    </row>
    <row r="431" spans="1:23" s="22" customFormat="1" x14ac:dyDescent="0.2">
      <c r="A431" s="96" t="s">
        <v>12</v>
      </c>
      <c r="B431" s="97" t="s">
        <v>2372</v>
      </c>
      <c r="C431" s="42" t="s">
        <v>837</v>
      </c>
      <c r="D431" s="42" t="s">
        <v>846</v>
      </c>
      <c r="E431" s="110"/>
      <c r="F431" s="97" t="s">
        <v>841</v>
      </c>
      <c r="G431" s="110" t="s">
        <v>3</v>
      </c>
      <c r="H431" s="111">
        <v>31.85</v>
      </c>
      <c r="I431" s="43">
        <f t="shared" ref="I431:I462" si="36">+H431/2</f>
        <v>15.925000000000001</v>
      </c>
      <c r="J431" s="43">
        <f t="shared" ref="J431:J462" si="37">+H431/3</f>
        <v>10.616666666666667</v>
      </c>
      <c r="K431" s="43">
        <f t="shared" ref="K431:K462" si="38">+H431+(H431*20%)</f>
        <v>38.22</v>
      </c>
      <c r="L431" s="112">
        <v>42543</v>
      </c>
      <c r="M431" s="110" t="s">
        <v>1648</v>
      </c>
      <c r="N431" s="105">
        <v>2</v>
      </c>
      <c r="O431" s="94">
        <f t="shared" si="32"/>
        <v>0</v>
      </c>
      <c r="P431" s="114" t="s">
        <v>2457</v>
      </c>
      <c r="Q431" s="99" t="s">
        <v>2468</v>
      </c>
      <c r="R431" s="105">
        <v>2</v>
      </c>
      <c r="S431" s="100" t="s">
        <v>2443</v>
      </c>
      <c r="T431" s="45"/>
      <c r="U431" s="45"/>
      <c r="V431" s="45"/>
      <c r="W431" s="45"/>
    </row>
    <row r="432" spans="1:23" s="22" customFormat="1" x14ac:dyDescent="0.2">
      <c r="A432" s="96" t="s">
        <v>12</v>
      </c>
      <c r="B432" s="97" t="s">
        <v>2372</v>
      </c>
      <c r="C432" s="42" t="s">
        <v>839</v>
      </c>
      <c r="D432" s="42" t="s">
        <v>848</v>
      </c>
      <c r="E432" s="110"/>
      <c r="F432" s="97" t="s">
        <v>841</v>
      </c>
      <c r="G432" s="110" t="s">
        <v>3</v>
      </c>
      <c r="H432" s="111">
        <v>31.85</v>
      </c>
      <c r="I432" s="43">
        <f t="shared" si="36"/>
        <v>15.925000000000001</v>
      </c>
      <c r="J432" s="43">
        <f t="shared" si="37"/>
        <v>10.616666666666667</v>
      </c>
      <c r="K432" s="43">
        <f t="shared" si="38"/>
        <v>38.22</v>
      </c>
      <c r="L432" s="112">
        <v>42543</v>
      </c>
      <c r="M432" s="110" t="s">
        <v>1648</v>
      </c>
      <c r="N432" s="105">
        <v>1</v>
      </c>
      <c r="O432" s="94">
        <f t="shared" si="32"/>
        <v>0</v>
      </c>
      <c r="P432" s="114">
        <v>42510</v>
      </c>
      <c r="Q432" s="99" t="s">
        <v>2436</v>
      </c>
      <c r="R432" s="105">
        <v>1</v>
      </c>
      <c r="S432" s="115" t="s">
        <v>2443</v>
      </c>
      <c r="T432" s="45"/>
      <c r="U432" s="45"/>
      <c r="V432" s="45"/>
      <c r="W432" s="45"/>
    </row>
    <row r="433" spans="1:23" s="22" customFormat="1" x14ac:dyDescent="0.2">
      <c r="A433" s="96" t="s">
        <v>12</v>
      </c>
      <c r="B433" s="97" t="s">
        <v>969</v>
      </c>
      <c r="C433" s="107" t="s">
        <v>1225</v>
      </c>
      <c r="D433" s="107" t="s">
        <v>2206</v>
      </c>
      <c r="E433" s="110"/>
      <c r="F433" s="97" t="s">
        <v>1346</v>
      </c>
      <c r="G433" s="110" t="s">
        <v>3</v>
      </c>
      <c r="H433" s="111">
        <v>21</v>
      </c>
      <c r="I433" s="43">
        <f t="shared" si="36"/>
        <v>10.5</v>
      </c>
      <c r="J433" s="43">
        <f t="shared" si="37"/>
        <v>7</v>
      </c>
      <c r="K433" s="43">
        <f t="shared" si="38"/>
        <v>25.2</v>
      </c>
      <c r="L433" s="112">
        <v>42543</v>
      </c>
      <c r="M433" s="110" t="s">
        <v>1648</v>
      </c>
      <c r="N433" s="105">
        <v>1</v>
      </c>
      <c r="O433" s="94">
        <f t="shared" si="32"/>
        <v>0</v>
      </c>
      <c r="P433" s="116">
        <v>42555</v>
      </c>
      <c r="Q433" s="105" t="s">
        <v>2472</v>
      </c>
      <c r="R433" s="105">
        <v>1</v>
      </c>
      <c r="S433" s="100" t="s">
        <v>2471</v>
      </c>
      <c r="T433" s="45"/>
      <c r="U433" s="45"/>
      <c r="V433" s="45"/>
      <c r="W433" s="45"/>
    </row>
    <row r="434" spans="1:23" s="22" customFormat="1" x14ac:dyDescent="0.2">
      <c r="A434" s="96" t="s">
        <v>825</v>
      </c>
      <c r="B434" s="97" t="s">
        <v>37</v>
      </c>
      <c r="C434" s="42" t="s">
        <v>400</v>
      </c>
      <c r="D434" s="42" t="s">
        <v>396</v>
      </c>
      <c r="E434" s="103"/>
      <c r="F434" s="97" t="s">
        <v>388</v>
      </c>
      <c r="G434" s="97" t="s">
        <v>3</v>
      </c>
      <c r="H434" s="117">
        <v>6.89</v>
      </c>
      <c r="I434" s="43">
        <f t="shared" si="36"/>
        <v>3.4449999999999998</v>
      </c>
      <c r="J434" s="43">
        <f t="shared" si="37"/>
        <v>2.2966666666666664</v>
      </c>
      <c r="K434" s="43">
        <f t="shared" si="38"/>
        <v>8.2680000000000007</v>
      </c>
      <c r="L434" s="108">
        <v>42508</v>
      </c>
      <c r="M434" s="97" t="s">
        <v>1648</v>
      </c>
      <c r="N434" s="99">
        <v>3</v>
      </c>
      <c r="O434" s="94">
        <f t="shared" si="32"/>
        <v>3</v>
      </c>
      <c r="P434" s="109"/>
      <c r="Q434" s="99"/>
      <c r="R434" s="99"/>
      <c r="S434" s="106"/>
      <c r="T434" s="45"/>
      <c r="U434" s="45"/>
      <c r="V434" s="45"/>
      <c r="W434" s="45"/>
    </row>
    <row r="435" spans="1:23" s="22" customFormat="1" x14ac:dyDescent="0.2">
      <c r="A435" s="96" t="s">
        <v>825</v>
      </c>
      <c r="B435" s="97" t="s">
        <v>37</v>
      </c>
      <c r="C435" s="42" t="s">
        <v>401</v>
      </c>
      <c r="D435" s="42" t="s">
        <v>395</v>
      </c>
      <c r="E435" s="103"/>
      <c r="F435" s="97" t="s">
        <v>389</v>
      </c>
      <c r="G435" s="97" t="s">
        <v>3</v>
      </c>
      <c r="H435" s="117">
        <v>11.16</v>
      </c>
      <c r="I435" s="43">
        <f t="shared" si="36"/>
        <v>5.58</v>
      </c>
      <c r="J435" s="43">
        <f t="shared" si="37"/>
        <v>3.72</v>
      </c>
      <c r="K435" s="43">
        <f t="shared" si="38"/>
        <v>13.391999999999999</v>
      </c>
      <c r="L435" s="108">
        <v>42508</v>
      </c>
      <c r="M435" s="97" t="s">
        <v>1648</v>
      </c>
      <c r="N435" s="99">
        <v>3</v>
      </c>
      <c r="O435" s="94">
        <f t="shared" si="32"/>
        <v>3</v>
      </c>
      <c r="P435" s="109"/>
      <c r="Q435" s="99"/>
      <c r="R435" s="99"/>
      <c r="S435" s="106"/>
      <c r="T435" s="45"/>
      <c r="U435" s="45"/>
      <c r="V435" s="45"/>
      <c r="W435" s="45"/>
    </row>
    <row r="436" spans="1:23" s="22" customFormat="1" x14ac:dyDescent="0.2">
      <c r="A436" s="96" t="s">
        <v>825</v>
      </c>
      <c r="B436" s="97"/>
      <c r="C436" s="103" t="s">
        <v>411</v>
      </c>
      <c r="D436" s="42" t="s">
        <v>393</v>
      </c>
      <c r="E436" s="103"/>
      <c r="F436" s="97" t="s">
        <v>389</v>
      </c>
      <c r="G436" s="97" t="s">
        <v>3</v>
      </c>
      <c r="H436" s="117">
        <v>11.16</v>
      </c>
      <c r="I436" s="43">
        <f t="shared" si="36"/>
        <v>5.58</v>
      </c>
      <c r="J436" s="43">
        <f t="shared" si="37"/>
        <v>3.72</v>
      </c>
      <c r="K436" s="43">
        <f t="shared" si="38"/>
        <v>13.391999999999999</v>
      </c>
      <c r="L436" s="108">
        <v>42508</v>
      </c>
      <c r="M436" s="97" t="s">
        <v>1648</v>
      </c>
      <c r="N436" s="99">
        <v>5</v>
      </c>
      <c r="O436" s="94">
        <f t="shared" si="32"/>
        <v>5</v>
      </c>
      <c r="P436" s="109"/>
      <c r="Q436" s="99"/>
      <c r="R436" s="99"/>
      <c r="S436" s="106"/>
      <c r="T436" s="45"/>
      <c r="U436" s="45"/>
      <c r="V436" s="45"/>
      <c r="W436" s="45"/>
    </row>
    <row r="437" spans="1:23" s="22" customFormat="1" x14ac:dyDescent="0.2">
      <c r="A437" s="96" t="s">
        <v>828</v>
      </c>
      <c r="B437" s="97" t="s">
        <v>37</v>
      </c>
      <c r="C437" s="42" t="s">
        <v>408</v>
      </c>
      <c r="D437" s="42" t="s">
        <v>410</v>
      </c>
      <c r="E437" s="103"/>
      <c r="F437" s="97" t="s">
        <v>409</v>
      </c>
      <c r="G437" s="97" t="s">
        <v>3</v>
      </c>
      <c r="H437" s="117">
        <v>24.65</v>
      </c>
      <c r="I437" s="43">
        <f t="shared" si="36"/>
        <v>12.324999999999999</v>
      </c>
      <c r="J437" s="43">
        <f t="shared" si="37"/>
        <v>8.2166666666666668</v>
      </c>
      <c r="K437" s="43">
        <f t="shared" si="38"/>
        <v>29.58</v>
      </c>
      <c r="L437" s="108">
        <v>42508</v>
      </c>
      <c r="M437" s="97" t="s">
        <v>1648</v>
      </c>
      <c r="N437" s="99">
        <v>3</v>
      </c>
      <c r="O437" s="94">
        <f t="shared" si="32"/>
        <v>3</v>
      </c>
      <c r="P437" s="109"/>
      <c r="Q437" s="99"/>
      <c r="R437" s="99"/>
      <c r="S437" s="106"/>
      <c r="T437" s="45"/>
      <c r="U437" s="45"/>
      <c r="V437" s="45"/>
      <c r="W437" s="45"/>
    </row>
    <row r="438" spans="1:23" s="22" customFormat="1" x14ac:dyDescent="0.2">
      <c r="A438" s="96" t="s">
        <v>825</v>
      </c>
      <c r="B438" s="97" t="s">
        <v>37</v>
      </c>
      <c r="C438" s="103" t="s">
        <v>403</v>
      </c>
      <c r="D438" s="42" t="s">
        <v>392</v>
      </c>
      <c r="E438" s="103"/>
      <c r="F438" s="97" t="s">
        <v>390</v>
      </c>
      <c r="G438" s="97" t="s">
        <v>3</v>
      </c>
      <c r="H438" s="117">
        <v>11.84</v>
      </c>
      <c r="I438" s="43">
        <f t="shared" si="36"/>
        <v>5.92</v>
      </c>
      <c r="J438" s="43">
        <f t="shared" si="37"/>
        <v>3.9466666666666668</v>
      </c>
      <c r="K438" s="43">
        <f t="shared" si="38"/>
        <v>14.208</v>
      </c>
      <c r="L438" s="108">
        <v>42508</v>
      </c>
      <c r="M438" s="97" t="s">
        <v>1648</v>
      </c>
      <c r="N438" s="99">
        <v>6</v>
      </c>
      <c r="O438" s="94">
        <f t="shared" si="32"/>
        <v>6</v>
      </c>
      <c r="P438" s="109"/>
      <c r="Q438" s="99"/>
      <c r="R438" s="99"/>
      <c r="S438" s="106"/>
      <c r="T438" s="45"/>
      <c r="U438" s="45"/>
      <c r="V438" s="45"/>
      <c r="W438" s="45"/>
    </row>
    <row r="439" spans="1:23" s="22" customFormat="1" x14ac:dyDescent="0.2">
      <c r="A439" s="96" t="s">
        <v>825</v>
      </c>
      <c r="B439" s="97" t="s">
        <v>37</v>
      </c>
      <c r="C439" s="103" t="s">
        <v>404</v>
      </c>
      <c r="D439" s="42" t="s">
        <v>391</v>
      </c>
      <c r="E439" s="103"/>
      <c r="F439" s="97" t="s">
        <v>390</v>
      </c>
      <c r="G439" s="97" t="s">
        <v>3</v>
      </c>
      <c r="H439" s="117">
        <v>11.84</v>
      </c>
      <c r="I439" s="43">
        <f t="shared" si="36"/>
        <v>5.92</v>
      </c>
      <c r="J439" s="43">
        <f t="shared" si="37"/>
        <v>3.9466666666666668</v>
      </c>
      <c r="K439" s="43">
        <f t="shared" si="38"/>
        <v>14.208</v>
      </c>
      <c r="L439" s="108">
        <v>42508</v>
      </c>
      <c r="M439" s="97" t="s">
        <v>1648</v>
      </c>
      <c r="N439" s="99">
        <v>2</v>
      </c>
      <c r="O439" s="94">
        <f t="shared" si="32"/>
        <v>2</v>
      </c>
      <c r="P439" s="109"/>
      <c r="Q439" s="99"/>
      <c r="R439" s="99"/>
      <c r="S439" s="106"/>
      <c r="T439" s="45"/>
      <c r="U439" s="45"/>
      <c r="V439" s="45"/>
      <c r="W439" s="45"/>
    </row>
    <row r="440" spans="1:23" s="22" customFormat="1" x14ac:dyDescent="0.2">
      <c r="A440" s="96" t="s">
        <v>825</v>
      </c>
      <c r="B440" s="97" t="s">
        <v>37</v>
      </c>
      <c r="C440" s="42" t="s">
        <v>406</v>
      </c>
      <c r="D440" s="42" t="s">
        <v>398</v>
      </c>
      <c r="E440" s="103"/>
      <c r="F440" s="97" t="s">
        <v>388</v>
      </c>
      <c r="G440" s="97" t="s">
        <v>3</v>
      </c>
      <c r="H440" s="117">
        <v>6.89</v>
      </c>
      <c r="I440" s="43">
        <f t="shared" si="36"/>
        <v>3.4449999999999998</v>
      </c>
      <c r="J440" s="43">
        <f t="shared" si="37"/>
        <v>2.2966666666666664</v>
      </c>
      <c r="K440" s="43">
        <f t="shared" si="38"/>
        <v>8.2680000000000007</v>
      </c>
      <c r="L440" s="108">
        <v>42508</v>
      </c>
      <c r="M440" s="97" t="s">
        <v>1648</v>
      </c>
      <c r="N440" s="99">
        <v>3</v>
      </c>
      <c r="O440" s="94">
        <f t="shared" si="32"/>
        <v>3</v>
      </c>
      <c r="P440" s="109"/>
      <c r="Q440" s="99"/>
      <c r="R440" s="99"/>
      <c r="S440" s="106"/>
      <c r="T440" s="45"/>
      <c r="U440" s="45"/>
      <c r="V440" s="45"/>
      <c r="W440" s="45"/>
    </row>
    <row r="441" spans="1:23" s="22" customFormat="1" x14ac:dyDescent="0.2">
      <c r="A441" s="96" t="s">
        <v>825</v>
      </c>
      <c r="B441" s="97" t="s">
        <v>37</v>
      </c>
      <c r="C441" s="42" t="s">
        <v>207</v>
      </c>
      <c r="D441" s="42" t="s">
        <v>210</v>
      </c>
      <c r="E441" s="103"/>
      <c r="F441" s="97" t="s">
        <v>360</v>
      </c>
      <c r="G441" s="97" t="s">
        <v>3</v>
      </c>
      <c r="H441" s="117">
        <v>24.19</v>
      </c>
      <c r="I441" s="43">
        <f t="shared" si="36"/>
        <v>12.095000000000001</v>
      </c>
      <c r="J441" s="43">
        <f t="shared" si="37"/>
        <v>8.0633333333333344</v>
      </c>
      <c r="K441" s="43">
        <f t="shared" si="38"/>
        <v>29.028000000000002</v>
      </c>
      <c r="L441" s="108">
        <v>42508</v>
      </c>
      <c r="M441" s="97" t="s">
        <v>1648</v>
      </c>
      <c r="N441" s="99">
        <v>5</v>
      </c>
      <c r="O441" s="94">
        <f t="shared" si="32"/>
        <v>5</v>
      </c>
      <c r="P441" s="109"/>
      <c r="Q441" s="99"/>
      <c r="R441" s="99"/>
      <c r="S441" s="106"/>
      <c r="T441" s="45"/>
      <c r="U441" s="45"/>
      <c r="V441" s="45"/>
      <c r="W441" s="45"/>
    </row>
    <row r="442" spans="1:23" s="22" customFormat="1" x14ac:dyDescent="0.2">
      <c r="A442" s="96" t="s">
        <v>825</v>
      </c>
      <c r="B442" s="97" t="s">
        <v>37</v>
      </c>
      <c r="C442" s="42" t="s">
        <v>208</v>
      </c>
      <c r="D442" s="42" t="s">
        <v>211</v>
      </c>
      <c r="E442" s="103"/>
      <c r="F442" s="97" t="s">
        <v>360</v>
      </c>
      <c r="G442" s="97" t="s">
        <v>3</v>
      </c>
      <c r="H442" s="117">
        <v>24.19</v>
      </c>
      <c r="I442" s="43">
        <f t="shared" si="36"/>
        <v>12.095000000000001</v>
      </c>
      <c r="J442" s="43">
        <f t="shared" si="37"/>
        <v>8.0633333333333344</v>
      </c>
      <c r="K442" s="43">
        <f t="shared" si="38"/>
        <v>29.028000000000002</v>
      </c>
      <c r="L442" s="108">
        <v>42508</v>
      </c>
      <c r="M442" s="97" t="s">
        <v>1648</v>
      </c>
      <c r="N442" s="99">
        <v>8</v>
      </c>
      <c r="O442" s="94">
        <f t="shared" si="32"/>
        <v>8</v>
      </c>
      <c r="P442" s="109"/>
      <c r="Q442" s="99"/>
      <c r="R442" s="99"/>
      <c r="S442" s="106"/>
      <c r="T442" s="45"/>
      <c r="U442" s="45"/>
      <c r="V442" s="45"/>
      <c r="W442" s="45"/>
    </row>
    <row r="443" spans="1:23" s="22" customFormat="1" x14ac:dyDescent="0.2">
      <c r="A443" s="96" t="s">
        <v>825</v>
      </c>
      <c r="B443" s="97" t="s">
        <v>37</v>
      </c>
      <c r="C443" s="42" t="s">
        <v>209</v>
      </c>
      <c r="D443" s="42" t="s">
        <v>215</v>
      </c>
      <c r="E443" s="103"/>
      <c r="F443" s="97" t="s">
        <v>360</v>
      </c>
      <c r="G443" s="97" t="s">
        <v>3</v>
      </c>
      <c r="H443" s="117">
        <v>24.19</v>
      </c>
      <c r="I443" s="43">
        <f t="shared" si="36"/>
        <v>12.095000000000001</v>
      </c>
      <c r="J443" s="43">
        <f t="shared" si="37"/>
        <v>8.0633333333333344</v>
      </c>
      <c r="K443" s="43">
        <f t="shared" si="38"/>
        <v>29.028000000000002</v>
      </c>
      <c r="L443" s="108">
        <v>42508</v>
      </c>
      <c r="M443" s="97" t="s">
        <v>1648</v>
      </c>
      <c r="N443" s="99">
        <v>7</v>
      </c>
      <c r="O443" s="94">
        <f t="shared" si="32"/>
        <v>7</v>
      </c>
      <c r="P443" s="109"/>
      <c r="Q443" s="99"/>
      <c r="R443" s="99"/>
      <c r="S443" s="106"/>
      <c r="T443" s="45"/>
      <c r="U443" s="45"/>
      <c r="V443" s="45"/>
      <c r="W443" s="45"/>
    </row>
    <row r="444" spans="1:23" s="22" customFormat="1" x14ac:dyDescent="0.2">
      <c r="A444" s="96" t="s">
        <v>843</v>
      </c>
      <c r="B444" s="97" t="s">
        <v>28</v>
      </c>
      <c r="C444" s="42" t="s">
        <v>55</v>
      </c>
      <c r="D444" s="42" t="s">
        <v>214</v>
      </c>
      <c r="E444" s="103"/>
      <c r="F444" s="97" t="s">
        <v>339</v>
      </c>
      <c r="G444" s="97" t="s">
        <v>3</v>
      </c>
      <c r="H444" s="117">
        <v>53.42</v>
      </c>
      <c r="I444" s="43">
        <f t="shared" si="36"/>
        <v>26.71</v>
      </c>
      <c r="J444" s="43">
        <f t="shared" si="37"/>
        <v>17.806666666666668</v>
      </c>
      <c r="K444" s="43">
        <f t="shared" si="38"/>
        <v>64.103999999999999</v>
      </c>
      <c r="L444" s="108">
        <v>42508</v>
      </c>
      <c r="M444" s="97" t="s">
        <v>1648</v>
      </c>
      <c r="N444" s="99">
        <v>1</v>
      </c>
      <c r="O444" s="94">
        <f t="shared" si="32"/>
        <v>0</v>
      </c>
      <c r="P444" s="109"/>
      <c r="Q444" s="99"/>
      <c r="R444" s="99">
        <v>1</v>
      </c>
      <c r="S444" s="106"/>
      <c r="T444" s="45"/>
      <c r="U444" s="45"/>
      <c r="V444" s="45"/>
      <c r="W444" s="45"/>
    </row>
    <row r="445" spans="1:23" s="22" customFormat="1" x14ac:dyDescent="0.2">
      <c r="A445" s="96" t="s">
        <v>843</v>
      </c>
      <c r="B445" s="97" t="s">
        <v>542</v>
      </c>
      <c r="C445" s="42" t="s">
        <v>543</v>
      </c>
      <c r="D445" s="42" t="s">
        <v>545</v>
      </c>
      <c r="E445" s="103"/>
      <c r="F445" s="97" t="s">
        <v>520</v>
      </c>
      <c r="G445" s="97" t="s">
        <v>3</v>
      </c>
      <c r="H445" s="117">
        <v>61.57</v>
      </c>
      <c r="I445" s="43">
        <f t="shared" si="36"/>
        <v>30.785</v>
      </c>
      <c r="J445" s="43">
        <f t="shared" si="37"/>
        <v>20.523333333333333</v>
      </c>
      <c r="K445" s="43">
        <f t="shared" si="38"/>
        <v>73.884</v>
      </c>
      <c r="L445" s="108">
        <v>42508</v>
      </c>
      <c r="M445" s="97" t="s">
        <v>1648</v>
      </c>
      <c r="N445" s="99">
        <v>1</v>
      </c>
      <c r="O445" s="94">
        <f t="shared" si="32"/>
        <v>0</v>
      </c>
      <c r="P445" s="114">
        <v>42530</v>
      </c>
      <c r="Q445" s="99" t="s">
        <v>2463</v>
      </c>
      <c r="R445" s="99">
        <v>1</v>
      </c>
      <c r="S445" s="100" t="s">
        <v>2428</v>
      </c>
      <c r="T445" s="45"/>
      <c r="U445" s="45"/>
      <c r="V445" s="45"/>
      <c r="W445" s="45"/>
    </row>
    <row r="446" spans="1:23" s="22" customFormat="1" x14ac:dyDescent="0.2">
      <c r="A446" s="96" t="s">
        <v>828</v>
      </c>
      <c r="B446" s="97" t="s">
        <v>103</v>
      </c>
      <c r="C446" s="42" t="s">
        <v>206</v>
      </c>
      <c r="D446" s="42" t="s">
        <v>276</v>
      </c>
      <c r="E446" s="103"/>
      <c r="F446" s="97" t="s">
        <v>346</v>
      </c>
      <c r="G446" s="97" t="s">
        <v>3</v>
      </c>
      <c r="H446" s="117">
        <v>47.7</v>
      </c>
      <c r="I446" s="43">
        <f t="shared" si="36"/>
        <v>23.85</v>
      </c>
      <c r="J446" s="43">
        <f t="shared" si="37"/>
        <v>15.9</v>
      </c>
      <c r="K446" s="43">
        <f t="shared" si="38"/>
        <v>57.24</v>
      </c>
      <c r="L446" s="108">
        <v>42508</v>
      </c>
      <c r="M446" s="97" t="s">
        <v>1648</v>
      </c>
      <c r="N446" s="99">
        <v>1</v>
      </c>
      <c r="O446" s="94">
        <f t="shared" si="32"/>
        <v>1</v>
      </c>
      <c r="P446" s="109"/>
      <c r="Q446" s="99"/>
      <c r="R446" s="99"/>
      <c r="S446" s="106"/>
      <c r="T446" s="45"/>
      <c r="U446" s="45"/>
      <c r="V446" s="45"/>
      <c r="W446" s="45"/>
    </row>
    <row r="447" spans="1:23" s="22" customFormat="1" x14ac:dyDescent="0.2">
      <c r="A447" s="96" t="s">
        <v>828</v>
      </c>
      <c r="B447" s="97" t="s">
        <v>1101</v>
      </c>
      <c r="C447" s="42" t="s">
        <v>206</v>
      </c>
      <c r="D447" s="42" t="s">
        <v>276</v>
      </c>
      <c r="E447" s="103"/>
      <c r="F447" s="97" t="s">
        <v>346</v>
      </c>
      <c r="G447" s="97" t="s">
        <v>3</v>
      </c>
      <c r="H447" s="117">
        <v>47.7</v>
      </c>
      <c r="I447" s="43">
        <f t="shared" si="36"/>
        <v>23.85</v>
      </c>
      <c r="J447" s="43">
        <f t="shared" si="37"/>
        <v>15.9</v>
      </c>
      <c r="K447" s="43">
        <f t="shared" si="38"/>
        <v>57.24</v>
      </c>
      <c r="L447" s="108">
        <v>42508</v>
      </c>
      <c r="M447" s="97" t="s">
        <v>1648</v>
      </c>
      <c r="N447" s="99">
        <v>10</v>
      </c>
      <c r="O447" s="94">
        <f t="shared" si="32"/>
        <v>10</v>
      </c>
      <c r="P447" s="109"/>
      <c r="Q447" s="99"/>
      <c r="R447" s="99"/>
      <c r="S447" s="106"/>
      <c r="T447" s="45"/>
      <c r="U447" s="45"/>
      <c r="V447" s="45"/>
      <c r="W447" s="45"/>
    </row>
    <row r="448" spans="1:23" s="22" customFormat="1" x14ac:dyDescent="0.2">
      <c r="A448" s="96" t="s">
        <v>873</v>
      </c>
      <c r="B448" s="97" t="s">
        <v>103</v>
      </c>
      <c r="C448" s="42" t="s">
        <v>470</v>
      </c>
      <c r="D448" s="42" t="s">
        <v>471</v>
      </c>
      <c r="E448" s="103"/>
      <c r="F448" s="97" t="s">
        <v>1688</v>
      </c>
      <c r="G448" s="97" t="s">
        <v>3</v>
      </c>
      <c r="H448" s="117">
        <v>47.7</v>
      </c>
      <c r="I448" s="43">
        <f t="shared" si="36"/>
        <v>23.85</v>
      </c>
      <c r="J448" s="43">
        <f t="shared" si="37"/>
        <v>15.9</v>
      </c>
      <c r="K448" s="43">
        <f t="shared" si="38"/>
        <v>57.24</v>
      </c>
      <c r="L448" s="108">
        <v>42508</v>
      </c>
      <c r="M448" s="97" t="s">
        <v>1648</v>
      </c>
      <c r="N448" s="99">
        <v>1</v>
      </c>
      <c r="O448" s="94">
        <f t="shared" si="32"/>
        <v>0</v>
      </c>
      <c r="P448" s="114">
        <v>42544</v>
      </c>
      <c r="Q448" s="99" t="s">
        <v>2464</v>
      </c>
      <c r="R448" s="99">
        <v>1</v>
      </c>
      <c r="S448" s="100" t="s">
        <v>2443</v>
      </c>
      <c r="T448" s="45"/>
      <c r="U448" s="45"/>
      <c r="V448" s="45"/>
      <c r="W448" s="45"/>
    </row>
    <row r="449" spans="1:23" s="22" customFormat="1" x14ac:dyDescent="0.2">
      <c r="A449" s="96" t="s">
        <v>86</v>
      </c>
      <c r="B449" s="97" t="s">
        <v>50</v>
      </c>
      <c r="C449" s="42" t="s">
        <v>569</v>
      </c>
      <c r="D449" s="42" t="s">
        <v>238</v>
      </c>
      <c r="E449" s="103"/>
      <c r="F449" s="97"/>
      <c r="G449" s="97" t="s">
        <v>3</v>
      </c>
      <c r="H449" s="117">
        <v>41.51</v>
      </c>
      <c r="I449" s="43">
        <f t="shared" si="36"/>
        <v>20.754999999999999</v>
      </c>
      <c r="J449" s="43">
        <f t="shared" si="37"/>
        <v>13.836666666666666</v>
      </c>
      <c r="K449" s="43">
        <f t="shared" si="38"/>
        <v>49.811999999999998</v>
      </c>
      <c r="L449" s="108">
        <v>42508</v>
      </c>
      <c r="M449" s="97" t="s">
        <v>1648</v>
      </c>
      <c r="N449" s="99">
        <v>1</v>
      </c>
      <c r="O449" s="94">
        <f t="shared" si="32"/>
        <v>0</v>
      </c>
      <c r="P449" s="109">
        <v>42555</v>
      </c>
      <c r="Q449" s="99" t="s">
        <v>2472</v>
      </c>
      <c r="R449" s="99">
        <v>1</v>
      </c>
      <c r="S449" s="100" t="s">
        <v>2471</v>
      </c>
      <c r="T449" s="45"/>
      <c r="U449" s="45"/>
      <c r="V449" s="45"/>
      <c r="W449" s="45"/>
    </row>
    <row r="450" spans="1:23" s="22" customFormat="1" x14ac:dyDescent="0.2">
      <c r="A450" s="96" t="s">
        <v>81</v>
      </c>
      <c r="B450" s="97" t="s">
        <v>59</v>
      </c>
      <c r="C450" s="42" t="s">
        <v>550</v>
      </c>
      <c r="D450" s="42" t="s">
        <v>601</v>
      </c>
      <c r="E450" s="103"/>
      <c r="F450" s="97" t="s">
        <v>338</v>
      </c>
      <c r="G450" s="97" t="s">
        <v>3</v>
      </c>
      <c r="H450" s="117">
        <v>37.11</v>
      </c>
      <c r="I450" s="43">
        <f t="shared" si="36"/>
        <v>18.555</v>
      </c>
      <c r="J450" s="43">
        <f t="shared" si="37"/>
        <v>12.37</v>
      </c>
      <c r="K450" s="43">
        <f t="shared" si="38"/>
        <v>44.531999999999996</v>
      </c>
      <c r="L450" s="108">
        <v>42508</v>
      </c>
      <c r="M450" s="97" t="s">
        <v>1648</v>
      </c>
      <c r="N450" s="99">
        <v>1</v>
      </c>
      <c r="O450" s="94">
        <f t="shared" si="32"/>
        <v>0</v>
      </c>
      <c r="P450" s="109">
        <v>42558</v>
      </c>
      <c r="Q450" s="99"/>
      <c r="R450" s="99">
        <v>1</v>
      </c>
      <c r="S450" s="100" t="s">
        <v>2535</v>
      </c>
      <c r="T450" s="45"/>
      <c r="U450" s="45"/>
      <c r="V450" s="45"/>
      <c r="W450" s="45"/>
    </row>
    <row r="451" spans="1:23" s="22" customFormat="1" x14ac:dyDescent="0.2">
      <c r="A451" s="96" t="s">
        <v>832</v>
      </c>
      <c r="B451" s="97" t="s">
        <v>1654</v>
      </c>
      <c r="C451" s="42" t="s">
        <v>428</v>
      </c>
      <c r="D451" s="42" t="s">
        <v>429</v>
      </c>
      <c r="E451" s="103" t="s">
        <v>1655</v>
      </c>
      <c r="F451" s="97" t="s">
        <v>111</v>
      </c>
      <c r="G451" s="97" t="s">
        <v>3</v>
      </c>
      <c r="H451" s="117">
        <v>33.08</v>
      </c>
      <c r="I451" s="43">
        <f t="shared" si="36"/>
        <v>16.54</v>
      </c>
      <c r="J451" s="43">
        <f t="shared" si="37"/>
        <v>11.026666666666666</v>
      </c>
      <c r="K451" s="43">
        <f t="shared" si="38"/>
        <v>39.695999999999998</v>
      </c>
      <c r="L451" s="108">
        <v>42508</v>
      </c>
      <c r="M451" s="97" t="s">
        <v>1648</v>
      </c>
      <c r="N451" s="99">
        <v>1</v>
      </c>
      <c r="O451" s="94">
        <f t="shared" si="32"/>
        <v>1</v>
      </c>
      <c r="P451" s="99"/>
      <c r="Q451" s="99"/>
      <c r="R451" s="99"/>
      <c r="S451" s="106"/>
      <c r="T451" s="45"/>
      <c r="U451" s="45"/>
      <c r="V451" s="45"/>
      <c r="W451" s="45"/>
    </row>
    <row r="452" spans="1:23" s="22" customFormat="1" x14ac:dyDescent="0.2">
      <c r="A452" s="96" t="s">
        <v>78</v>
      </c>
      <c r="B452" s="97" t="s">
        <v>80</v>
      </c>
      <c r="C452" s="42" t="s">
        <v>129</v>
      </c>
      <c r="D452" s="42" t="s">
        <v>288</v>
      </c>
      <c r="E452" s="103" t="s">
        <v>1668</v>
      </c>
      <c r="F452" s="97" t="s">
        <v>371</v>
      </c>
      <c r="G452" s="97" t="s">
        <v>3</v>
      </c>
      <c r="H452" s="117">
        <v>18.989999999999998</v>
      </c>
      <c r="I452" s="43">
        <f t="shared" si="36"/>
        <v>9.4949999999999992</v>
      </c>
      <c r="J452" s="43">
        <f t="shared" si="37"/>
        <v>6.3299999999999992</v>
      </c>
      <c r="K452" s="43">
        <f t="shared" si="38"/>
        <v>22.787999999999997</v>
      </c>
      <c r="L452" s="108">
        <v>42508</v>
      </c>
      <c r="M452" s="97" t="s">
        <v>1648</v>
      </c>
      <c r="N452" s="99">
        <v>1</v>
      </c>
      <c r="O452" s="94">
        <f t="shared" si="32"/>
        <v>1</v>
      </c>
      <c r="P452" s="99"/>
      <c r="Q452" s="99"/>
      <c r="R452" s="99"/>
      <c r="S452" s="106"/>
      <c r="T452" s="45"/>
      <c r="U452" s="45"/>
      <c r="V452" s="45"/>
      <c r="W452" s="45"/>
    </row>
    <row r="453" spans="1:23" s="22" customFormat="1" x14ac:dyDescent="0.2">
      <c r="A453" s="96" t="s">
        <v>843</v>
      </c>
      <c r="B453" s="97" t="s">
        <v>123</v>
      </c>
      <c r="C453" s="42" t="s">
        <v>2560</v>
      </c>
      <c r="D453" s="42" t="s">
        <v>872</v>
      </c>
      <c r="E453" s="103" t="s">
        <v>125</v>
      </c>
      <c r="F453" s="97" t="s">
        <v>374</v>
      </c>
      <c r="G453" s="97" t="s">
        <v>3</v>
      </c>
      <c r="H453" s="117">
        <v>17.16</v>
      </c>
      <c r="I453" s="43">
        <f t="shared" si="36"/>
        <v>8.58</v>
      </c>
      <c r="J453" s="43">
        <f t="shared" si="37"/>
        <v>5.72</v>
      </c>
      <c r="K453" s="43">
        <f t="shared" si="38"/>
        <v>20.591999999999999</v>
      </c>
      <c r="L453" s="108">
        <v>42508</v>
      </c>
      <c r="M453" s="97" t="s">
        <v>1648</v>
      </c>
      <c r="N453" s="99">
        <v>1</v>
      </c>
      <c r="O453" s="94">
        <f t="shared" si="32"/>
        <v>0</v>
      </c>
      <c r="P453" s="114">
        <v>42530</v>
      </c>
      <c r="Q453" s="99"/>
      <c r="R453" s="99">
        <v>1</v>
      </c>
      <c r="S453" s="100" t="s">
        <v>2443</v>
      </c>
      <c r="T453" s="45"/>
      <c r="U453" s="45"/>
      <c r="V453" s="45"/>
      <c r="W453" s="45"/>
    </row>
    <row r="454" spans="1:23" s="22" customFormat="1" x14ac:dyDescent="0.2">
      <c r="A454" s="96">
        <v>40</v>
      </c>
      <c r="B454" s="97" t="s">
        <v>123</v>
      </c>
      <c r="C454" s="42" t="s">
        <v>126</v>
      </c>
      <c r="D454" s="42" t="s">
        <v>294</v>
      </c>
      <c r="E454" s="103"/>
      <c r="F454" s="97" t="s">
        <v>374</v>
      </c>
      <c r="G454" s="97" t="s">
        <v>3</v>
      </c>
      <c r="H454" s="117">
        <v>10.31</v>
      </c>
      <c r="I454" s="43">
        <f t="shared" si="36"/>
        <v>5.1550000000000002</v>
      </c>
      <c r="J454" s="43">
        <f t="shared" si="37"/>
        <v>3.436666666666667</v>
      </c>
      <c r="K454" s="43">
        <f t="shared" si="38"/>
        <v>12.372</v>
      </c>
      <c r="L454" s="108">
        <v>42508</v>
      </c>
      <c r="M454" s="97" t="s">
        <v>1648</v>
      </c>
      <c r="N454" s="99">
        <v>1</v>
      </c>
      <c r="O454" s="94">
        <f t="shared" si="32"/>
        <v>0</v>
      </c>
      <c r="P454" s="114">
        <v>42530</v>
      </c>
      <c r="Q454" s="99"/>
      <c r="R454" s="99">
        <v>1</v>
      </c>
      <c r="S454" s="100" t="s">
        <v>2443</v>
      </c>
      <c r="T454" s="45"/>
      <c r="U454" s="45"/>
      <c r="V454" s="45"/>
      <c r="W454" s="45"/>
    </row>
    <row r="455" spans="1:23" s="22" customFormat="1" x14ac:dyDescent="0.2">
      <c r="A455" s="96" t="s">
        <v>832</v>
      </c>
      <c r="B455" s="97" t="s">
        <v>820</v>
      </c>
      <c r="C455" s="42" t="s">
        <v>124</v>
      </c>
      <c r="D455" s="42" t="s">
        <v>821</v>
      </c>
      <c r="E455" s="103"/>
      <c r="F455" s="97"/>
      <c r="G455" s="97" t="s">
        <v>3</v>
      </c>
      <c r="H455" s="117">
        <v>15.19</v>
      </c>
      <c r="I455" s="43">
        <f t="shared" si="36"/>
        <v>7.5949999999999998</v>
      </c>
      <c r="J455" s="43">
        <f t="shared" si="37"/>
        <v>5.0633333333333335</v>
      </c>
      <c r="K455" s="43">
        <f t="shared" si="38"/>
        <v>18.228000000000002</v>
      </c>
      <c r="L455" s="108">
        <v>42509</v>
      </c>
      <c r="M455" s="97" t="s">
        <v>1648</v>
      </c>
      <c r="N455" s="99">
        <v>1</v>
      </c>
      <c r="O455" s="94">
        <f t="shared" si="32"/>
        <v>0</v>
      </c>
      <c r="P455" s="114">
        <v>42527</v>
      </c>
      <c r="Q455" s="99"/>
      <c r="R455" s="99">
        <v>1</v>
      </c>
      <c r="S455" s="100" t="s">
        <v>2443</v>
      </c>
      <c r="T455" s="45"/>
      <c r="U455" s="45"/>
      <c r="V455" s="45"/>
      <c r="W455" s="45"/>
    </row>
    <row r="456" spans="1:23" s="22" customFormat="1" x14ac:dyDescent="0.2">
      <c r="A456" s="96" t="s">
        <v>13</v>
      </c>
      <c r="B456" s="97" t="s">
        <v>1589</v>
      </c>
      <c r="C456" s="107" t="s">
        <v>1596</v>
      </c>
      <c r="D456" s="118" t="s">
        <v>1605</v>
      </c>
      <c r="E456" s="103"/>
      <c r="F456" s="97" t="s">
        <v>1070</v>
      </c>
      <c r="G456" s="97" t="s">
        <v>3</v>
      </c>
      <c r="H456" s="101">
        <v>42.74</v>
      </c>
      <c r="I456" s="43">
        <f t="shared" si="36"/>
        <v>21.37</v>
      </c>
      <c r="J456" s="43">
        <f t="shared" si="37"/>
        <v>14.246666666666668</v>
      </c>
      <c r="K456" s="43">
        <f t="shared" si="38"/>
        <v>51.288000000000004</v>
      </c>
      <c r="L456" s="108">
        <v>42508</v>
      </c>
      <c r="M456" s="97" t="s">
        <v>1648</v>
      </c>
      <c r="N456" s="105">
        <v>17</v>
      </c>
      <c r="O456" s="94">
        <f t="shared" si="32"/>
        <v>0</v>
      </c>
      <c r="P456" s="114">
        <v>42515</v>
      </c>
      <c r="Q456" s="99" t="s">
        <v>2446</v>
      </c>
      <c r="R456" s="99">
        <v>17</v>
      </c>
      <c r="S456" s="100" t="s">
        <v>2368</v>
      </c>
      <c r="T456" s="45"/>
      <c r="U456" s="45"/>
      <c r="V456" s="45"/>
      <c r="W456" s="45"/>
    </row>
    <row r="457" spans="1:23" s="22" customFormat="1" x14ac:dyDescent="0.2">
      <c r="A457" s="96" t="s">
        <v>138</v>
      </c>
      <c r="B457" s="97" t="s">
        <v>1589</v>
      </c>
      <c r="C457" s="107" t="s">
        <v>1596</v>
      </c>
      <c r="D457" s="118" t="s">
        <v>1605</v>
      </c>
      <c r="E457" s="103"/>
      <c r="F457" s="97" t="s">
        <v>1070</v>
      </c>
      <c r="G457" s="97" t="s">
        <v>3</v>
      </c>
      <c r="H457" s="101">
        <v>42.74</v>
      </c>
      <c r="I457" s="43">
        <f t="shared" si="36"/>
        <v>21.37</v>
      </c>
      <c r="J457" s="43">
        <f t="shared" si="37"/>
        <v>14.246666666666668</v>
      </c>
      <c r="K457" s="43">
        <f t="shared" si="38"/>
        <v>51.288000000000004</v>
      </c>
      <c r="L457" s="108">
        <v>42508</v>
      </c>
      <c r="M457" s="97" t="s">
        <v>1648</v>
      </c>
      <c r="N457" s="105">
        <v>10</v>
      </c>
      <c r="O457" s="94">
        <f t="shared" si="32"/>
        <v>0</v>
      </c>
      <c r="P457" s="114"/>
      <c r="Q457" s="99"/>
      <c r="R457" s="99">
        <v>10</v>
      </c>
      <c r="S457" s="100" t="s">
        <v>2368</v>
      </c>
      <c r="T457" s="45"/>
      <c r="U457" s="45"/>
      <c r="V457" s="45"/>
      <c r="W457" s="45"/>
    </row>
    <row r="458" spans="1:23" s="22" customFormat="1" x14ac:dyDescent="0.2">
      <c r="A458" s="96" t="s">
        <v>40</v>
      </c>
      <c r="B458" s="97" t="s">
        <v>1634</v>
      </c>
      <c r="C458" s="107" t="s">
        <v>1637</v>
      </c>
      <c r="D458" s="118" t="s">
        <v>1638</v>
      </c>
      <c r="E458" s="103"/>
      <c r="F458" s="97" t="s">
        <v>536</v>
      </c>
      <c r="G458" s="97" t="s">
        <v>3</v>
      </c>
      <c r="H458" s="101">
        <v>15.33</v>
      </c>
      <c r="I458" s="43">
        <f t="shared" si="36"/>
        <v>7.665</v>
      </c>
      <c r="J458" s="43">
        <f t="shared" si="37"/>
        <v>5.1100000000000003</v>
      </c>
      <c r="K458" s="43">
        <f t="shared" si="38"/>
        <v>18.396000000000001</v>
      </c>
      <c r="L458" s="108">
        <v>42517</v>
      </c>
      <c r="M458" s="97" t="s">
        <v>1648</v>
      </c>
      <c r="N458" s="105">
        <v>43</v>
      </c>
      <c r="O458" s="94">
        <f t="shared" si="32"/>
        <v>0</v>
      </c>
      <c r="P458" s="114">
        <v>42564</v>
      </c>
      <c r="Q458" s="99" t="s">
        <v>2446</v>
      </c>
      <c r="R458" s="99">
        <f>36+7</f>
        <v>43</v>
      </c>
      <c r="S458" s="100" t="s">
        <v>2459</v>
      </c>
      <c r="T458" s="45"/>
      <c r="U458" s="45"/>
      <c r="V458" s="45"/>
      <c r="W458" s="45"/>
    </row>
    <row r="459" spans="1:23" s="22" customFormat="1" x14ac:dyDescent="0.2">
      <c r="A459" s="96" t="s">
        <v>40</v>
      </c>
      <c r="B459" s="97" t="s">
        <v>1634</v>
      </c>
      <c r="C459" s="107" t="s">
        <v>1637</v>
      </c>
      <c r="D459" s="118" t="s">
        <v>1638</v>
      </c>
      <c r="E459" s="103"/>
      <c r="F459" s="97" t="s">
        <v>536</v>
      </c>
      <c r="G459" s="97" t="s">
        <v>3</v>
      </c>
      <c r="H459" s="101">
        <v>15.33</v>
      </c>
      <c r="I459" s="43">
        <f t="shared" si="36"/>
        <v>7.665</v>
      </c>
      <c r="J459" s="43">
        <f t="shared" si="37"/>
        <v>5.1100000000000003</v>
      </c>
      <c r="K459" s="43">
        <f t="shared" si="38"/>
        <v>18.396000000000001</v>
      </c>
      <c r="L459" s="108">
        <v>42517</v>
      </c>
      <c r="M459" s="97" t="s">
        <v>1648</v>
      </c>
      <c r="N459" s="105">
        <v>44</v>
      </c>
      <c r="O459" s="94">
        <f t="shared" si="32"/>
        <v>0</v>
      </c>
      <c r="P459" s="114"/>
      <c r="Q459" s="99"/>
      <c r="R459" s="99">
        <v>44</v>
      </c>
      <c r="S459" s="100" t="s">
        <v>2459</v>
      </c>
      <c r="T459" s="45"/>
      <c r="U459" s="45"/>
      <c r="V459" s="45"/>
      <c r="W459" s="45"/>
    </row>
    <row r="460" spans="1:23" s="22" customFormat="1" x14ac:dyDescent="0.2">
      <c r="A460" s="96" t="s">
        <v>40</v>
      </c>
      <c r="B460" s="97" t="s">
        <v>1634</v>
      </c>
      <c r="C460" s="107" t="s">
        <v>1637</v>
      </c>
      <c r="D460" s="107" t="s">
        <v>2131</v>
      </c>
      <c r="E460" s="103" t="s">
        <v>2141</v>
      </c>
      <c r="F460" s="97" t="s">
        <v>2144</v>
      </c>
      <c r="G460" s="97" t="s">
        <v>3</v>
      </c>
      <c r="H460" s="101">
        <v>12.1</v>
      </c>
      <c r="I460" s="43">
        <f t="shared" si="36"/>
        <v>6.05</v>
      </c>
      <c r="J460" s="43">
        <f t="shared" si="37"/>
        <v>4.0333333333333332</v>
      </c>
      <c r="K460" s="43">
        <f t="shared" si="38"/>
        <v>14.52</v>
      </c>
      <c r="L460" s="108">
        <v>42517</v>
      </c>
      <c r="M460" s="97" t="s">
        <v>1648</v>
      </c>
      <c r="N460" s="105">
        <v>17</v>
      </c>
      <c r="O460" s="94">
        <f t="shared" si="32"/>
        <v>0</v>
      </c>
      <c r="P460" s="109"/>
      <c r="Q460" s="99"/>
      <c r="R460" s="99">
        <v>17</v>
      </c>
      <c r="S460" s="106" t="s">
        <v>2542</v>
      </c>
      <c r="T460" s="45"/>
      <c r="U460" s="45"/>
      <c r="V460" s="45"/>
      <c r="W460" s="45"/>
    </row>
    <row r="461" spans="1:23" s="22" customFormat="1" x14ac:dyDescent="0.2">
      <c r="A461" s="96" t="s">
        <v>40</v>
      </c>
      <c r="B461" s="97" t="s">
        <v>1634</v>
      </c>
      <c r="C461" s="107" t="s">
        <v>1639</v>
      </c>
      <c r="D461" s="118" t="s">
        <v>1640</v>
      </c>
      <c r="E461" s="103"/>
      <c r="F461" s="97" t="s">
        <v>536</v>
      </c>
      <c r="G461" s="97" t="s">
        <v>3</v>
      </c>
      <c r="H461" s="101">
        <v>15.33</v>
      </c>
      <c r="I461" s="43">
        <f t="shared" si="36"/>
        <v>7.665</v>
      </c>
      <c r="J461" s="43">
        <f t="shared" si="37"/>
        <v>5.1100000000000003</v>
      </c>
      <c r="K461" s="43">
        <f t="shared" si="38"/>
        <v>18.396000000000001</v>
      </c>
      <c r="L461" s="108">
        <v>42517</v>
      </c>
      <c r="M461" s="97" t="s">
        <v>1648</v>
      </c>
      <c r="N461" s="105">
        <v>44</v>
      </c>
      <c r="O461" s="94">
        <f t="shared" si="32"/>
        <v>0</v>
      </c>
      <c r="P461" s="109">
        <v>42564</v>
      </c>
      <c r="Q461" s="99" t="s">
        <v>2446</v>
      </c>
      <c r="R461" s="99">
        <v>44</v>
      </c>
      <c r="S461" s="100"/>
      <c r="T461" s="45"/>
      <c r="U461" s="45"/>
      <c r="V461" s="45"/>
      <c r="W461" s="45"/>
    </row>
    <row r="462" spans="1:23" s="22" customFormat="1" x14ac:dyDescent="0.2">
      <c r="A462" s="96" t="s">
        <v>40</v>
      </c>
      <c r="B462" s="97" t="s">
        <v>1634</v>
      </c>
      <c r="C462" s="107" t="s">
        <v>1639</v>
      </c>
      <c r="D462" s="118" t="s">
        <v>1640</v>
      </c>
      <c r="E462" s="103" t="s">
        <v>2141</v>
      </c>
      <c r="F462" s="97" t="s">
        <v>536</v>
      </c>
      <c r="G462" s="97" t="s">
        <v>3</v>
      </c>
      <c r="H462" s="101">
        <v>12.1</v>
      </c>
      <c r="I462" s="43">
        <f t="shared" si="36"/>
        <v>6.05</v>
      </c>
      <c r="J462" s="43">
        <f t="shared" si="37"/>
        <v>4.0333333333333332</v>
      </c>
      <c r="K462" s="43">
        <f t="shared" si="38"/>
        <v>14.52</v>
      </c>
      <c r="L462" s="108">
        <v>42517</v>
      </c>
      <c r="M462" s="97" t="s">
        <v>1648</v>
      </c>
      <c r="N462" s="105">
        <v>30</v>
      </c>
      <c r="O462" s="94">
        <f t="shared" si="32"/>
        <v>10</v>
      </c>
      <c r="P462" s="109">
        <v>42564</v>
      </c>
      <c r="Q462" s="99" t="s">
        <v>2446</v>
      </c>
      <c r="R462" s="99">
        <v>20</v>
      </c>
      <c r="S462" s="106"/>
      <c r="T462" s="45"/>
      <c r="U462" s="45"/>
      <c r="V462" s="45"/>
      <c r="W462" s="45"/>
    </row>
    <row r="463" spans="1:23" s="22" customFormat="1" x14ac:dyDescent="0.2">
      <c r="A463" s="96" t="s">
        <v>40</v>
      </c>
      <c r="B463" s="97" t="s">
        <v>1634</v>
      </c>
      <c r="C463" s="107" t="s">
        <v>1641</v>
      </c>
      <c r="D463" s="118" t="s">
        <v>1642</v>
      </c>
      <c r="E463" s="103" t="s">
        <v>2375</v>
      </c>
      <c r="F463" s="97" t="s">
        <v>536</v>
      </c>
      <c r="G463" s="97" t="s">
        <v>3</v>
      </c>
      <c r="H463" s="101">
        <v>12.1</v>
      </c>
      <c r="I463" s="43">
        <f t="shared" ref="I463:I494" si="39">+H463/2</f>
        <v>6.05</v>
      </c>
      <c r="J463" s="43">
        <f t="shared" ref="J463:J497" si="40">+H463/3</f>
        <v>4.0333333333333332</v>
      </c>
      <c r="K463" s="43">
        <f t="shared" ref="K463:K497" si="41">+H463+(H463*20%)</f>
        <v>14.52</v>
      </c>
      <c r="L463" s="108">
        <v>42517</v>
      </c>
      <c r="M463" s="97" t="s">
        <v>1648</v>
      </c>
      <c r="N463" s="105">
        <f>11+12</f>
        <v>23</v>
      </c>
      <c r="O463" s="94">
        <f t="shared" si="32"/>
        <v>0</v>
      </c>
      <c r="P463" s="114"/>
      <c r="Q463" s="99"/>
      <c r="R463" s="99">
        <v>23</v>
      </c>
      <c r="S463" s="100" t="s">
        <v>2459</v>
      </c>
      <c r="T463" s="45"/>
      <c r="U463" s="45"/>
      <c r="V463" s="45"/>
      <c r="W463" s="45"/>
    </row>
    <row r="464" spans="1:23" s="22" customFormat="1" x14ac:dyDescent="0.2">
      <c r="A464" s="96" t="s">
        <v>40</v>
      </c>
      <c r="B464" s="97" t="s">
        <v>1634</v>
      </c>
      <c r="C464" s="107" t="s">
        <v>1641</v>
      </c>
      <c r="D464" s="118" t="s">
        <v>1642</v>
      </c>
      <c r="E464" s="103"/>
      <c r="F464" s="97" t="s">
        <v>536</v>
      </c>
      <c r="G464" s="97" t="s">
        <v>3</v>
      </c>
      <c r="H464" s="101">
        <v>15.33</v>
      </c>
      <c r="I464" s="43">
        <f t="shared" si="39"/>
        <v>7.665</v>
      </c>
      <c r="J464" s="43">
        <f t="shared" si="40"/>
        <v>5.1100000000000003</v>
      </c>
      <c r="K464" s="43">
        <f t="shared" si="41"/>
        <v>18.396000000000001</v>
      </c>
      <c r="L464" s="108">
        <v>42517</v>
      </c>
      <c r="M464" s="97" t="s">
        <v>1648</v>
      </c>
      <c r="N464" s="105">
        <f>42+36</f>
        <v>78</v>
      </c>
      <c r="O464" s="94">
        <f t="shared" si="32"/>
        <v>0</v>
      </c>
      <c r="P464" s="114">
        <v>42564</v>
      </c>
      <c r="Q464" s="99" t="s">
        <v>2446</v>
      </c>
      <c r="R464" s="99">
        <f>34+44</f>
        <v>78</v>
      </c>
      <c r="S464" s="100" t="s">
        <v>2459</v>
      </c>
      <c r="T464" s="45"/>
      <c r="U464" s="45"/>
      <c r="V464" s="45"/>
      <c r="W464" s="45"/>
    </row>
    <row r="465" spans="1:23" s="22" customFormat="1" x14ac:dyDescent="0.2">
      <c r="A465" s="96" t="s">
        <v>1575</v>
      </c>
      <c r="B465" s="97" t="s">
        <v>1233</v>
      </c>
      <c r="C465" s="107" t="s">
        <v>581</v>
      </c>
      <c r="D465" s="118" t="s">
        <v>2140</v>
      </c>
      <c r="E465" s="103"/>
      <c r="F465" s="97" t="s">
        <v>344</v>
      </c>
      <c r="G465" s="97" t="s">
        <v>3</v>
      </c>
      <c r="H465" s="101">
        <v>37.9</v>
      </c>
      <c r="I465" s="43">
        <f t="shared" si="39"/>
        <v>18.95</v>
      </c>
      <c r="J465" s="43">
        <f t="shared" si="40"/>
        <v>12.633333333333333</v>
      </c>
      <c r="K465" s="43">
        <f t="shared" si="41"/>
        <v>45.48</v>
      </c>
      <c r="L465" s="108">
        <v>42508</v>
      </c>
      <c r="M465" s="97" t="s">
        <v>1648</v>
      </c>
      <c r="N465" s="105">
        <v>1</v>
      </c>
      <c r="O465" s="94">
        <f t="shared" si="32"/>
        <v>0</v>
      </c>
      <c r="P465" s="109"/>
      <c r="Q465" s="99"/>
      <c r="R465" s="99">
        <v>1</v>
      </c>
      <c r="S465" s="106"/>
      <c r="T465" s="45"/>
      <c r="U465" s="45"/>
      <c r="V465" s="45"/>
      <c r="W465" s="45"/>
    </row>
    <row r="466" spans="1:23" s="22" customFormat="1" x14ac:dyDescent="0.2">
      <c r="A466" s="96" t="s">
        <v>2223</v>
      </c>
      <c r="B466" s="97" t="s">
        <v>37</v>
      </c>
      <c r="C466" s="107" t="s">
        <v>2183</v>
      </c>
      <c r="D466" s="107" t="s">
        <v>2184</v>
      </c>
      <c r="E466" s="103"/>
      <c r="F466" s="97" t="s">
        <v>2216</v>
      </c>
      <c r="G466" s="97" t="s">
        <v>3</v>
      </c>
      <c r="H466" s="101">
        <v>36.590000000000003</v>
      </c>
      <c r="I466" s="43">
        <f t="shared" si="39"/>
        <v>18.295000000000002</v>
      </c>
      <c r="J466" s="43">
        <f t="shared" si="40"/>
        <v>12.196666666666667</v>
      </c>
      <c r="K466" s="43">
        <f t="shared" si="41"/>
        <v>43.908000000000001</v>
      </c>
      <c r="L466" s="108">
        <v>42508</v>
      </c>
      <c r="M466" s="97" t="s">
        <v>1648</v>
      </c>
      <c r="N466" s="105">
        <v>1</v>
      </c>
      <c r="O466" s="94">
        <f t="shared" si="32"/>
        <v>0</v>
      </c>
      <c r="P466" s="114">
        <v>42544</v>
      </c>
      <c r="Q466" s="99" t="s">
        <v>2466</v>
      </c>
      <c r="R466" s="99">
        <v>1</v>
      </c>
      <c r="S466" s="100" t="s">
        <v>2443</v>
      </c>
      <c r="T466" s="45"/>
      <c r="U466" s="45"/>
      <c r="V466" s="45"/>
      <c r="W466" s="45"/>
    </row>
    <row r="467" spans="1:23" s="22" customFormat="1" x14ac:dyDescent="0.2">
      <c r="A467" s="96" t="s">
        <v>73</v>
      </c>
      <c r="B467" s="97" t="s">
        <v>90</v>
      </c>
      <c r="C467" s="42" t="s">
        <v>92</v>
      </c>
      <c r="D467" s="42" t="s">
        <v>244</v>
      </c>
      <c r="E467" s="103" t="s">
        <v>51</v>
      </c>
      <c r="F467" s="97" t="s">
        <v>338</v>
      </c>
      <c r="G467" s="97" t="s">
        <v>3</v>
      </c>
      <c r="H467" s="117">
        <v>40.200000000000003</v>
      </c>
      <c r="I467" s="43">
        <f t="shared" si="39"/>
        <v>20.100000000000001</v>
      </c>
      <c r="J467" s="43">
        <f t="shared" si="40"/>
        <v>13.4</v>
      </c>
      <c r="K467" s="43">
        <f t="shared" si="41"/>
        <v>48.24</v>
      </c>
      <c r="L467" s="108">
        <v>42508</v>
      </c>
      <c r="M467" s="97" t="s">
        <v>1648</v>
      </c>
      <c r="N467" s="99">
        <v>1</v>
      </c>
      <c r="O467" s="94">
        <f t="shared" si="32"/>
        <v>1</v>
      </c>
      <c r="P467" s="109"/>
      <c r="Q467" s="99"/>
      <c r="R467" s="99"/>
      <c r="S467" s="106"/>
      <c r="T467" s="45"/>
      <c r="U467" s="45"/>
      <c r="V467" s="45"/>
      <c r="W467" s="45"/>
    </row>
    <row r="468" spans="1:23" s="22" customFormat="1" x14ac:dyDescent="0.2">
      <c r="A468" s="96" t="s">
        <v>843</v>
      </c>
      <c r="B468" s="97" t="s">
        <v>696</v>
      </c>
      <c r="C468" s="103" t="s">
        <v>693</v>
      </c>
      <c r="D468" s="42" t="s">
        <v>697</v>
      </c>
      <c r="E468" s="103"/>
      <c r="F468" s="97"/>
      <c r="G468" s="97" t="s">
        <v>3</v>
      </c>
      <c r="H468" s="117">
        <v>7.79</v>
      </c>
      <c r="I468" s="43">
        <f t="shared" si="39"/>
        <v>3.895</v>
      </c>
      <c r="J468" s="43">
        <f t="shared" si="40"/>
        <v>2.5966666666666667</v>
      </c>
      <c r="K468" s="43">
        <f t="shared" si="41"/>
        <v>9.3480000000000008</v>
      </c>
      <c r="L468" s="108">
        <v>42508</v>
      </c>
      <c r="M468" s="97" t="s">
        <v>1648</v>
      </c>
      <c r="N468" s="99">
        <v>1</v>
      </c>
      <c r="O468" s="94">
        <f t="shared" si="32"/>
        <v>1</v>
      </c>
      <c r="P468" s="109"/>
      <c r="Q468" s="99"/>
      <c r="R468" s="99"/>
      <c r="S468" s="106"/>
      <c r="T468" s="45"/>
      <c r="U468" s="45"/>
      <c r="V468" s="45"/>
      <c r="W468" s="45"/>
    </row>
    <row r="469" spans="1:23" s="22" customFormat="1" x14ac:dyDescent="0.2">
      <c r="A469" s="96" t="s">
        <v>1575</v>
      </c>
      <c r="B469" s="97" t="s">
        <v>2239</v>
      </c>
      <c r="C469" s="118" t="s">
        <v>1261</v>
      </c>
      <c r="D469" s="118"/>
      <c r="E469" s="103"/>
      <c r="F469" s="97"/>
      <c r="G469" s="97" t="s">
        <v>3</v>
      </c>
      <c r="H469" s="117">
        <v>36.26</v>
      </c>
      <c r="I469" s="43">
        <f t="shared" si="39"/>
        <v>18.13</v>
      </c>
      <c r="J469" s="43">
        <f t="shared" si="40"/>
        <v>12.086666666666666</v>
      </c>
      <c r="K469" s="43">
        <f t="shared" si="41"/>
        <v>43.512</v>
      </c>
      <c r="L469" s="108">
        <v>42508</v>
      </c>
      <c r="M469" s="97" t="s">
        <v>1648</v>
      </c>
      <c r="N469" s="99">
        <v>3</v>
      </c>
      <c r="O469" s="94">
        <f t="shared" si="32"/>
        <v>3</v>
      </c>
      <c r="P469" s="109"/>
      <c r="Q469" s="99"/>
      <c r="R469" s="99"/>
      <c r="S469" s="106"/>
      <c r="T469" s="45"/>
      <c r="U469" s="45"/>
      <c r="V469" s="45"/>
      <c r="W469" s="45"/>
    </row>
    <row r="470" spans="1:23" s="22" customFormat="1" x14ac:dyDescent="0.2">
      <c r="A470" s="96" t="s">
        <v>141</v>
      </c>
      <c r="B470" s="97" t="s">
        <v>791</v>
      </c>
      <c r="C470" s="42" t="s">
        <v>813</v>
      </c>
      <c r="D470" s="118" t="s">
        <v>814</v>
      </c>
      <c r="E470" s="103" t="s">
        <v>2122</v>
      </c>
      <c r="F470" s="97" t="s">
        <v>339</v>
      </c>
      <c r="G470" s="97" t="s">
        <v>3</v>
      </c>
      <c r="H470" s="117">
        <v>42.72</v>
      </c>
      <c r="I470" s="43">
        <f t="shared" si="39"/>
        <v>21.36</v>
      </c>
      <c r="J470" s="43">
        <f t="shared" si="40"/>
        <v>14.24</v>
      </c>
      <c r="K470" s="43">
        <f t="shared" si="41"/>
        <v>51.263999999999996</v>
      </c>
      <c r="L470" s="108">
        <v>42508</v>
      </c>
      <c r="M470" s="97" t="s">
        <v>1648</v>
      </c>
      <c r="N470" s="99">
        <v>5</v>
      </c>
      <c r="O470" s="94">
        <f t="shared" si="32"/>
        <v>5</v>
      </c>
      <c r="P470" s="109"/>
      <c r="Q470" s="99"/>
      <c r="R470" s="99"/>
      <c r="S470" s="106"/>
      <c r="T470" s="45"/>
      <c r="U470" s="45"/>
      <c r="V470" s="45"/>
      <c r="W470" s="45"/>
    </row>
    <row r="471" spans="1:23" s="22" customFormat="1" x14ac:dyDescent="0.2">
      <c r="A471" s="96" t="s">
        <v>832</v>
      </c>
      <c r="B471" s="97" t="s">
        <v>1653</v>
      </c>
      <c r="C471" s="42" t="s">
        <v>2100</v>
      </c>
      <c r="D471" s="103" t="s">
        <v>2057</v>
      </c>
      <c r="E471" s="103"/>
      <c r="F471" s="97"/>
      <c r="G471" s="97" t="s">
        <v>3</v>
      </c>
      <c r="H471" s="101">
        <v>17</v>
      </c>
      <c r="I471" s="43">
        <f t="shared" si="39"/>
        <v>8.5</v>
      </c>
      <c r="J471" s="43">
        <f t="shared" si="40"/>
        <v>5.666666666666667</v>
      </c>
      <c r="K471" s="43">
        <f t="shared" si="41"/>
        <v>20.399999999999999</v>
      </c>
      <c r="L471" s="108">
        <v>42508</v>
      </c>
      <c r="M471" s="97" t="s">
        <v>1648</v>
      </c>
      <c r="N471" s="105">
        <v>3</v>
      </c>
      <c r="O471" s="94">
        <f t="shared" si="32"/>
        <v>3</v>
      </c>
      <c r="P471" s="109"/>
      <c r="Q471" s="99"/>
      <c r="R471" s="99"/>
      <c r="S471" s="106"/>
      <c r="T471" s="45"/>
      <c r="U471" s="45"/>
      <c r="V471" s="45"/>
      <c r="W471" s="45"/>
    </row>
    <row r="472" spans="1:23" s="22" customFormat="1" x14ac:dyDescent="0.2">
      <c r="A472" s="96" t="s">
        <v>67</v>
      </c>
      <c r="B472" s="97" t="s">
        <v>1241</v>
      </c>
      <c r="C472" s="42" t="s">
        <v>1273</v>
      </c>
      <c r="D472" s="42" t="s">
        <v>1274</v>
      </c>
      <c r="E472" s="103"/>
      <c r="F472" s="97" t="s">
        <v>343</v>
      </c>
      <c r="G472" s="97" t="s">
        <v>3</v>
      </c>
      <c r="H472" s="101">
        <v>45.29</v>
      </c>
      <c r="I472" s="43">
        <f t="shared" si="39"/>
        <v>22.645</v>
      </c>
      <c r="J472" s="43">
        <f t="shared" si="40"/>
        <v>15.096666666666666</v>
      </c>
      <c r="K472" s="43">
        <f t="shared" si="41"/>
        <v>54.347999999999999</v>
      </c>
      <c r="L472" s="108">
        <v>42543</v>
      </c>
      <c r="M472" s="97" t="s">
        <v>1648</v>
      </c>
      <c r="N472" s="105">
        <v>1</v>
      </c>
      <c r="O472" s="94">
        <f t="shared" si="32"/>
        <v>1</v>
      </c>
      <c r="P472" s="109"/>
      <c r="Q472" s="99"/>
      <c r="R472" s="99"/>
      <c r="S472" s="106"/>
      <c r="T472" s="45"/>
      <c r="U472" s="45"/>
      <c r="V472" s="45"/>
      <c r="W472" s="45"/>
    </row>
    <row r="473" spans="1:23" s="22" customFormat="1" x14ac:dyDescent="0.2">
      <c r="A473" s="96"/>
      <c r="B473" s="97"/>
      <c r="C473" s="42" t="s">
        <v>2284</v>
      </c>
      <c r="D473" s="42"/>
      <c r="E473" s="103"/>
      <c r="F473" s="97"/>
      <c r="G473" s="97" t="s">
        <v>3</v>
      </c>
      <c r="H473" s="101">
        <v>72.209999999999994</v>
      </c>
      <c r="I473" s="43">
        <f t="shared" si="39"/>
        <v>36.104999999999997</v>
      </c>
      <c r="J473" s="43">
        <f t="shared" si="40"/>
        <v>24.069999999999997</v>
      </c>
      <c r="K473" s="43">
        <f t="shared" si="41"/>
        <v>86.651999999999987</v>
      </c>
      <c r="L473" s="108">
        <v>42508</v>
      </c>
      <c r="M473" s="97" t="s">
        <v>1648</v>
      </c>
      <c r="N473" s="105">
        <v>1</v>
      </c>
      <c r="O473" s="94">
        <f t="shared" si="32"/>
        <v>0</v>
      </c>
      <c r="P473" s="109"/>
      <c r="Q473" s="99"/>
      <c r="R473" s="99">
        <v>1</v>
      </c>
      <c r="S473" s="106"/>
      <c r="T473" s="45"/>
      <c r="U473" s="45"/>
      <c r="V473" s="45"/>
      <c r="W473" s="45"/>
    </row>
    <row r="474" spans="1:23" s="22" customFormat="1" x14ac:dyDescent="0.2">
      <c r="A474" s="96" t="s">
        <v>161</v>
      </c>
      <c r="B474" s="97" t="s">
        <v>1704</v>
      </c>
      <c r="C474" s="42" t="s">
        <v>1705</v>
      </c>
      <c r="D474" s="42" t="s">
        <v>1706</v>
      </c>
      <c r="E474" s="103"/>
      <c r="F474" s="97" t="s">
        <v>1707</v>
      </c>
      <c r="G474" s="97" t="s">
        <v>3</v>
      </c>
      <c r="H474" s="101">
        <v>36.229999999999997</v>
      </c>
      <c r="I474" s="43">
        <f t="shared" si="39"/>
        <v>18.114999999999998</v>
      </c>
      <c r="J474" s="43">
        <f t="shared" si="40"/>
        <v>12.076666666666666</v>
      </c>
      <c r="K474" s="43">
        <f t="shared" si="41"/>
        <v>43.475999999999999</v>
      </c>
      <c r="L474" s="108">
        <v>42508</v>
      </c>
      <c r="M474" s="97" t="s">
        <v>1648</v>
      </c>
      <c r="N474" s="105">
        <v>1</v>
      </c>
      <c r="O474" s="94">
        <f t="shared" si="32"/>
        <v>0</v>
      </c>
      <c r="P474" s="109"/>
      <c r="Q474" s="99"/>
      <c r="R474" s="99">
        <v>1</v>
      </c>
      <c r="S474" s="106"/>
      <c r="T474" s="45"/>
      <c r="U474" s="45"/>
      <c r="V474" s="45"/>
      <c r="W474" s="45"/>
    </row>
    <row r="475" spans="1:23" s="22" customFormat="1" x14ac:dyDescent="0.2">
      <c r="A475" s="96" t="s">
        <v>181</v>
      </c>
      <c r="B475" s="97" t="s">
        <v>1589</v>
      </c>
      <c r="C475" s="107" t="s">
        <v>1677</v>
      </c>
      <c r="D475" s="118" t="s">
        <v>1678</v>
      </c>
      <c r="E475" s="103" t="s">
        <v>2113</v>
      </c>
      <c r="F475" s="97" t="s">
        <v>1620</v>
      </c>
      <c r="G475" s="97" t="s">
        <v>3</v>
      </c>
      <c r="H475" s="101">
        <v>49.27</v>
      </c>
      <c r="I475" s="43">
        <f t="shared" si="39"/>
        <v>24.635000000000002</v>
      </c>
      <c r="J475" s="43">
        <f t="shared" si="40"/>
        <v>16.423333333333336</v>
      </c>
      <c r="K475" s="43">
        <f t="shared" si="41"/>
        <v>59.124000000000002</v>
      </c>
      <c r="L475" s="108">
        <v>42508</v>
      </c>
      <c r="M475" s="97" t="s">
        <v>1648</v>
      </c>
      <c r="N475" s="105">
        <v>9</v>
      </c>
      <c r="O475" s="94">
        <f t="shared" si="32"/>
        <v>0</v>
      </c>
      <c r="P475" s="114">
        <v>42523</v>
      </c>
      <c r="Q475" s="99"/>
      <c r="R475" s="99">
        <v>9</v>
      </c>
      <c r="S475" s="100" t="s">
        <v>2384</v>
      </c>
      <c r="T475" s="45"/>
      <c r="U475" s="45"/>
      <c r="V475" s="45"/>
      <c r="W475" s="45"/>
    </row>
    <row r="476" spans="1:23" s="22" customFormat="1" x14ac:dyDescent="0.2">
      <c r="A476" s="96" t="s">
        <v>1576</v>
      </c>
      <c r="B476" s="97" t="s">
        <v>1589</v>
      </c>
      <c r="C476" s="107" t="s">
        <v>1679</v>
      </c>
      <c r="D476" s="118" t="s">
        <v>1680</v>
      </c>
      <c r="E476" s="103" t="s">
        <v>2113</v>
      </c>
      <c r="F476" s="97" t="s">
        <v>1620</v>
      </c>
      <c r="G476" s="97" t="s">
        <v>3</v>
      </c>
      <c r="H476" s="101">
        <v>74.72</v>
      </c>
      <c r="I476" s="43">
        <f t="shared" si="39"/>
        <v>37.36</v>
      </c>
      <c r="J476" s="43">
        <f t="shared" si="40"/>
        <v>24.906666666666666</v>
      </c>
      <c r="K476" s="43">
        <f t="shared" si="41"/>
        <v>89.664000000000001</v>
      </c>
      <c r="L476" s="108">
        <v>42508</v>
      </c>
      <c r="M476" s="97" t="s">
        <v>1648</v>
      </c>
      <c r="N476" s="105">
        <v>18</v>
      </c>
      <c r="O476" s="94">
        <f t="shared" si="32"/>
        <v>0</v>
      </c>
      <c r="P476" s="104">
        <v>42523</v>
      </c>
      <c r="Q476" s="105"/>
      <c r="R476" s="105">
        <v>18</v>
      </c>
      <c r="S476" s="100" t="s">
        <v>2384</v>
      </c>
      <c r="T476" s="45"/>
      <c r="U476" s="45"/>
      <c r="V476" s="45"/>
      <c r="W476" s="45"/>
    </row>
    <row r="477" spans="1:23" s="22" customFormat="1" x14ac:dyDescent="0.2">
      <c r="A477" s="96" t="s">
        <v>56</v>
      </c>
      <c r="B477" s="97" t="s">
        <v>1634</v>
      </c>
      <c r="C477" s="107" t="s">
        <v>1632</v>
      </c>
      <c r="D477" s="118" t="s">
        <v>1633</v>
      </c>
      <c r="E477" s="103" t="s">
        <v>2141</v>
      </c>
      <c r="F477" s="97" t="s">
        <v>2144</v>
      </c>
      <c r="G477" s="97" t="s">
        <v>3</v>
      </c>
      <c r="H477" s="101">
        <v>12.1</v>
      </c>
      <c r="I477" s="43">
        <f t="shared" si="39"/>
        <v>6.05</v>
      </c>
      <c r="J477" s="43">
        <f t="shared" si="40"/>
        <v>4.0333333333333332</v>
      </c>
      <c r="K477" s="43">
        <f t="shared" si="41"/>
        <v>14.52</v>
      </c>
      <c r="L477" s="108">
        <v>42517</v>
      </c>
      <c r="M477" s="97" t="s">
        <v>1648</v>
      </c>
      <c r="N477" s="105">
        <v>6</v>
      </c>
      <c r="O477" s="94">
        <f t="shared" si="32"/>
        <v>0</v>
      </c>
      <c r="P477" s="114">
        <v>42534</v>
      </c>
      <c r="Q477" s="99" t="s">
        <v>2430</v>
      </c>
      <c r="R477" s="99">
        <v>6</v>
      </c>
      <c r="S477" s="100" t="s">
        <v>2429</v>
      </c>
      <c r="T477" s="45"/>
      <c r="U477" s="45"/>
      <c r="V477" s="45"/>
      <c r="W477" s="45"/>
    </row>
    <row r="478" spans="1:23" s="22" customFormat="1" x14ac:dyDescent="0.2">
      <c r="A478" s="96" t="s">
        <v>40</v>
      </c>
      <c r="B478" s="97" t="s">
        <v>1634</v>
      </c>
      <c r="C478" s="107" t="s">
        <v>1635</v>
      </c>
      <c r="D478" s="107" t="s">
        <v>2129</v>
      </c>
      <c r="E478" s="103" t="s">
        <v>2141</v>
      </c>
      <c r="F478" s="97" t="s">
        <v>2144</v>
      </c>
      <c r="G478" s="97" t="s">
        <v>3</v>
      </c>
      <c r="H478" s="101">
        <v>12.1</v>
      </c>
      <c r="I478" s="43">
        <f t="shared" si="39"/>
        <v>6.05</v>
      </c>
      <c r="J478" s="43">
        <f t="shared" si="40"/>
        <v>4.0333333333333332</v>
      </c>
      <c r="K478" s="43">
        <f t="shared" si="41"/>
        <v>14.52</v>
      </c>
      <c r="L478" s="108">
        <v>42517</v>
      </c>
      <c r="M478" s="97" t="s">
        <v>1648</v>
      </c>
      <c r="N478" s="105">
        <v>33</v>
      </c>
      <c r="O478" s="94">
        <f t="shared" si="32"/>
        <v>0</v>
      </c>
      <c r="P478" s="114" t="s">
        <v>2540</v>
      </c>
      <c r="Q478" s="99" t="s">
        <v>2469</v>
      </c>
      <c r="R478" s="99">
        <f>4+29</f>
        <v>33</v>
      </c>
      <c r="S478" s="100" t="s">
        <v>2461</v>
      </c>
      <c r="T478" s="45"/>
      <c r="U478" s="45"/>
      <c r="V478" s="45"/>
      <c r="W478" s="45"/>
    </row>
    <row r="479" spans="1:23" s="22" customFormat="1" x14ac:dyDescent="0.2">
      <c r="A479" s="96" t="s">
        <v>40</v>
      </c>
      <c r="B479" s="97" t="s">
        <v>1634</v>
      </c>
      <c r="C479" s="107" t="s">
        <v>1635</v>
      </c>
      <c r="D479" s="118" t="s">
        <v>1636</v>
      </c>
      <c r="E479" s="103" t="s">
        <v>2458</v>
      </c>
      <c r="F479" s="97" t="s">
        <v>536</v>
      </c>
      <c r="G479" s="97" t="s">
        <v>3</v>
      </c>
      <c r="H479" s="101">
        <v>15.33</v>
      </c>
      <c r="I479" s="43">
        <f t="shared" si="39"/>
        <v>7.665</v>
      </c>
      <c r="J479" s="43">
        <f t="shared" si="40"/>
        <v>5.1100000000000003</v>
      </c>
      <c r="K479" s="43">
        <f t="shared" si="41"/>
        <v>18.396000000000001</v>
      </c>
      <c r="L479" s="108">
        <v>42517</v>
      </c>
      <c r="M479" s="97" t="s">
        <v>1648</v>
      </c>
      <c r="N479" s="105">
        <v>42</v>
      </c>
      <c r="O479" s="94">
        <f t="shared" si="32"/>
        <v>0</v>
      </c>
      <c r="P479" s="114" t="s">
        <v>2541</v>
      </c>
      <c r="Q479" s="99" t="s">
        <v>2430</v>
      </c>
      <c r="R479" s="99">
        <f>9+33</f>
        <v>42</v>
      </c>
      <c r="S479" s="100" t="s">
        <v>2462</v>
      </c>
      <c r="T479" s="45"/>
      <c r="U479" s="45"/>
      <c r="V479" s="45"/>
      <c r="W479" s="45"/>
    </row>
    <row r="480" spans="1:23" s="22" customFormat="1" x14ac:dyDescent="0.2">
      <c r="A480" s="96" t="s">
        <v>40</v>
      </c>
      <c r="B480" s="97" t="s">
        <v>465</v>
      </c>
      <c r="C480" s="107" t="s">
        <v>85</v>
      </c>
      <c r="D480" s="118" t="s">
        <v>1597</v>
      </c>
      <c r="E480" s="103"/>
      <c r="F480" s="97" t="s">
        <v>469</v>
      </c>
      <c r="G480" s="97" t="s">
        <v>3</v>
      </c>
      <c r="H480" s="101">
        <v>12.81</v>
      </c>
      <c r="I480" s="43">
        <f t="shared" si="39"/>
        <v>6.4050000000000002</v>
      </c>
      <c r="J480" s="43">
        <f t="shared" si="40"/>
        <v>4.2700000000000005</v>
      </c>
      <c r="K480" s="43">
        <f t="shared" si="41"/>
        <v>15.372</v>
      </c>
      <c r="L480" s="108">
        <v>42508</v>
      </c>
      <c r="M480" s="97" t="s">
        <v>1648</v>
      </c>
      <c r="N480" s="105">
        <v>3</v>
      </c>
      <c r="O480" s="94">
        <f t="shared" si="32"/>
        <v>3</v>
      </c>
      <c r="P480" s="109"/>
      <c r="Q480" s="99"/>
      <c r="R480" s="99"/>
      <c r="S480" s="106"/>
      <c r="T480" s="45"/>
      <c r="U480" s="45"/>
      <c r="V480" s="45"/>
      <c r="W480" s="45"/>
    </row>
    <row r="481" spans="1:23" s="22" customFormat="1" x14ac:dyDescent="0.2">
      <c r="A481" s="96" t="s">
        <v>873</v>
      </c>
      <c r="B481" s="97" t="s">
        <v>1502</v>
      </c>
      <c r="C481" s="42" t="s">
        <v>1503</v>
      </c>
      <c r="D481" s="42" t="s">
        <v>1504</v>
      </c>
      <c r="E481" s="103"/>
      <c r="F481" s="97" t="s">
        <v>1070</v>
      </c>
      <c r="G481" s="97" t="s">
        <v>3</v>
      </c>
      <c r="H481" s="101">
        <v>46.37</v>
      </c>
      <c r="I481" s="43">
        <f t="shared" si="39"/>
        <v>23.184999999999999</v>
      </c>
      <c r="J481" s="43">
        <f t="shared" si="40"/>
        <v>15.456666666666665</v>
      </c>
      <c r="K481" s="43">
        <f t="shared" si="41"/>
        <v>55.643999999999998</v>
      </c>
      <c r="L481" s="108">
        <v>42508</v>
      </c>
      <c r="M481" s="97" t="s">
        <v>1648</v>
      </c>
      <c r="N481" s="99">
        <v>1</v>
      </c>
      <c r="O481" s="94">
        <f t="shared" si="32"/>
        <v>0</v>
      </c>
      <c r="P481" s="109"/>
      <c r="Q481" s="99"/>
      <c r="R481" s="99">
        <v>1</v>
      </c>
      <c r="S481" s="106"/>
      <c r="T481" s="45"/>
      <c r="U481" s="45"/>
      <c r="V481" s="45"/>
      <c r="W481" s="45"/>
    </row>
    <row r="482" spans="1:23" s="22" customFormat="1" x14ac:dyDescent="0.2">
      <c r="A482" s="96" t="s">
        <v>833</v>
      </c>
      <c r="B482" s="97" t="s">
        <v>503</v>
      </c>
      <c r="C482" s="103" t="s">
        <v>737</v>
      </c>
      <c r="D482" s="42" t="s">
        <v>738</v>
      </c>
      <c r="E482" s="103"/>
      <c r="F482" s="97" t="s">
        <v>1687</v>
      </c>
      <c r="G482" s="97" t="s">
        <v>3</v>
      </c>
      <c r="H482" s="101">
        <v>68.88</v>
      </c>
      <c r="I482" s="43">
        <f t="shared" si="39"/>
        <v>34.44</v>
      </c>
      <c r="J482" s="43">
        <f t="shared" si="40"/>
        <v>22.959999999999997</v>
      </c>
      <c r="K482" s="43">
        <f t="shared" si="41"/>
        <v>82.655999999999992</v>
      </c>
      <c r="L482" s="108">
        <v>42508</v>
      </c>
      <c r="M482" s="97" t="s">
        <v>1648</v>
      </c>
      <c r="N482" s="99">
        <v>1</v>
      </c>
      <c r="O482" s="94">
        <f t="shared" si="32"/>
        <v>1</v>
      </c>
      <c r="P482" s="109"/>
      <c r="Q482" s="99"/>
      <c r="R482" s="99"/>
      <c r="S482" s="106"/>
      <c r="T482" s="45"/>
      <c r="U482" s="45"/>
      <c r="V482" s="45"/>
      <c r="W482" s="45"/>
    </row>
    <row r="483" spans="1:23" s="22" customFormat="1" x14ac:dyDescent="0.2">
      <c r="A483" s="96" t="s">
        <v>843</v>
      </c>
      <c r="B483" s="97" t="s">
        <v>600</v>
      </c>
      <c r="C483" s="42" t="s">
        <v>2286</v>
      </c>
      <c r="D483" s="42"/>
      <c r="E483" s="103"/>
      <c r="F483" s="97"/>
      <c r="G483" s="97" t="s">
        <v>3</v>
      </c>
      <c r="H483" s="101">
        <v>38.24</v>
      </c>
      <c r="I483" s="43">
        <f t="shared" si="39"/>
        <v>19.12</v>
      </c>
      <c r="J483" s="43">
        <f t="shared" si="40"/>
        <v>12.746666666666668</v>
      </c>
      <c r="K483" s="43">
        <f t="shared" si="41"/>
        <v>45.888000000000005</v>
      </c>
      <c r="L483" s="108">
        <v>42508</v>
      </c>
      <c r="M483" s="97" t="s">
        <v>1648</v>
      </c>
      <c r="N483" s="99">
        <v>6</v>
      </c>
      <c r="O483" s="94">
        <f t="shared" si="32"/>
        <v>6</v>
      </c>
      <c r="P483" s="109"/>
      <c r="Q483" s="99"/>
      <c r="R483" s="99"/>
      <c r="S483" s="106"/>
      <c r="T483" s="45"/>
      <c r="U483" s="45"/>
      <c r="V483" s="45"/>
      <c r="W483" s="45"/>
    </row>
    <row r="484" spans="1:23" s="22" customFormat="1" x14ac:dyDescent="0.2">
      <c r="A484" s="96" t="s">
        <v>116</v>
      </c>
      <c r="B484" s="97" t="s">
        <v>1466</v>
      </c>
      <c r="C484" s="42" t="s">
        <v>921</v>
      </c>
      <c r="D484" s="42" t="s">
        <v>1468</v>
      </c>
      <c r="E484" s="103"/>
      <c r="F484" s="97" t="s">
        <v>1450</v>
      </c>
      <c r="G484" s="97" t="s">
        <v>3</v>
      </c>
      <c r="H484" s="101">
        <v>33.18</v>
      </c>
      <c r="I484" s="43">
        <f t="shared" si="39"/>
        <v>16.59</v>
      </c>
      <c r="J484" s="43">
        <f t="shared" si="40"/>
        <v>11.06</v>
      </c>
      <c r="K484" s="43">
        <f t="shared" si="41"/>
        <v>39.816000000000003</v>
      </c>
      <c r="L484" s="108">
        <v>42508</v>
      </c>
      <c r="M484" s="97" t="s">
        <v>1648</v>
      </c>
      <c r="N484" s="99">
        <f>3+2</f>
        <v>5</v>
      </c>
      <c r="O484" s="94">
        <f t="shared" si="32"/>
        <v>1</v>
      </c>
      <c r="P484" s="109">
        <v>42556</v>
      </c>
      <c r="Q484" s="99" t="s">
        <v>2539</v>
      </c>
      <c r="R484" s="99">
        <v>4</v>
      </c>
      <c r="S484" s="106"/>
      <c r="T484" s="45"/>
      <c r="U484" s="45"/>
      <c r="V484" s="45"/>
      <c r="W484" s="45"/>
    </row>
    <row r="485" spans="1:23" s="22" customFormat="1" x14ac:dyDescent="0.2">
      <c r="A485" s="96" t="s">
        <v>89</v>
      </c>
      <c r="B485" s="97" t="s">
        <v>1466</v>
      </c>
      <c r="C485" s="42" t="s">
        <v>1469</v>
      </c>
      <c r="D485" s="42" t="s">
        <v>1470</v>
      </c>
      <c r="E485" s="103"/>
      <c r="F485" s="97" t="s">
        <v>1450</v>
      </c>
      <c r="G485" s="97" t="s">
        <v>3</v>
      </c>
      <c r="H485" s="101">
        <v>33.18</v>
      </c>
      <c r="I485" s="43">
        <f t="shared" si="39"/>
        <v>16.59</v>
      </c>
      <c r="J485" s="43">
        <f t="shared" si="40"/>
        <v>11.06</v>
      </c>
      <c r="K485" s="43">
        <f t="shared" si="41"/>
        <v>39.816000000000003</v>
      </c>
      <c r="L485" s="108">
        <v>42508</v>
      </c>
      <c r="M485" s="97" t="s">
        <v>1648</v>
      </c>
      <c r="N485" s="99">
        <v>3</v>
      </c>
      <c r="O485" s="94">
        <f t="shared" ref="O485:O497" si="42">N485-R485</f>
        <v>0</v>
      </c>
      <c r="P485" s="114">
        <v>42541</v>
      </c>
      <c r="Q485" s="99" t="s">
        <v>2432</v>
      </c>
      <c r="R485" s="99">
        <v>3</v>
      </c>
      <c r="S485" s="100" t="s">
        <v>2443</v>
      </c>
      <c r="T485" s="45"/>
      <c r="U485" s="45"/>
      <c r="V485" s="45"/>
      <c r="W485" s="45"/>
    </row>
    <row r="486" spans="1:23" s="22" customFormat="1" x14ac:dyDescent="0.2">
      <c r="A486" s="96"/>
      <c r="B486" s="97"/>
      <c r="C486" s="42" t="s">
        <v>2285</v>
      </c>
      <c r="D486" s="42"/>
      <c r="E486" s="103"/>
      <c r="F486" s="97"/>
      <c r="G486" s="97" t="s">
        <v>3</v>
      </c>
      <c r="H486" s="101">
        <v>28</v>
      </c>
      <c r="I486" s="43">
        <f t="shared" si="39"/>
        <v>14</v>
      </c>
      <c r="J486" s="43">
        <f t="shared" si="40"/>
        <v>9.3333333333333339</v>
      </c>
      <c r="K486" s="43">
        <f t="shared" si="41"/>
        <v>33.6</v>
      </c>
      <c r="L486" s="108">
        <v>42508</v>
      </c>
      <c r="M486" s="97" t="s">
        <v>1648</v>
      </c>
      <c r="N486" s="99">
        <v>1</v>
      </c>
      <c r="O486" s="94">
        <f t="shared" si="42"/>
        <v>0</v>
      </c>
      <c r="P486" s="109"/>
      <c r="Q486" s="99"/>
      <c r="R486" s="99">
        <v>1</v>
      </c>
      <c r="S486" s="106"/>
      <c r="T486" s="45"/>
      <c r="U486" s="45"/>
      <c r="V486" s="45"/>
      <c r="W486" s="45"/>
    </row>
    <row r="487" spans="1:23" s="22" customFormat="1" x14ac:dyDescent="0.2">
      <c r="A487" s="96" t="s">
        <v>14</v>
      </c>
      <c r="B487" s="97" t="s">
        <v>1241</v>
      </c>
      <c r="C487" s="42" t="s">
        <v>1242</v>
      </c>
      <c r="D487" s="42" t="s">
        <v>1243</v>
      </c>
      <c r="E487" s="103"/>
      <c r="F487" s="97" t="s">
        <v>1070</v>
      </c>
      <c r="G487" s="97" t="s">
        <v>3</v>
      </c>
      <c r="H487" s="101">
        <v>43.09</v>
      </c>
      <c r="I487" s="43">
        <f t="shared" si="39"/>
        <v>21.545000000000002</v>
      </c>
      <c r="J487" s="43">
        <f t="shared" si="40"/>
        <v>14.363333333333335</v>
      </c>
      <c r="K487" s="43">
        <f t="shared" si="41"/>
        <v>51.708000000000006</v>
      </c>
      <c r="L487" s="108">
        <v>42508</v>
      </c>
      <c r="M487" s="103" t="s">
        <v>1648</v>
      </c>
      <c r="N487" s="99">
        <f>1+1</f>
        <v>2</v>
      </c>
      <c r="O487" s="94">
        <f t="shared" si="42"/>
        <v>0</v>
      </c>
      <c r="P487" s="109">
        <v>42510</v>
      </c>
      <c r="Q487" s="99" t="s">
        <v>2450</v>
      </c>
      <c r="R487" s="99">
        <v>2</v>
      </c>
      <c r="S487" s="106"/>
      <c r="T487" s="45"/>
      <c r="U487" s="45"/>
      <c r="V487" s="45"/>
      <c r="W487" s="45"/>
    </row>
    <row r="488" spans="1:23" s="22" customFormat="1" x14ac:dyDescent="0.2">
      <c r="A488" s="96" t="s">
        <v>53</v>
      </c>
      <c r="B488" s="97" t="s">
        <v>2372</v>
      </c>
      <c r="C488" s="42" t="s">
        <v>835</v>
      </c>
      <c r="D488" s="42" t="s">
        <v>840</v>
      </c>
      <c r="E488" s="103"/>
      <c r="F488" s="97" t="s">
        <v>841</v>
      </c>
      <c r="G488" s="97" t="s">
        <v>3</v>
      </c>
      <c r="H488" s="117">
        <v>31.85</v>
      </c>
      <c r="I488" s="43">
        <f t="shared" si="39"/>
        <v>15.925000000000001</v>
      </c>
      <c r="J488" s="43">
        <f t="shared" si="40"/>
        <v>10.616666666666667</v>
      </c>
      <c r="K488" s="43">
        <f t="shared" si="41"/>
        <v>38.22</v>
      </c>
      <c r="L488" s="108">
        <v>42508</v>
      </c>
      <c r="M488" s="97" t="s">
        <v>1648</v>
      </c>
      <c r="N488" s="99">
        <v>1</v>
      </c>
      <c r="O488" s="94">
        <f t="shared" si="42"/>
        <v>0</v>
      </c>
      <c r="P488" s="114">
        <v>42510</v>
      </c>
      <c r="Q488" s="99" t="s">
        <v>2436</v>
      </c>
      <c r="R488" s="99">
        <v>1</v>
      </c>
      <c r="S488" s="100" t="s">
        <v>2443</v>
      </c>
      <c r="T488" s="45"/>
      <c r="U488" s="45"/>
      <c r="V488" s="45"/>
      <c r="W488" s="45"/>
    </row>
    <row r="489" spans="1:23" s="22" customFormat="1" x14ac:dyDescent="0.2">
      <c r="A489" s="96" t="s">
        <v>116</v>
      </c>
      <c r="B489" s="97" t="s">
        <v>1165</v>
      </c>
      <c r="C489" s="42" t="s">
        <v>1166</v>
      </c>
      <c r="D489" s="42" t="s">
        <v>1167</v>
      </c>
      <c r="E489" s="103"/>
      <c r="F489" s="97" t="s">
        <v>1164</v>
      </c>
      <c r="G489" s="97" t="s">
        <v>3</v>
      </c>
      <c r="H489" s="117">
        <v>53.9</v>
      </c>
      <c r="I489" s="43">
        <f t="shared" si="39"/>
        <v>26.95</v>
      </c>
      <c r="J489" s="43">
        <f t="shared" si="40"/>
        <v>17.966666666666665</v>
      </c>
      <c r="K489" s="43">
        <f t="shared" si="41"/>
        <v>64.680000000000007</v>
      </c>
      <c r="L489" s="108">
        <v>42508</v>
      </c>
      <c r="M489" s="97" t="s">
        <v>1648</v>
      </c>
      <c r="N489" s="99">
        <v>1</v>
      </c>
      <c r="O489" s="94">
        <f t="shared" si="42"/>
        <v>0</v>
      </c>
      <c r="P489" s="109">
        <v>42556</v>
      </c>
      <c r="Q489" s="99" t="s">
        <v>2539</v>
      </c>
      <c r="R489" s="99">
        <v>1</v>
      </c>
      <c r="S489" s="106" t="s">
        <v>459</v>
      </c>
      <c r="T489" s="45"/>
      <c r="U489" s="45"/>
      <c r="V489" s="45"/>
      <c r="W489" s="45"/>
    </row>
    <row r="490" spans="1:23" s="22" customFormat="1" x14ac:dyDescent="0.2">
      <c r="A490" s="96" t="s">
        <v>49</v>
      </c>
      <c r="B490" s="97" t="s">
        <v>1143</v>
      </c>
      <c r="C490" s="42" t="s">
        <v>1144</v>
      </c>
      <c r="D490" s="42" t="s">
        <v>1145</v>
      </c>
      <c r="E490" s="103"/>
      <c r="F490" s="97" t="s">
        <v>883</v>
      </c>
      <c r="G490" s="97" t="s">
        <v>3</v>
      </c>
      <c r="H490" s="117">
        <v>22.03</v>
      </c>
      <c r="I490" s="43">
        <f t="shared" si="39"/>
        <v>11.015000000000001</v>
      </c>
      <c r="J490" s="43">
        <f t="shared" si="40"/>
        <v>7.3433333333333337</v>
      </c>
      <c r="K490" s="43">
        <f t="shared" si="41"/>
        <v>26.436</v>
      </c>
      <c r="L490" s="108">
        <v>42508</v>
      </c>
      <c r="M490" s="97" t="s">
        <v>1648</v>
      </c>
      <c r="N490" s="99">
        <v>2</v>
      </c>
      <c r="O490" s="94">
        <f t="shared" si="42"/>
        <v>2</v>
      </c>
      <c r="P490" s="109"/>
      <c r="Q490" s="99"/>
      <c r="R490" s="99"/>
      <c r="S490" s="106"/>
      <c r="T490" s="45"/>
      <c r="U490" s="45"/>
      <c r="V490" s="45"/>
      <c r="W490" s="45"/>
    </row>
    <row r="491" spans="1:23" s="22" customFormat="1" x14ac:dyDescent="0.2">
      <c r="A491" s="96" t="s">
        <v>73</v>
      </c>
      <c r="B491" s="97" t="s">
        <v>1030</v>
      </c>
      <c r="C491" s="42" t="s">
        <v>466</v>
      </c>
      <c r="D491" s="42" t="s">
        <v>1032</v>
      </c>
      <c r="E491" s="103" t="s">
        <v>1652</v>
      </c>
      <c r="F491" s="97" t="s">
        <v>854</v>
      </c>
      <c r="G491" s="97" t="s">
        <v>3</v>
      </c>
      <c r="H491" s="117">
        <v>13.65</v>
      </c>
      <c r="I491" s="43">
        <f t="shared" si="39"/>
        <v>6.8250000000000002</v>
      </c>
      <c r="J491" s="43">
        <f t="shared" si="40"/>
        <v>4.55</v>
      </c>
      <c r="K491" s="43">
        <f t="shared" si="41"/>
        <v>16.380000000000003</v>
      </c>
      <c r="L491" s="108">
        <v>42508</v>
      </c>
      <c r="M491" s="97" t="s">
        <v>1648</v>
      </c>
      <c r="N491" s="99">
        <v>11</v>
      </c>
      <c r="O491" s="94">
        <f t="shared" si="42"/>
        <v>11</v>
      </c>
      <c r="P491" s="109"/>
      <c r="Q491" s="99"/>
      <c r="R491" s="99"/>
      <c r="S491" s="106"/>
      <c r="T491" s="45"/>
      <c r="U491" s="45"/>
      <c r="V491" s="45"/>
      <c r="W491" s="45"/>
    </row>
    <row r="492" spans="1:23" s="22" customFormat="1" x14ac:dyDescent="0.2">
      <c r="A492" s="96" t="s">
        <v>36</v>
      </c>
      <c r="B492" s="97" t="s">
        <v>969</v>
      </c>
      <c r="C492" s="42" t="s">
        <v>987</v>
      </c>
      <c r="D492" s="42" t="s">
        <v>988</v>
      </c>
      <c r="E492" s="103"/>
      <c r="F492" s="97" t="s">
        <v>909</v>
      </c>
      <c r="G492" s="97" t="s">
        <v>3</v>
      </c>
      <c r="H492" s="117">
        <v>24.87</v>
      </c>
      <c r="I492" s="43">
        <f t="shared" si="39"/>
        <v>12.435</v>
      </c>
      <c r="J492" s="43">
        <f t="shared" si="40"/>
        <v>8.2900000000000009</v>
      </c>
      <c r="K492" s="43">
        <f t="shared" si="41"/>
        <v>29.844000000000001</v>
      </c>
      <c r="L492" s="108">
        <v>42508</v>
      </c>
      <c r="M492" s="97" t="s">
        <v>1648</v>
      </c>
      <c r="N492" s="99">
        <v>22</v>
      </c>
      <c r="O492" s="94">
        <f t="shared" si="42"/>
        <v>0</v>
      </c>
      <c r="P492" s="114">
        <v>42515</v>
      </c>
      <c r="Q492" s="99" t="s">
        <v>2446</v>
      </c>
      <c r="R492" s="99">
        <v>22</v>
      </c>
      <c r="S492" s="100" t="s">
        <v>2368</v>
      </c>
      <c r="T492" s="45"/>
      <c r="U492" s="45"/>
      <c r="V492" s="45"/>
      <c r="W492" s="45"/>
    </row>
    <row r="493" spans="1:23" s="22" customFormat="1" x14ac:dyDescent="0.2">
      <c r="A493" s="96"/>
      <c r="B493" s="97" t="s">
        <v>43</v>
      </c>
      <c r="C493" s="42" t="s">
        <v>2278</v>
      </c>
      <c r="D493" s="42"/>
      <c r="E493" s="103"/>
      <c r="F493" s="97"/>
      <c r="G493" s="97" t="s">
        <v>3</v>
      </c>
      <c r="H493" s="117">
        <v>25.76</v>
      </c>
      <c r="I493" s="43">
        <f t="shared" si="39"/>
        <v>12.88</v>
      </c>
      <c r="J493" s="43">
        <f t="shared" si="40"/>
        <v>8.5866666666666678</v>
      </c>
      <c r="K493" s="43">
        <f t="shared" si="41"/>
        <v>30.912000000000003</v>
      </c>
      <c r="L493" s="108">
        <v>42508</v>
      </c>
      <c r="M493" s="97" t="s">
        <v>1648</v>
      </c>
      <c r="N493" s="99">
        <v>1</v>
      </c>
      <c r="O493" s="94">
        <f t="shared" si="42"/>
        <v>1</v>
      </c>
      <c r="P493" s="109"/>
      <c r="Q493" s="99"/>
      <c r="R493" s="99"/>
      <c r="S493" s="106"/>
      <c r="T493" s="45"/>
      <c r="U493" s="45"/>
      <c r="V493" s="45"/>
      <c r="W493" s="45"/>
    </row>
    <row r="494" spans="1:23" s="22" customFormat="1" x14ac:dyDescent="0.2">
      <c r="A494" s="96" t="s">
        <v>49</v>
      </c>
      <c r="B494" s="97" t="s">
        <v>857</v>
      </c>
      <c r="C494" s="118" t="s">
        <v>864</v>
      </c>
      <c r="D494" s="118" t="s">
        <v>918</v>
      </c>
      <c r="E494" s="103"/>
      <c r="F494" s="97" t="s">
        <v>917</v>
      </c>
      <c r="G494" s="97" t="s">
        <v>3</v>
      </c>
      <c r="H494" s="117">
        <v>12.94</v>
      </c>
      <c r="I494" s="43">
        <f t="shared" si="39"/>
        <v>6.47</v>
      </c>
      <c r="J494" s="43">
        <f t="shared" si="40"/>
        <v>4.3133333333333335</v>
      </c>
      <c r="K494" s="43">
        <f t="shared" si="41"/>
        <v>15.527999999999999</v>
      </c>
      <c r="L494" s="108">
        <v>42508</v>
      </c>
      <c r="M494" s="97" t="s">
        <v>1648</v>
      </c>
      <c r="N494" s="99">
        <v>3</v>
      </c>
      <c r="O494" s="94">
        <f t="shared" si="42"/>
        <v>3</v>
      </c>
      <c r="P494" s="109"/>
      <c r="Q494" s="99"/>
      <c r="R494" s="99"/>
      <c r="S494" s="106"/>
      <c r="T494" s="45"/>
      <c r="U494" s="45"/>
      <c r="V494" s="45"/>
      <c r="W494" s="45"/>
    </row>
    <row r="495" spans="1:23" s="22" customFormat="1" x14ac:dyDescent="0.2">
      <c r="A495" s="96" t="s">
        <v>116</v>
      </c>
      <c r="B495" s="97" t="s">
        <v>915</v>
      </c>
      <c r="C495" s="42" t="s">
        <v>922</v>
      </c>
      <c r="D495" s="42" t="s">
        <v>930</v>
      </c>
      <c r="E495" s="103"/>
      <c r="F495" s="97" t="s">
        <v>926</v>
      </c>
      <c r="G495" s="97" t="s">
        <v>3</v>
      </c>
      <c r="H495" s="117">
        <v>32.85</v>
      </c>
      <c r="I495" s="43">
        <f>+H495/2</f>
        <v>16.425000000000001</v>
      </c>
      <c r="J495" s="43">
        <f t="shared" si="40"/>
        <v>10.950000000000001</v>
      </c>
      <c r="K495" s="43">
        <f t="shared" si="41"/>
        <v>39.42</v>
      </c>
      <c r="L495" s="108">
        <v>42508</v>
      </c>
      <c r="M495" s="97" t="s">
        <v>1648</v>
      </c>
      <c r="N495" s="99">
        <v>1</v>
      </c>
      <c r="O495" s="94">
        <f t="shared" si="42"/>
        <v>0</v>
      </c>
      <c r="P495" s="109">
        <v>42556</v>
      </c>
      <c r="Q495" s="99" t="s">
        <v>2539</v>
      </c>
      <c r="R495" s="99">
        <v>1</v>
      </c>
      <c r="S495" s="106" t="s">
        <v>459</v>
      </c>
      <c r="T495" s="45"/>
      <c r="U495" s="45"/>
      <c r="V495" s="45"/>
      <c r="W495" s="45"/>
    </row>
    <row r="496" spans="1:23" s="22" customFormat="1" x14ac:dyDescent="0.2">
      <c r="A496" s="96" t="s">
        <v>49</v>
      </c>
      <c r="B496" s="97" t="s">
        <v>915</v>
      </c>
      <c r="C496" s="118" t="s">
        <v>914</v>
      </c>
      <c r="D496" s="118" t="s">
        <v>916</v>
      </c>
      <c r="E496" s="103"/>
      <c r="F496" s="97" t="s">
        <v>917</v>
      </c>
      <c r="G496" s="97" t="s">
        <v>3</v>
      </c>
      <c r="H496" s="117">
        <v>12.94</v>
      </c>
      <c r="I496" s="43">
        <f>+H496/2</f>
        <v>6.47</v>
      </c>
      <c r="J496" s="43">
        <f t="shared" si="40"/>
        <v>4.3133333333333335</v>
      </c>
      <c r="K496" s="43">
        <f t="shared" si="41"/>
        <v>15.527999999999999</v>
      </c>
      <c r="L496" s="108">
        <v>42508</v>
      </c>
      <c r="M496" s="97" t="s">
        <v>1648</v>
      </c>
      <c r="N496" s="99">
        <v>1</v>
      </c>
      <c r="O496" s="94">
        <f t="shared" si="42"/>
        <v>1</v>
      </c>
      <c r="P496" s="109"/>
      <c r="Q496" s="99"/>
      <c r="R496" s="99"/>
      <c r="S496" s="106"/>
      <c r="T496" s="45"/>
      <c r="U496" s="45"/>
      <c r="V496" s="45"/>
      <c r="W496" s="45"/>
    </row>
    <row r="497" spans="1:23" s="22" customFormat="1" ht="15" thickBot="1" x14ac:dyDescent="0.25">
      <c r="A497" s="119" t="s">
        <v>53</v>
      </c>
      <c r="B497" s="120" t="s">
        <v>2372</v>
      </c>
      <c r="C497" s="121" t="s">
        <v>838</v>
      </c>
      <c r="D497" s="121" t="s">
        <v>847</v>
      </c>
      <c r="E497" s="122"/>
      <c r="F497" s="120" t="s">
        <v>841</v>
      </c>
      <c r="G497" s="120" t="s">
        <v>3</v>
      </c>
      <c r="H497" s="123">
        <v>31.85</v>
      </c>
      <c r="I497" s="44">
        <f>+H497/2</f>
        <v>15.925000000000001</v>
      </c>
      <c r="J497" s="44">
        <f t="shared" si="40"/>
        <v>10.616666666666667</v>
      </c>
      <c r="K497" s="44">
        <f t="shared" si="41"/>
        <v>38.22</v>
      </c>
      <c r="L497" s="124">
        <v>42508</v>
      </c>
      <c r="M497" s="120" t="s">
        <v>1648</v>
      </c>
      <c r="N497" s="125">
        <v>2</v>
      </c>
      <c r="O497" s="94">
        <f t="shared" si="42"/>
        <v>1</v>
      </c>
      <c r="P497" s="126">
        <v>42510</v>
      </c>
      <c r="Q497" s="125" t="s">
        <v>2436</v>
      </c>
      <c r="R497" s="125">
        <v>1</v>
      </c>
      <c r="S497" s="127" t="s">
        <v>2443</v>
      </c>
      <c r="T497" s="45"/>
      <c r="U497" s="45"/>
      <c r="V497" s="45"/>
      <c r="W497" s="45"/>
    </row>
    <row r="498" spans="1:23" s="22" customFormat="1" x14ac:dyDescent="0.2">
      <c r="A498" s="11"/>
      <c r="B498" s="11"/>
      <c r="F498" s="11"/>
      <c r="G498" s="11"/>
      <c r="I498" s="45"/>
      <c r="J498" s="45"/>
      <c r="K498" s="49"/>
      <c r="L498" s="46"/>
    </row>
    <row r="499" spans="1:23" ht="18.75" customHeight="1" x14ac:dyDescent="0.2">
      <c r="L499" s="47"/>
      <c r="Q499" s="9"/>
      <c r="R499" s="9"/>
      <c r="S499" s="9"/>
    </row>
    <row r="500" spans="1:23" ht="18.75" customHeight="1" x14ac:dyDescent="0.2">
      <c r="L500" s="47"/>
      <c r="Q500" s="9"/>
      <c r="R500" s="9"/>
      <c r="S500" s="9"/>
    </row>
    <row r="501" spans="1:23" ht="18.75" customHeight="1" x14ac:dyDescent="0.2">
      <c r="L501" s="47"/>
      <c r="Q501" s="9"/>
      <c r="R501" s="9"/>
      <c r="S501" s="9"/>
    </row>
    <row r="502" spans="1:23" ht="18.75" customHeight="1" x14ac:dyDescent="0.2">
      <c r="L502" s="47"/>
      <c r="Q502" s="9"/>
      <c r="R502" s="9"/>
      <c r="S502" s="9"/>
    </row>
    <row r="503" spans="1:23" ht="18.75" customHeight="1" x14ac:dyDescent="0.2">
      <c r="L503" s="47"/>
      <c r="Q503" s="9"/>
      <c r="R503" s="9"/>
      <c r="S503" s="9"/>
    </row>
    <row r="504" spans="1:23" ht="18.75" customHeight="1" x14ac:dyDescent="0.2">
      <c r="L504" s="47"/>
      <c r="Q504" s="9"/>
      <c r="R504" s="9"/>
      <c r="S504" s="9"/>
    </row>
    <row r="505" spans="1:23" ht="18.75" customHeight="1" x14ac:dyDescent="0.2">
      <c r="L505" s="47"/>
      <c r="Q505" s="9"/>
      <c r="R505" s="9"/>
      <c r="S505" s="9"/>
    </row>
    <row r="506" spans="1:23" ht="18.75" customHeight="1" x14ac:dyDescent="0.2">
      <c r="L506" s="47"/>
      <c r="Q506" s="9"/>
      <c r="R506" s="9"/>
      <c r="S506" s="9"/>
    </row>
    <row r="507" spans="1:23" ht="18.75" customHeight="1" x14ac:dyDescent="0.2">
      <c r="L507" s="47"/>
      <c r="Q507" s="9"/>
      <c r="R507" s="9"/>
      <c r="S507" s="9"/>
    </row>
    <row r="508" spans="1:23" ht="18.75" customHeight="1" x14ac:dyDescent="0.2">
      <c r="L508" s="47"/>
      <c r="Q508" s="9"/>
      <c r="R508" s="9"/>
      <c r="S508" s="9"/>
    </row>
    <row r="509" spans="1:23" ht="18.75" customHeight="1" x14ac:dyDescent="0.2">
      <c r="L509" s="47"/>
      <c r="Q509" s="9"/>
      <c r="R509" s="9"/>
      <c r="S509" s="9"/>
    </row>
    <row r="510" spans="1:23" ht="18.75" customHeight="1" x14ac:dyDescent="0.2">
      <c r="L510" s="47"/>
      <c r="Q510" s="9"/>
      <c r="R510" s="9"/>
      <c r="S510" s="9"/>
    </row>
    <row r="511" spans="1:23" ht="18.75" customHeight="1" x14ac:dyDescent="0.2">
      <c r="L511" s="47"/>
      <c r="Q511" s="9"/>
      <c r="R511" s="9"/>
      <c r="S511" s="9"/>
    </row>
    <row r="512" spans="1:23" ht="18.75" customHeight="1" x14ac:dyDescent="0.2">
      <c r="L512" s="47"/>
      <c r="Q512" s="9"/>
      <c r="R512" s="9"/>
      <c r="S512" s="9"/>
    </row>
    <row r="513" spans="12:19" ht="18.75" customHeight="1" x14ac:dyDescent="0.2">
      <c r="L513" s="47"/>
      <c r="Q513" s="9"/>
      <c r="R513" s="9"/>
      <c r="S513" s="9"/>
    </row>
    <row r="514" spans="12:19" ht="18.75" customHeight="1" x14ac:dyDescent="0.2">
      <c r="L514" s="47"/>
      <c r="Q514" s="9"/>
      <c r="R514" s="9"/>
      <c r="S514" s="9"/>
    </row>
    <row r="515" spans="12:19" ht="18.75" customHeight="1" x14ac:dyDescent="0.2">
      <c r="L515" s="47"/>
      <c r="Q515" s="9"/>
      <c r="R515" s="9"/>
      <c r="S515" s="9"/>
    </row>
    <row r="516" spans="12:19" ht="18.75" customHeight="1" x14ac:dyDescent="0.2">
      <c r="L516" s="47"/>
      <c r="Q516" s="9"/>
      <c r="R516" s="9"/>
      <c r="S516" s="9"/>
    </row>
    <row r="517" spans="12:19" ht="18.75" customHeight="1" x14ac:dyDescent="0.2">
      <c r="L517" s="47"/>
      <c r="Q517" s="9"/>
      <c r="R517" s="9"/>
      <c r="S517" s="9"/>
    </row>
    <row r="518" spans="12:19" ht="18.75" customHeight="1" x14ac:dyDescent="0.2">
      <c r="L518" s="47"/>
      <c r="Q518" s="9"/>
      <c r="R518" s="9"/>
      <c r="S518" s="9"/>
    </row>
    <row r="519" spans="12:19" ht="18.75" customHeight="1" x14ac:dyDescent="0.2">
      <c r="L519" s="47"/>
      <c r="Q519" s="9"/>
      <c r="R519" s="9"/>
      <c r="S519" s="9"/>
    </row>
    <row r="520" spans="12:19" ht="18.75" customHeight="1" x14ac:dyDescent="0.2">
      <c r="L520" s="47"/>
      <c r="Q520" s="9"/>
      <c r="R520" s="9"/>
      <c r="S520" s="9"/>
    </row>
    <row r="521" spans="12:19" ht="18.75" customHeight="1" x14ac:dyDescent="0.2">
      <c r="L521" s="47"/>
      <c r="Q521" s="9"/>
      <c r="R521" s="9"/>
      <c r="S521" s="9"/>
    </row>
    <row r="522" spans="12:19" ht="18.75" customHeight="1" x14ac:dyDescent="0.2">
      <c r="L522" s="47"/>
      <c r="Q522" s="9"/>
      <c r="R522" s="9"/>
      <c r="S522" s="9"/>
    </row>
    <row r="523" spans="12:19" ht="18.75" customHeight="1" x14ac:dyDescent="0.2">
      <c r="L523" s="47"/>
      <c r="Q523" s="9"/>
      <c r="R523" s="9"/>
      <c r="S523" s="9"/>
    </row>
    <row r="524" spans="12:19" ht="18.75" customHeight="1" x14ac:dyDescent="0.2">
      <c r="L524" s="47"/>
      <c r="Q524" s="9"/>
      <c r="R524" s="9"/>
      <c r="S524" s="9"/>
    </row>
    <row r="525" spans="12:19" ht="18.75" customHeight="1" x14ac:dyDescent="0.2">
      <c r="L525" s="47"/>
      <c r="Q525" s="9"/>
      <c r="R525" s="9"/>
      <c r="S525" s="9"/>
    </row>
    <row r="526" spans="12:19" ht="18.75" customHeight="1" x14ac:dyDescent="0.2">
      <c r="L526" s="47"/>
      <c r="Q526" s="9"/>
      <c r="R526" s="9"/>
      <c r="S526" s="9"/>
    </row>
    <row r="527" spans="12:19" ht="18.75" customHeight="1" x14ac:dyDescent="0.2">
      <c r="L527" s="47"/>
      <c r="Q527" s="9"/>
      <c r="R527" s="9"/>
      <c r="S527" s="9"/>
    </row>
    <row r="528" spans="12:19" ht="18.75" customHeight="1" x14ac:dyDescent="0.2">
      <c r="L528" s="47"/>
      <c r="Q528" s="9"/>
      <c r="R528" s="9"/>
      <c r="S528" s="9"/>
    </row>
    <row r="529" spans="12:19" ht="18.75" customHeight="1" x14ac:dyDescent="0.2">
      <c r="L529" s="47"/>
      <c r="Q529" s="9"/>
      <c r="R529" s="9"/>
      <c r="S529" s="9"/>
    </row>
    <row r="530" spans="12:19" ht="18.75" customHeight="1" x14ac:dyDescent="0.2">
      <c r="L530" s="47"/>
      <c r="Q530" s="9"/>
      <c r="R530" s="9"/>
      <c r="S530" s="9"/>
    </row>
    <row r="531" spans="12:19" ht="18.75" customHeight="1" x14ac:dyDescent="0.2">
      <c r="L531" s="47"/>
      <c r="Q531" s="9"/>
      <c r="R531" s="9"/>
      <c r="S531" s="9"/>
    </row>
    <row r="532" spans="12:19" ht="18.75" customHeight="1" x14ac:dyDescent="0.2">
      <c r="L532" s="47"/>
      <c r="Q532" s="9"/>
      <c r="R532" s="9"/>
      <c r="S532" s="9"/>
    </row>
    <row r="533" spans="12:19" ht="18.75" customHeight="1" x14ac:dyDescent="0.2">
      <c r="L533" s="47"/>
      <c r="Q533" s="9"/>
      <c r="R533" s="9"/>
      <c r="S533" s="9"/>
    </row>
    <row r="534" spans="12:19" ht="18.75" customHeight="1" x14ac:dyDescent="0.2">
      <c r="L534" s="47"/>
      <c r="Q534" s="9"/>
      <c r="R534" s="9"/>
      <c r="S534" s="9"/>
    </row>
    <row r="535" spans="12:19" ht="18.75" customHeight="1" x14ac:dyDescent="0.2">
      <c r="L535" s="47"/>
      <c r="Q535" s="9"/>
      <c r="R535" s="9"/>
      <c r="S535" s="9"/>
    </row>
    <row r="536" spans="12:19" ht="18.75" customHeight="1" x14ac:dyDescent="0.2">
      <c r="L536" s="47"/>
      <c r="Q536" s="9"/>
      <c r="R536" s="9"/>
      <c r="S536" s="9"/>
    </row>
    <row r="537" spans="12:19" ht="18.75" customHeight="1" x14ac:dyDescent="0.2">
      <c r="L537" s="47"/>
      <c r="Q537" s="9"/>
      <c r="R537" s="9"/>
      <c r="S537" s="9"/>
    </row>
    <row r="538" spans="12:19" ht="18.75" customHeight="1" x14ac:dyDescent="0.2">
      <c r="L538" s="47"/>
      <c r="Q538" s="9"/>
      <c r="R538" s="9"/>
      <c r="S538" s="9"/>
    </row>
    <row r="539" spans="12:19" ht="18.75" customHeight="1" x14ac:dyDescent="0.2">
      <c r="L539" s="47"/>
      <c r="Q539" s="9"/>
      <c r="R539" s="9"/>
      <c r="S539" s="9"/>
    </row>
    <row r="540" spans="12:19" ht="18.75" customHeight="1" x14ac:dyDescent="0.2">
      <c r="L540" s="47"/>
      <c r="Q540" s="9"/>
      <c r="R540" s="9"/>
      <c r="S540" s="9"/>
    </row>
    <row r="541" spans="12:19" ht="18.75" customHeight="1" x14ac:dyDescent="0.2">
      <c r="L541" s="47"/>
      <c r="Q541" s="9"/>
      <c r="R541" s="9"/>
      <c r="S541" s="9"/>
    </row>
    <row r="542" spans="12:19" ht="18.75" customHeight="1" x14ac:dyDescent="0.2">
      <c r="L542" s="47"/>
      <c r="Q542" s="9"/>
      <c r="R542" s="9"/>
      <c r="S542" s="9"/>
    </row>
    <row r="543" spans="12:19" ht="18.75" customHeight="1" x14ac:dyDescent="0.2">
      <c r="L543" s="47"/>
      <c r="Q543" s="9"/>
      <c r="R543" s="9"/>
      <c r="S543" s="9"/>
    </row>
    <row r="544" spans="12:19" ht="18.75" customHeight="1" x14ac:dyDescent="0.2">
      <c r="L544" s="47"/>
      <c r="Q544" s="9"/>
      <c r="R544" s="9"/>
      <c r="S544" s="9"/>
    </row>
    <row r="545" spans="12:19" ht="18.75" customHeight="1" x14ac:dyDescent="0.2">
      <c r="L545" s="47"/>
      <c r="Q545" s="9"/>
      <c r="R545" s="9"/>
      <c r="S545" s="9"/>
    </row>
    <row r="546" spans="12:19" ht="18.75" customHeight="1" x14ac:dyDescent="0.2">
      <c r="L546" s="47"/>
      <c r="Q546" s="9"/>
      <c r="R546" s="9"/>
      <c r="S546" s="9"/>
    </row>
    <row r="547" spans="12:19" ht="18.75" customHeight="1" x14ac:dyDescent="0.2">
      <c r="L547" s="47"/>
      <c r="Q547" s="9"/>
      <c r="R547" s="9"/>
      <c r="S547" s="9"/>
    </row>
    <row r="548" spans="12:19" ht="18.75" customHeight="1" x14ac:dyDescent="0.2">
      <c r="L548" s="47"/>
      <c r="Q548" s="9"/>
      <c r="R548" s="9"/>
      <c r="S548" s="9"/>
    </row>
    <row r="549" spans="12:19" ht="18.75" customHeight="1" x14ac:dyDescent="0.2">
      <c r="L549" s="47"/>
      <c r="Q549" s="9"/>
      <c r="R549" s="9"/>
      <c r="S549" s="9"/>
    </row>
    <row r="550" spans="12:19" ht="18.75" customHeight="1" x14ac:dyDescent="0.2">
      <c r="L550" s="47"/>
      <c r="Q550" s="9"/>
      <c r="R550" s="9"/>
      <c r="S550" s="9"/>
    </row>
    <row r="551" spans="12:19" ht="18.75" customHeight="1" x14ac:dyDescent="0.2">
      <c r="L551" s="47"/>
      <c r="Q551" s="9"/>
      <c r="R551" s="9"/>
      <c r="S551" s="9"/>
    </row>
    <row r="552" spans="12:19" ht="18.75" customHeight="1" x14ac:dyDescent="0.2">
      <c r="L552" s="47"/>
      <c r="Q552" s="9"/>
      <c r="R552" s="9"/>
      <c r="S552" s="9"/>
    </row>
    <row r="553" spans="12:19" ht="18.75" customHeight="1" x14ac:dyDescent="0.2">
      <c r="L553" s="47"/>
      <c r="Q553" s="9"/>
      <c r="R553" s="9"/>
      <c r="S553" s="9"/>
    </row>
    <row r="554" spans="12:19" ht="18.75" customHeight="1" x14ac:dyDescent="0.2">
      <c r="L554" s="47"/>
      <c r="Q554" s="9"/>
      <c r="R554" s="9"/>
      <c r="S554" s="9"/>
    </row>
    <row r="555" spans="12:19" ht="18.75" customHeight="1" x14ac:dyDescent="0.2">
      <c r="L555" s="47"/>
      <c r="Q555" s="9"/>
      <c r="R555" s="9"/>
      <c r="S555" s="9"/>
    </row>
    <row r="556" spans="12:19" ht="18.75" customHeight="1" x14ac:dyDescent="0.2">
      <c r="L556" s="47"/>
      <c r="Q556" s="9"/>
      <c r="R556" s="9"/>
      <c r="S556" s="9"/>
    </row>
    <row r="557" spans="12:19" ht="18.75" customHeight="1" x14ac:dyDescent="0.2">
      <c r="L557" s="47"/>
      <c r="Q557" s="9"/>
      <c r="R557" s="9"/>
      <c r="S557" s="9"/>
    </row>
    <row r="558" spans="12:19" x14ac:dyDescent="0.2">
      <c r="L558" s="47"/>
    </row>
    <row r="559" spans="12:19" x14ac:dyDescent="0.2">
      <c r="L559" s="47"/>
    </row>
    <row r="560" spans="12:19" x14ac:dyDescent="0.2">
      <c r="L560" s="47"/>
    </row>
    <row r="561" spans="12:12" x14ac:dyDescent="0.2">
      <c r="L561" s="47"/>
    </row>
    <row r="562" spans="12:12" x14ac:dyDescent="0.2">
      <c r="L562" s="47"/>
    </row>
    <row r="563" spans="12:12" x14ac:dyDescent="0.2">
      <c r="L563" s="47"/>
    </row>
    <row r="564" spans="12:12" x14ac:dyDescent="0.2">
      <c r="L564" s="47"/>
    </row>
    <row r="565" spans="12:12" x14ac:dyDescent="0.2">
      <c r="L565" s="47"/>
    </row>
    <row r="566" spans="12:12" x14ac:dyDescent="0.2">
      <c r="L566" s="47"/>
    </row>
    <row r="567" spans="12:12" x14ac:dyDescent="0.2">
      <c r="L567" s="47"/>
    </row>
    <row r="568" spans="12:12" x14ac:dyDescent="0.2">
      <c r="L568" s="47"/>
    </row>
    <row r="569" spans="12:12" x14ac:dyDescent="0.2">
      <c r="L569" s="47"/>
    </row>
    <row r="570" spans="12:12" x14ac:dyDescent="0.2">
      <c r="L570" s="47"/>
    </row>
    <row r="571" spans="12:12" x14ac:dyDescent="0.2">
      <c r="L571" s="47"/>
    </row>
    <row r="572" spans="12:12" x14ac:dyDescent="0.2">
      <c r="L572" s="47"/>
    </row>
    <row r="573" spans="12:12" x14ac:dyDescent="0.2">
      <c r="L573" s="47"/>
    </row>
    <row r="574" spans="12:12" x14ac:dyDescent="0.2">
      <c r="L574" s="47"/>
    </row>
    <row r="575" spans="12:12" x14ac:dyDescent="0.2">
      <c r="L575" s="47"/>
    </row>
    <row r="576" spans="12:12" x14ac:dyDescent="0.2">
      <c r="L576" s="47"/>
    </row>
    <row r="577" spans="12:12" x14ac:dyDescent="0.2">
      <c r="L577" s="47"/>
    </row>
    <row r="578" spans="12:12" x14ac:dyDescent="0.2">
      <c r="L578" s="47"/>
    </row>
    <row r="579" spans="12:12" x14ac:dyDescent="0.2">
      <c r="L579" s="47"/>
    </row>
    <row r="580" spans="12:12" x14ac:dyDescent="0.2">
      <c r="L580" s="47"/>
    </row>
    <row r="581" spans="12:12" x14ac:dyDescent="0.2">
      <c r="L581" s="47"/>
    </row>
    <row r="582" spans="12:12" x14ac:dyDescent="0.2">
      <c r="L582" s="47"/>
    </row>
    <row r="583" spans="12:12" x14ac:dyDescent="0.2">
      <c r="L583" s="47"/>
    </row>
    <row r="584" spans="12:12" x14ac:dyDescent="0.2">
      <c r="L584" s="47"/>
    </row>
    <row r="585" spans="12:12" x14ac:dyDescent="0.2">
      <c r="L585" s="47"/>
    </row>
    <row r="586" spans="12:12" x14ac:dyDescent="0.2">
      <c r="L586" s="47"/>
    </row>
    <row r="587" spans="12:12" x14ac:dyDescent="0.2">
      <c r="L587" s="47"/>
    </row>
    <row r="588" spans="12:12" x14ac:dyDescent="0.2">
      <c r="L588" s="47"/>
    </row>
    <row r="589" spans="12:12" x14ac:dyDescent="0.2">
      <c r="L589" s="47"/>
    </row>
    <row r="590" spans="12:12" x14ac:dyDescent="0.2">
      <c r="L590" s="47"/>
    </row>
    <row r="591" spans="12:12" x14ac:dyDescent="0.2">
      <c r="L591" s="47"/>
    </row>
    <row r="592" spans="12:12" x14ac:dyDescent="0.2">
      <c r="L592" s="47"/>
    </row>
    <row r="593" spans="12:12" x14ac:dyDescent="0.2">
      <c r="L593" s="47"/>
    </row>
    <row r="594" spans="12:12" x14ac:dyDescent="0.2">
      <c r="L594" s="47"/>
    </row>
    <row r="595" spans="12:12" x14ac:dyDescent="0.2">
      <c r="L595" s="47"/>
    </row>
    <row r="596" spans="12:12" x14ac:dyDescent="0.2">
      <c r="L596" s="47"/>
    </row>
    <row r="597" spans="12:12" x14ac:dyDescent="0.2">
      <c r="L597" s="47"/>
    </row>
    <row r="598" spans="12:12" x14ac:dyDescent="0.2">
      <c r="L598" s="47"/>
    </row>
    <row r="599" spans="12:12" x14ac:dyDescent="0.2">
      <c r="L599" s="47"/>
    </row>
    <row r="600" spans="12:12" x14ac:dyDescent="0.2">
      <c r="L600" s="47"/>
    </row>
    <row r="601" spans="12:12" x14ac:dyDescent="0.2">
      <c r="L601" s="47"/>
    </row>
    <row r="602" spans="12:12" x14ac:dyDescent="0.2">
      <c r="L602" s="47"/>
    </row>
    <row r="603" spans="12:12" x14ac:dyDescent="0.2">
      <c r="L603" s="47"/>
    </row>
    <row r="604" spans="12:12" x14ac:dyDescent="0.2">
      <c r="L604" s="47"/>
    </row>
    <row r="605" spans="12:12" x14ac:dyDescent="0.2">
      <c r="L605" s="47"/>
    </row>
    <row r="606" spans="12:12" x14ac:dyDescent="0.2">
      <c r="L606" s="47"/>
    </row>
    <row r="607" spans="12:12" x14ac:dyDescent="0.2">
      <c r="L607" s="47"/>
    </row>
    <row r="608" spans="12:12" x14ac:dyDescent="0.2">
      <c r="L608" s="47"/>
    </row>
    <row r="609" spans="12:12" x14ac:dyDescent="0.2">
      <c r="L609" s="47"/>
    </row>
    <row r="610" spans="12:12" x14ac:dyDescent="0.2">
      <c r="L610" s="47"/>
    </row>
    <row r="611" spans="12:12" x14ac:dyDescent="0.2">
      <c r="L611" s="47"/>
    </row>
    <row r="612" spans="12:12" x14ac:dyDescent="0.2">
      <c r="L612" s="47"/>
    </row>
    <row r="613" spans="12:12" x14ac:dyDescent="0.2">
      <c r="L613" s="47"/>
    </row>
    <row r="614" spans="12:12" x14ac:dyDescent="0.2">
      <c r="L614" s="47"/>
    </row>
    <row r="615" spans="12:12" x14ac:dyDescent="0.2">
      <c r="L615" s="47"/>
    </row>
    <row r="616" spans="12:12" x14ac:dyDescent="0.2">
      <c r="L616" s="47"/>
    </row>
    <row r="617" spans="12:12" x14ac:dyDescent="0.2">
      <c r="L617" s="47"/>
    </row>
    <row r="618" spans="12:12" x14ac:dyDescent="0.2">
      <c r="L618" s="47"/>
    </row>
    <row r="619" spans="12:12" x14ac:dyDescent="0.2">
      <c r="L619" s="47"/>
    </row>
    <row r="620" spans="12:12" x14ac:dyDescent="0.2">
      <c r="L620" s="47"/>
    </row>
    <row r="621" spans="12:12" x14ac:dyDescent="0.2">
      <c r="L621" s="47"/>
    </row>
    <row r="622" spans="12:12" x14ac:dyDescent="0.2">
      <c r="L622" s="47"/>
    </row>
    <row r="623" spans="12:12" x14ac:dyDescent="0.2">
      <c r="L623" s="47"/>
    </row>
    <row r="624" spans="12:12" x14ac:dyDescent="0.2">
      <c r="L624" s="47"/>
    </row>
    <row r="625" spans="12:12" x14ac:dyDescent="0.2">
      <c r="L625" s="47"/>
    </row>
    <row r="626" spans="12:12" x14ac:dyDescent="0.2">
      <c r="L626" s="47"/>
    </row>
    <row r="627" spans="12:12" x14ac:dyDescent="0.2">
      <c r="L627" s="47"/>
    </row>
    <row r="628" spans="12:12" x14ac:dyDescent="0.2">
      <c r="L628" s="47"/>
    </row>
    <row r="629" spans="12:12" x14ac:dyDescent="0.2">
      <c r="L629" s="47"/>
    </row>
    <row r="630" spans="12:12" x14ac:dyDescent="0.2">
      <c r="L630" s="47"/>
    </row>
    <row r="631" spans="12:12" x14ac:dyDescent="0.2">
      <c r="L631" s="47"/>
    </row>
    <row r="632" spans="12:12" x14ac:dyDescent="0.2">
      <c r="L632" s="47"/>
    </row>
    <row r="633" spans="12:12" x14ac:dyDescent="0.2">
      <c r="L633" s="47"/>
    </row>
    <row r="634" spans="12:12" x14ac:dyDescent="0.2">
      <c r="L634" s="47"/>
    </row>
    <row r="635" spans="12:12" x14ac:dyDescent="0.2">
      <c r="L635" s="47"/>
    </row>
    <row r="636" spans="12:12" x14ac:dyDescent="0.2">
      <c r="L636" s="47"/>
    </row>
    <row r="637" spans="12:12" x14ac:dyDescent="0.2">
      <c r="L637" s="47"/>
    </row>
    <row r="638" spans="12:12" x14ac:dyDescent="0.2">
      <c r="L638" s="47"/>
    </row>
    <row r="639" spans="12:12" x14ac:dyDescent="0.2">
      <c r="L639" s="47"/>
    </row>
    <row r="640" spans="12:12" x14ac:dyDescent="0.2">
      <c r="L640" s="47"/>
    </row>
    <row r="641" spans="12:12" x14ac:dyDescent="0.2">
      <c r="L641" s="47"/>
    </row>
    <row r="642" spans="12:12" x14ac:dyDescent="0.2">
      <c r="L642" s="47"/>
    </row>
    <row r="643" spans="12:12" x14ac:dyDescent="0.2">
      <c r="L643" s="47"/>
    </row>
    <row r="1057" spans="1:16" x14ac:dyDescent="0.2">
      <c r="A1057" s="9"/>
      <c r="B1057" s="9"/>
      <c r="D1057" s="9"/>
      <c r="E1057" s="9"/>
      <c r="F1057" s="9"/>
      <c r="G1057" s="9"/>
      <c r="L1057" s="11"/>
      <c r="M1057" s="11"/>
      <c r="N1057" s="11"/>
      <c r="O1057" s="11"/>
      <c r="P1057" s="11"/>
    </row>
    <row r="1058" spans="1:16" x14ac:dyDescent="0.2">
      <c r="A1058" s="9"/>
      <c r="B1058" s="9"/>
      <c r="D1058" s="9"/>
      <c r="E1058" s="9"/>
      <c r="F1058" s="9"/>
      <c r="G1058" s="9"/>
      <c r="L1058" s="11"/>
      <c r="M1058" s="11"/>
      <c r="N1058" s="11"/>
      <c r="O1058" s="11"/>
      <c r="P1058" s="11"/>
    </row>
    <row r="1059" spans="1:16" x14ac:dyDescent="0.2">
      <c r="A1059" s="9"/>
      <c r="B1059" s="9"/>
      <c r="D1059" s="9"/>
      <c r="E1059" s="9"/>
      <c r="F1059" s="9"/>
      <c r="G1059" s="9"/>
      <c r="L1059" s="11"/>
      <c r="M1059" s="11"/>
      <c r="N1059" s="11"/>
      <c r="O1059" s="11"/>
      <c r="P1059" s="11"/>
    </row>
    <row r="1060" spans="1:16" x14ac:dyDescent="0.2">
      <c r="A1060" s="9"/>
      <c r="B1060" s="9"/>
      <c r="D1060" s="9"/>
      <c r="E1060" s="9"/>
      <c r="F1060" s="9"/>
      <c r="G1060" s="9"/>
      <c r="L1060" s="11"/>
      <c r="M1060" s="11"/>
      <c r="N1060" s="11"/>
      <c r="O1060" s="11"/>
      <c r="P1060" s="11"/>
    </row>
    <row r="1061" spans="1:16" x14ac:dyDescent="0.2">
      <c r="A1061" s="9"/>
      <c r="B1061" s="9"/>
      <c r="D1061" s="9"/>
      <c r="E1061" s="9"/>
      <c r="F1061" s="9"/>
      <c r="G1061" s="9"/>
      <c r="L1061" s="11"/>
      <c r="M1061" s="11"/>
      <c r="N1061" s="11"/>
      <c r="O1061" s="11"/>
      <c r="P1061" s="11"/>
    </row>
    <row r="1062" spans="1:16" x14ac:dyDescent="0.2">
      <c r="A1062" s="9"/>
      <c r="B1062" s="9"/>
      <c r="D1062" s="9"/>
      <c r="E1062" s="9"/>
      <c r="F1062" s="9"/>
      <c r="G1062" s="9"/>
      <c r="L1062" s="11"/>
      <c r="M1062" s="11"/>
      <c r="N1062" s="11"/>
      <c r="O1062" s="11"/>
      <c r="P1062" s="11"/>
    </row>
    <row r="1063" spans="1:16" x14ac:dyDescent="0.2">
      <c r="A1063" s="9"/>
      <c r="B1063" s="9"/>
      <c r="D1063" s="9"/>
      <c r="E1063" s="9"/>
      <c r="F1063" s="9"/>
      <c r="G1063" s="9"/>
      <c r="L1063" s="11"/>
      <c r="M1063" s="11"/>
      <c r="N1063" s="11"/>
      <c r="O1063" s="11"/>
      <c r="P1063" s="11"/>
    </row>
    <row r="1064" spans="1:16" x14ac:dyDescent="0.2">
      <c r="A1064" s="9"/>
      <c r="B1064" s="9"/>
      <c r="D1064" s="9"/>
      <c r="E1064" s="9"/>
      <c r="F1064" s="9"/>
      <c r="G1064" s="9"/>
      <c r="L1064" s="11"/>
      <c r="M1064" s="11"/>
      <c r="N1064" s="11"/>
      <c r="O1064" s="11"/>
      <c r="P1064" s="11"/>
    </row>
    <row r="1065" spans="1:16" x14ac:dyDescent="0.2">
      <c r="A1065" s="9"/>
      <c r="B1065" s="9"/>
      <c r="D1065" s="9"/>
      <c r="E1065" s="9"/>
      <c r="F1065" s="9"/>
      <c r="G1065" s="9"/>
      <c r="L1065" s="11"/>
      <c r="M1065" s="11"/>
      <c r="N1065" s="11"/>
      <c r="O1065" s="11"/>
      <c r="P1065" s="11"/>
    </row>
    <row r="1066" spans="1:16" x14ac:dyDescent="0.2">
      <c r="A1066" s="9"/>
      <c r="B1066" s="9"/>
      <c r="D1066" s="9"/>
      <c r="E1066" s="9"/>
      <c r="F1066" s="9"/>
      <c r="G1066" s="9"/>
      <c r="L1066" s="11"/>
      <c r="M1066" s="11"/>
      <c r="N1066" s="11"/>
      <c r="O1066" s="11"/>
      <c r="P1066" s="11"/>
    </row>
    <row r="1067" spans="1:16" x14ac:dyDescent="0.2">
      <c r="A1067" s="9"/>
      <c r="B1067" s="9"/>
      <c r="D1067" s="9"/>
      <c r="E1067" s="9"/>
      <c r="F1067" s="9"/>
      <c r="G1067" s="9"/>
      <c r="L1067" s="11"/>
      <c r="M1067" s="11"/>
      <c r="N1067" s="11"/>
      <c r="O1067" s="11"/>
      <c r="P1067" s="11"/>
    </row>
    <row r="1068" spans="1:16" x14ac:dyDescent="0.2">
      <c r="A1068" s="9"/>
      <c r="B1068" s="9"/>
      <c r="D1068" s="9"/>
      <c r="E1068" s="9"/>
      <c r="F1068" s="9"/>
      <c r="G1068" s="9"/>
      <c r="L1068" s="11"/>
      <c r="M1068" s="11"/>
      <c r="N1068" s="11"/>
      <c r="O1068" s="11"/>
      <c r="P1068" s="11"/>
    </row>
    <row r="1069" spans="1:16" x14ac:dyDescent="0.2">
      <c r="A1069" s="9"/>
      <c r="B1069" s="9"/>
      <c r="D1069" s="9"/>
      <c r="E1069" s="9"/>
      <c r="F1069" s="9"/>
      <c r="G1069" s="9"/>
      <c r="L1069" s="11"/>
      <c r="M1069" s="11"/>
      <c r="N1069" s="11"/>
      <c r="O1069" s="11"/>
      <c r="P1069" s="11"/>
    </row>
    <row r="1070" spans="1:16" x14ac:dyDescent="0.2">
      <c r="A1070" s="9"/>
      <c r="B1070" s="9"/>
      <c r="D1070" s="9"/>
      <c r="E1070" s="9"/>
      <c r="F1070" s="9"/>
      <c r="G1070" s="9"/>
      <c r="L1070" s="11"/>
      <c r="M1070" s="11"/>
      <c r="N1070" s="11"/>
      <c r="O1070" s="11"/>
      <c r="P1070" s="11"/>
    </row>
    <row r="1071" spans="1:16" x14ac:dyDescent="0.2">
      <c r="A1071" s="9"/>
      <c r="B1071" s="9"/>
      <c r="D1071" s="9"/>
      <c r="E1071" s="9"/>
      <c r="F1071" s="9"/>
      <c r="G1071" s="9"/>
      <c r="L1071" s="11"/>
      <c r="M1071" s="11"/>
      <c r="N1071" s="11"/>
      <c r="O1071" s="11"/>
      <c r="P1071" s="11"/>
    </row>
    <row r="1072" spans="1:16" x14ac:dyDescent="0.2">
      <c r="A1072" s="9"/>
      <c r="B1072" s="9"/>
      <c r="D1072" s="9"/>
      <c r="E1072" s="9"/>
      <c r="F1072" s="9"/>
      <c r="G1072" s="9"/>
      <c r="L1072" s="11"/>
      <c r="M1072" s="11"/>
      <c r="N1072" s="11"/>
      <c r="O1072" s="11"/>
      <c r="P1072" s="11"/>
    </row>
    <row r="1073" spans="1:16" x14ac:dyDescent="0.2">
      <c r="A1073" s="9"/>
      <c r="B1073" s="9"/>
      <c r="D1073" s="9"/>
      <c r="E1073" s="9"/>
      <c r="F1073" s="9"/>
      <c r="G1073" s="9"/>
      <c r="L1073" s="11"/>
      <c r="M1073" s="11"/>
      <c r="N1073" s="11"/>
      <c r="O1073" s="11"/>
      <c r="P1073" s="11"/>
    </row>
    <row r="1074" spans="1:16" x14ac:dyDescent="0.2">
      <c r="A1074" s="9"/>
      <c r="B1074" s="9"/>
      <c r="D1074" s="9"/>
      <c r="E1074" s="9"/>
      <c r="F1074" s="9"/>
      <c r="G1074" s="9"/>
      <c r="L1074" s="11"/>
      <c r="M1074" s="11"/>
      <c r="N1074" s="11"/>
      <c r="O1074" s="11"/>
      <c r="P1074" s="11"/>
    </row>
    <row r="1075" spans="1:16" x14ac:dyDescent="0.2">
      <c r="A1075" s="9"/>
      <c r="B1075" s="9"/>
      <c r="D1075" s="9"/>
      <c r="E1075" s="9"/>
      <c r="F1075" s="9"/>
      <c r="G1075" s="9"/>
      <c r="L1075" s="11"/>
      <c r="M1075" s="11"/>
      <c r="N1075" s="11"/>
      <c r="O1075" s="11"/>
      <c r="P1075" s="11"/>
    </row>
    <row r="1076" spans="1:16" x14ac:dyDescent="0.2">
      <c r="A1076" s="9"/>
      <c r="B1076" s="9"/>
      <c r="D1076" s="9"/>
      <c r="E1076" s="9"/>
      <c r="F1076" s="9"/>
      <c r="G1076" s="9"/>
      <c r="L1076" s="11"/>
      <c r="M1076" s="11"/>
      <c r="N1076" s="11"/>
      <c r="O1076" s="11"/>
      <c r="P1076" s="11"/>
    </row>
    <row r="1077" spans="1:16" x14ac:dyDescent="0.2">
      <c r="A1077" s="9"/>
      <c r="B1077" s="9"/>
      <c r="D1077" s="9"/>
      <c r="E1077" s="9"/>
      <c r="F1077" s="9"/>
      <c r="G1077" s="9"/>
      <c r="L1077" s="11"/>
      <c r="M1077" s="11"/>
      <c r="N1077" s="11"/>
      <c r="O1077" s="11"/>
      <c r="P1077" s="11"/>
    </row>
    <row r="1078" spans="1:16" x14ac:dyDescent="0.2">
      <c r="A1078" s="9"/>
      <c r="B1078" s="9"/>
      <c r="D1078" s="9"/>
      <c r="E1078" s="9"/>
      <c r="F1078" s="9"/>
      <c r="G1078" s="9"/>
      <c r="L1078" s="11"/>
      <c r="M1078" s="11"/>
      <c r="N1078" s="11"/>
      <c r="O1078" s="11"/>
      <c r="P1078" s="11"/>
    </row>
    <row r="1079" spans="1:16" x14ac:dyDescent="0.2">
      <c r="A1079" s="9"/>
      <c r="B1079" s="9"/>
      <c r="D1079" s="9"/>
      <c r="E1079" s="9"/>
      <c r="F1079" s="9"/>
      <c r="G1079" s="9"/>
      <c r="L1079" s="11"/>
      <c r="M1079" s="11"/>
      <c r="N1079" s="11"/>
      <c r="O1079" s="11"/>
      <c r="P1079" s="11"/>
    </row>
    <row r="1080" spans="1:16" x14ac:dyDescent="0.2">
      <c r="A1080" s="9"/>
      <c r="B1080" s="9"/>
      <c r="D1080" s="9"/>
      <c r="E1080" s="9"/>
      <c r="F1080" s="9"/>
      <c r="G1080" s="9"/>
      <c r="L1080" s="11"/>
      <c r="M1080" s="11"/>
      <c r="N1080" s="11"/>
      <c r="O1080" s="11"/>
      <c r="P1080" s="11"/>
    </row>
    <row r="1081" spans="1:16" x14ac:dyDescent="0.2">
      <c r="A1081" s="9"/>
      <c r="B1081" s="9"/>
      <c r="D1081" s="9"/>
      <c r="E1081" s="9"/>
      <c r="F1081" s="9"/>
      <c r="G1081" s="9"/>
      <c r="L1081" s="11"/>
      <c r="M1081" s="11"/>
      <c r="N1081" s="11"/>
      <c r="O1081" s="11"/>
      <c r="P1081" s="11"/>
    </row>
    <row r="1082" spans="1:16" x14ac:dyDescent="0.2">
      <c r="A1082" s="9"/>
      <c r="B1082" s="9"/>
      <c r="D1082" s="9"/>
      <c r="E1082" s="9"/>
      <c r="F1082" s="9"/>
      <c r="G1082" s="9"/>
      <c r="L1082" s="11"/>
      <c r="M1082" s="11"/>
      <c r="N1082" s="11"/>
      <c r="O1082" s="11"/>
      <c r="P1082" s="11"/>
    </row>
    <row r="1083" spans="1:16" x14ac:dyDescent="0.2">
      <c r="A1083" s="9"/>
      <c r="B1083" s="9"/>
      <c r="D1083" s="9"/>
      <c r="E1083" s="9"/>
      <c r="F1083" s="9"/>
      <c r="G1083" s="9"/>
      <c r="L1083" s="11"/>
      <c r="M1083" s="11"/>
      <c r="N1083" s="11"/>
      <c r="O1083" s="11"/>
      <c r="P1083" s="11"/>
    </row>
    <row r="1084" spans="1:16" x14ac:dyDescent="0.2">
      <c r="A1084" s="9"/>
      <c r="B1084" s="9"/>
      <c r="D1084" s="9"/>
      <c r="E1084" s="9"/>
      <c r="F1084" s="9"/>
      <c r="G1084" s="9"/>
      <c r="L1084" s="11"/>
      <c r="M1084" s="11"/>
      <c r="N1084" s="11"/>
      <c r="O1084" s="11"/>
      <c r="P1084" s="11"/>
    </row>
  </sheetData>
  <autoFilter ref="A3:W497">
    <filterColumn colId="7" showButton="0"/>
    <filterColumn colId="8" showButton="0"/>
    <filterColumn colId="11" showButton="0"/>
    <filterColumn colId="12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</autoFilter>
  <mergeCells count="47">
    <mergeCell ref="D9:D10"/>
    <mergeCell ref="A283:A284"/>
    <mergeCell ref="B283:B284"/>
    <mergeCell ref="C283:C284"/>
    <mergeCell ref="D283:D284"/>
    <mergeCell ref="A341:A342"/>
    <mergeCell ref="B341:B342"/>
    <mergeCell ref="C341:C342"/>
    <mergeCell ref="D341:D342"/>
    <mergeCell ref="B376:B377"/>
    <mergeCell ref="A376:A377"/>
    <mergeCell ref="C376:C377"/>
    <mergeCell ref="D376:D377"/>
    <mergeCell ref="A371:A372"/>
    <mergeCell ref="B371:B372"/>
    <mergeCell ref="C371:C372"/>
    <mergeCell ref="D371:D372"/>
    <mergeCell ref="A373:A374"/>
    <mergeCell ref="B373:B374"/>
    <mergeCell ref="C373:C374"/>
    <mergeCell ref="D373:D374"/>
    <mergeCell ref="A1:S1"/>
    <mergeCell ref="A279:A280"/>
    <mergeCell ref="B279:B280"/>
    <mergeCell ref="C279:C280"/>
    <mergeCell ref="D279:D280"/>
    <mergeCell ref="A35:A36"/>
    <mergeCell ref="B35:B36"/>
    <mergeCell ref="C35:C36"/>
    <mergeCell ref="D35:D36"/>
    <mergeCell ref="A9:A10"/>
    <mergeCell ref="B9:B10"/>
    <mergeCell ref="C9:C10"/>
    <mergeCell ref="A3:A5"/>
    <mergeCell ref="B3:B5"/>
    <mergeCell ref="C3:C5"/>
    <mergeCell ref="D3:D5"/>
    <mergeCell ref="E3:E5"/>
    <mergeCell ref="T4:W4"/>
    <mergeCell ref="O3:O5"/>
    <mergeCell ref="P3:W3"/>
    <mergeCell ref="P4:S4"/>
    <mergeCell ref="F3:F5"/>
    <mergeCell ref="G3:G5"/>
    <mergeCell ref="H3:J4"/>
    <mergeCell ref="K3:K5"/>
    <mergeCell ref="L3:N4"/>
  </mergeCells>
  <pageMargins left="0.25" right="0.25" top="0.75" bottom="0.75" header="0.3" footer="0.3"/>
  <pageSetup paperSize="9" scale="43" fitToHeight="0" orientation="portrait" horizontalDpi="4294967293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Q948"/>
  <sheetViews>
    <sheetView zoomScale="80" zoomScaleNormal="80" workbookViewId="0">
      <pane xSplit="3" topLeftCell="G1" activePane="topRight" state="frozen"/>
      <selection pane="topRight" activeCell="C2" sqref="C1:C1048576"/>
    </sheetView>
  </sheetViews>
  <sheetFormatPr baseColWidth="10" defaultColWidth="11" defaultRowHeight="15" x14ac:dyDescent="0.25"/>
  <cols>
    <col min="1" max="1" width="12" style="508" customWidth="1"/>
    <col min="2" max="2" width="7.625" style="880" customWidth="1"/>
    <col min="3" max="3" width="33.875" style="894" bestFit="1" customWidth="1"/>
    <col min="4" max="4" width="134.75" style="152" customWidth="1"/>
    <col min="5" max="5" width="62.125" style="152" bestFit="1" customWidth="1"/>
    <col min="6" max="6" width="22.75" style="151" customWidth="1"/>
    <col min="7" max="7" width="20.75" style="151" customWidth="1"/>
    <col min="8" max="8" width="8" style="894" bestFit="1" customWidth="1"/>
    <col min="9" max="9" width="7.875" style="153" customWidth="1"/>
    <col min="10" max="10" width="8" style="153" customWidth="1"/>
    <col min="11" max="11" width="9.875" style="154" customWidth="1"/>
    <col min="12" max="12" width="11.375" style="150" bestFit="1" customWidth="1"/>
    <col min="13" max="13" width="11.375" style="150" customWidth="1"/>
    <col min="14" max="14" width="8.625" style="150" customWidth="1"/>
    <col min="15" max="15" width="43" style="150" bestFit="1" customWidth="1"/>
    <col min="16" max="16" width="11" style="150"/>
    <col min="17" max="17" width="12.75" style="150" bestFit="1" customWidth="1"/>
    <col min="18" max="16384" width="11" style="150"/>
  </cols>
  <sheetData>
    <row r="1" spans="1:17" x14ac:dyDescent="0.25">
      <c r="A1" s="834" t="s">
        <v>2612</v>
      </c>
      <c r="B1" s="834"/>
      <c r="C1" s="834"/>
      <c r="D1" s="834"/>
      <c r="E1" s="834"/>
      <c r="F1" s="834"/>
      <c r="G1" s="834"/>
      <c r="H1" s="834"/>
      <c r="I1" s="834"/>
      <c r="J1" s="834"/>
      <c r="K1" s="834"/>
      <c r="L1" s="834"/>
      <c r="M1" s="834"/>
      <c r="N1" s="834"/>
    </row>
    <row r="2" spans="1:17" ht="15.75" thickBot="1" x14ac:dyDescent="0.3"/>
    <row r="3" spans="1:17" ht="16.5" customHeight="1" x14ac:dyDescent="0.25">
      <c r="A3" s="835" t="s">
        <v>0</v>
      </c>
      <c r="B3" s="881" t="s">
        <v>6</v>
      </c>
      <c r="C3" s="916" t="s">
        <v>1</v>
      </c>
      <c r="D3" s="832" t="s">
        <v>2</v>
      </c>
      <c r="E3" s="832" t="s">
        <v>359</v>
      </c>
      <c r="F3" s="832" t="s">
        <v>7</v>
      </c>
      <c r="G3" s="832" t="s">
        <v>3</v>
      </c>
      <c r="H3" s="832" t="s">
        <v>448</v>
      </c>
      <c r="I3" s="832"/>
      <c r="J3" s="832"/>
      <c r="K3" s="839" t="s">
        <v>2611</v>
      </c>
      <c r="L3" s="832" t="s">
        <v>2637</v>
      </c>
      <c r="M3" s="832"/>
      <c r="N3" s="832"/>
      <c r="O3" s="829" t="s">
        <v>359</v>
      </c>
    </row>
    <row r="4" spans="1:17" s="155" customFormat="1" ht="12" customHeight="1" x14ac:dyDescent="0.25">
      <c r="A4" s="836"/>
      <c r="B4" s="882"/>
      <c r="C4" s="917"/>
      <c r="D4" s="833"/>
      <c r="E4" s="833"/>
      <c r="F4" s="833"/>
      <c r="G4" s="833"/>
      <c r="H4" s="833"/>
      <c r="I4" s="833"/>
      <c r="J4" s="833"/>
      <c r="K4" s="840"/>
      <c r="L4" s="833"/>
      <c r="M4" s="833"/>
      <c r="N4" s="833"/>
      <c r="O4" s="830"/>
    </row>
    <row r="5" spans="1:17" s="155" customFormat="1" ht="16.5" customHeight="1" thickBot="1" x14ac:dyDescent="0.3">
      <c r="A5" s="837"/>
      <c r="B5" s="883"/>
      <c r="C5" s="918"/>
      <c r="D5" s="838"/>
      <c r="E5" s="838"/>
      <c r="F5" s="838"/>
      <c r="G5" s="838"/>
      <c r="H5" s="895" t="s">
        <v>449</v>
      </c>
      <c r="I5" s="488" t="s">
        <v>450</v>
      </c>
      <c r="J5" s="488" t="s">
        <v>451</v>
      </c>
      <c r="K5" s="841"/>
      <c r="L5" s="488" t="s">
        <v>455</v>
      </c>
      <c r="M5" s="488" t="s">
        <v>2645</v>
      </c>
      <c r="N5" s="488" t="s">
        <v>8</v>
      </c>
      <c r="O5" s="831"/>
    </row>
    <row r="6" spans="1:17" s="155" customFormat="1" ht="16.5" customHeight="1" thickBot="1" x14ac:dyDescent="0.3">
      <c r="A6" s="509"/>
      <c r="B6" s="884"/>
      <c r="C6" s="884"/>
      <c r="D6" s="511"/>
      <c r="E6" s="511"/>
      <c r="F6" s="511"/>
      <c r="G6" s="511"/>
      <c r="H6" s="884"/>
      <c r="I6" s="511"/>
      <c r="J6" s="511"/>
      <c r="K6" s="611"/>
      <c r="L6" s="511"/>
      <c r="M6" s="511"/>
      <c r="N6" s="511"/>
      <c r="O6" s="612"/>
    </row>
    <row r="7" spans="1:17" s="155" customFormat="1" ht="15.75" x14ac:dyDescent="0.25">
      <c r="A7" s="165" t="s">
        <v>12</v>
      </c>
      <c r="B7" s="885" t="s">
        <v>2371</v>
      </c>
      <c r="C7" s="885" t="s">
        <v>786</v>
      </c>
      <c r="D7" s="165" t="s">
        <v>787</v>
      </c>
      <c r="E7" s="613"/>
      <c r="F7" s="165" t="s">
        <v>338</v>
      </c>
      <c r="G7" s="613" t="s">
        <v>3</v>
      </c>
      <c r="H7" s="896">
        <v>30.48</v>
      </c>
      <c r="I7" s="625">
        <f t="shared" ref="I7:I8" si="0">+H7/2</f>
        <v>15.24</v>
      </c>
      <c r="J7" s="625">
        <f t="shared" ref="J7:J8" si="1">+H7/3</f>
        <v>10.16</v>
      </c>
      <c r="K7" s="624">
        <f t="shared" ref="K7:K8" si="2">+H7+(H7*20%)</f>
        <v>36.576000000000001</v>
      </c>
      <c r="L7" s="614">
        <v>42816</v>
      </c>
      <c r="M7" s="613" t="s">
        <v>1648</v>
      </c>
      <c r="N7" s="615">
        <v>9</v>
      </c>
      <c r="O7" s="616"/>
      <c r="Q7" s="715">
        <f>N7*H7</f>
        <v>274.32</v>
      </c>
    </row>
    <row r="8" spans="1:17" s="155" customFormat="1" ht="15.75" x14ac:dyDescent="0.25">
      <c r="A8" s="6" t="s">
        <v>12</v>
      </c>
      <c r="B8" s="886" t="s">
        <v>1063</v>
      </c>
      <c r="C8" s="886" t="s">
        <v>1066</v>
      </c>
      <c r="D8" s="6" t="s">
        <v>1069</v>
      </c>
      <c r="E8" s="2"/>
      <c r="F8" s="6" t="s">
        <v>339</v>
      </c>
      <c r="G8" s="2" t="s">
        <v>3</v>
      </c>
      <c r="H8" s="897">
        <v>42.96</v>
      </c>
      <c r="I8" s="627">
        <f t="shared" si="0"/>
        <v>21.48</v>
      </c>
      <c r="J8" s="627">
        <f t="shared" si="1"/>
        <v>14.32</v>
      </c>
      <c r="K8" s="626">
        <f t="shared" si="2"/>
        <v>51.552</v>
      </c>
      <c r="L8" s="617">
        <v>42816</v>
      </c>
      <c r="M8" s="2" t="s">
        <v>1648</v>
      </c>
      <c r="N8" s="618">
        <v>12</v>
      </c>
      <c r="O8" s="616"/>
      <c r="Q8" s="715">
        <f t="shared" ref="Q8:Q71" si="3">N8*H8</f>
        <v>515.52</v>
      </c>
    </row>
    <row r="9" spans="1:17" s="155" customFormat="1" ht="15.75" x14ac:dyDescent="0.25">
      <c r="A9" s="6" t="s">
        <v>12</v>
      </c>
      <c r="B9" s="886" t="s">
        <v>1030</v>
      </c>
      <c r="C9" s="886" t="s">
        <v>1109</v>
      </c>
      <c r="D9" s="6" t="s">
        <v>1110</v>
      </c>
      <c r="E9" s="2"/>
      <c r="F9" s="6" t="s">
        <v>1240</v>
      </c>
      <c r="G9" s="2" t="s">
        <v>3</v>
      </c>
      <c r="H9" s="897">
        <v>42.97</v>
      </c>
      <c r="I9" s="625">
        <f t="shared" ref="I9:I20" si="4">+H9/2</f>
        <v>21.484999999999999</v>
      </c>
      <c r="J9" s="625">
        <f t="shared" ref="J9:J20" si="5">+H9/3</f>
        <v>14.323333333333332</v>
      </c>
      <c r="K9" s="624">
        <f t="shared" ref="K9:K18" si="6">+H9+(H9*20%)</f>
        <v>51.564</v>
      </c>
      <c r="L9" s="617">
        <v>42816</v>
      </c>
      <c r="M9" s="2" t="s">
        <v>1648</v>
      </c>
      <c r="N9" s="618">
        <v>8</v>
      </c>
      <c r="O9" s="616"/>
      <c r="Q9" s="715">
        <f t="shared" si="3"/>
        <v>343.76</v>
      </c>
    </row>
    <row r="10" spans="1:17" s="155" customFormat="1" ht="15.75" x14ac:dyDescent="0.25">
      <c r="A10" s="6" t="s">
        <v>53</v>
      </c>
      <c r="B10" s="886" t="s">
        <v>784</v>
      </c>
      <c r="C10" s="886" t="s">
        <v>774</v>
      </c>
      <c r="D10" s="6" t="s">
        <v>776</v>
      </c>
      <c r="E10" s="6"/>
      <c r="F10" s="6" t="s">
        <v>1620</v>
      </c>
      <c r="G10" s="6" t="s">
        <v>3</v>
      </c>
      <c r="H10" s="897">
        <v>17.5</v>
      </c>
      <c r="I10" s="627">
        <f t="shared" si="4"/>
        <v>8.75</v>
      </c>
      <c r="J10" s="627">
        <f t="shared" si="5"/>
        <v>5.833333333333333</v>
      </c>
      <c r="K10" s="626">
        <f t="shared" si="6"/>
        <v>21</v>
      </c>
      <c r="L10" s="614">
        <v>42816</v>
      </c>
      <c r="M10" s="2" t="s">
        <v>1648</v>
      </c>
      <c r="N10" s="177">
        <v>10</v>
      </c>
      <c r="O10" s="616"/>
      <c r="Q10" s="715">
        <f t="shared" si="3"/>
        <v>175</v>
      </c>
    </row>
    <row r="11" spans="1:17" s="155" customFormat="1" ht="15.75" x14ac:dyDescent="0.25">
      <c r="A11" s="6" t="s">
        <v>53</v>
      </c>
      <c r="B11" s="886" t="s">
        <v>791</v>
      </c>
      <c r="C11" s="891" t="s">
        <v>798</v>
      </c>
      <c r="D11" s="2" t="s">
        <v>907</v>
      </c>
      <c r="E11" s="6"/>
      <c r="F11" s="6" t="s">
        <v>1620</v>
      </c>
      <c r="G11" s="6" t="s">
        <v>3</v>
      </c>
      <c r="H11" s="897">
        <v>44.19</v>
      </c>
      <c r="I11" s="625">
        <f t="shared" si="4"/>
        <v>22.094999999999999</v>
      </c>
      <c r="J11" s="625">
        <f t="shared" si="5"/>
        <v>14.729999999999999</v>
      </c>
      <c r="K11" s="624">
        <f t="shared" si="6"/>
        <v>53.027999999999999</v>
      </c>
      <c r="L11" s="617">
        <v>42816</v>
      </c>
      <c r="M11" s="2" t="s">
        <v>1648</v>
      </c>
      <c r="N11" s="177">
        <v>7</v>
      </c>
      <c r="O11" s="616"/>
      <c r="Q11" s="715">
        <f t="shared" si="3"/>
        <v>309.33</v>
      </c>
    </row>
    <row r="12" spans="1:17" s="155" customFormat="1" ht="15.75" x14ac:dyDescent="0.25">
      <c r="A12" s="6" t="s">
        <v>53</v>
      </c>
      <c r="B12" s="886" t="s">
        <v>1241</v>
      </c>
      <c r="C12" s="886" t="s">
        <v>1275</v>
      </c>
      <c r="D12" s="6" t="s">
        <v>1484</v>
      </c>
      <c r="E12" s="6"/>
      <c r="F12" s="6" t="s">
        <v>338</v>
      </c>
      <c r="G12" s="6" t="s">
        <v>3</v>
      </c>
      <c r="H12" s="898">
        <v>43.09</v>
      </c>
      <c r="I12" s="625">
        <f t="shared" si="4"/>
        <v>21.545000000000002</v>
      </c>
      <c r="J12" s="625">
        <f t="shared" si="5"/>
        <v>14.363333333333335</v>
      </c>
      <c r="K12" s="624">
        <f t="shared" si="6"/>
        <v>51.708000000000006</v>
      </c>
      <c r="L12" s="617">
        <v>42816</v>
      </c>
      <c r="M12" s="2" t="s">
        <v>1648</v>
      </c>
      <c r="N12" s="177">
        <v>7</v>
      </c>
      <c r="O12" s="616"/>
      <c r="Q12" s="715">
        <f t="shared" si="3"/>
        <v>301.63</v>
      </c>
    </row>
    <row r="13" spans="1:17" s="155" customFormat="1" ht="15.75" x14ac:dyDescent="0.25">
      <c r="A13" s="6" t="s">
        <v>53</v>
      </c>
      <c r="B13" s="886" t="s">
        <v>3503</v>
      </c>
      <c r="C13" s="886" t="s">
        <v>3567</v>
      </c>
      <c r="D13" s="6" t="s">
        <v>3539</v>
      </c>
      <c r="E13" s="6"/>
      <c r="F13" s="6"/>
      <c r="G13" s="6" t="s">
        <v>3</v>
      </c>
      <c r="H13" s="898">
        <v>98.4</v>
      </c>
      <c r="I13" s="627">
        <f t="shared" si="4"/>
        <v>49.2</v>
      </c>
      <c r="J13" s="627">
        <f t="shared" si="5"/>
        <v>32.800000000000004</v>
      </c>
      <c r="K13" s="626">
        <f t="shared" si="6"/>
        <v>118.08000000000001</v>
      </c>
      <c r="L13" s="617">
        <v>42816</v>
      </c>
      <c r="M13" s="2" t="s">
        <v>1648</v>
      </c>
      <c r="N13" s="177">
        <v>1</v>
      </c>
      <c r="O13" s="616"/>
      <c r="Q13" s="715">
        <f t="shared" si="3"/>
        <v>98.4</v>
      </c>
    </row>
    <row r="14" spans="1:17" s="155" customFormat="1" ht="15.75" x14ac:dyDescent="0.25">
      <c r="A14" s="6" t="s">
        <v>53</v>
      </c>
      <c r="B14" s="886" t="s">
        <v>3404</v>
      </c>
      <c r="C14" s="886" t="s">
        <v>3405</v>
      </c>
      <c r="D14" s="6" t="s">
        <v>3569</v>
      </c>
      <c r="E14" s="6"/>
      <c r="F14" s="6"/>
      <c r="G14" s="613" t="s">
        <v>3</v>
      </c>
      <c r="H14" s="898">
        <v>10.27</v>
      </c>
      <c r="I14" s="625">
        <f t="shared" si="4"/>
        <v>5.1349999999999998</v>
      </c>
      <c r="J14" s="625">
        <f t="shared" si="5"/>
        <v>3.4233333333333333</v>
      </c>
      <c r="K14" s="624">
        <f t="shared" si="6"/>
        <v>12.324</v>
      </c>
      <c r="L14" s="614">
        <v>42816</v>
      </c>
      <c r="M14" s="2" t="s">
        <v>1648</v>
      </c>
      <c r="N14" s="177">
        <v>159</v>
      </c>
      <c r="O14" s="616"/>
      <c r="Q14" s="715">
        <f t="shared" si="3"/>
        <v>1632.9299999999998</v>
      </c>
    </row>
    <row r="15" spans="1:17" s="155" customFormat="1" ht="15.75" x14ac:dyDescent="0.25">
      <c r="A15" s="6" t="s">
        <v>53</v>
      </c>
      <c r="B15" s="886" t="s">
        <v>1233</v>
      </c>
      <c r="C15" s="886" t="s">
        <v>579</v>
      </c>
      <c r="D15" s="6" t="s">
        <v>1492</v>
      </c>
      <c r="E15" s="6"/>
      <c r="F15" s="6" t="s">
        <v>1295</v>
      </c>
      <c r="G15" s="2" t="s">
        <v>3</v>
      </c>
      <c r="H15" s="898">
        <v>37.9</v>
      </c>
      <c r="I15" s="627">
        <f t="shared" si="4"/>
        <v>18.95</v>
      </c>
      <c r="J15" s="627">
        <f t="shared" si="5"/>
        <v>12.633333333333333</v>
      </c>
      <c r="K15" s="626">
        <f t="shared" si="6"/>
        <v>45.48</v>
      </c>
      <c r="L15" s="617">
        <v>42816</v>
      </c>
      <c r="M15" s="2" t="s">
        <v>1648</v>
      </c>
      <c r="N15" s="177">
        <v>7</v>
      </c>
      <c r="O15" s="616"/>
      <c r="Q15" s="715">
        <f t="shared" si="3"/>
        <v>265.3</v>
      </c>
    </row>
    <row r="16" spans="1:17" s="155" customFormat="1" ht="15.75" x14ac:dyDescent="0.25">
      <c r="A16" s="6" t="s">
        <v>45</v>
      </c>
      <c r="B16" s="886" t="s">
        <v>50</v>
      </c>
      <c r="C16" s="886" t="s">
        <v>571</v>
      </c>
      <c r="D16" s="6" t="s">
        <v>240</v>
      </c>
      <c r="E16" s="6" t="s">
        <v>51</v>
      </c>
      <c r="F16" s="6" t="s">
        <v>338</v>
      </c>
      <c r="G16" s="2" t="s">
        <v>3</v>
      </c>
      <c r="H16" s="897">
        <v>39.5</v>
      </c>
      <c r="I16" s="625">
        <f t="shared" si="4"/>
        <v>19.75</v>
      </c>
      <c r="J16" s="625">
        <f t="shared" si="5"/>
        <v>13.166666666666666</v>
      </c>
      <c r="K16" s="624">
        <f t="shared" si="6"/>
        <v>47.4</v>
      </c>
      <c r="L16" s="617">
        <v>42816</v>
      </c>
      <c r="M16" s="2" t="s">
        <v>1648</v>
      </c>
      <c r="N16" s="177">
        <v>1</v>
      </c>
      <c r="O16" s="616"/>
      <c r="Q16" s="715">
        <f t="shared" si="3"/>
        <v>39.5</v>
      </c>
    </row>
    <row r="17" spans="1:17" s="155" customFormat="1" ht="15.75" x14ac:dyDescent="0.25">
      <c r="A17" s="6" t="s">
        <v>45</v>
      </c>
      <c r="B17" s="886" t="s">
        <v>789</v>
      </c>
      <c r="C17" s="886" t="s">
        <v>750</v>
      </c>
      <c r="D17" s="6" t="s">
        <v>751</v>
      </c>
      <c r="E17" s="6"/>
      <c r="F17" s="6" t="s">
        <v>1620</v>
      </c>
      <c r="G17" s="6" t="s">
        <v>3</v>
      </c>
      <c r="H17" s="897">
        <v>47.51</v>
      </c>
      <c r="I17" s="627">
        <f t="shared" si="4"/>
        <v>23.754999999999999</v>
      </c>
      <c r="J17" s="627">
        <f t="shared" si="5"/>
        <v>15.836666666666666</v>
      </c>
      <c r="K17" s="626">
        <f t="shared" si="6"/>
        <v>57.012</v>
      </c>
      <c r="L17" s="617">
        <v>42816</v>
      </c>
      <c r="M17" s="2" t="s">
        <v>1648</v>
      </c>
      <c r="N17" s="177">
        <v>5</v>
      </c>
      <c r="O17" s="616"/>
      <c r="Q17" s="715">
        <f t="shared" si="3"/>
        <v>237.54999999999998</v>
      </c>
    </row>
    <row r="18" spans="1:17" s="516" customFormat="1" ht="15.75" x14ac:dyDescent="0.25">
      <c r="A18" s="8" t="s">
        <v>45</v>
      </c>
      <c r="B18" s="887" t="s">
        <v>481</v>
      </c>
      <c r="C18" s="887" t="s">
        <v>3802</v>
      </c>
      <c r="D18" s="170" t="s">
        <v>3933</v>
      </c>
      <c r="E18" s="170"/>
      <c r="F18" s="8"/>
      <c r="G18" s="6" t="s">
        <v>3</v>
      </c>
      <c r="H18" s="899">
        <v>41.81</v>
      </c>
      <c r="I18" s="628"/>
      <c r="J18" s="628"/>
      <c r="K18" s="626">
        <f t="shared" si="6"/>
        <v>50.172000000000004</v>
      </c>
      <c r="L18" s="617">
        <v>42816</v>
      </c>
      <c r="M18" s="8" t="s">
        <v>1648</v>
      </c>
      <c r="N18" s="618">
        <v>1</v>
      </c>
      <c r="O18" s="620"/>
      <c r="Q18" s="715">
        <f t="shared" si="3"/>
        <v>41.81</v>
      </c>
    </row>
    <row r="19" spans="1:17" s="155" customFormat="1" ht="15.75" x14ac:dyDescent="0.25">
      <c r="A19" s="6" t="s">
        <v>45</v>
      </c>
      <c r="B19" s="886" t="s">
        <v>1063</v>
      </c>
      <c r="C19" s="886" t="s">
        <v>1171</v>
      </c>
      <c r="D19" s="6" t="s">
        <v>1069</v>
      </c>
      <c r="E19" s="6" t="s">
        <v>2444</v>
      </c>
      <c r="F19" s="6" t="s">
        <v>1664</v>
      </c>
      <c r="G19" s="2" t="s">
        <v>3</v>
      </c>
      <c r="H19" s="897">
        <v>42.96</v>
      </c>
      <c r="I19" s="625">
        <f t="shared" si="4"/>
        <v>21.48</v>
      </c>
      <c r="J19" s="625">
        <f t="shared" si="5"/>
        <v>14.32</v>
      </c>
      <c r="K19" s="624">
        <f t="shared" ref="K19:K30" si="7">+H19+(H19*20%)</f>
        <v>51.552</v>
      </c>
      <c r="L19" s="617">
        <v>42816</v>
      </c>
      <c r="M19" s="2" t="s">
        <v>1648</v>
      </c>
      <c r="N19" s="177">
        <v>15</v>
      </c>
      <c r="O19" s="616"/>
      <c r="Q19" s="715">
        <f t="shared" si="3"/>
        <v>644.4</v>
      </c>
    </row>
    <row r="20" spans="1:17" s="155" customFormat="1" ht="15.75" x14ac:dyDescent="0.25">
      <c r="A20" s="6" t="s">
        <v>45</v>
      </c>
      <c r="B20" s="886" t="s">
        <v>1168</v>
      </c>
      <c r="C20" s="886" t="s">
        <v>1172</v>
      </c>
      <c r="D20" s="6" t="s">
        <v>1170</v>
      </c>
      <c r="E20" s="6"/>
      <c r="F20" s="6" t="s">
        <v>1620</v>
      </c>
      <c r="G20" s="6" t="s">
        <v>3</v>
      </c>
      <c r="H20" s="898">
        <v>42.96</v>
      </c>
      <c r="I20" s="627">
        <f t="shared" si="4"/>
        <v>21.48</v>
      </c>
      <c r="J20" s="627">
        <f t="shared" si="5"/>
        <v>14.32</v>
      </c>
      <c r="K20" s="626">
        <f t="shared" si="7"/>
        <v>51.552</v>
      </c>
      <c r="L20" s="617">
        <v>42816</v>
      </c>
      <c r="M20" s="2" t="s">
        <v>1648</v>
      </c>
      <c r="N20" s="618">
        <v>16</v>
      </c>
      <c r="O20" s="616"/>
      <c r="Q20" s="715">
        <f t="shared" si="3"/>
        <v>687.36</v>
      </c>
    </row>
    <row r="21" spans="1:17" s="155" customFormat="1" ht="15.75" x14ac:dyDescent="0.25">
      <c r="A21" s="6" t="s">
        <v>45</v>
      </c>
      <c r="B21" s="886" t="s">
        <v>2588</v>
      </c>
      <c r="C21" s="886" t="s">
        <v>2659</v>
      </c>
      <c r="D21" s="6" t="s">
        <v>2801</v>
      </c>
      <c r="E21" s="6"/>
      <c r="F21" s="6" t="s">
        <v>2844</v>
      </c>
      <c r="G21" s="6" t="s">
        <v>3</v>
      </c>
      <c r="H21" s="898">
        <v>36.200000000000003</v>
      </c>
      <c r="I21" s="625">
        <f t="shared" ref="I21:I83" si="8">+H21/2</f>
        <v>18.100000000000001</v>
      </c>
      <c r="J21" s="625">
        <f t="shared" ref="J21:J83" si="9">+H21/3</f>
        <v>12.066666666666668</v>
      </c>
      <c r="K21" s="624">
        <f t="shared" si="7"/>
        <v>43.440000000000005</v>
      </c>
      <c r="L21" s="617">
        <v>42816</v>
      </c>
      <c r="M21" s="2" t="s">
        <v>1648</v>
      </c>
      <c r="N21" s="618">
        <v>1</v>
      </c>
      <c r="O21" s="616"/>
      <c r="Q21" s="715">
        <f t="shared" si="3"/>
        <v>36.200000000000003</v>
      </c>
    </row>
    <row r="22" spans="1:17" s="155" customFormat="1" ht="15.75" x14ac:dyDescent="0.25">
      <c r="A22" s="6" t="s">
        <v>36</v>
      </c>
      <c r="B22" s="886" t="s">
        <v>46</v>
      </c>
      <c r="C22" s="886" t="s">
        <v>54</v>
      </c>
      <c r="D22" s="6" t="s">
        <v>213</v>
      </c>
      <c r="E22" s="6" t="s">
        <v>377</v>
      </c>
      <c r="F22" s="6" t="s">
        <v>340</v>
      </c>
      <c r="G22" s="613" t="s">
        <v>3</v>
      </c>
      <c r="H22" s="897">
        <v>46.83</v>
      </c>
      <c r="I22" s="627">
        <f t="shared" si="8"/>
        <v>23.414999999999999</v>
      </c>
      <c r="J22" s="627">
        <f t="shared" si="9"/>
        <v>15.61</v>
      </c>
      <c r="K22" s="626">
        <f t="shared" si="7"/>
        <v>56.195999999999998</v>
      </c>
      <c r="L22" s="614">
        <v>42816</v>
      </c>
      <c r="M22" s="2" t="s">
        <v>1648</v>
      </c>
      <c r="N22" s="177">
        <v>16</v>
      </c>
      <c r="O22" s="616"/>
      <c r="Q22" s="715">
        <f t="shared" si="3"/>
        <v>749.28</v>
      </c>
    </row>
    <row r="23" spans="1:17" s="155" customFormat="1" ht="15.75" x14ac:dyDescent="0.25">
      <c r="A23" s="6" t="s">
        <v>36</v>
      </c>
      <c r="B23" s="886" t="s">
        <v>915</v>
      </c>
      <c r="C23" s="891" t="s">
        <v>914</v>
      </c>
      <c r="D23" s="2" t="s">
        <v>916</v>
      </c>
      <c r="E23" s="6"/>
      <c r="F23" s="6" t="s">
        <v>2848</v>
      </c>
      <c r="G23" s="2" t="s">
        <v>3</v>
      </c>
      <c r="H23" s="897">
        <v>12.94</v>
      </c>
      <c r="I23" s="625">
        <f t="shared" si="8"/>
        <v>6.47</v>
      </c>
      <c r="J23" s="625">
        <f t="shared" si="9"/>
        <v>4.3133333333333335</v>
      </c>
      <c r="K23" s="624">
        <f t="shared" si="7"/>
        <v>15.527999999999999</v>
      </c>
      <c r="L23" s="617">
        <v>42816</v>
      </c>
      <c r="M23" s="2" t="s">
        <v>1648</v>
      </c>
      <c r="N23" s="177">
        <v>52</v>
      </c>
      <c r="O23" s="616"/>
      <c r="Q23" s="715">
        <f t="shared" si="3"/>
        <v>672.88</v>
      </c>
    </row>
    <row r="24" spans="1:17" s="516" customFormat="1" ht="15.75" x14ac:dyDescent="0.25">
      <c r="A24" s="8" t="s">
        <v>36</v>
      </c>
      <c r="B24" s="887" t="s">
        <v>46</v>
      </c>
      <c r="C24" s="887" t="s">
        <v>160</v>
      </c>
      <c r="D24" s="170" t="s">
        <v>3937</v>
      </c>
      <c r="E24" s="170"/>
      <c r="F24" s="8"/>
      <c r="G24" s="2" t="s">
        <v>3</v>
      </c>
      <c r="H24" s="899">
        <v>12.94</v>
      </c>
      <c r="I24" s="628">
        <f t="shared" si="8"/>
        <v>6.47</v>
      </c>
      <c r="J24" s="628">
        <f t="shared" si="9"/>
        <v>4.3133333333333335</v>
      </c>
      <c r="K24" s="624">
        <f t="shared" si="7"/>
        <v>15.527999999999999</v>
      </c>
      <c r="L24" s="617">
        <v>42816</v>
      </c>
      <c r="M24" s="8" t="s">
        <v>1648</v>
      </c>
      <c r="N24" s="618">
        <v>1</v>
      </c>
      <c r="O24" s="620"/>
      <c r="Q24" s="715">
        <f t="shared" si="3"/>
        <v>12.94</v>
      </c>
    </row>
    <row r="25" spans="1:17" s="155" customFormat="1" ht="15.75" x14ac:dyDescent="0.25">
      <c r="A25" s="6" t="s">
        <v>36</v>
      </c>
      <c r="B25" s="886" t="s">
        <v>1650</v>
      </c>
      <c r="C25" s="886" t="s">
        <v>160</v>
      </c>
      <c r="D25" s="6" t="s">
        <v>967</v>
      </c>
      <c r="E25" s="6"/>
      <c r="F25" s="6" t="s">
        <v>340</v>
      </c>
      <c r="G25" s="6" t="s">
        <v>3</v>
      </c>
      <c r="H25" s="897">
        <v>46.83</v>
      </c>
      <c r="I25" s="627">
        <f t="shared" si="8"/>
        <v>23.414999999999999</v>
      </c>
      <c r="J25" s="627">
        <f t="shared" si="9"/>
        <v>15.61</v>
      </c>
      <c r="K25" s="626">
        <f t="shared" si="7"/>
        <v>56.195999999999998</v>
      </c>
      <c r="L25" s="617">
        <v>42816</v>
      </c>
      <c r="M25" s="2" t="s">
        <v>1648</v>
      </c>
      <c r="N25" s="177">
        <v>9</v>
      </c>
      <c r="O25" s="616"/>
      <c r="Q25" s="715">
        <f t="shared" si="3"/>
        <v>421.46999999999997</v>
      </c>
    </row>
    <row r="26" spans="1:17" s="155" customFormat="1" ht="15.75" x14ac:dyDescent="0.25">
      <c r="A26" s="6" t="s">
        <v>36</v>
      </c>
      <c r="B26" s="886" t="s">
        <v>1650</v>
      </c>
      <c r="C26" s="886" t="s">
        <v>157</v>
      </c>
      <c r="D26" s="6" t="s">
        <v>2734</v>
      </c>
      <c r="E26" s="6"/>
      <c r="F26" s="6" t="s">
        <v>340</v>
      </c>
      <c r="G26" s="6" t="s">
        <v>3</v>
      </c>
      <c r="H26" s="897">
        <v>46.83</v>
      </c>
      <c r="I26" s="625">
        <f t="shared" si="8"/>
        <v>23.414999999999999</v>
      </c>
      <c r="J26" s="625">
        <f t="shared" si="9"/>
        <v>15.61</v>
      </c>
      <c r="K26" s="624">
        <f t="shared" si="7"/>
        <v>56.195999999999998</v>
      </c>
      <c r="L26" s="614">
        <v>42816</v>
      </c>
      <c r="M26" s="2" t="s">
        <v>1648</v>
      </c>
      <c r="N26" s="177">
        <v>4</v>
      </c>
      <c r="O26" s="616"/>
      <c r="Q26" s="715">
        <f t="shared" si="3"/>
        <v>187.32</v>
      </c>
    </row>
    <row r="27" spans="1:17" s="155" customFormat="1" ht="15.75" x14ac:dyDescent="0.25">
      <c r="A27" s="6" t="s">
        <v>27</v>
      </c>
      <c r="B27" s="886" t="s">
        <v>460</v>
      </c>
      <c r="C27" s="886" t="s">
        <v>476</v>
      </c>
      <c r="D27" s="6" t="s">
        <v>463</v>
      </c>
      <c r="E27" s="6"/>
      <c r="F27" s="6" t="s">
        <v>464</v>
      </c>
      <c r="G27" s="2" t="s">
        <v>3</v>
      </c>
      <c r="H27" s="897">
        <v>35.36</v>
      </c>
      <c r="I27" s="627">
        <f t="shared" si="8"/>
        <v>17.68</v>
      </c>
      <c r="J27" s="627">
        <f t="shared" si="9"/>
        <v>11.786666666666667</v>
      </c>
      <c r="K27" s="626">
        <f t="shared" si="7"/>
        <v>42.432000000000002</v>
      </c>
      <c r="L27" s="617">
        <v>42816</v>
      </c>
      <c r="M27" s="2" t="s">
        <v>1648</v>
      </c>
      <c r="N27" s="177">
        <v>5</v>
      </c>
      <c r="O27" s="616"/>
      <c r="Q27" s="715">
        <f t="shared" si="3"/>
        <v>176.8</v>
      </c>
    </row>
    <row r="28" spans="1:17" s="155" customFormat="1" ht="15.75" x14ac:dyDescent="0.25">
      <c r="A28" s="6" t="s">
        <v>27</v>
      </c>
      <c r="B28" s="886" t="s">
        <v>50</v>
      </c>
      <c r="C28" s="886" t="s">
        <v>570</v>
      </c>
      <c r="D28" s="6" t="s">
        <v>239</v>
      </c>
      <c r="E28" s="6" t="s">
        <v>51</v>
      </c>
      <c r="F28" s="6" t="s">
        <v>339</v>
      </c>
      <c r="G28" s="6" t="s">
        <v>3</v>
      </c>
      <c r="H28" s="897">
        <v>39.5</v>
      </c>
      <c r="I28" s="625">
        <f t="shared" si="8"/>
        <v>19.75</v>
      </c>
      <c r="J28" s="625">
        <f t="shared" si="9"/>
        <v>13.166666666666666</v>
      </c>
      <c r="K28" s="624">
        <f t="shared" si="7"/>
        <v>47.4</v>
      </c>
      <c r="L28" s="617">
        <v>42816</v>
      </c>
      <c r="M28" s="2" t="s">
        <v>1648</v>
      </c>
      <c r="N28" s="177">
        <v>2</v>
      </c>
      <c r="O28" s="616"/>
      <c r="Q28" s="715">
        <f t="shared" si="3"/>
        <v>79</v>
      </c>
    </row>
    <row r="29" spans="1:17" s="155" customFormat="1" ht="15.75" x14ac:dyDescent="0.25">
      <c r="A29" s="6" t="s">
        <v>27</v>
      </c>
      <c r="B29" s="886" t="s">
        <v>59</v>
      </c>
      <c r="C29" s="886" t="s">
        <v>550</v>
      </c>
      <c r="D29" s="6" t="s">
        <v>601</v>
      </c>
      <c r="E29" s="6"/>
      <c r="F29" s="6" t="s">
        <v>338</v>
      </c>
      <c r="G29" s="6" t="s">
        <v>3</v>
      </c>
      <c r="H29" s="897">
        <v>37.107999999999997</v>
      </c>
      <c r="I29" s="627">
        <f t="shared" si="8"/>
        <v>18.553999999999998</v>
      </c>
      <c r="J29" s="627">
        <f t="shared" si="9"/>
        <v>12.369333333333332</v>
      </c>
      <c r="K29" s="626">
        <f t="shared" si="7"/>
        <v>44.529599999999995</v>
      </c>
      <c r="L29" s="617">
        <v>42816</v>
      </c>
      <c r="M29" s="2" t="s">
        <v>1648</v>
      </c>
      <c r="N29" s="177">
        <v>2</v>
      </c>
      <c r="O29" s="616"/>
      <c r="Q29" s="715">
        <f t="shared" si="3"/>
        <v>74.215999999999994</v>
      </c>
    </row>
    <row r="30" spans="1:17" s="155" customFormat="1" ht="15.75" x14ac:dyDescent="0.25">
      <c r="A30" s="6" t="s">
        <v>27</v>
      </c>
      <c r="B30" s="886" t="s">
        <v>2271</v>
      </c>
      <c r="C30" s="886" t="s">
        <v>164</v>
      </c>
      <c r="D30" s="6" t="s">
        <v>817</v>
      </c>
      <c r="E30" s="6"/>
      <c r="F30" s="6" t="s">
        <v>1295</v>
      </c>
      <c r="G30" s="613" t="s">
        <v>3</v>
      </c>
      <c r="H30" s="898">
        <v>35.15</v>
      </c>
      <c r="I30" s="625">
        <f t="shared" si="8"/>
        <v>17.574999999999999</v>
      </c>
      <c r="J30" s="625">
        <f t="shared" si="9"/>
        <v>11.716666666666667</v>
      </c>
      <c r="K30" s="626">
        <f t="shared" si="7"/>
        <v>42.18</v>
      </c>
      <c r="L30" s="617">
        <v>42816</v>
      </c>
      <c r="M30" s="2" t="s">
        <v>1648</v>
      </c>
      <c r="N30" s="177">
        <v>1</v>
      </c>
      <c r="O30" s="616"/>
      <c r="Q30" s="715">
        <f t="shared" si="3"/>
        <v>35.15</v>
      </c>
    </row>
    <row r="31" spans="1:17" s="155" customFormat="1" ht="15.75" x14ac:dyDescent="0.25">
      <c r="A31" s="6" t="s">
        <v>14</v>
      </c>
      <c r="B31" s="886" t="s">
        <v>1334</v>
      </c>
      <c r="C31" s="886" t="s">
        <v>1338</v>
      </c>
      <c r="D31" s="6" t="s">
        <v>1339</v>
      </c>
      <c r="E31" s="6"/>
      <c r="F31" s="6" t="s">
        <v>339</v>
      </c>
      <c r="G31" s="2" t="s">
        <v>3</v>
      </c>
      <c r="H31" s="898">
        <v>32.29</v>
      </c>
      <c r="I31" s="627">
        <f t="shared" si="8"/>
        <v>16.145</v>
      </c>
      <c r="J31" s="627">
        <f t="shared" si="9"/>
        <v>10.763333333333334</v>
      </c>
      <c r="K31" s="624">
        <f t="shared" ref="K31" si="10">+H31+(H31*20%)</f>
        <v>38.747999999999998</v>
      </c>
      <c r="L31" s="617">
        <v>42816</v>
      </c>
      <c r="M31" s="2" t="s">
        <v>1648</v>
      </c>
      <c r="N31" s="177">
        <v>5</v>
      </c>
      <c r="O31" s="616"/>
      <c r="Q31" s="715">
        <f t="shared" si="3"/>
        <v>161.44999999999999</v>
      </c>
    </row>
    <row r="32" spans="1:17" s="155" customFormat="1" ht="15.75" x14ac:dyDescent="0.25">
      <c r="A32" s="6" t="s">
        <v>14</v>
      </c>
      <c r="B32" s="886" t="s">
        <v>1385</v>
      </c>
      <c r="C32" s="891" t="s">
        <v>2283</v>
      </c>
      <c r="D32" s="2" t="s">
        <v>2455</v>
      </c>
      <c r="E32" s="6"/>
      <c r="F32" s="6"/>
      <c r="G32" s="2" t="s">
        <v>3</v>
      </c>
      <c r="H32" s="898">
        <v>33</v>
      </c>
      <c r="I32" s="625">
        <f t="shared" si="8"/>
        <v>16.5</v>
      </c>
      <c r="J32" s="625">
        <f t="shared" si="9"/>
        <v>11</v>
      </c>
      <c r="K32" s="624">
        <f t="shared" ref="K32:K83" si="11">+H32+(H32*20%)</f>
        <v>39.6</v>
      </c>
      <c r="L32" s="617">
        <v>42816</v>
      </c>
      <c r="M32" s="2" t="s">
        <v>1648</v>
      </c>
      <c r="N32" s="618">
        <v>1</v>
      </c>
      <c r="O32" s="616"/>
      <c r="Q32" s="715">
        <f t="shared" si="3"/>
        <v>33</v>
      </c>
    </row>
    <row r="33" spans="1:17" s="155" customFormat="1" ht="15.75" x14ac:dyDescent="0.25">
      <c r="A33" s="6" t="s">
        <v>14</v>
      </c>
      <c r="B33" s="886" t="s">
        <v>3016</v>
      </c>
      <c r="C33" s="891" t="s">
        <v>3030</v>
      </c>
      <c r="D33" s="2" t="s">
        <v>3041</v>
      </c>
      <c r="E33" s="6"/>
      <c r="F33" s="6"/>
      <c r="G33" s="6" t="s">
        <v>3</v>
      </c>
      <c r="H33" s="898">
        <v>42.75</v>
      </c>
      <c r="I33" s="627">
        <f t="shared" si="8"/>
        <v>21.375</v>
      </c>
      <c r="J33" s="627">
        <f t="shared" si="9"/>
        <v>14.25</v>
      </c>
      <c r="K33" s="626">
        <f t="shared" si="11"/>
        <v>51.3</v>
      </c>
      <c r="L33" s="617">
        <v>42816</v>
      </c>
      <c r="M33" s="2" t="s">
        <v>1648</v>
      </c>
      <c r="N33" s="618">
        <v>1</v>
      </c>
      <c r="O33" s="616"/>
      <c r="Q33" s="715">
        <f t="shared" si="3"/>
        <v>42.75</v>
      </c>
    </row>
    <row r="34" spans="1:17" s="155" customFormat="1" ht="15.75" x14ac:dyDescent="0.25">
      <c r="A34" s="6" t="s">
        <v>14</v>
      </c>
      <c r="B34" s="886" t="s">
        <v>3016</v>
      </c>
      <c r="C34" s="891" t="s">
        <v>3031</v>
      </c>
      <c r="D34" s="2" t="s">
        <v>3042</v>
      </c>
      <c r="E34" s="6" t="s">
        <v>3052</v>
      </c>
      <c r="F34" s="6"/>
      <c r="G34" s="6" t="s">
        <v>3</v>
      </c>
      <c r="H34" s="898">
        <v>4</v>
      </c>
      <c r="I34" s="625">
        <f t="shared" si="8"/>
        <v>2</v>
      </c>
      <c r="J34" s="625">
        <f t="shared" si="9"/>
        <v>1.3333333333333333</v>
      </c>
      <c r="K34" s="624">
        <f t="shared" si="11"/>
        <v>4.8</v>
      </c>
      <c r="L34" s="614">
        <v>42816</v>
      </c>
      <c r="M34" s="2" t="s">
        <v>1648</v>
      </c>
      <c r="N34" s="618">
        <v>6</v>
      </c>
      <c r="O34" s="616" t="s">
        <v>4017</v>
      </c>
      <c r="Q34" s="715">
        <f t="shared" si="3"/>
        <v>24</v>
      </c>
    </row>
    <row r="35" spans="1:17" s="155" customFormat="1" ht="15.75" x14ac:dyDescent="0.25">
      <c r="A35" s="6" t="s">
        <v>14</v>
      </c>
      <c r="B35" s="886" t="s">
        <v>2861</v>
      </c>
      <c r="C35" s="891" t="s">
        <v>2686</v>
      </c>
      <c r="D35" s="2" t="s">
        <v>2697</v>
      </c>
      <c r="E35" s="6" t="s">
        <v>3053</v>
      </c>
      <c r="F35" s="6"/>
      <c r="G35" s="2" t="s">
        <v>3</v>
      </c>
      <c r="H35" s="898">
        <v>31.06</v>
      </c>
      <c r="I35" s="627">
        <f t="shared" si="8"/>
        <v>15.53</v>
      </c>
      <c r="J35" s="627">
        <f t="shared" si="9"/>
        <v>10.353333333333333</v>
      </c>
      <c r="K35" s="626">
        <f t="shared" si="11"/>
        <v>37.271999999999998</v>
      </c>
      <c r="L35" s="617">
        <v>42816</v>
      </c>
      <c r="M35" s="2" t="s">
        <v>1648</v>
      </c>
      <c r="N35" s="618">
        <v>3</v>
      </c>
      <c r="O35" s="616"/>
      <c r="Q35" s="715">
        <f t="shared" si="3"/>
        <v>93.179999999999993</v>
      </c>
    </row>
    <row r="36" spans="1:17" s="155" customFormat="1" ht="15.75" x14ac:dyDescent="0.25">
      <c r="A36" s="6" t="s">
        <v>14</v>
      </c>
      <c r="B36" s="886" t="s">
        <v>3023</v>
      </c>
      <c r="C36" s="891" t="s">
        <v>3033</v>
      </c>
      <c r="D36" s="2" t="s">
        <v>3044</v>
      </c>
      <c r="E36" s="6"/>
      <c r="F36" s="6"/>
      <c r="G36" s="6" t="s">
        <v>3</v>
      </c>
      <c r="H36" s="898">
        <v>31.06</v>
      </c>
      <c r="I36" s="625">
        <f t="shared" si="8"/>
        <v>15.53</v>
      </c>
      <c r="J36" s="625">
        <f t="shared" si="9"/>
        <v>10.353333333333333</v>
      </c>
      <c r="K36" s="624">
        <f t="shared" si="11"/>
        <v>37.271999999999998</v>
      </c>
      <c r="L36" s="617">
        <v>42816</v>
      </c>
      <c r="M36" s="2" t="s">
        <v>1648</v>
      </c>
      <c r="N36" s="618">
        <v>1</v>
      </c>
      <c r="O36" s="616"/>
      <c r="Q36" s="715">
        <f t="shared" si="3"/>
        <v>31.06</v>
      </c>
    </row>
    <row r="37" spans="1:17" s="155" customFormat="1" ht="15.75" x14ac:dyDescent="0.25">
      <c r="A37" s="6" t="s">
        <v>14</v>
      </c>
      <c r="B37" s="886" t="s">
        <v>3023</v>
      </c>
      <c r="C37" s="891" t="s">
        <v>2687</v>
      </c>
      <c r="D37" s="2" t="s">
        <v>2698</v>
      </c>
      <c r="E37" s="6"/>
      <c r="F37" s="6"/>
      <c r="G37" s="6" t="s">
        <v>3</v>
      </c>
      <c r="H37" s="898">
        <v>31.06</v>
      </c>
      <c r="I37" s="627">
        <f t="shared" si="8"/>
        <v>15.53</v>
      </c>
      <c r="J37" s="627">
        <f t="shared" si="9"/>
        <v>10.353333333333333</v>
      </c>
      <c r="K37" s="626">
        <f t="shared" si="11"/>
        <v>37.271999999999998</v>
      </c>
      <c r="L37" s="617">
        <v>42816</v>
      </c>
      <c r="M37" s="2" t="s">
        <v>1648</v>
      </c>
      <c r="N37" s="618">
        <v>1</v>
      </c>
      <c r="O37" s="616"/>
      <c r="Q37" s="715">
        <f t="shared" si="3"/>
        <v>31.06</v>
      </c>
    </row>
    <row r="38" spans="1:17" s="155" customFormat="1" ht="15.75" x14ac:dyDescent="0.25">
      <c r="A38" s="6" t="s">
        <v>14</v>
      </c>
      <c r="B38" s="886" t="s">
        <v>3023</v>
      </c>
      <c r="C38" s="891" t="s">
        <v>2688</v>
      </c>
      <c r="D38" s="2" t="s">
        <v>3045</v>
      </c>
      <c r="E38" s="6"/>
      <c r="F38" s="6"/>
      <c r="G38" s="613" t="s">
        <v>3</v>
      </c>
      <c r="H38" s="898">
        <v>31.06</v>
      </c>
      <c r="I38" s="625">
        <f t="shared" si="8"/>
        <v>15.53</v>
      </c>
      <c r="J38" s="625">
        <f t="shared" si="9"/>
        <v>10.353333333333333</v>
      </c>
      <c r="K38" s="624">
        <f t="shared" si="11"/>
        <v>37.271999999999998</v>
      </c>
      <c r="L38" s="617">
        <v>42816</v>
      </c>
      <c r="M38" s="2" t="s">
        <v>1648</v>
      </c>
      <c r="N38" s="618">
        <v>1</v>
      </c>
      <c r="O38" s="616"/>
      <c r="Q38" s="715">
        <f t="shared" si="3"/>
        <v>31.06</v>
      </c>
    </row>
    <row r="39" spans="1:17" s="155" customFormat="1" ht="15.75" x14ac:dyDescent="0.25">
      <c r="A39" s="6" t="s">
        <v>14</v>
      </c>
      <c r="B39" s="886" t="s">
        <v>3023</v>
      </c>
      <c r="C39" s="891" t="s">
        <v>3034</v>
      </c>
      <c r="D39" s="2" t="s">
        <v>3046</v>
      </c>
      <c r="E39" s="6"/>
      <c r="F39" s="6"/>
      <c r="G39" s="2" t="s">
        <v>3</v>
      </c>
      <c r="H39" s="898">
        <v>31.06</v>
      </c>
      <c r="I39" s="627">
        <f t="shared" si="8"/>
        <v>15.53</v>
      </c>
      <c r="J39" s="627">
        <f t="shared" si="9"/>
        <v>10.353333333333333</v>
      </c>
      <c r="K39" s="626">
        <f t="shared" si="11"/>
        <v>37.271999999999998</v>
      </c>
      <c r="L39" s="614">
        <v>42816</v>
      </c>
      <c r="M39" s="2" t="s">
        <v>1648</v>
      </c>
      <c r="N39" s="618">
        <v>3</v>
      </c>
      <c r="O39" s="616"/>
      <c r="Q39" s="715">
        <f t="shared" si="3"/>
        <v>93.179999999999993</v>
      </c>
    </row>
    <row r="40" spans="1:17" s="155" customFormat="1" ht="15.75" x14ac:dyDescent="0.25">
      <c r="A40" s="6" t="s">
        <v>14</v>
      </c>
      <c r="B40" s="886" t="s">
        <v>3023</v>
      </c>
      <c r="C40" s="891" t="s">
        <v>2904</v>
      </c>
      <c r="D40" s="2" t="s">
        <v>2905</v>
      </c>
      <c r="E40" s="6"/>
      <c r="F40" s="6"/>
      <c r="G40" s="2" t="s">
        <v>3</v>
      </c>
      <c r="H40" s="898">
        <v>17.72</v>
      </c>
      <c r="I40" s="625">
        <f t="shared" si="8"/>
        <v>8.86</v>
      </c>
      <c r="J40" s="625">
        <f t="shared" si="9"/>
        <v>5.9066666666666663</v>
      </c>
      <c r="K40" s="624">
        <f t="shared" si="11"/>
        <v>21.263999999999999</v>
      </c>
      <c r="L40" s="617">
        <v>42816</v>
      </c>
      <c r="M40" s="2" t="s">
        <v>1648</v>
      </c>
      <c r="N40" s="618">
        <v>2</v>
      </c>
      <c r="O40" s="616"/>
      <c r="Q40" s="715">
        <f t="shared" si="3"/>
        <v>35.44</v>
      </c>
    </row>
    <row r="41" spans="1:17" s="155" customFormat="1" ht="15.75" x14ac:dyDescent="0.25">
      <c r="A41" s="6" t="s">
        <v>14</v>
      </c>
      <c r="B41" s="886" t="s">
        <v>3023</v>
      </c>
      <c r="C41" s="891" t="s">
        <v>3035</v>
      </c>
      <c r="D41" s="2" t="s">
        <v>3047</v>
      </c>
      <c r="E41" s="6"/>
      <c r="F41" s="6"/>
      <c r="G41" s="6" t="s">
        <v>3</v>
      </c>
      <c r="H41" s="898">
        <v>52.86</v>
      </c>
      <c r="I41" s="627">
        <f t="shared" si="8"/>
        <v>26.43</v>
      </c>
      <c r="J41" s="627">
        <f t="shared" si="9"/>
        <v>17.62</v>
      </c>
      <c r="K41" s="626">
        <f t="shared" si="11"/>
        <v>63.432000000000002</v>
      </c>
      <c r="L41" s="617">
        <v>42816</v>
      </c>
      <c r="M41" s="2" t="s">
        <v>1648</v>
      </c>
      <c r="N41" s="618">
        <v>1</v>
      </c>
      <c r="O41" s="616"/>
      <c r="Q41" s="715">
        <f t="shared" si="3"/>
        <v>52.86</v>
      </c>
    </row>
    <row r="42" spans="1:17" s="155" customFormat="1" ht="15.75" x14ac:dyDescent="0.25">
      <c r="A42" s="6" t="s">
        <v>14</v>
      </c>
      <c r="B42" s="886" t="s">
        <v>3027</v>
      </c>
      <c r="C42" s="891" t="s">
        <v>3036</v>
      </c>
      <c r="D42" s="2" t="s">
        <v>3048</v>
      </c>
      <c r="E42" s="6"/>
      <c r="F42" s="6"/>
      <c r="G42" s="6" t="s">
        <v>3</v>
      </c>
      <c r="H42" s="898">
        <v>31.6</v>
      </c>
      <c r="I42" s="625">
        <f t="shared" si="8"/>
        <v>15.8</v>
      </c>
      <c r="J42" s="625">
        <f t="shared" si="9"/>
        <v>10.533333333333333</v>
      </c>
      <c r="K42" s="624">
        <f t="shared" si="11"/>
        <v>37.92</v>
      </c>
      <c r="L42" s="617">
        <v>42816</v>
      </c>
      <c r="M42" s="2" t="s">
        <v>1648</v>
      </c>
      <c r="N42" s="618">
        <v>3</v>
      </c>
      <c r="O42" s="616"/>
      <c r="Q42" s="715">
        <f t="shared" si="3"/>
        <v>94.800000000000011</v>
      </c>
    </row>
    <row r="43" spans="1:17" s="155" customFormat="1" ht="15.75" x14ac:dyDescent="0.25">
      <c r="A43" s="6" t="s">
        <v>14</v>
      </c>
      <c r="B43" s="886" t="s">
        <v>3027</v>
      </c>
      <c r="C43" s="891" t="s">
        <v>3037</v>
      </c>
      <c r="D43" s="2" t="s">
        <v>3049</v>
      </c>
      <c r="E43" s="6"/>
      <c r="F43" s="6"/>
      <c r="G43" s="2" t="s">
        <v>3</v>
      </c>
      <c r="H43" s="898">
        <v>31.6</v>
      </c>
      <c r="I43" s="627">
        <f t="shared" si="8"/>
        <v>15.8</v>
      </c>
      <c r="J43" s="627">
        <f t="shared" si="9"/>
        <v>10.533333333333333</v>
      </c>
      <c r="K43" s="626">
        <f t="shared" si="11"/>
        <v>37.92</v>
      </c>
      <c r="L43" s="617">
        <v>42816</v>
      </c>
      <c r="M43" s="2" t="s">
        <v>1648</v>
      </c>
      <c r="N43" s="618">
        <v>3</v>
      </c>
      <c r="O43" s="616"/>
      <c r="Q43" s="715">
        <f t="shared" si="3"/>
        <v>94.800000000000011</v>
      </c>
    </row>
    <row r="44" spans="1:17" s="155" customFormat="1" ht="15.75" x14ac:dyDescent="0.25">
      <c r="A44" s="6" t="s">
        <v>14</v>
      </c>
      <c r="B44" s="886" t="s">
        <v>3028</v>
      </c>
      <c r="C44" s="891" t="s">
        <v>3037</v>
      </c>
      <c r="D44" s="2" t="s">
        <v>3049</v>
      </c>
      <c r="E44" s="6"/>
      <c r="F44" s="6"/>
      <c r="G44" s="6" t="s">
        <v>3</v>
      </c>
      <c r="H44" s="898">
        <v>31.6</v>
      </c>
      <c r="I44" s="625">
        <f t="shared" si="8"/>
        <v>15.8</v>
      </c>
      <c r="J44" s="625">
        <f t="shared" si="9"/>
        <v>10.533333333333333</v>
      </c>
      <c r="K44" s="624">
        <f t="shared" si="11"/>
        <v>37.92</v>
      </c>
      <c r="L44" s="614">
        <v>42816</v>
      </c>
      <c r="M44" s="2" t="s">
        <v>1648</v>
      </c>
      <c r="N44" s="618">
        <v>1</v>
      </c>
      <c r="O44" s="616"/>
      <c r="Q44" s="715">
        <f t="shared" si="3"/>
        <v>31.6</v>
      </c>
    </row>
    <row r="45" spans="1:17" s="155" customFormat="1" ht="15.75" x14ac:dyDescent="0.25">
      <c r="A45" s="6" t="s">
        <v>14</v>
      </c>
      <c r="B45" s="886" t="s">
        <v>3028</v>
      </c>
      <c r="C45" s="891" t="s">
        <v>3038</v>
      </c>
      <c r="D45" s="2" t="s">
        <v>3050</v>
      </c>
      <c r="E45" s="6"/>
      <c r="F45" s="6"/>
      <c r="G45" s="6" t="s">
        <v>3</v>
      </c>
      <c r="H45" s="898">
        <v>31.6</v>
      </c>
      <c r="I45" s="627">
        <f t="shared" si="8"/>
        <v>15.8</v>
      </c>
      <c r="J45" s="627">
        <f t="shared" si="9"/>
        <v>10.533333333333333</v>
      </c>
      <c r="K45" s="626">
        <f t="shared" si="11"/>
        <v>37.92</v>
      </c>
      <c r="L45" s="617">
        <v>42816</v>
      </c>
      <c r="M45" s="2" t="s">
        <v>1648</v>
      </c>
      <c r="N45" s="618">
        <v>2</v>
      </c>
      <c r="O45" s="616"/>
      <c r="Q45" s="715">
        <f t="shared" si="3"/>
        <v>63.2</v>
      </c>
    </row>
    <row r="46" spans="1:17" s="155" customFormat="1" ht="15.75" x14ac:dyDescent="0.25">
      <c r="A46" s="6" t="s">
        <v>14</v>
      </c>
      <c r="B46" s="886" t="s">
        <v>3029</v>
      </c>
      <c r="C46" s="891" t="s">
        <v>2687</v>
      </c>
      <c r="D46" s="2" t="s">
        <v>2698</v>
      </c>
      <c r="E46" s="6" t="s">
        <v>3054</v>
      </c>
      <c r="F46" s="6"/>
      <c r="G46" s="613" t="s">
        <v>3</v>
      </c>
      <c r="H46" s="898">
        <v>31.06</v>
      </c>
      <c r="I46" s="625">
        <f t="shared" si="8"/>
        <v>15.53</v>
      </c>
      <c r="J46" s="625">
        <f t="shared" si="9"/>
        <v>10.353333333333333</v>
      </c>
      <c r="K46" s="624">
        <f t="shared" si="11"/>
        <v>37.271999999999998</v>
      </c>
      <c r="L46" s="617">
        <v>42816</v>
      </c>
      <c r="M46" s="2" t="s">
        <v>1648</v>
      </c>
      <c r="N46" s="618">
        <v>2</v>
      </c>
      <c r="O46" s="616"/>
      <c r="Q46" s="715">
        <f t="shared" si="3"/>
        <v>62.12</v>
      </c>
    </row>
    <row r="47" spans="1:17" s="155" customFormat="1" ht="15.75" x14ac:dyDescent="0.25">
      <c r="A47" s="6" t="s">
        <v>14</v>
      </c>
      <c r="B47" s="886" t="s">
        <v>3029</v>
      </c>
      <c r="C47" s="891" t="s">
        <v>2689</v>
      </c>
      <c r="D47" s="2" t="s">
        <v>2700</v>
      </c>
      <c r="E47" s="6" t="s">
        <v>3055</v>
      </c>
      <c r="F47" s="6"/>
      <c r="G47" s="2" t="s">
        <v>3</v>
      </c>
      <c r="H47" s="898">
        <v>31.06</v>
      </c>
      <c r="I47" s="627">
        <f t="shared" si="8"/>
        <v>15.53</v>
      </c>
      <c r="J47" s="627">
        <f t="shared" si="9"/>
        <v>10.353333333333333</v>
      </c>
      <c r="K47" s="626">
        <f t="shared" si="11"/>
        <v>37.271999999999998</v>
      </c>
      <c r="L47" s="617">
        <v>42816</v>
      </c>
      <c r="M47" s="2" t="s">
        <v>1648</v>
      </c>
      <c r="N47" s="618">
        <v>5</v>
      </c>
      <c r="O47" s="616"/>
      <c r="Q47" s="715">
        <f t="shared" si="3"/>
        <v>155.29999999999998</v>
      </c>
    </row>
    <row r="48" spans="1:17" s="155" customFormat="1" ht="15.75" x14ac:dyDescent="0.25">
      <c r="A48" s="6" t="s">
        <v>14</v>
      </c>
      <c r="B48" s="886" t="s">
        <v>3029</v>
      </c>
      <c r="C48" s="891" t="s">
        <v>3034</v>
      </c>
      <c r="D48" s="2" t="s">
        <v>3046</v>
      </c>
      <c r="E48" s="6" t="s">
        <v>3053</v>
      </c>
      <c r="F48" s="6"/>
      <c r="G48" s="2" t="s">
        <v>3</v>
      </c>
      <c r="H48" s="898">
        <v>31.06</v>
      </c>
      <c r="I48" s="625">
        <f t="shared" si="8"/>
        <v>15.53</v>
      </c>
      <c r="J48" s="625">
        <f t="shared" si="9"/>
        <v>10.353333333333333</v>
      </c>
      <c r="K48" s="624">
        <f t="shared" si="11"/>
        <v>37.271999999999998</v>
      </c>
      <c r="L48" s="617">
        <v>42816</v>
      </c>
      <c r="M48" s="2" t="s">
        <v>1648</v>
      </c>
      <c r="N48" s="618">
        <v>3</v>
      </c>
      <c r="O48" s="616"/>
      <c r="Q48" s="715">
        <f t="shared" si="3"/>
        <v>93.179999999999993</v>
      </c>
    </row>
    <row r="49" spans="1:17" s="155" customFormat="1" ht="15.75" x14ac:dyDescent="0.25">
      <c r="A49" s="6" t="s">
        <v>14</v>
      </c>
      <c r="B49" s="886" t="s">
        <v>3029</v>
      </c>
      <c r="C49" s="891" t="s">
        <v>3039</v>
      </c>
      <c r="D49" s="2" t="s">
        <v>3051</v>
      </c>
      <c r="E49" s="6"/>
      <c r="F49" s="6"/>
      <c r="G49" s="6" t="s">
        <v>3</v>
      </c>
      <c r="H49" s="898">
        <v>31.06</v>
      </c>
      <c r="I49" s="627">
        <f t="shared" si="8"/>
        <v>15.53</v>
      </c>
      <c r="J49" s="627">
        <f t="shared" si="9"/>
        <v>10.353333333333333</v>
      </c>
      <c r="K49" s="626">
        <f t="shared" si="11"/>
        <v>37.271999999999998</v>
      </c>
      <c r="L49" s="614">
        <v>42816</v>
      </c>
      <c r="M49" s="2" t="s">
        <v>1648</v>
      </c>
      <c r="N49" s="618">
        <v>3</v>
      </c>
      <c r="O49" s="616"/>
      <c r="Q49" s="715">
        <f t="shared" si="3"/>
        <v>93.179999999999993</v>
      </c>
    </row>
    <row r="50" spans="1:17" s="155" customFormat="1" ht="15.75" x14ac:dyDescent="0.25">
      <c r="A50" s="6" t="s">
        <v>14</v>
      </c>
      <c r="B50" s="886" t="s">
        <v>3029</v>
      </c>
      <c r="C50" s="891" t="s">
        <v>3040</v>
      </c>
      <c r="D50" s="2" t="s">
        <v>2859</v>
      </c>
      <c r="E50" s="6" t="s">
        <v>3056</v>
      </c>
      <c r="F50" s="6"/>
      <c r="G50" s="6" t="s">
        <v>3</v>
      </c>
      <c r="H50" s="898">
        <v>52.86</v>
      </c>
      <c r="I50" s="625">
        <f t="shared" si="8"/>
        <v>26.43</v>
      </c>
      <c r="J50" s="625">
        <f t="shared" si="9"/>
        <v>17.62</v>
      </c>
      <c r="K50" s="624">
        <f t="shared" si="11"/>
        <v>63.432000000000002</v>
      </c>
      <c r="L50" s="617">
        <v>42816</v>
      </c>
      <c r="M50" s="2" t="s">
        <v>1648</v>
      </c>
      <c r="N50" s="618">
        <v>1</v>
      </c>
      <c r="O50" s="616"/>
      <c r="Q50" s="715">
        <f t="shared" si="3"/>
        <v>52.86</v>
      </c>
    </row>
    <row r="51" spans="1:17" s="155" customFormat="1" ht="15.75" x14ac:dyDescent="0.25">
      <c r="A51" s="6" t="s">
        <v>14</v>
      </c>
      <c r="B51" s="886" t="s">
        <v>3029</v>
      </c>
      <c r="C51" s="891" t="s">
        <v>3040</v>
      </c>
      <c r="D51" s="2" t="s">
        <v>2859</v>
      </c>
      <c r="E51" s="6"/>
      <c r="F51" s="6"/>
      <c r="G51" s="2" t="s">
        <v>3</v>
      </c>
      <c r="H51" s="898">
        <v>52.86</v>
      </c>
      <c r="I51" s="627">
        <f t="shared" si="8"/>
        <v>26.43</v>
      </c>
      <c r="J51" s="627">
        <f t="shared" si="9"/>
        <v>17.62</v>
      </c>
      <c r="K51" s="626">
        <f t="shared" si="11"/>
        <v>63.432000000000002</v>
      </c>
      <c r="L51" s="617">
        <v>42816</v>
      </c>
      <c r="M51" s="2" t="s">
        <v>1648</v>
      </c>
      <c r="N51" s="618">
        <v>1</v>
      </c>
      <c r="O51" s="616"/>
      <c r="Q51" s="715">
        <f t="shared" si="3"/>
        <v>52.86</v>
      </c>
    </row>
    <row r="52" spans="1:17" s="155" customFormat="1" ht="15.75" x14ac:dyDescent="0.25">
      <c r="A52" s="6" t="s">
        <v>14</v>
      </c>
      <c r="B52" s="886" t="s">
        <v>3029</v>
      </c>
      <c r="C52" s="891" t="s">
        <v>3035</v>
      </c>
      <c r="D52" s="2" t="s">
        <v>3047</v>
      </c>
      <c r="E52" s="6" t="s">
        <v>3057</v>
      </c>
      <c r="F52" s="6"/>
      <c r="G52" s="6" t="s">
        <v>3</v>
      </c>
      <c r="H52" s="898">
        <v>52.86</v>
      </c>
      <c r="I52" s="627">
        <f t="shared" ref="I52:I55" si="12">+H52/2</f>
        <v>26.43</v>
      </c>
      <c r="J52" s="627">
        <f t="shared" ref="J52:J55" si="13">+H52/3</f>
        <v>17.62</v>
      </c>
      <c r="K52" s="626">
        <f t="shared" ref="K52:K55" si="14">+H52+(H52*20%)</f>
        <v>63.432000000000002</v>
      </c>
      <c r="L52" s="617">
        <v>42816</v>
      </c>
      <c r="M52" s="2" t="s">
        <v>1648</v>
      </c>
      <c r="N52" s="618">
        <v>3</v>
      </c>
      <c r="O52" s="616"/>
      <c r="Q52" s="715">
        <f t="shared" si="3"/>
        <v>158.57999999999998</v>
      </c>
    </row>
    <row r="53" spans="1:17" s="516" customFormat="1" ht="15.75" x14ac:dyDescent="0.25">
      <c r="A53" s="8" t="s">
        <v>14</v>
      </c>
      <c r="B53" s="887" t="s">
        <v>37</v>
      </c>
      <c r="C53" s="887" t="s">
        <v>1610</v>
      </c>
      <c r="D53" s="170" t="s">
        <v>3938</v>
      </c>
      <c r="E53" s="170"/>
      <c r="F53" s="8"/>
      <c r="G53" s="6" t="s">
        <v>3</v>
      </c>
      <c r="H53" s="899">
        <v>40.28</v>
      </c>
      <c r="I53" s="625">
        <f t="shared" si="12"/>
        <v>20.14</v>
      </c>
      <c r="J53" s="625">
        <f t="shared" si="13"/>
        <v>13.426666666666668</v>
      </c>
      <c r="K53" s="624">
        <f t="shared" si="14"/>
        <v>48.335999999999999</v>
      </c>
      <c r="L53" s="617">
        <v>42816</v>
      </c>
      <c r="M53" s="8" t="s">
        <v>1648</v>
      </c>
      <c r="N53" s="177">
        <v>2</v>
      </c>
      <c r="O53" s="620"/>
      <c r="Q53" s="715">
        <f t="shared" si="3"/>
        <v>80.56</v>
      </c>
    </row>
    <row r="54" spans="1:17" s="155" customFormat="1" ht="15.75" x14ac:dyDescent="0.25">
      <c r="A54" s="6" t="s">
        <v>14</v>
      </c>
      <c r="B54" s="886" t="s">
        <v>3248</v>
      </c>
      <c r="C54" s="891" t="s">
        <v>3313</v>
      </c>
      <c r="D54" s="2" t="s">
        <v>3265</v>
      </c>
      <c r="E54" s="6"/>
      <c r="F54" s="6"/>
      <c r="G54" s="613" t="s">
        <v>3</v>
      </c>
      <c r="H54" s="898">
        <v>34.520000000000003</v>
      </c>
      <c r="I54" s="627">
        <f t="shared" si="12"/>
        <v>17.260000000000002</v>
      </c>
      <c r="J54" s="627">
        <f t="shared" si="13"/>
        <v>11.506666666666668</v>
      </c>
      <c r="K54" s="626">
        <f t="shared" si="14"/>
        <v>41.424000000000007</v>
      </c>
      <c r="L54" s="614">
        <v>42816</v>
      </c>
      <c r="M54" s="2" t="s">
        <v>1648</v>
      </c>
      <c r="N54" s="618">
        <v>1</v>
      </c>
      <c r="O54" s="616"/>
      <c r="Q54" s="715">
        <f t="shared" si="3"/>
        <v>34.520000000000003</v>
      </c>
    </row>
    <row r="55" spans="1:17" s="155" customFormat="1" ht="15.75" x14ac:dyDescent="0.25">
      <c r="A55" s="6" t="s">
        <v>14</v>
      </c>
      <c r="B55" s="886" t="s">
        <v>2159</v>
      </c>
      <c r="C55" s="891" t="s">
        <v>2282</v>
      </c>
      <c r="D55" s="2" t="s">
        <v>2383</v>
      </c>
      <c r="E55" s="6"/>
      <c r="F55" s="6" t="s">
        <v>1794</v>
      </c>
      <c r="G55" s="2" t="s">
        <v>3</v>
      </c>
      <c r="H55" s="898">
        <v>37.22</v>
      </c>
      <c r="I55" s="625">
        <f t="shared" si="12"/>
        <v>18.61</v>
      </c>
      <c r="J55" s="625">
        <f t="shared" si="13"/>
        <v>12.406666666666666</v>
      </c>
      <c r="K55" s="624">
        <f t="shared" si="14"/>
        <v>44.664000000000001</v>
      </c>
      <c r="L55" s="617">
        <v>42816</v>
      </c>
      <c r="M55" s="2" t="s">
        <v>1648</v>
      </c>
      <c r="N55" s="618">
        <v>1</v>
      </c>
      <c r="O55" s="616"/>
      <c r="Q55" s="715">
        <f t="shared" si="3"/>
        <v>37.22</v>
      </c>
    </row>
    <row r="56" spans="1:17" s="155" customFormat="1" ht="15.75" x14ac:dyDescent="0.25">
      <c r="A56" s="6" t="s">
        <v>14</v>
      </c>
      <c r="B56" s="886" t="s">
        <v>2374</v>
      </c>
      <c r="C56" s="886" t="s">
        <v>2289</v>
      </c>
      <c r="D56" s="6" t="s">
        <v>2294</v>
      </c>
      <c r="E56" s="6" t="s">
        <v>2453</v>
      </c>
      <c r="F56" s="6" t="s">
        <v>2855</v>
      </c>
      <c r="G56" s="2" t="s">
        <v>3</v>
      </c>
      <c r="H56" s="898">
        <v>20.350000000000001</v>
      </c>
      <c r="I56" s="627">
        <f t="shared" si="8"/>
        <v>10.175000000000001</v>
      </c>
      <c r="J56" s="627">
        <f t="shared" si="9"/>
        <v>6.7833333333333341</v>
      </c>
      <c r="K56" s="626">
        <f t="shared" si="11"/>
        <v>24.42</v>
      </c>
      <c r="L56" s="617">
        <v>42816</v>
      </c>
      <c r="M56" s="2" t="s">
        <v>1648</v>
      </c>
      <c r="N56" s="177">
        <v>1</v>
      </c>
      <c r="O56" s="616"/>
      <c r="Q56" s="715">
        <f t="shared" si="3"/>
        <v>20.350000000000001</v>
      </c>
    </row>
    <row r="57" spans="1:17" s="155" customFormat="1" ht="15.75" x14ac:dyDescent="0.25">
      <c r="A57" s="6" t="s">
        <v>14</v>
      </c>
      <c r="B57" s="886" t="s">
        <v>2577</v>
      </c>
      <c r="C57" s="886" t="s">
        <v>2579</v>
      </c>
      <c r="D57" s="6" t="s">
        <v>2584</v>
      </c>
      <c r="E57" s="6"/>
      <c r="F57" s="6" t="s">
        <v>368</v>
      </c>
      <c r="G57" s="6" t="s">
        <v>3</v>
      </c>
      <c r="H57" s="898">
        <v>24.08</v>
      </c>
      <c r="I57" s="625">
        <f t="shared" si="8"/>
        <v>12.04</v>
      </c>
      <c r="J57" s="625">
        <f t="shared" si="9"/>
        <v>8.0266666666666655</v>
      </c>
      <c r="K57" s="624">
        <f t="shared" si="11"/>
        <v>28.895999999999997</v>
      </c>
      <c r="L57" s="617">
        <v>42816</v>
      </c>
      <c r="M57" s="2" t="s">
        <v>1648</v>
      </c>
      <c r="N57" s="177">
        <v>3</v>
      </c>
      <c r="O57" s="616"/>
      <c r="Q57" s="715">
        <f t="shared" si="3"/>
        <v>72.239999999999995</v>
      </c>
    </row>
    <row r="58" spans="1:17" s="155" customFormat="1" ht="15.75" x14ac:dyDescent="0.25">
      <c r="A58" s="6" t="s">
        <v>14</v>
      </c>
      <c r="B58" s="886" t="s">
        <v>2577</v>
      </c>
      <c r="C58" s="886" t="s">
        <v>2663</v>
      </c>
      <c r="D58" s="6" t="s">
        <v>2344</v>
      </c>
      <c r="E58" s="6"/>
      <c r="F58" s="6"/>
      <c r="G58" s="6" t="s">
        <v>3</v>
      </c>
      <c r="H58" s="898">
        <v>24.08</v>
      </c>
      <c r="I58" s="627">
        <f t="shared" si="8"/>
        <v>12.04</v>
      </c>
      <c r="J58" s="627">
        <f t="shared" si="9"/>
        <v>8.0266666666666655</v>
      </c>
      <c r="K58" s="626">
        <f t="shared" si="11"/>
        <v>28.895999999999997</v>
      </c>
      <c r="L58" s="617">
        <v>42816</v>
      </c>
      <c r="M58" s="2" t="s">
        <v>1648</v>
      </c>
      <c r="N58" s="177">
        <v>3</v>
      </c>
      <c r="O58" s="616"/>
      <c r="Q58" s="715">
        <f t="shared" si="3"/>
        <v>72.239999999999995</v>
      </c>
    </row>
    <row r="59" spans="1:17" s="155" customFormat="1" ht="15.75" x14ac:dyDescent="0.25">
      <c r="A59" s="6" t="s">
        <v>14</v>
      </c>
      <c r="B59" s="886" t="s">
        <v>2456</v>
      </c>
      <c r="C59" s="886" t="s">
        <v>2581</v>
      </c>
      <c r="D59" s="6" t="s">
        <v>2587</v>
      </c>
      <c r="E59" s="6"/>
      <c r="F59" s="6" t="s">
        <v>2217</v>
      </c>
      <c r="G59" s="2" t="s">
        <v>3</v>
      </c>
      <c r="H59" s="898">
        <v>72.209999999999994</v>
      </c>
      <c r="I59" s="625">
        <f t="shared" si="8"/>
        <v>36.104999999999997</v>
      </c>
      <c r="J59" s="625">
        <f t="shared" si="9"/>
        <v>24.069999999999997</v>
      </c>
      <c r="K59" s="624">
        <f t="shared" si="11"/>
        <v>86.651999999999987</v>
      </c>
      <c r="L59" s="617">
        <v>42816</v>
      </c>
      <c r="M59" s="2" t="s">
        <v>1648</v>
      </c>
      <c r="N59" s="177">
        <v>1</v>
      </c>
      <c r="O59" s="616"/>
      <c r="Q59" s="715">
        <f t="shared" si="3"/>
        <v>72.209999999999994</v>
      </c>
    </row>
    <row r="60" spans="1:17" s="155" customFormat="1" ht="15.75" x14ac:dyDescent="0.25">
      <c r="A60" s="6" t="s">
        <v>14</v>
      </c>
      <c r="B60" s="886" t="s">
        <v>2578</v>
      </c>
      <c r="C60" s="886" t="s">
        <v>2614</v>
      </c>
      <c r="D60" s="6" t="s">
        <v>2615</v>
      </c>
      <c r="E60" s="6"/>
      <c r="F60" s="6" t="s">
        <v>339</v>
      </c>
      <c r="G60" s="6" t="s">
        <v>3</v>
      </c>
      <c r="H60" s="898">
        <v>39.96</v>
      </c>
      <c r="I60" s="627">
        <f t="shared" si="8"/>
        <v>19.98</v>
      </c>
      <c r="J60" s="627">
        <f t="shared" si="9"/>
        <v>13.32</v>
      </c>
      <c r="K60" s="626">
        <f t="shared" si="11"/>
        <v>47.951999999999998</v>
      </c>
      <c r="L60" s="614">
        <v>42816</v>
      </c>
      <c r="M60" s="2" t="s">
        <v>1648</v>
      </c>
      <c r="N60" s="177">
        <v>4</v>
      </c>
      <c r="O60" s="616"/>
      <c r="Q60" s="715">
        <f t="shared" si="3"/>
        <v>159.84</v>
      </c>
    </row>
    <row r="61" spans="1:17" s="155" customFormat="1" ht="15.75" x14ac:dyDescent="0.25">
      <c r="A61" s="6" t="s">
        <v>67</v>
      </c>
      <c r="B61" s="886" t="s">
        <v>50</v>
      </c>
      <c r="C61" s="886" t="s">
        <v>568</v>
      </c>
      <c r="D61" s="6" t="s">
        <v>237</v>
      </c>
      <c r="E61" s="6" t="s">
        <v>2437</v>
      </c>
      <c r="F61" s="6" t="s">
        <v>338</v>
      </c>
      <c r="G61" s="6" t="s">
        <v>3</v>
      </c>
      <c r="H61" s="897">
        <v>41.51</v>
      </c>
      <c r="I61" s="625">
        <f t="shared" si="8"/>
        <v>20.754999999999999</v>
      </c>
      <c r="J61" s="625">
        <f t="shared" si="9"/>
        <v>13.836666666666666</v>
      </c>
      <c r="K61" s="624">
        <f t="shared" si="11"/>
        <v>49.811999999999998</v>
      </c>
      <c r="L61" s="617">
        <v>42816</v>
      </c>
      <c r="M61" s="2" t="s">
        <v>1648</v>
      </c>
      <c r="N61" s="177">
        <v>5</v>
      </c>
      <c r="O61" s="616"/>
      <c r="Q61" s="715">
        <f t="shared" si="3"/>
        <v>207.54999999999998</v>
      </c>
    </row>
    <row r="62" spans="1:17" s="155" customFormat="1" ht="15.75" x14ac:dyDescent="0.25">
      <c r="A62" s="6" t="s">
        <v>67</v>
      </c>
      <c r="B62" s="886" t="s">
        <v>50</v>
      </c>
      <c r="C62" s="886" t="s">
        <v>549</v>
      </c>
      <c r="D62" s="6" t="s">
        <v>424</v>
      </c>
      <c r="E62" s="6" t="s">
        <v>51</v>
      </c>
      <c r="F62" s="6" t="s">
        <v>338</v>
      </c>
      <c r="G62" s="613" t="s">
        <v>3</v>
      </c>
      <c r="H62" s="897">
        <v>35.85</v>
      </c>
      <c r="I62" s="627">
        <f t="shared" si="8"/>
        <v>17.925000000000001</v>
      </c>
      <c r="J62" s="627">
        <f t="shared" si="9"/>
        <v>11.950000000000001</v>
      </c>
      <c r="K62" s="626">
        <f t="shared" si="11"/>
        <v>43.02</v>
      </c>
      <c r="L62" s="617">
        <v>42816</v>
      </c>
      <c r="M62" s="2" t="s">
        <v>1648</v>
      </c>
      <c r="N62" s="177">
        <v>2</v>
      </c>
      <c r="O62" s="616"/>
      <c r="Q62" s="715">
        <f t="shared" si="3"/>
        <v>71.7</v>
      </c>
    </row>
    <row r="63" spans="1:17" s="155" customFormat="1" ht="15.75" x14ac:dyDescent="0.25">
      <c r="A63" s="6" t="s">
        <v>67</v>
      </c>
      <c r="B63" s="886" t="s">
        <v>41</v>
      </c>
      <c r="C63" s="886" t="s">
        <v>473</v>
      </c>
      <c r="D63" s="6" t="s">
        <v>250</v>
      </c>
      <c r="E63" s="6"/>
      <c r="F63" s="6" t="s">
        <v>338</v>
      </c>
      <c r="G63" s="2" t="s">
        <v>3</v>
      </c>
      <c r="H63" s="897">
        <v>37.22</v>
      </c>
      <c r="I63" s="625">
        <f t="shared" si="8"/>
        <v>18.61</v>
      </c>
      <c r="J63" s="625">
        <f t="shared" si="9"/>
        <v>12.406666666666666</v>
      </c>
      <c r="K63" s="624">
        <f t="shared" si="11"/>
        <v>44.664000000000001</v>
      </c>
      <c r="L63" s="617">
        <v>42816</v>
      </c>
      <c r="M63" s="2" t="s">
        <v>1648</v>
      </c>
      <c r="N63" s="177">
        <v>3</v>
      </c>
      <c r="O63" s="616"/>
      <c r="Q63" s="715">
        <f t="shared" si="3"/>
        <v>111.66</v>
      </c>
    </row>
    <row r="64" spans="1:17" s="155" customFormat="1" ht="15.75" x14ac:dyDescent="0.25">
      <c r="A64" s="6" t="s">
        <v>67</v>
      </c>
      <c r="B64" s="886" t="s">
        <v>2438</v>
      </c>
      <c r="C64" s="886" t="s">
        <v>1526</v>
      </c>
      <c r="D64" s="6" t="s">
        <v>2439</v>
      </c>
      <c r="E64" s="6"/>
      <c r="F64" s="6" t="s">
        <v>339</v>
      </c>
      <c r="G64" s="2" t="s">
        <v>3</v>
      </c>
      <c r="H64" s="897">
        <v>78</v>
      </c>
      <c r="I64" s="627">
        <f t="shared" si="8"/>
        <v>39</v>
      </c>
      <c r="J64" s="627">
        <f t="shared" si="9"/>
        <v>26</v>
      </c>
      <c r="K64" s="626">
        <f t="shared" si="11"/>
        <v>93.6</v>
      </c>
      <c r="L64" s="617">
        <v>42816</v>
      </c>
      <c r="M64" s="2" t="s">
        <v>1648</v>
      </c>
      <c r="N64" s="177">
        <v>2</v>
      </c>
      <c r="O64" s="616"/>
      <c r="Q64" s="715">
        <f t="shared" si="3"/>
        <v>156</v>
      </c>
    </row>
    <row r="65" spans="1:17" s="155" customFormat="1" ht="15.75" x14ac:dyDescent="0.25">
      <c r="A65" s="6" t="s">
        <v>67</v>
      </c>
      <c r="B65" s="886" t="s">
        <v>1236</v>
      </c>
      <c r="C65" s="886" t="s">
        <v>756</v>
      </c>
      <c r="D65" s="6" t="s">
        <v>1237</v>
      </c>
      <c r="E65" s="6"/>
      <c r="F65" s="6" t="s">
        <v>1295</v>
      </c>
      <c r="G65" s="6" t="s">
        <v>3</v>
      </c>
      <c r="H65" s="898">
        <v>40.99</v>
      </c>
      <c r="I65" s="625">
        <f t="shared" si="8"/>
        <v>20.495000000000001</v>
      </c>
      <c r="J65" s="625">
        <f t="shared" si="9"/>
        <v>13.663333333333334</v>
      </c>
      <c r="K65" s="624">
        <f t="shared" si="11"/>
        <v>49.188000000000002</v>
      </c>
      <c r="L65" s="614">
        <v>42816</v>
      </c>
      <c r="M65" s="2" t="s">
        <v>1648</v>
      </c>
      <c r="N65" s="177">
        <v>9</v>
      </c>
      <c r="O65" s="616"/>
      <c r="Q65" s="715">
        <f t="shared" si="3"/>
        <v>368.91</v>
      </c>
    </row>
    <row r="66" spans="1:17" s="155" customFormat="1" ht="15.75" x14ac:dyDescent="0.25">
      <c r="A66" s="6" t="s">
        <v>67</v>
      </c>
      <c r="B66" s="886" t="s">
        <v>1309</v>
      </c>
      <c r="C66" s="886" t="s">
        <v>1312</v>
      </c>
      <c r="D66" s="6" t="s">
        <v>1313</v>
      </c>
      <c r="E66" s="6"/>
      <c r="F66" s="6" t="s">
        <v>803</v>
      </c>
      <c r="G66" s="6" t="s">
        <v>3</v>
      </c>
      <c r="H66" s="898">
        <v>40.11</v>
      </c>
      <c r="I66" s="625">
        <f t="shared" si="8"/>
        <v>20.055</v>
      </c>
      <c r="J66" s="625">
        <f t="shared" si="9"/>
        <v>13.37</v>
      </c>
      <c r="K66" s="624">
        <f t="shared" si="11"/>
        <v>48.131999999999998</v>
      </c>
      <c r="L66" s="617">
        <v>42816</v>
      </c>
      <c r="M66" s="2" t="s">
        <v>1648</v>
      </c>
      <c r="N66" s="177">
        <v>2</v>
      </c>
      <c r="O66" s="616"/>
      <c r="Q66" s="715">
        <f t="shared" si="3"/>
        <v>80.22</v>
      </c>
    </row>
    <row r="67" spans="1:17" s="155" customFormat="1" ht="15.75" x14ac:dyDescent="0.25">
      <c r="A67" s="6" t="s">
        <v>67</v>
      </c>
      <c r="B67" s="886" t="s">
        <v>1030</v>
      </c>
      <c r="C67" s="886" t="s">
        <v>2051</v>
      </c>
      <c r="D67" s="6" t="s">
        <v>2052</v>
      </c>
      <c r="E67" s="6"/>
      <c r="F67" s="6" t="s">
        <v>1794</v>
      </c>
      <c r="G67" s="2" t="s">
        <v>3</v>
      </c>
      <c r="H67" s="898">
        <v>37.33</v>
      </c>
      <c r="I67" s="627">
        <f t="shared" si="8"/>
        <v>18.664999999999999</v>
      </c>
      <c r="J67" s="627">
        <f t="shared" si="9"/>
        <v>12.443333333333333</v>
      </c>
      <c r="K67" s="626">
        <f t="shared" si="11"/>
        <v>44.795999999999999</v>
      </c>
      <c r="L67" s="617">
        <v>42816</v>
      </c>
      <c r="M67" s="2" t="s">
        <v>1648</v>
      </c>
      <c r="N67" s="618">
        <v>7</v>
      </c>
      <c r="O67" s="616"/>
      <c r="Q67" s="715">
        <f t="shared" si="3"/>
        <v>261.31</v>
      </c>
    </row>
    <row r="68" spans="1:17" s="155" customFormat="1" ht="15.75" x14ac:dyDescent="0.25">
      <c r="A68" s="6" t="s">
        <v>67</v>
      </c>
      <c r="B68" s="886" t="s">
        <v>1143</v>
      </c>
      <c r="C68" s="886" t="s">
        <v>1144</v>
      </c>
      <c r="D68" s="6" t="s">
        <v>2752</v>
      </c>
      <c r="E68" s="6"/>
      <c r="F68" s="6" t="s">
        <v>2854</v>
      </c>
      <c r="G68" s="6" t="s">
        <v>3</v>
      </c>
      <c r="H68" s="898">
        <v>22.03</v>
      </c>
      <c r="I68" s="625">
        <f t="shared" si="8"/>
        <v>11.015000000000001</v>
      </c>
      <c r="J68" s="625">
        <f t="shared" si="9"/>
        <v>7.3433333333333337</v>
      </c>
      <c r="K68" s="624">
        <f t="shared" si="11"/>
        <v>26.436</v>
      </c>
      <c r="L68" s="617">
        <v>42816</v>
      </c>
      <c r="M68" s="2" t="s">
        <v>1648</v>
      </c>
      <c r="N68" s="177">
        <v>2</v>
      </c>
      <c r="O68" s="616"/>
      <c r="P68" s="448"/>
      <c r="Q68" s="715">
        <f t="shared" si="3"/>
        <v>44.06</v>
      </c>
    </row>
    <row r="69" spans="1:17" s="155" customFormat="1" ht="15.75" x14ac:dyDescent="0.25">
      <c r="A69" s="6" t="s">
        <v>67</v>
      </c>
      <c r="B69" s="886" t="s">
        <v>1634</v>
      </c>
      <c r="C69" s="886" t="s">
        <v>1639</v>
      </c>
      <c r="D69" s="6" t="s">
        <v>2751</v>
      </c>
      <c r="E69" s="6"/>
      <c r="F69" s="6" t="s">
        <v>2848</v>
      </c>
      <c r="G69" s="6" t="s">
        <v>3</v>
      </c>
      <c r="H69" s="898">
        <v>12.1</v>
      </c>
      <c r="I69" s="627">
        <f t="shared" si="8"/>
        <v>6.05</v>
      </c>
      <c r="J69" s="627">
        <f t="shared" si="9"/>
        <v>4.0333333333333332</v>
      </c>
      <c r="K69" s="626">
        <f t="shared" si="11"/>
        <v>14.52</v>
      </c>
      <c r="L69" s="614">
        <v>42816</v>
      </c>
      <c r="M69" s="2" t="s">
        <v>1648</v>
      </c>
      <c r="N69" s="177">
        <v>4</v>
      </c>
      <c r="O69" s="616"/>
      <c r="Q69" s="715">
        <f t="shared" si="3"/>
        <v>48.4</v>
      </c>
    </row>
    <row r="70" spans="1:17" s="155" customFormat="1" ht="15.75" x14ac:dyDescent="0.25">
      <c r="A70" s="6" t="s">
        <v>67</v>
      </c>
      <c r="B70" s="886" t="s">
        <v>628</v>
      </c>
      <c r="C70" s="886" t="s">
        <v>634</v>
      </c>
      <c r="D70" s="6" t="s">
        <v>635</v>
      </c>
      <c r="E70" s="6"/>
      <c r="F70" s="6" t="s">
        <v>636</v>
      </c>
      <c r="G70" s="613" t="s">
        <v>3</v>
      </c>
      <c r="H70" s="897">
        <v>14.38</v>
      </c>
      <c r="I70" s="625">
        <f t="shared" si="8"/>
        <v>7.19</v>
      </c>
      <c r="J70" s="625">
        <f t="shared" si="9"/>
        <v>4.7933333333333339</v>
      </c>
      <c r="K70" s="624">
        <f t="shared" si="11"/>
        <v>17.256</v>
      </c>
      <c r="L70" s="617">
        <v>42816</v>
      </c>
      <c r="M70" s="2" t="s">
        <v>1648</v>
      </c>
      <c r="N70" s="177">
        <v>9</v>
      </c>
      <c r="O70" s="616"/>
      <c r="Q70" s="715">
        <f t="shared" si="3"/>
        <v>129.42000000000002</v>
      </c>
    </row>
    <row r="71" spans="1:17" s="155" customFormat="1" ht="15.75" x14ac:dyDescent="0.25">
      <c r="A71" s="6" t="s">
        <v>67</v>
      </c>
      <c r="B71" s="886" t="s">
        <v>1143</v>
      </c>
      <c r="C71" s="886" t="s">
        <v>1146</v>
      </c>
      <c r="D71" s="6" t="s">
        <v>1147</v>
      </c>
      <c r="E71" s="6"/>
      <c r="F71" s="6"/>
      <c r="G71" s="2" t="s">
        <v>3</v>
      </c>
      <c r="H71" s="897">
        <v>22.03</v>
      </c>
      <c r="I71" s="627">
        <f t="shared" si="8"/>
        <v>11.015000000000001</v>
      </c>
      <c r="J71" s="627">
        <f t="shared" si="9"/>
        <v>7.3433333333333337</v>
      </c>
      <c r="K71" s="626">
        <f t="shared" si="11"/>
        <v>26.436</v>
      </c>
      <c r="L71" s="617">
        <v>42816</v>
      </c>
      <c r="M71" s="2" t="s">
        <v>1648</v>
      </c>
      <c r="N71" s="177">
        <v>5</v>
      </c>
      <c r="O71" s="616"/>
      <c r="Q71" s="715">
        <f t="shared" si="3"/>
        <v>110.15</v>
      </c>
    </row>
    <row r="72" spans="1:17" s="155" customFormat="1" ht="15.75" x14ac:dyDescent="0.25">
      <c r="A72" s="6" t="s">
        <v>67</v>
      </c>
      <c r="B72" s="886" t="s">
        <v>1063</v>
      </c>
      <c r="C72" s="886" t="s">
        <v>1095</v>
      </c>
      <c r="D72" s="6" t="s">
        <v>1096</v>
      </c>
      <c r="E72" s="6" t="s">
        <v>1651</v>
      </c>
      <c r="F72" s="6" t="s">
        <v>2856</v>
      </c>
      <c r="G72" s="2" t="s">
        <v>3</v>
      </c>
      <c r="H72" s="897">
        <v>16.5</v>
      </c>
      <c r="I72" s="625">
        <f t="shared" si="8"/>
        <v>8.25</v>
      </c>
      <c r="J72" s="625">
        <f t="shared" si="9"/>
        <v>5.5</v>
      </c>
      <c r="K72" s="624">
        <f t="shared" si="11"/>
        <v>19.8</v>
      </c>
      <c r="L72" s="617">
        <v>42816</v>
      </c>
      <c r="M72" s="2" t="s">
        <v>1648</v>
      </c>
      <c r="N72" s="177">
        <v>24</v>
      </c>
      <c r="O72" s="616"/>
      <c r="Q72" s="715">
        <f t="shared" ref="Q72:Q135" si="15">N72*H72</f>
        <v>396</v>
      </c>
    </row>
    <row r="73" spans="1:17" s="155" customFormat="1" ht="15.75" x14ac:dyDescent="0.25">
      <c r="A73" s="6" t="s">
        <v>67</v>
      </c>
      <c r="B73" s="886" t="s">
        <v>2143</v>
      </c>
      <c r="C73" s="886" t="s">
        <v>2242</v>
      </c>
      <c r="D73" s="6" t="s">
        <v>2736</v>
      </c>
      <c r="E73" s="6"/>
      <c r="F73" s="6" t="s">
        <v>1620</v>
      </c>
      <c r="G73" s="6" t="s">
        <v>3</v>
      </c>
      <c r="H73" s="898">
        <v>34.71</v>
      </c>
      <c r="I73" s="627">
        <f t="shared" si="8"/>
        <v>17.355</v>
      </c>
      <c r="J73" s="627">
        <f t="shared" si="9"/>
        <v>11.57</v>
      </c>
      <c r="K73" s="626">
        <f t="shared" si="11"/>
        <v>41.652000000000001</v>
      </c>
      <c r="L73" s="617">
        <v>42816</v>
      </c>
      <c r="M73" s="2" t="s">
        <v>1648</v>
      </c>
      <c r="N73" s="177">
        <v>1</v>
      </c>
      <c r="O73" s="616"/>
      <c r="Q73" s="715">
        <f t="shared" si="15"/>
        <v>34.71</v>
      </c>
    </row>
    <row r="74" spans="1:17" s="155" customFormat="1" ht="15.75" x14ac:dyDescent="0.25">
      <c r="A74" s="6" t="s">
        <v>56</v>
      </c>
      <c r="B74" s="886" t="s">
        <v>82</v>
      </c>
      <c r="C74" s="886" t="s">
        <v>83</v>
      </c>
      <c r="D74" s="6" t="s">
        <v>284</v>
      </c>
      <c r="E74" s="6"/>
      <c r="F74" s="6" t="s">
        <v>364</v>
      </c>
      <c r="G74" s="6" t="s">
        <v>3</v>
      </c>
      <c r="H74" s="897">
        <v>15.35</v>
      </c>
      <c r="I74" s="625">
        <f t="shared" si="8"/>
        <v>7.6749999999999998</v>
      </c>
      <c r="J74" s="625">
        <f t="shared" si="9"/>
        <v>5.1166666666666663</v>
      </c>
      <c r="K74" s="624">
        <f t="shared" si="11"/>
        <v>18.420000000000002</v>
      </c>
      <c r="L74" s="614">
        <v>42816</v>
      </c>
      <c r="M74" s="2" t="s">
        <v>1648</v>
      </c>
      <c r="N74" s="177">
        <v>14</v>
      </c>
      <c r="O74" s="616"/>
      <c r="Q74" s="715">
        <f t="shared" si="15"/>
        <v>214.9</v>
      </c>
    </row>
    <row r="75" spans="1:17" s="155" customFormat="1" ht="15.75" x14ac:dyDescent="0.25">
      <c r="A75" s="6" t="s">
        <v>56</v>
      </c>
      <c r="B75" s="886" t="s">
        <v>915</v>
      </c>
      <c r="C75" s="891" t="s">
        <v>864</v>
      </c>
      <c r="D75" s="2" t="s">
        <v>918</v>
      </c>
      <c r="E75" s="6"/>
      <c r="F75" s="6" t="s">
        <v>2848</v>
      </c>
      <c r="G75" s="2" t="s">
        <v>3</v>
      </c>
      <c r="H75" s="897">
        <v>12.94</v>
      </c>
      <c r="I75" s="627">
        <f t="shared" si="8"/>
        <v>6.47</v>
      </c>
      <c r="J75" s="627">
        <f t="shared" si="9"/>
        <v>4.3133333333333335</v>
      </c>
      <c r="K75" s="626">
        <f t="shared" si="11"/>
        <v>15.527999999999999</v>
      </c>
      <c r="L75" s="617">
        <v>42816</v>
      </c>
      <c r="M75" s="2" t="s">
        <v>1648</v>
      </c>
      <c r="N75" s="177">
        <v>28</v>
      </c>
      <c r="O75" s="616"/>
      <c r="Q75" s="715">
        <f t="shared" si="15"/>
        <v>362.32</v>
      </c>
    </row>
    <row r="76" spans="1:17" s="155" customFormat="1" ht="15.75" x14ac:dyDescent="0.25">
      <c r="A76" s="6" t="s">
        <v>56</v>
      </c>
      <c r="B76" s="886" t="s">
        <v>915</v>
      </c>
      <c r="C76" s="886" t="s">
        <v>932</v>
      </c>
      <c r="D76" s="6" t="s">
        <v>933</v>
      </c>
      <c r="E76" s="6"/>
      <c r="F76" s="6" t="s">
        <v>2848</v>
      </c>
      <c r="G76" s="6" t="s">
        <v>3</v>
      </c>
      <c r="H76" s="897">
        <v>12.94</v>
      </c>
      <c r="I76" s="625">
        <f t="shared" si="8"/>
        <v>6.47</v>
      </c>
      <c r="J76" s="625">
        <f t="shared" si="9"/>
        <v>4.3133333333333335</v>
      </c>
      <c r="K76" s="624">
        <f t="shared" si="11"/>
        <v>15.527999999999999</v>
      </c>
      <c r="L76" s="617">
        <v>42816</v>
      </c>
      <c r="M76" s="2" t="s">
        <v>1648</v>
      </c>
      <c r="N76" s="177">
        <v>55</v>
      </c>
      <c r="O76" s="616"/>
      <c r="Q76" s="715">
        <f t="shared" si="15"/>
        <v>711.69999999999993</v>
      </c>
    </row>
    <row r="77" spans="1:17" s="155" customFormat="1" ht="15.75" x14ac:dyDescent="0.25">
      <c r="A77" s="6" t="s">
        <v>56</v>
      </c>
      <c r="B77" s="886" t="s">
        <v>3491</v>
      </c>
      <c r="C77" s="886" t="s">
        <v>3492</v>
      </c>
      <c r="D77" s="6" t="s">
        <v>3493</v>
      </c>
      <c r="E77" s="6"/>
      <c r="F77" s="6"/>
      <c r="G77" s="6" t="s">
        <v>3</v>
      </c>
      <c r="H77" s="897">
        <v>37.69</v>
      </c>
      <c r="I77" s="627">
        <f t="shared" si="8"/>
        <v>18.844999999999999</v>
      </c>
      <c r="J77" s="627">
        <f t="shared" si="9"/>
        <v>12.563333333333333</v>
      </c>
      <c r="K77" s="626">
        <f t="shared" si="11"/>
        <v>45.227999999999994</v>
      </c>
      <c r="L77" s="617">
        <v>42816</v>
      </c>
      <c r="M77" s="2" t="s">
        <v>1648</v>
      </c>
      <c r="N77" s="177">
        <v>7</v>
      </c>
      <c r="O77" s="616"/>
      <c r="Q77" s="715">
        <f t="shared" si="15"/>
        <v>263.83</v>
      </c>
    </row>
    <row r="78" spans="1:17" s="155" customFormat="1" ht="15.75" x14ac:dyDescent="0.25">
      <c r="A78" s="6" t="s">
        <v>56</v>
      </c>
      <c r="B78" s="886" t="s">
        <v>3491</v>
      </c>
      <c r="C78" s="886" t="s">
        <v>3494</v>
      </c>
      <c r="D78" s="6" t="s">
        <v>3495</v>
      </c>
      <c r="E78" s="6"/>
      <c r="F78" s="6"/>
      <c r="G78" s="613" t="s">
        <v>3</v>
      </c>
      <c r="H78" s="897">
        <v>37.69</v>
      </c>
      <c r="I78" s="625">
        <f t="shared" si="8"/>
        <v>18.844999999999999</v>
      </c>
      <c r="J78" s="625">
        <f t="shared" si="9"/>
        <v>12.563333333333333</v>
      </c>
      <c r="K78" s="624">
        <f t="shared" si="11"/>
        <v>45.227999999999994</v>
      </c>
      <c r="L78" s="617">
        <v>42816</v>
      </c>
      <c r="M78" s="2" t="s">
        <v>1648</v>
      </c>
      <c r="N78" s="177">
        <v>8</v>
      </c>
      <c r="O78" s="616"/>
      <c r="Q78" s="715">
        <f t="shared" si="15"/>
        <v>301.52</v>
      </c>
    </row>
    <row r="79" spans="1:17" s="155" customFormat="1" ht="15.75" x14ac:dyDescent="0.25">
      <c r="A79" s="6" t="s">
        <v>56</v>
      </c>
      <c r="B79" s="886" t="s">
        <v>37</v>
      </c>
      <c r="C79" s="886" t="s">
        <v>3496</v>
      </c>
      <c r="D79" s="6" t="s">
        <v>3497</v>
      </c>
      <c r="E79" s="6"/>
      <c r="F79" s="6"/>
      <c r="G79" s="2" t="s">
        <v>3</v>
      </c>
      <c r="H79" s="897">
        <v>18.399999999999999</v>
      </c>
      <c r="I79" s="627">
        <f t="shared" si="8"/>
        <v>9.1999999999999993</v>
      </c>
      <c r="J79" s="627">
        <f t="shared" si="9"/>
        <v>6.1333333333333329</v>
      </c>
      <c r="K79" s="626">
        <f t="shared" si="11"/>
        <v>22.08</v>
      </c>
      <c r="L79" s="614">
        <v>42816</v>
      </c>
      <c r="M79" s="2" t="s">
        <v>1648</v>
      </c>
      <c r="N79" s="177">
        <v>2</v>
      </c>
      <c r="O79" s="616"/>
      <c r="Q79" s="715">
        <f t="shared" si="15"/>
        <v>36.799999999999997</v>
      </c>
    </row>
    <row r="80" spans="1:17" s="155" customFormat="1" ht="15.75" x14ac:dyDescent="0.25">
      <c r="A80" s="6" t="s">
        <v>56</v>
      </c>
      <c r="B80" s="886" t="s">
        <v>3404</v>
      </c>
      <c r="C80" s="886" t="s">
        <v>3568</v>
      </c>
      <c r="D80" s="6" t="s">
        <v>3569</v>
      </c>
      <c r="E80" s="6"/>
      <c r="F80" s="6"/>
      <c r="G80" s="2" t="s">
        <v>3</v>
      </c>
      <c r="H80" s="898">
        <v>10.27</v>
      </c>
      <c r="I80" s="625">
        <f t="shared" si="8"/>
        <v>5.1349999999999998</v>
      </c>
      <c r="J80" s="625">
        <f t="shared" si="9"/>
        <v>3.4233333333333333</v>
      </c>
      <c r="K80" s="624">
        <f t="shared" si="11"/>
        <v>12.324</v>
      </c>
      <c r="L80" s="617">
        <v>42816</v>
      </c>
      <c r="M80" s="2" t="s">
        <v>1648</v>
      </c>
      <c r="N80" s="177">
        <v>18</v>
      </c>
      <c r="O80" s="616"/>
      <c r="Q80" s="715">
        <f t="shared" si="15"/>
        <v>184.85999999999999</v>
      </c>
    </row>
    <row r="81" spans="1:17" s="155" customFormat="1" ht="15.75" x14ac:dyDescent="0.25">
      <c r="A81" s="6" t="s">
        <v>56</v>
      </c>
      <c r="B81" s="886" t="s">
        <v>842</v>
      </c>
      <c r="C81" s="886" t="s">
        <v>632</v>
      </c>
      <c r="D81" s="6" t="s">
        <v>633</v>
      </c>
      <c r="E81" s="6"/>
      <c r="F81" s="6" t="s">
        <v>338</v>
      </c>
      <c r="G81" s="6" t="s">
        <v>3</v>
      </c>
      <c r="H81" s="897">
        <v>47.55</v>
      </c>
      <c r="I81" s="627">
        <f t="shared" si="8"/>
        <v>23.774999999999999</v>
      </c>
      <c r="J81" s="627">
        <f t="shared" si="9"/>
        <v>15.85</v>
      </c>
      <c r="K81" s="626">
        <f t="shared" si="11"/>
        <v>57.059999999999995</v>
      </c>
      <c r="L81" s="617">
        <v>42816</v>
      </c>
      <c r="M81" s="2" t="s">
        <v>1648</v>
      </c>
      <c r="N81" s="177">
        <v>2</v>
      </c>
      <c r="O81" s="616"/>
      <c r="Q81" s="715">
        <f t="shared" si="15"/>
        <v>95.1</v>
      </c>
    </row>
    <row r="82" spans="1:17" s="155" customFormat="1" ht="15.75" x14ac:dyDescent="0.25">
      <c r="A82" s="6" t="s">
        <v>56</v>
      </c>
      <c r="B82" s="886" t="s">
        <v>628</v>
      </c>
      <c r="C82" s="886" t="s">
        <v>632</v>
      </c>
      <c r="D82" s="6" t="s">
        <v>633</v>
      </c>
      <c r="E82" s="6"/>
      <c r="F82" s="6" t="s">
        <v>338</v>
      </c>
      <c r="G82" s="6" t="s">
        <v>3</v>
      </c>
      <c r="H82" s="897">
        <v>47.55</v>
      </c>
      <c r="I82" s="625">
        <f t="shared" si="8"/>
        <v>23.774999999999999</v>
      </c>
      <c r="J82" s="625">
        <f t="shared" si="9"/>
        <v>15.85</v>
      </c>
      <c r="K82" s="624">
        <f t="shared" si="11"/>
        <v>57.059999999999995</v>
      </c>
      <c r="L82" s="617">
        <v>42816</v>
      </c>
      <c r="M82" s="2" t="s">
        <v>1648</v>
      </c>
      <c r="N82" s="177">
        <v>5</v>
      </c>
      <c r="O82" s="616"/>
      <c r="Q82" s="715">
        <f t="shared" si="15"/>
        <v>237.75</v>
      </c>
    </row>
    <row r="83" spans="1:17" s="155" customFormat="1" ht="15.75" x14ac:dyDescent="0.25">
      <c r="A83" s="6" t="s">
        <v>56</v>
      </c>
      <c r="B83" s="886" t="s">
        <v>1634</v>
      </c>
      <c r="C83" s="891" t="s">
        <v>1632</v>
      </c>
      <c r="D83" s="2" t="s">
        <v>1633</v>
      </c>
      <c r="E83" s="6"/>
      <c r="F83" s="6" t="s">
        <v>2848</v>
      </c>
      <c r="G83" s="2" t="s">
        <v>3</v>
      </c>
      <c r="H83" s="898">
        <v>12.1</v>
      </c>
      <c r="I83" s="627">
        <f t="shared" si="8"/>
        <v>6.05</v>
      </c>
      <c r="J83" s="627">
        <f t="shared" si="9"/>
        <v>4.0333333333333332</v>
      </c>
      <c r="K83" s="626">
        <f t="shared" si="11"/>
        <v>14.52</v>
      </c>
      <c r="L83" s="617">
        <v>42816</v>
      </c>
      <c r="M83" s="2" t="s">
        <v>1648</v>
      </c>
      <c r="N83" s="618">
        <v>28</v>
      </c>
      <c r="O83" s="616"/>
      <c r="Q83" s="715">
        <f t="shared" si="15"/>
        <v>338.8</v>
      </c>
    </row>
    <row r="84" spans="1:17" s="155" customFormat="1" ht="15.75" x14ac:dyDescent="0.25">
      <c r="A84" s="6" t="s">
        <v>56</v>
      </c>
      <c r="B84" s="886" t="s">
        <v>2159</v>
      </c>
      <c r="C84" s="891" t="s">
        <v>2240</v>
      </c>
      <c r="D84" s="2" t="s">
        <v>2802</v>
      </c>
      <c r="E84" s="6"/>
      <c r="F84" s="6" t="s">
        <v>338</v>
      </c>
      <c r="G84" s="6" t="s">
        <v>3</v>
      </c>
      <c r="H84" s="898">
        <v>43.5</v>
      </c>
      <c r="I84" s="625">
        <f t="shared" ref="I84:I147" si="16">+H84/2</f>
        <v>21.75</v>
      </c>
      <c r="J84" s="625">
        <f t="shared" ref="J84:J147" si="17">+H84/3</f>
        <v>14.5</v>
      </c>
      <c r="K84" s="624">
        <f t="shared" ref="K84:K147" si="18">+H84+(H84*20%)</f>
        <v>52.2</v>
      </c>
      <c r="L84" s="614">
        <v>42816</v>
      </c>
      <c r="M84" s="2" t="s">
        <v>1648</v>
      </c>
      <c r="N84" s="618">
        <v>1</v>
      </c>
      <c r="O84" s="616"/>
      <c r="Q84" s="715">
        <f t="shared" si="15"/>
        <v>43.5</v>
      </c>
    </row>
    <row r="85" spans="1:17" s="155" customFormat="1" ht="15.75" x14ac:dyDescent="0.25">
      <c r="A85" s="6" t="s">
        <v>49</v>
      </c>
      <c r="B85" s="886" t="s">
        <v>1577</v>
      </c>
      <c r="C85" s="886" t="s">
        <v>1578</v>
      </c>
      <c r="D85" s="6" t="s">
        <v>1579</v>
      </c>
      <c r="E85" s="6"/>
      <c r="F85" s="6" t="s">
        <v>1620</v>
      </c>
      <c r="G85" s="6" t="s">
        <v>3</v>
      </c>
      <c r="H85" s="898">
        <v>31.59</v>
      </c>
      <c r="I85" s="627">
        <f t="shared" si="16"/>
        <v>15.795</v>
      </c>
      <c r="J85" s="627">
        <f t="shared" si="17"/>
        <v>10.53</v>
      </c>
      <c r="K85" s="626">
        <f t="shared" si="18"/>
        <v>37.908000000000001</v>
      </c>
      <c r="L85" s="617">
        <v>42816</v>
      </c>
      <c r="M85" s="2" t="s">
        <v>1648</v>
      </c>
      <c r="N85" s="177">
        <v>71</v>
      </c>
      <c r="O85" s="616"/>
      <c r="Q85" s="715">
        <f t="shared" si="15"/>
        <v>2242.89</v>
      </c>
    </row>
    <row r="86" spans="1:17" s="155" customFormat="1" ht="15.75" x14ac:dyDescent="0.25">
      <c r="A86" s="6" t="s">
        <v>40</v>
      </c>
      <c r="B86" s="888" t="s">
        <v>2481</v>
      </c>
      <c r="C86" s="886" t="s">
        <v>2618</v>
      </c>
      <c r="D86" s="6" t="s">
        <v>2622</v>
      </c>
      <c r="E86" s="6"/>
      <c r="F86" s="6" t="s">
        <v>1295</v>
      </c>
      <c r="G86" s="613" t="s">
        <v>3</v>
      </c>
      <c r="H86" s="898">
        <v>27.27</v>
      </c>
      <c r="I86" s="625">
        <f t="shared" si="16"/>
        <v>13.635</v>
      </c>
      <c r="J86" s="625">
        <f t="shared" si="17"/>
        <v>9.09</v>
      </c>
      <c r="K86" s="624">
        <f t="shared" si="18"/>
        <v>32.724000000000004</v>
      </c>
      <c r="L86" s="617">
        <v>42816</v>
      </c>
      <c r="M86" s="2" t="s">
        <v>1648</v>
      </c>
      <c r="N86" s="177">
        <v>21</v>
      </c>
      <c r="O86" s="616"/>
      <c r="Q86" s="715">
        <f t="shared" si="15"/>
        <v>572.66999999999996</v>
      </c>
    </row>
    <row r="87" spans="1:17" s="155" customFormat="1" ht="15.75" x14ac:dyDescent="0.25">
      <c r="A87" s="6" t="s">
        <v>40</v>
      </c>
      <c r="B87" s="886" t="s">
        <v>2481</v>
      </c>
      <c r="C87" s="886" t="s">
        <v>2619</v>
      </c>
      <c r="D87" s="6" t="s">
        <v>2623</v>
      </c>
      <c r="E87" s="6"/>
      <c r="F87" s="6" t="s">
        <v>1295</v>
      </c>
      <c r="G87" s="2" t="s">
        <v>3</v>
      </c>
      <c r="H87" s="898">
        <v>27.27</v>
      </c>
      <c r="I87" s="627">
        <f t="shared" si="16"/>
        <v>13.635</v>
      </c>
      <c r="J87" s="627">
        <f t="shared" si="17"/>
        <v>9.09</v>
      </c>
      <c r="K87" s="626">
        <f t="shared" si="18"/>
        <v>32.724000000000004</v>
      </c>
      <c r="L87" s="617">
        <v>42816</v>
      </c>
      <c r="M87" s="2" t="s">
        <v>1648</v>
      </c>
      <c r="N87" s="177">
        <v>19</v>
      </c>
      <c r="O87" s="616"/>
      <c r="Q87" s="715">
        <f t="shared" si="15"/>
        <v>518.13</v>
      </c>
    </row>
    <row r="88" spans="1:17" s="155" customFormat="1" ht="15.75" x14ac:dyDescent="0.25">
      <c r="A88" s="6" t="s">
        <v>40</v>
      </c>
      <c r="B88" s="886" t="s">
        <v>2479</v>
      </c>
      <c r="C88" s="886" t="s">
        <v>3093</v>
      </c>
      <c r="D88" s="6" t="s">
        <v>2499</v>
      </c>
      <c r="E88" s="6"/>
      <c r="F88" s="6"/>
      <c r="G88" s="2" t="s">
        <v>3</v>
      </c>
      <c r="H88" s="898">
        <v>76.12</v>
      </c>
      <c r="I88" s="625">
        <f t="shared" si="16"/>
        <v>38.06</v>
      </c>
      <c r="J88" s="625">
        <f t="shared" si="17"/>
        <v>25.373333333333335</v>
      </c>
      <c r="K88" s="624">
        <f t="shared" si="18"/>
        <v>91.344000000000008</v>
      </c>
      <c r="L88" s="617">
        <v>42816</v>
      </c>
      <c r="M88" s="2" t="s">
        <v>1648</v>
      </c>
      <c r="N88" s="177">
        <v>1</v>
      </c>
      <c r="O88" s="616"/>
      <c r="Q88" s="715">
        <f t="shared" si="15"/>
        <v>76.12</v>
      </c>
    </row>
    <row r="89" spans="1:17" s="155" customFormat="1" ht="15.75" x14ac:dyDescent="0.25">
      <c r="A89" s="6" t="s">
        <v>40</v>
      </c>
      <c r="B89" s="886" t="s">
        <v>2481</v>
      </c>
      <c r="C89" s="886" t="s">
        <v>2621</v>
      </c>
      <c r="D89" s="6" t="s">
        <v>3049</v>
      </c>
      <c r="E89" s="6"/>
      <c r="F89" s="6"/>
      <c r="G89" s="6" t="s">
        <v>3</v>
      </c>
      <c r="H89" s="898">
        <v>27.09</v>
      </c>
      <c r="I89" s="627">
        <f t="shared" si="16"/>
        <v>13.545</v>
      </c>
      <c r="J89" s="627">
        <f t="shared" si="17"/>
        <v>9.0299999999999994</v>
      </c>
      <c r="K89" s="626">
        <f t="shared" si="18"/>
        <v>32.508000000000003</v>
      </c>
      <c r="L89" s="614">
        <v>42816</v>
      </c>
      <c r="M89" s="2" t="s">
        <v>1648</v>
      </c>
      <c r="N89" s="177">
        <v>1</v>
      </c>
      <c r="O89" s="616"/>
      <c r="Q89" s="715">
        <f t="shared" si="15"/>
        <v>27.09</v>
      </c>
    </row>
    <row r="90" spans="1:17" s="155" customFormat="1" ht="15.75" x14ac:dyDescent="0.25">
      <c r="A90" s="6" t="s">
        <v>40</v>
      </c>
      <c r="B90" s="886" t="s">
        <v>2481</v>
      </c>
      <c r="C90" s="886" t="s">
        <v>2620</v>
      </c>
      <c r="D90" s="2" t="s">
        <v>2741</v>
      </c>
      <c r="E90" s="6"/>
      <c r="F90" s="6" t="s">
        <v>1295</v>
      </c>
      <c r="G90" s="6" t="s">
        <v>3</v>
      </c>
      <c r="H90" s="898">
        <v>27.27</v>
      </c>
      <c r="I90" s="625">
        <f t="shared" si="16"/>
        <v>13.635</v>
      </c>
      <c r="J90" s="625">
        <f t="shared" si="17"/>
        <v>9.09</v>
      </c>
      <c r="K90" s="624">
        <f t="shared" si="18"/>
        <v>32.724000000000004</v>
      </c>
      <c r="L90" s="617">
        <v>42816</v>
      </c>
      <c r="M90" s="2" t="s">
        <v>1648</v>
      </c>
      <c r="N90" s="177">
        <v>17</v>
      </c>
      <c r="O90" s="616"/>
      <c r="Q90" s="715">
        <f t="shared" si="15"/>
        <v>463.59</v>
      </c>
    </row>
    <row r="91" spans="1:17" s="155" customFormat="1" ht="15.75" x14ac:dyDescent="0.25">
      <c r="A91" s="6" t="s">
        <v>40</v>
      </c>
      <c r="B91" s="886" t="s">
        <v>2481</v>
      </c>
      <c r="C91" s="886" t="s">
        <v>2621</v>
      </c>
      <c r="D91" s="6" t="s">
        <v>2742</v>
      </c>
      <c r="E91" s="6"/>
      <c r="F91" s="6" t="s">
        <v>1295</v>
      </c>
      <c r="G91" s="2" t="s">
        <v>3</v>
      </c>
      <c r="H91" s="898">
        <v>27.27</v>
      </c>
      <c r="I91" s="627">
        <f t="shared" si="16"/>
        <v>13.635</v>
      </c>
      <c r="J91" s="627">
        <f t="shared" si="17"/>
        <v>9.09</v>
      </c>
      <c r="K91" s="626">
        <f t="shared" si="18"/>
        <v>32.724000000000004</v>
      </c>
      <c r="L91" s="617">
        <v>42816</v>
      </c>
      <c r="M91" s="2" t="s">
        <v>1648</v>
      </c>
      <c r="N91" s="177">
        <v>19</v>
      </c>
      <c r="O91" s="616"/>
      <c r="Q91" s="715">
        <f t="shared" si="15"/>
        <v>518.13</v>
      </c>
    </row>
    <row r="92" spans="1:17" s="155" customFormat="1" ht="15.75" x14ac:dyDescent="0.25">
      <c r="A92" s="6" t="s">
        <v>40</v>
      </c>
      <c r="B92" s="886" t="s">
        <v>2481</v>
      </c>
      <c r="C92" s="886" t="s">
        <v>2620</v>
      </c>
      <c r="D92" s="2" t="s">
        <v>2741</v>
      </c>
      <c r="E92" s="6"/>
      <c r="F92" s="6" t="s">
        <v>1295</v>
      </c>
      <c r="G92" s="6" t="s">
        <v>3</v>
      </c>
      <c r="H92" s="898">
        <v>27.27</v>
      </c>
      <c r="I92" s="625">
        <f t="shared" si="16"/>
        <v>13.635</v>
      </c>
      <c r="J92" s="625">
        <f t="shared" si="17"/>
        <v>9.09</v>
      </c>
      <c r="K92" s="624">
        <f t="shared" si="18"/>
        <v>32.724000000000004</v>
      </c>
      <c r="L92" s="617">
        <v>42816</v>
      </c>
      <c r="M92" s="2" t="s">
        <v>1648</v>
      </c>
      <c r="N92" s="177">
        <v>2</v>
      </c>
      <c r="O92" s="616"/>
      <c r="Q92" s="715">
        <f t="shared" si="15"/>
        <v>54.54</v>
      </c>
    </row>
    <row r="93" spans="1:17" s="155" customFormat="1" ht="15.75" x14ac:dyDescent="0.25">
      <c r="A93" s="6" t="s">
        <v>40</v>
      </c>
      <c r="B93" s="886" t="s">
        <v>1206</v>
      </c>
      <c r="C93" s="886" t="s">
        <v>1207</v>
      </c>
      <c r="D93" s="6" t="s">
        <v>1208</v>
      </c>
      <c r="E93" s="6"/>
      <c r="F93" s="6" t="s">
        <v>338</v>
      </c>
      <c r="G93" s="6" t="s">
        <v>3</v>
      </c>
      <c r="H93" s="898">
        <v>47.15</v>
      </c>
      <c r="I93" s="627">
        <f t="shared" si="16"/>
        <v>23.574999999999999</v>
      </c>
      <c r="J93" s="627">
        <f t="shared" si="17"/>
        <v>15.716666666666667</v>
      </c>
      <c r="K93" s="626">
        <f t="shared" si="18"/>
        <v>56.58</v>
      </c>
      <c r="L93" s="617">
        <v>42816</v>
      </c>
      <c r="M93" s="2" t="s">
        <v>1648</v>
      </c>
      <c r="N93" s="177">
        <v>2</v>
      </c>
      <c r="O93" s="616"/>
      <c r="Q93" s="715">
        <f t="shared" si="15"/>
        <v>94.3</v>
      </c>
    </row>
    <row r="94" spans="1:17" s="155" customFormat="1" ht="15.75" x14ac:dyDescent="0.25">
      <c r="A94" s="6" t="s">
        <v>40</v>
      </c>
      <c r="B94" s="886" t="s">
        <v>465</v>
      </c>
      <c r="C94" s="886" t="s">
        <v>85</v>
      </c>
      <c r="D94" s="6" t="s">
        <v>2743</v>
      </c>
      <c r="E94" s="6"/>
      <c r="F94" s="6" t="s">
        <v>2848</v>
      </c>
      <c r="G94" s="613" t="s">
        <v>3</v>
      </c>
      <c r="H94" s="898">
        <v>12.81</v>
      </c>
      <c r="I94" s="625">
        <f t="shared" si="16"/>
        <v>6.4050000000000002</v>
      </c>
      <c r="J94" s="625">
        <f t="shared" si="17"/>
        <v>4.2700000000000005</v>
      </c>
      <c r="K94" s="624">
        <f t="shared" si="18"/>
        <v>15.372</v>
      </c>
      <c r="L94" s="614">
        <v>42816</v>
      </c>
      <c r="M94" s="2" t="s">
        <v>1648</v>
      </c>
      <c r="N94" s="177">
        <v>1</v>
      </c>
      <c r="O94" s="616"/>
      <c r="Q94" s="715">
        <f t="shared" si="15"/>
        <v>12.81</v>
      </c>
    </row>
    <row r="95" spans="1:17" s="155" customFormat="1" ht="15.75" x14ac:dyDescent="0.25">
      <c r="A95" s="6" t="s">
        <v>40</v>
      </c>
      <c r="B95" s="886" t="s">
        <v>2211</v>
      </c>
      <c r="C95" s="886" t="s">
        <v>2187</v>
      </c>
      <c r="D95" s="2" t="s">
        <v>2188</v>
      </c>
      <c r="E95" s="6"/>
      <c r="F95" s="6" t="s">
        <v>1295</v>
      </c>
      <c r="G95" s="2" t="s">
        <v>3</v>
      </c>
      <c r="H95" s="898">
        <v>31.36</v>
      </c>
      <c r="I95" s="627">
        <f t="shared" si="16"/>
        <v>15.68</v>
      </c>
      <c r="J95" s="627">
        <f t="shared" si="17"/>
        <v>10.453333333333333</v>
      </c>
      <c r="K95" s="626">
        <f t="shared" si="18"/>
        <v>37.631999999999998</v>
      </c>
      <c r="L95" s="617">
        <v>42816</v>
      </c>
      <c r="M95" s="2" t="s">
        <v>1648</v>
      </c>
      <c r="N95" s="177">
        <v>1</v>
      </c>
      <c r="O95" s="616"/>
      <c r="Q95" s="715">
        <f t="shared" si="15"/>
        <v>31.36</v>
      </c>
    </row>
    <row r="96" spans="1:17" s="155" customFormat="1" ht="15.75" x14ac:dyDescent="0.25">
      <c r="A96" s="6" t="s">
        <v>23</v>
      </c>
      <c r="B96" s="886" t="s">
        <v>3248</v>
      </c>
      <c r="C96" s="886" t="s">
        <v>756</v>
      </c>
      <c r="D96" s="2" t="s">
        <v>3263</v>
      </c>
      <c r="E96" s="6"/>
      <c r="F96" s="6"/>
      <c r="G96" s="2" t="s">
        <v>3</v>
      </c>
      <c r="H96" s="898">
        <v>34.520000000000003</v>
      </c>
      <c r="I96" s="625">
        <f t="shared" si="16"/>
        <v>17.260000000000002</v>
      </c>
      <c r="J96" s="625">
        <f t="shared" si="17"/>
        <v>11.506666666666668</v>
      </c>
      <c r="K96" s="624">
        <f t="shared" si="18"/>
        <v>41.424000000000007</v>
      </c>
      <c r="L96" s="617">
        <v>42816</v>
      </c>
      <c r="M96" s="2" t="s">
        <v>1648</v>
      </c>
      <c r="N96" s="177">
        <v>11</v>
      </c>
      <c r="O96" s="616"/>
      <c r="Q96" s="715">
        <f t="shared" si="15"/>
        <v>379.72</v>
      </c>
    </row>
    <row r="97" spans="1:17" s="155" customFormat="1" ht="15.75" x14ac:dyDescent="0.25">
      <c r="A97" s="6" t="s">
        <v>23</v>
      </c>
      <c r="B97" s="886" t="s">
        <v>2481</v>
      </c>
      <c r="C97" s="886" t="s">
        <v>2489</v>
      </c>
      <c r="D97" s="6" t="s">
        <v>2501</v>
      </c>
      <c r="E97" s="2" t="s">
        <v>2561</v>
      </c>
      <c r="F97" s="6" t="s">
        <v>338</v>
      </c>
      <c r="G97" s="6" t="s">
        <v>3</v>
      </c>
      <c r="H97" s="898">
        <v>40.85</v>
      </c>
      <c r="I97" s="627">
        <f t="shared" si="16"/>
        <v>20.425000000000001</v>
      </c>
      <c r="J97" s="627">
        <f t="shared" si="17"/>
        <v>13.616666666666667</v>
      </c>
      <c r="K97" s="626">
        <f t="shared" si="18"/>
        <v>49.02</v>
      </c>
      <c r="L97" s="617">
        <v>42816</v>
      </c>
      <c r="M97" s="2" t="s">
        <v>1648</v>
      </c>
      <c r="N97" s="177">
        <v>22</v>
      </c>
      <c r="O97" s="619"/>
      <c r="Q97" s="715">
        <f t="shared" si="15"/>
        <v>898.7</v>
      </c>
    </row>
    <row r="98" spans="1:17" s="155" customFormat="1" ht="15.75" x14ac:dyDescent="0.25">
      <c r="A98" s="6" t="s">
        <v>13</v>
      </c>
      <c r="B98" s="886" t="s">
        <v>969</v>
      </c>
      <c r="C98" s="886" t="s">
        <v>992</v>
      </c>
      <c r="D98" s="6" t="s">
        <v>993</v>
      </c>
      <c r="E98" s="6"/>
      <c r="F98" s="6" t="s">
        <v>338</v>
      </c>
      <c r="G98" s="6" t="s">
        <v>3</v>
      </c>
      <c r="H98" s="897">
        <v>36.15</v>
      </c>
      <c r="I98" s="625">
        <f t="shared" si="16"/>
        <v>18.074999999999999</v>
      </c>
      <c r="J98" s="625">
        <f t="shared" si="17"/>
        <v>12.049999999999999</v>
      </c>
      <c r="K98" s="624">
        <f t="shared" si="18"/>
        <v>43.379999999999995</v>
      </c>
      <c r="L98" s="617">
        <v>42816</v>
      </c>
      <c r="M98" s="2" t="s">
        <v>1648</v>
      </c>
      <c r="N98" s="177">
        <v>3</v>
      </c>
      <c r="O98" s="616"/>
      <c r="Q98" s="715">
        <f t="shared" si="15"/>
        <v>108.44999999999999</v>
      </c>
    </row>
    <row r="99" spans="1:17" s="155" customFormat="1" ht="15.75" x14ac:dyDescent="0.25">
      <c r="A99" s="6" t="s">
        <v>13</v>
      </c>
      <c r="B99" s="886" t="s">
        <v>2397</v>
      </c>
      <c r="C99" s="886" t="s">
        <v>2402</v>
      </c>
      <c r="D99" s="6" t="s">
        <v>2408</v>
      </c>
      <c r="E99" s="6"/>
      <c r="F99" s="6" t="s">
        <v>2847</v>
      </c>
      <c r="G99" s="2" t="s">
        <v>3</v>
      </c>
      <c r="H99" s="898">
        <v>34</v>
      </c>
      <c r="I99" s="627">
        <f t="shared" si="16"/>
        <v>17</v>
      </c>
      <c r="J99" s="627">
        <f t="shared" si="17"/>
        <v>11.333333333333334</v>
      </c>
      <c r="K99" s="626">
        <f t="shared" si="18"/>
        <v>40.799999999999997</v>
      </c>
      <c r="L99" s="614">
        <v>42816</v>
      </c>
      <c r="M99" s="2" t="s">
        <v>1648</v>
      </c>
      <c r="N99" s="177">
        <v>34</v>
      </c>
      <c r="O99" s="616"/>
      <c r="Q99" s="715">
        <f t="shared" si="15"/>
        <v>1156</v>
      </c>
    </row>
    <row r="100" spans="1:17" s="155" customFormat="1" ht="15.75" x14ac:dyDescent="0.25">
      <c r="A100" s="6" t="s">
        <v>141</v>
      </c>
      <c r="B100" s="886" t="s">
        <v>784</v>
      </c>
      <c r="C100" s="886" t="s">
        <v>748</v>
      </c>
      <c r="D100" s="2" t="s">
        <v>2441</v>
      </c>
      <c r="E100" s="6" t="s">
        <v>2440</v>
      </c>
      <c r="F100" s="6" t="s">
        <v>339</v>
      </c>
      <c r="G100" s="6" t="s">
        <v>3</v>
      </c>
      <c r="H100" s="897">
        <v>14.41</v>
      </c>
      <c r="I100" s="625">
        <f t="shared" si="16"/>
        <v>7.2050000000000001</v>
      </c>
      <c r="J100" s="625">
        <f t="shared" si="17"/>
        <v>4.8033333333333337</v>
      </c>
      <c r="K100" s="624">
        <f t="shared" si="18"/>
        <v>17.292000000000002</v>
      </c>
      <c r="L100" s="617">
        <v>42816</v>
      </c>
      <c r="M100" s="2" t="s">
        <v>1648</v>
      </c>
      <c r="N100" s="177">
        <v>40</v>
      </c>
      <c r="O100" s="616"/>
      <c r="Q100" s="715">
        <f t="shared" si="15"/>
        <v>576.4</v>
      </c>
    </row>
    <row r="101" spans="1:17" s="155" customFormat="1" ht="15.75" x14ac:dyDescent="0.25">
      <c r="A101" s="6" t="s">
        <v>141</v>
      </c>
      <c r="B101" s="886" t="s">
        <v>3137</v>
      </c>
      <c r="C101" s="886" t="s">
        <v>3138</v>
      </c>
      <c r="D101" s="2" t="s">
        <v>3139</v>
      </c>
      <c r="E101" s="6"/>
      <c r="F101" s="6"/>
      <c r="G101" s="6" t="s">
        <v>3</v>
      </c>
      <c r="H101" s="897">
        <v>37.69</v>
      </c>
      <c r="I101" s="627">
        <f t="shared" si="16"/>
        <v>18.844999999999999</v>
      </c>
      <c r="J101" s="627">
        <f t="shared" si="17"/>
        <v>12.563333333333333</v>
      </c>
      <c r="K101" s="626">
        <f t="shared" si="18"/>
        <v>45.227999999999994</v>
      </c>
      <c r="L101" s="617">
        <v>42816</v>
      </c>
      <c r="M101" s="2" t="s">
        <v>1648</v>
      </c>
      <c r="N101" s="177">
        <v>12</v>
      </c>
      <c r="O101" s="616"/>
      <c r="Q101" s="715">
        <f t="shared" si="15"/>
        <v>452.28</v>
      </c>
    </row>
    <row r="102" spans="1:17" s="155" customFormat="1" ht="15.75" x14ac:dyDescent="0.25">
      <c r="A102" s="6" t="s">
        <v>141</v>
      </c>
      <c r="B102" s="886" t="s">
        <v>2507</v>
      </c>
      <c r="C102" s="886" t="s">
        <v>3180</v>
      </c>
      <c r="D102" s="2" t="s">
        <v>2523</v>
      </c>
      <c r="E102" s="6"/>
      <c r="F102" s="6"/>
      <c r="G102" s="613" t="s">
        <v>3</v>
      </c>
      <c r="H102" s="897">
        <v>40.090000000000003</v>
      </c>
      <c r="I102" s="625">
        <f t="shared" si="16"/>
        <v>20.045000000000002</v>
      </c>
      <c r="J102" s="625">
        <f t="shared" si="17"/>
        <v>13.363333333333335</v>
      </c>
      <c r="K102" s="624">
        <f t="shared" si="18"/>
        <v>48.108000000000004</v>
      </c>
      <c r="L102" s="617">
        <v>42816</v>
      </c>
      <c r="M102" s="2" t="s">
        <v>1648</v>
      </c>
      <c r="N102" s="177">
        <v>5</v>
      </c>
      <c r="O102" s="616"/>
      <c r="Q102" s="715">
        <f t="shared" si="15"/>
        <v>200.45000000000002</v>
      </c>
    </row>
    <row r="103" spans="1:17" s="155" customFormat="1" ht="15.75" x14ac:dyDescent="0.25">
      <c r="A103" s="6" t="s">
        <v>138</v>
      </c>
      <c r="B103" s="886" t="s">
        <v>479</v>
      </c>
      <c r="C103" s="886" t="s">
        <v>480</v>
      </c>
      <c r="D103" s="6" t="s">
        <v>507</v>
      </c>
      <c r="E103" s="6"/>
      <c r="F103" s="6" t="s">
        <v>338</v>
      </c>
      <c r="G103" s="2" t="s">
        <v>3</v>
      </c>
      <c r="H103" s="897">
        <v>37.11</v>
      </c>
      <c r="I103" s="627">
        <f t="shared" si="16"/>
        <v>18.555</v>
      </c>
      <c r="J103" s="627">
        <f t="shared" si="17"/>
        <v>12.37</v>
      </c>
      <c r="K103" s="626">
        <f t="shared" si="18"/>
        <v>44.531999999999996</v>
      </c>
      <c r="L103" s="617">
        <v>42816</v>
      </c>
      <c r="M103" s="2" t="s">
        <v>1648</v>
      </c>
      <c r="N103" s="177">
        <v>2</v>
      </c>
      <c r="O103" s="616"/>
      <c r="Q103" s="715">
        <f t="shared" si="15"/>
        <v>74.22</v>
      </c>
    </row>
    <row r="104" spans="1:17" s="155" customFormat="1" ht="15.75" x14ac:dyDescent="0.25">
      <c r="A104" s="6" t="s">
        <v>138</v>
      </c>
      <c r="B104" s="886" t="s">
        <v>50</v>
      </c>
      <c r="C104" s="886" t="s">
        <v>568</v>
      </c>
      <c r="D104" s="6" t="s">
        <v>237</v>
      </c>
      <c r="E104" s="6" t="s">
        <v>1651</v>
      </c>
      <c r="F104" s="6" t="s">
        <v>338</v>
      </c>
      <c r="G104" s="2" t="s">
        <v>3</v>
      </c>
      <c r="H104" s="897">
        <v>41.51</v>
      </c>
      <c r="I104" s="625">
        <f t="shared" si="16"/>
        <v>20.754999999999999</v>
      </c>
      <c r="J104" s="625">
        <f t="shared" si="17"/>
        <v>13.836666666666666</v>
      </c>
      <c r="K104" s="624">
        <f t="shared" si="18"/>
        <v>49.811999999999998</v>
      </c>
      <c r="L104" s="614">
        <v>42816</v>
      </c>
      <c r="M104" s="2" t="s">
        <v>1648</v>
      </c>
      <c r="N104" s="177">
        <v>2</v>
      </c>
      <c r="O104" s="616"/>
      <c r="Q104" s="715">
        <f t="shared" si="15"/>
        <v>83.02</v>
      </c>
    </row>
    <row r="105" spans="1:17" s="155" customFormat="1" ht="15.75" x14ac:dyDescent="0.25">
      <c r="A105" s="6" t="s">
        <v>138</v>
      </c>
      <c r="B105" s="886" t="s">
        <v>824</v>
      </c>
      <c r="C105" s="886" t="s">
        <v>768</v>
      </c>
      <c r="D105" s="6" t="s">
        <v>769</v>
      </c>
      <c r="E105" s="6"/>
      <c r="F105" s="6"/>
      <c r="G105" s="6" t="s">
        <v>3</v>
      </c>
      <c r="H105" s="897">
        <v>33.369999999999997</v>
      </c>
      <c r="I105" s="627">
        <f t="shared" si="16"/>
        <v>16.684999999999999</v>
      </c>
      <c r="J105" s="627">
        <f t="shared" si="17"/>
        <v>11.123333333333333</v>
      </c>
      <c r="K105" s="626">
        <f t="shared" si="18"/>
        <v>40.043999999999997</v>
      </c>
      <c r="L105" s="617">
        <v>42816</v>
      </c>
      <c r="M105" s="2" t="s">
        <v>1648</v>
      </c>
      <c r="N105" s="177">
        <v>1</v>
      </c>
      <c r="O105" s="616"/>
      <c r="Q105" s="715">
        <f t="shared" si="15"/>
        <v>33.369999999999997</v>
      </c>
    </row>
    <row r="106" spans="1:17" s="155" customFormat="1" ht="15.75" x14ac:dyDescent="0.25">
      <c r="A106" s="6" t="s">
        <v>138</v>
      </c>
      <c r="B106" s="886" t="s">
        <v>981</v>
      </c>
      <c r="C106" s="886" t="s">
        <v>979</v>
      </c>
      <c r="D106" s="6" t="s">
        <v>980</v>
      </c>
      <c r="E106" s="6" t="s">
        <v>60</v>
      </c>
      <c r="F106" s="6" t="s">
        <v>338</v>
      </c>
      <c r="G106" s="6" t="s">
        <v>3</v>
      </c>
      <c r="H106" s="897">
        <v>37.17</v>
      </c>
      <c r="I106" s="625">
        <f t="shared" si="16"/>
        <v>18.585000000000001</v>
      </c>
      <c r="J106" s="625">
        <f t="shared" si="17"/>
        <v>12.39</v>
      </c>
      <c r="K106" s="624">
        <f t="shared" si="18"/>
        <v>44.603999999999999</v>
      </c>
      <c r="L106" s="617">
        <v>42816</v>
      </c>
      <c r="M106" s="2" t="s">
        <v>1648</v>
      </c>
      <c r="N106" s="177">
        <v>1</v>
      </c>
      <c r="O106" s="616"/>
      <c r="P106" s="470"/>
      <c r="Q106" s="715">
        <f t="shared" si="15"/>
        <v>37.17</v>
      </c>
    </row>
    <row r="107" spans="1:17" s="155" customFormat="1" ht="15.75" x14ac:dyDescent="0.25">
      <c r="A107" s="6" t="s">
        <v>138</v>
      </c>
      <c r="B107" s="886" t="s">
        <v>1334</v>
      </c>
      <c r="C107" s="886" t="s">
        <v>1335</v>
      </c>
      <c r="D107" s="6" t="s">
        <v>1336</v>
      </c>
      <c r="E107" s="6"/>
      <c r="F107" s="6" t="s">
        <v>1337</v>
      </c>
      <c r="G107" s="2" t="s">
        <v>3</v>
      </c>
      <c r="H107" s="898">
        <v>75.52</v>
      </c>
      <c r="I107" s="627">
        <f t="shared" si="16"/>
        <v>37.76</v>
      </c>
      <c r="J107" s="627">
        <f t="shared" si="17"/>
        <v>25.173333333333332</v>
      </c>
      <c r="K107" s="626">
        <f t="shared" si="18"/>
        <v>90.623999999999995</v>
      </c>
      <c r="L107" s="617">
        <v>42816</v>
      </c>
      <c r="M107" s="2" t="s">
        <v>1648</v>
      </c>
      <c r="N107" s="177">
        <v>5</v>
      </c>
      <c r="O107" s="616"/>
      <c r="Q107" s="715">
        <f t="shared" si="15"/>
        <v>377.59999999999997</v>
      </c>
    </row>
    <row r="108" spans="1:17" s="155" customFormat="1" ht="15.75" x14ac:dyDescent="0.25">
      <c r="A108" s="6" t="s">
        <v>138</v>
      </c>
      <c r="B108" s="886" t="s">
        <v>784</v>
      </c>
      <c r="C108" s="886" t="s">
        <v>2098</v>
      </c>
      <c r="D108" s="2" t="s">
        <v>1730</v>
      </c>
      <c r="E108" s="6"/>
      <c r="F108" s="6" t="s">
        <v>1620</v>
      </c>
      <c r="G108" s="6" t="s">
        <v>3</v>
      </c>
      <c r="H108" s="897">
        <v>14.41</v>
      </c>
      <c r="I108" s="625">
        <f t="shared" si="16"/>
        <v>7.2050000000000001</v>
      </c>
      <c r="J108" s="625">
        <f t="shared" si="17"/>
        <v>4.8033333333333337</v>
      </c>
      <c r="K108" s="624">
        <f t="shared" si="18"/>
        <v>17.292000000000002</v>
      </c>
      <c r="L108" s="617">
        <v>42816</v>
      </c>
      <c r="M108" s="2" t="s">
        <v>1648</v>
      </c>
      <c r="N108" s="177">
        <v>13</v>
      </c>
      <c r="O108" s="616"/>
      <c r="Q108" s="715">
        <f t="shared" si="15"/>
        <v>187.33</v>
      </c>
    </row>
    <row r="109" spans="1:17" s="155" customFormat="1" ht="15.75" x14ac:dyDescent="0.25">
      <c r="A109" s="6" t="s">
        <v>138</v>
      </c>
      <c r="B109" s="886" t="s">
        <v>818</v>
      </c>
      <c r="C109" s="886" t="s">
        <v>747</v>
      </c>
      <c r="D109" s="2" t="s">
        <v>2442</v>
      </c>
      <c r="E109" s="6"/>
      <c r="F109" s="6" t="s">
        <v>2853</v>
      </c>
      <c r="G109" s="6" t="s">
        <v>3</v>
      </c>
      <c r="H109" s="897">
        <v>51.39</v>
      </c>
      <c r="I109" s="627">
        <f t="shared" si="16"/>
        <v>25.695</v>
      </c>
      <c r="J109" s="627">
        <f t="shared" si="17"/>
        <v>17.13</v>
      </c>
      <c r="K109" s="626">
        <f t="shared" si="18"/>
        <v>61.667999999999999</v>
      </c>
      <c r="L109" s="614">
        <v>42816</v>
      </c>
      <c r="M109" s="2" t="s">
        <v>1648</v>
      </c>
      <c r="N109" s="177">
        <v>4</v>
      </c>
      <c r="O109" s="616"/>
      <c r="Q109" s="715">
        <f t="shared" si="15"/>
        <v>205.56</v>
      </c>
    </row>
    <row r="110" spans="1:17" s="155" customFormat="1" ht="15.75" x14ac:dyDescent="0.25">
      <c r="A110" s="6" t="s">
        <v>138</v>
      </c>
      <c r="B110" s="886" t="s">
        <v>460</v>
      </c>
      <c r="C110" s="886" t="s">
        <v>461</v>
      </c>
      <c r="D110" s="6" t="s">
        <v>462</v>
      </c>
      <c r="E110" s="6"/>
      <c r="F110" s="6" t="s">
        <v>464</v>
      </c>
      <c r="G110" s="613" t="s">
        <v>3</v>
      </c>
      <c r="H110" s="897">
        <v>35.36</v>
      </c>
      <c r="I110" s="625">
        <f t="shared" si="16"/>
        <v>17.68</v>
      </c>
      <c r="J110" s="625">
        <f t="shared" si="17"/>
        <v>11.786666666666667</v>
      </c>
      <c r="K110" s="624">
        <f t="shared" si="18"/>
        <v>42.432000000000002</v>
      </c>
      <c r="L110" s="617">
        <v>42816</v>
      </c>
      <c r="M110" s="2" t="s">
        <v>1648</v>
      </c>
      <c r="N110" s="177">
        <v>4</v>
      </c>
      <c r="O110" s="616"/>
      <c r="Q110" s="715">
        <f t="shared" si="15"/>
        <v>141.44</v>
      </c>
    </row>
    <row r="111" spans="1:17" s="155" customFormat="1" ht="15.75" x14ac:dyDescent="0.25">
      <c r="A111" s="6" t="s">
        <v>138</v>
      </c>
      <c r="B111" s="886" t="s">
        <v>100</v>
      </c>
      <c r="C111" s="886" t="s">
        <v>101</v>
      </c>
      <c r="D111" s="2" t="s">
        <v>419</v>
      </c>
      <c r="E111" s="6"/>
      <c r="F111" s="6" t="s">
        <v>420</v>
      </c>
      <c r="G111" s="2" t="s">
        <v>3</v>
      </c>
      <c r="H111" s="897">
        <v>33.75</v>
      </c>
      <c r="I111" s="627">
        <f t="shared" si="16"/>
        <v>16.875</v>
      </c>
      <c r="J111" s="627">
        <f t="shared" si="17"/>
        <v>11.25</v>
      </c>
      <c r="K111" s="626">
        <f t="shared" si="18"/>
        <v>40.5</v>
      </c>
      <c r="L111" s="617">
        <v>42816</v>
      </c>
      <c r="M111" s="2" t="s">
        <v>1648</v>
      </c>
      <c r="N111" s="177">
        <v>2</v>
      </c>
      <c r="O111" s="616"/>
      <c r="Q111" s="715">
        <f t="shared" si="15"/>
        <v>67.5</v>
      </c>
    </row>
    <row r="112" spans="1:17" s="155" customFormat="1" ht="15.75" x14ac:dyDescent="0.25">
      <c r="A112" s="6" t="s">
        <v>138</v>
      </c>
      <c r="B112" s="886" t="s">
        <v>1327</v>
      </c>
      <c r="C112" s="886" t="s">
        <v>1331</v>
      </c>
      <c r="D112" s="6" t="s">
        <v>1388</v>
      </c>
      <c r="E112" s="6" t="s">
        <v>1666</v>
      </c>
      <c r="F112" s="6" t="s">
        <v>1330</v>
      </c>
      <c r="G112" s="2" t="s">
        <v>3</v>
      </c>
      <c r="H112" s="898">
        <v>24.92</v>
      </c>
      <c r="I112" s="625">
        <f t="shared" si="16"/>
        <v>12.46</v>
      </c>
      <c r="J112" s="625">
        <f t="shared" si="17"/>
        <v>8.3066666666666666</v>
      </c>
      <c r="K112" s="624">
        <f t="shared" si="18"/>
        <v>29.904000000000003</v>
      </c>
      <c r="L112" s="617">
        <v>42816</v>
      </c>
      <c r="M112" s="2" t="s">
        <v>1648</v>
      </c>
      <c r="N112" s="177">
        <v>4</v>
      </c>
      <c r="O112" s="616"/>
      <c r="Q112" s="715">
        <f t="shared" si="15"/>
        <v>99.68</v>
      </c>
    </row>
    <row r="113" spans="1:17" s="155" customFormat="1" ht="15.75" x14ac:dyDescent="0.25">
      <c r="A113" s="6" t="s">
        <v>105</v>
      </c>
      <c r="B113" s="886" t="s">
        <v>147</v>
      </c>
      <c r="C113" s="886" t="s">
        <v>2046</v>
      </c>
      <c r="D113" s="6" t="s">
        <v>2047</v>
      </c>
      <c r="E113" s="6"/>
      <c r="F113" s="6" t="s">
        <v>336</v>
      </c>
      <c r="G113" s="6" t="s">
        <v>3</v>
      </c>
      <c r="H113" s="897">
        <v>49.52</v>
      </c>
      <c r="I113" s="627">
        <f t="shared" si="16"/>
        <v>24.76</v>
      </c>
      <c r="J113" s="627">
        <f t="shared" si="17"/>
        <v>16.506666666666668</v>
      </c>
      <c r="K113" s="626">
        <f t="shared" si="18"/>
        <v>59.424000000000007</v>
      </c>
      <c r="L113" s="617">
        <v>42816</v>
      </c>
      <c r="M113" s="2" t="s">
        <v>1648</v>
      </c>
      <c r="N113" s="177">
        <v>1</v>
      </c>
      <c r="O113" s="616"/>
      <c r="Q113" s="715">
        <f t="shared" si="15"/>
        <v>49.52</v>
      </c>
    </row>
    <row r="114" spans="1:17" s="155" customFormat="1" ht="15.75" x14ac:dyDescent="0.25">
      <c r="A114" s="6" t="s">
        <v>105</v>
      </c>
      <c r="B114" s="886" t="s">
        <v>76</v>
      </c>
      <c r="C114" s="886" t="s">
        <v>375</v>
      </c>
      <c r="D114" s="6" t="s">
        <v>438</v>
      </c>
      <c r="E114" s="6"/>
      <c r="F114" s="6" t="s">
        <v>2852</v>
      </c>
      <c r="G114" s="6" t="s">
        <v>3</v>
      </c>
      <c r="H114" s="897">
        <v>60.93</v>
      </c>
      <c r="I114" s="625">
        <f t="shared" si="16"/>
        <v>30.465</v>
      </c>
      <c r="J114" s="625">
        <f t="shared" si="17"/>
        <v>20.309999999999999</v>
      </c>
      <c r="K114" s="624">
        <f t="shared" si="18"/>
        <v>73.116</v>
      </c>
      <c r="L114" s="614">
        <v>42816</v>
      </c>
      <c r="M114" s="2" t="s">
        <v>1648</v>
      </c>
      <c r="N114" s="177">
        <v>1</v>
      </c>
      <c r="O114" s="616"/>
      <c r="Q114" s="715">
        <f t="shared" si="15"/>
        <v>60.93</v>
      </c>
    </row>
    <row r="115" spans="1:17" s="155" customFormat="1" ht="15.75" x14ac:dyDescent="0.25">
      <c r="A115" s="6" t="s">
        <v>105</v>
      </c>
      <c r="B115" s="886" t="s">
        <v>492</v>
      </c>
      <c r="C115" s="886" t="s">
        <v>328</v>
      </c>
      <c r="D115" s="6" t="s">
        <v>514</v>
      </c>
      <c r="E115" s="6"/>
      <c r="F115" s="6" t="s">
        <v>515</v>
      </c>
      <c r="G115" s="2" t="s">
        <v>3</v>
      </c>
      <c r="H115" s="897">
        <v>46.56</v>
      </c>
      <c r="I115" s="627">
        <f t="shared" si="16"/>
        <v>23.28</v>
      </c>
      <c r="J115" s="627">
        <f t="shared" si="17"/>
        <v>15.520000000000001</v>
      </c>
      <c r="K115" s="626">
        <f t="shared" si="18"/>
        <v>55.872</v>
      </c>
      <c r="L115" s="617">
        <v>42816</v>
      </c>
      <c r="M115" s="2" t="s">
        <v>1648</v>
      </c>
      <c r="N115" s="177">
        <v>1</v>
      </c>
      <c r="O115" s="616"/>
      <c r="Q115" s="715">
        <f t="shared" si="15"/>
        <v>46.56</v>
      </c>
    </row>
    <row r="116" spans="1:17" s="155" customFormat="1" ht="15.75" x14ac:dyDescent="0.25">
      <c r="A116" s="6" t="s">
        <v>105</v>
      </c>
      <c r="B116" s="886" t="s">
        <v>76</v>
      </c>
      <c r="C116" s="886" t="s">
        <v>376</v>
      </c>
      <c r="D116" s="6" t="s">
        <v>439</v>
      </c>
      <c r="E116" s="6"/>
      <c r="F116" s="6" t="s">
        <v>336</v>
      </c>
      <c r="G116" s="6" t="s">
        <v>3</v>
      </c>
      <c r="H116" s="897">
        <v>60.93</v>
      </c>
      <c r="I116" s="625">
        <f t="shared" si="16"/>
        <v>30.465</v>
      </c>
      <c r="J116" s="625">
        <f t="shared" si="17"/>
        <v>20.309999999999999</v>
      </c>
      <c r="K116" s="624">
        <f t="shared" si="18"/>
        <v>73.116</v>
      </c>
      <c r="L116" s="617">
        <v>42816</v>
      </c>
      <c r="M116" s="2" t="s">
        <v>1648</v>
      </c>
      <c r="N116" s="177">
        <v>2</v>
      </c>
      <c r="O116" s="616"/>
      <c r="Q116" s="715">
        <f t="shared" si="15"/>
        <v>121.86</v>
      </c>
    </row>
    <row r="117" spans="1:17" s="155" customFormat="1" ht="15.75" x14ac:dyDescent="0.25">
      <c r="A117" s="6" t="s">
        <v>105</v>
      </c>
      <c r="B117" s="886" t="s">
        <v>732</v>
      </c>
      <c r="C117" s="886" t="s">
        <v>734</v>
      </c>
      <c r="D117" s="6" t="s">
        <v>735</v>
      </c>
      <c r="E117" s="6"/>
      <c r="F117" s="6" t="s">
        <v>336</v>
      </c>
      <c r="G117" s="6" t="s">
        <v>3</v>
      </c>
      <c r="H117" s="897">
        <v>53.41</v>
      </c>
      <c r="I117" s="627">
        <f t="shared" si="16"/>
        <v>26.704999999999998</v>
      </c>
      <c r="J117" s="627">
        <f t="shared" si="17"/>
        <v>17.803333333333331</v>
      </c>
      <c r="K117" s="626">
        <f t="shared" si="18"/>
        <v>64.091999999999999</v>
      </c>
      <c r="L117" s="617">
        <v>42816</v>
      </c>
      <c r="M117" s="2" t="s">
        <v>1648</v>
      </c>
      <c r="N117" s="177">
        <v>1</v>
      </c>
      <c r="O117" s="616"/>
      <c r="Q117" s="715">
        <f t="shared" si="15"/>
        <v>53.41</v>
      </c>
    </row>
    <row r="118" spans="1:17" s="155" customFormat="1" ht="15.75" x14ac:dyDescent="0.25">
      <c r="A118" s="6" t="s">
        <v>105</v>
      </c>
      <c r="B118" s="886" t="s">
        <v>732</v>
      </c>
      <c r="C118" s="886" t="s">
        <v>323</v>
      </c>
      <c r="D118" s="6" t="s">
        <v>446</v>
      </c>
      <c r="E118" s="6"/>
      <c r="F118" s="6" t="s">
        <v>2852</v>
      </c>
      <c r="G118" s="613" t="s">
        <v>3</v>
      </c>
      <c r="H118" s="898">
        <v>60.93</v>
      </c>
      <c r="I118" s="625">
        <f t="shared" si="16"/>
        <v>30.465</v>
      </c>
      <c r="J118" s="625">
        <f t="shared" si="17"/>
        <v>20.309999999999999</v>
      </c>
      <c r="K118" s="624">
        <f t="shared" si="18"/>
        <v>73.116</v>
      </c>
      <c r="L118" s="617">
        <v>42816</v>
      </c>
      <c r="M118" s="2" t="s">
        <v>1648</v>
      </c>
      <c r="N118" s="177">
        <v>1</v>
      </c>
      <c r="O118" s="616"/>
      <c r="Q118" s="715">
        <f t="shared" si="15"/>
        <v>60.93</v>
      </c>
    </row>
    <row r="119" spans="1:17" s="155" customFormat="1" ht="15.75" x14ac:dyDescent="0.25">
      <c r="A119" s="6" t="s">
        <v>105</v>
      </c>
      <c r="B119" s="886" t="s">
        <v>74</v>
      </c>
      <c r="C119" s="886" t="s">
        <v>331</v>
      </c>
      <c r="D119" s="6" t="s">
        <v>277</v>
      </c>
      <c r="E119" s="6"/>
      <c r="F119" s="6" t="s">
        <v>336</v>
      </c>
      <c r="G119" s="2" t="s">
        <v>3</v>
      </c>
      <c r="H119" s="898">
        <v>70.430000000000007</v>
      </c>
      <c r="I119" s="627">
        <f t="shared" si="16"/>
        <v>35.215000000000003</v>
      </c>
      <c r="J119" s="627">
        <f t="shared" si="17"/>
        <v>23.47666666666667</v>
      </c>
      <c r="K119" s="626">
        <f t="shared" si="18"/>
        <v>84.516000000000005</v>
      </c>
      <c r="L119" s="614">
        <v>42816</v>
      </c>
      <c r="M119" s="2" t="s">
        <v>1648</v>
      </c>
      <c r="N119" s="177">
        <v>2</v>
      </c>
      <c r="O119" s="616"/>
      <c r="Q119" s="715">
        <f t="shared" si="15"/>
        <v>140.86000000000001</v>
      </c>
    </row>
    <row r="120" spans="1:17" s="155" customFormat="1" ht="15.75" x14ac:dyDescent="0.25">
      <c r="A120" s="6" t="s">
        <v>105</v>
      </c>
      <c r="B120" s="886" t="s">
        <v>80</v>
      </c>
      <c r="C120" s="886" t="s">
        <v>2792</v>
      </c>
      <c r="D120" s="6" t="s">
        <v>437</v>
      </c>
      <c r="E120" s="6"/>
      <c r="F120" s="6" t="s">
        <v>336</v>
      </c>
      <c r="G120" s="2" t="s">
        <v>3</v>
      </c>
      <c r="H120" s="898">
        <v>46.2</v>
      </c>
      <c r="I120" s="625">
        <f t="shared" si="16"/>
        <v>23.1</v>
      </c>
      <c r="J120" s="625">
        <f t="shared" si="17"/>
        <v>15.4</v>
      </c>
      <c r="K120" s="624">
        <f t="shared" si="18"/>
        <v>55.440000000000005</v>
      </c>
      <c r="L120" s="617">
        <v>42816</v>
      </c>
      <c r="M120" s="2" t="s">
        <v>1648</v>
      </c>
      <c r="N120" s="177">
        <v>1</v>
      </c>
      <c r="O120" s="616"/>
      <c r="Q120" s="715">
        <f t="shared" si="15"/>
        <v>46.2</v>
      </c>
    </row>
    <row r="121" spans="1:17" s="155" customFormat="1" ht="15.75" x14ac:dyDescent="0.25">
      <c r="A121" s="6" t="s">
        <v>81</v>
      </c>
      <c r="B121" s="886" t="s">
        <v>50</v>
      </c>
      <c r="C121" s="886" t="s">
        <v>570</v>
      </c>
      <c r="D121" s="6" t="s">
        <v>239</v>
      </c>
      <c r="E121" s="6"/>
      <c r="F121" s="6" t="s">
        <v>339</v>
      </c>
      <c r="G121" s="6" t="s">
        <v>3</v>
      </c>
      <c r="H121" s="897">
        <v>39.5</v>
      </c>
      <c r="I121" s="627">
        <f t="shared" si="16"/>
        <v>19.75</v>
      </c>
      <c r="J121" s="627">
        <f t="shared" si="17"/>
        <v>13.166666666666666</v>
      </c>
      <c r="K121" s="626">
        <f t="shared" si="18"/>
        <v>47.4</v>
      </c>
      <c r="L121" s="617">
        <v>42816</v>
      </c>
      <c r="M121" s="2" t="s">
        <v>1648</v>
      </c>
      <c r="N121" s="177">
        <v>1</v>
      </c>
      <c r="O121" s="616"/>
      <c r="Q121" s="715">
        <f t="shared" si="15"/>
        <v>39.5</v>
      </c>
    </row>
    <row r="122" spans="1:17" s="155" customFormat="1" ht="15.75" x14ac:dyDescent="0.25">
      <c r="A122" s="6" t="s">
        <v>81</v>
      </c>
      <c r="B122" s="886" t="s">
        <v>50</v>
      </c>
      <c r="C122" s="886" t="s">
        <v>422</v>
      </c>
      <c r="D122" s="6" t="s">
        <v>424</v>
      </c>
      <c r="E122" s="6" t="s">
        <v>51</v>
      </c>
      <c r="F122" s="6" t="s">
        <v>338</v>
      </c>
      <c r="G122" s="6" t="s">
        <v>3</v>
      </c>
      <c r="H122" s="897">
        <v>35.85</v>
      </c>
      <c r="I122" s="625">
        <f t="shared" si="16"/>
        <v>17.925000000000001</v>
      </c>
      <c r="J122" s="625">
        <f t="shared" si="17"/>
        <v>11.950000000000001</v>
      </c>
      <c r="K122" s="624">
        <f t="shared" si="18"/>
        <v>43.02</v>
      </c>
      <c r="L122" s="617">
        <v>42816</v>
      </c>
      <c r="M122" s="2" t="s">
        <v>1648</v>
      </c>
      <c r="N122" s="177">
        <v>2</v>
      </c>
      <c r="O122" s="616"/>
      <c r="Q122" s="715">
        <f t="shared" si="15"/>
        <v>71.7</v>
      </c>
    </row>
    <row r="123" spans="1:17" s="155" customFormat="1" ht="15.75" x14ac:dyDescent="0.25">
      <c r="A123" s="6" t="s">
        <v>81</v>
      </c>
      <c r="B123" s="886" t="s">
        <v>851</v>
      </c>
      <c r="C123" s="886" t="s">
        <v>1029</v>
      </c>
      <c r="D123" s="6" t="s">
        <v>990</v>
      </c>
      <c r="E123" s="6"/>
      <c r="F123" s="6" t="s">
        <v>1240</v>
      </c>
      <c r="G123" s="2" t="s">
        <v>3</v>
      </c>
      <c r="H123" s="897">
        <v>45.47</v>
      </c>
      <c r="I123" s="627">
        <f t="shared" si="16"/>
        <v>22.734999999999999</v>
      </c>
      <c r="J123" s="627">
        <f t="shared" si="17"/>
        <v>15.156666666666666</v>
      </c>
      <c r="K123" s="626">
        <f t="shared" si="18"/>
        <v>54.564</v>
      </c>
      <c r="L123" s="617">
        <v>42816</v>
      </c>
      <c r="M123" s="2" t="s">
        <v>1648</v>
      </c>
      <c r="N123" s="177">
        <v>1</v>
      </c>
      <c r="O123" s="616"/>
      <c r="Q123" s="715">
        <f t="shared" si="15"/>
        <v>45.47</v>
      </c>
    </row>
    <row r="124" spans="1:17" s="155" customFormat="1" ht="15.75" x14ac:dyDescent="0.25">
      <c r="A124" s="6" t="s">
        <v>81</v>
      </c>
      <c r="B124" s="886" t="s">
        <v>2298</v>
      </c>
      <c r="C124" s="886" t="s">
        <v>679</v>
      </c>
      <c r="D124" s="6" t="s">
        <v>681</v>
      </c>
      <c r="E124" s="6"/>
      <c r="F124" s="6" t="s">
        <v>3332</v>
      </c>
      <c r="G124" s="6" t="s">
        <v>3</v>
      </c>
      <c r="H124" s="897">
        <v>29</v>
      </c>
      <c r="I124" s="625">
        <f t="shared" si="16"/>
        <v>14.5</v>
      </c>
      <c r="J124" s="625">
        <f t="shared" si="17"/>
        <v>9.6666666666666661</v>
      </c>
      <c r="K124" s="624">
        <f t="shared" si="18"/>
        <v>34.799999999999997</v>
      </c>
      <c r="L124" s="614">
        <v>42816</v>
      </c>
      <c r="M124" s="2" t="s">
        <v>1648</v>
      </c>
      <c r="N124" s="177">
        <v>3</v>
      </c>
      <c r="O124" s="616"/>
      <c r="Q124" s="715">
        <f t="shared" si="15"/>
        <v>87</v>
      </c>
    </row>
    <row r="125" spans="1:17" s="155" customFormat="1" ht="15.75" x14ac:dyDescent="0.25">
      <c r="A125" s="6" t="s">
        <v>81</v>
      </c>
      <c r="B125" s="886" t="s">
        <v>1233</v>
      </c>
      <c r="C125" s="886" t="s">
        <v>164</v>
      </c>
      <c r="D125" s="6" t="s">
        <v>817</v>
      </c>
      <c r="E125" s="6"/>
      <c r="F125" s="6" t="s">
        <v>1295</v>
      </c>
      <c r="G125" s="6" t="s">
        <v>3</v>
      </c>
      <c r="H125" s="898">
        <v>46.3</v>
      </c>
      <c r="I125" s="627">
        <f t="shared" si="16"/>
        <v>23.15</v>
      </c>
      <c r="J125" s="627">
        <f t="shared" si="17"/>
        <v>15.433333333333332</v>
      </c>
      <c r="K125" s="626">
        <f t="shared" si="18"/>
        <v>55.559999999999995</v>
      </c>
      <c r="L125" s="617">
        <v>42816</v>
      </c>
      <c r="M125" s="2" t="s">
        <v>1648</v>
      </c>
      <c r="N125" s="177">
        <v>2</v>
      </c>
      <c r="O125" s="616"/>
      <c r="Q125" s="715">
        <f t="shared" si="15"/>
        <v>92.6</v>
      </c>
    </row>
    <row r="126" spans="1:17" s="155" customFormat="1" ht="15.75" x14ac:dyDescent="0.25">
      <c r="A126" s="6" t="s">
        <v>81</v>
      </c>
      <c r="B126" s="886" t="s">
        <v>1334</v>
      </c>
      <c r="C126" s="886" t="s">
        <v>1335</v>
      </c>
      <c r="D126" s="6" t="s">
        <v>1336</v>
      </c>
      <c r="E126" s="6"/>
      <c r="F126" s="6" t="s">
        <v>1337</v>
      </c>
      <c r="G126" s="613" t="s">
        <v>3</v>
      </c>
      <c r="H126" s="898">
        <v>46.3</v>
      </c>
      <c r="I126" s="625">
        <f t="shared" si="16"/>
        <v>23.15</v>
      </c>
      <c r="J126" s="625">
        <f t="shared" si="17"/>
        <v>15.433333333333332</v>
      </c>
      <c r="K126" s="624">
        <f t="shared" si="18"/>
        <v>55.559999999999995</v>
      </c>
      <c r="L126" s="617">
        <v>42816</v>
      </c>
      <c r="M126" s="2" t="s">
        <v>1648</v>
      </c>
      <c r="N126" s="177">
        <v>24</v>
      </c>
      <c r="O126" s="616"/>
      <c r="Q126" s="715">
        <f t="shared" si="15"/>
        <v>1111.1999999999998</v>
      </c>
    </row>
    <row r="127" spans="1:17" s="155" customFormat="1" ht="15.75" x14ac:dyDescent="0.25">
      <c r="A127" s="6" t="s">
        <v>81</v>
      </c>
      <c r="B127" s="886" t="s">
        <v>79</v>
      </c>
      <c r="C127" s="886" t="s">
        <v>322</v>
      </c>
      <c r="D127" s="6" t="s">
        <v>278</v>
      </c>
      <c r="E127" s="6"/>
      <c r="F127" s="6" t="s">
        <v>336</v>
      </c>
      <c r="G127" s="2" t="s">
        <v>3</v>
      </c>
      <c r="H127" s="897">
        <v>49.61</v>
      </c>
      <c r="I127" s="627">
        <f t="shared" si="16"/>
        <v>24.805</v>
      </c>
      <c r="J127" s="627">
        <f t="shared" si="17"/>
        <v>16.536666666666665</v>
      </c>
      <c r="K127" s="626">
        <f t="shared" si="18"/>
        <v>59.531999999999996</v>
      </c>
      <c r="L127" s="617">
        <v>42816</v>
      </c>
      <c r="M127" s="2" t="s">
        <v>1648</v>
      </c>
      <c r="N127" s="177">
        <v>2</v>
      </c>
      <c r="O127" s="616"/>
      <c r="Q127" s="715">
        <f t="shared" si="15"/>
        <v>99.22</v>
      </c>
    </row>
    <row r="128" spans="1:17" s="155" customFormat="1" ht="15.75" x14ac:dyDescent="0.25">
      <c r="A128" s="6" t="s">
        <v>81</v>
      </c>
      <c r="B128" s="886" t="s">
        <v>551</v>
      </c>
      <c r="C128" s="886" t="s">
        <v>599</v>
      </c>
      <c r="D128" s="6" t="s">
        <v>553</v>
      </c>
      <c r="E128" s="6"/>
      <c r="F128" s="6" t="s">
        <v>338</v>
      </c>
      <c r="G128" s="2" t="s">
        <v>3</v>
      </c>
      <c r="H128" s="897">
        <v>24.02</v>
      </c>
      <c r="I128" s="625">
        <f t="shared" si="16"/>
        <v>12.01</v>
      </c>
      <c r="J128" s="625">
        <f t="shared" si="17"/>
        <v>8.0066666666666659</v>
      </c>
      <c r="K128" s="624">
        <f t="shared" si="18"/>
        <v>28.823999999999998</v>
      </c>
      <c r="L128" s="617">
        <v>42816</v>
      </c>
      <c r="M128" s="2" t="s">
        <v>1648</v>
      </c>
      <c r="N128" s="177">
        <v>5</v>
      </c>
      <c r="O128" s="616"/>
      <c r="Q128" s="715">
        <f t="shared" si="15"/>
        <v>120.1</v>
      </c>
    </row>
    <row r="129" spans="1:17" s="155" customFormat="1" ht="15.75" x14ac:dyDescent="0.25">
      <c r="A129" s="6" t="s">
        <v>78</v>
      </c>
      <c r="B129" s="886" t="s">
        <v>79</v>
      </c>
      <c r="C129" s="886" t="s">
        <v>325</v>
      </c>
      <c r="D129" s="6" t="s">
        <v>279</v>
      </c>
      <c r="E129" s="6"/>
      <c r="F129" s="6" t="s">
        <v>336</v>
      </c>
      <c r="G129" s="6" t="s">
        <v>3</v>
      </c>
      <c r="H129" s="897">
        <v>49.61</v>
      </c>
      <c r="I129" s="627">
        <f t="shared" si="16"/>
        <v>24.805</v>
      </c>
      <c r="J129" s="627">
        <f t="shared" si="17"/>
        <v>16.536666666666665</v>
      </c>
      <c r="K129" s="626">
        <f t="shared" si="18"/>
        <v>59.531999999999996</v>
      </c>
      <c r="L129" s="614">
        <v>42816</v>
      </c>
      <c r="M129" s="2" t="s">
        <v>1648</v>
      </c>
      <c r="N129" s="177">
        <v>1</v>
      </c>
      <c r="O129" s="616"/>
      <c r="Q129" s="715">
        <f t="shared" si="15"/>
        <v>49.61</v>
      </c>
    </row>
    <row r="130" spans="1:17" s="155" customFormat="1" ht="15.75" x14ac:dyDescent="0.25">
      <c r="A130" s="6" t="s">
        <v>78</v>
      </c>
      <c r="B130" s="886" t="s">
        <v>3166</v>
      </c>
      <c r="C130" s="886" t="s">
        <v>3167</v>
      </c>
      <c r="D130" s="6" t="s">
        <v>3168</v>
      </c>
      <c r="E130" s="6" t="s">
        <v>3169</v>
      </c>
      <c r="F130" s="6"/>
      <c r="G130" s="6" t="s">
        <v>3</v>
      </c>
      <c r="H130" s="897">
        <v>82</v>
      </c>
      <c r="I130" s="625">
        <f t="shared" si="16"/>
        <v>41</v>
      </c>
      <c r="J130" s="625">
        <f t="shared" si="17"/>
        <v>27.333333333333332</v>
      </c>
      <c r="K130" s="624">
        <f t="shared" si="18"/>
        <v>98.4</v>
      </c>
      <c r="L130" s="617">
        <v>42816</v>
      </c>
      <c r="M130" s="2" t="s">
        <v>1648</v>
      </c>
      <c r="N130" s="177">
        <v>22</v>
      </c>
      <c r="O130" s="616"/>
      <c r="Q130" s="715">
        <f t="shared" si="15"/>
        <v>1804</v>
      </c>
    </row>
    <row r="131" spans="1:17" s="155" customFormat="1" ht="15.75" x14ac:dyDescent="0.25">
      <c r="A131" s="6" t="s">
        <v>78</v>
      </c>
      <c r="B131" s="886" t="s">
        <v>80</v>
      </c>
      <c r="C131" s="886" t="s">
        <v>329</v>
      </c>
      <c r="D131" s="6" t="s">
        <v>281</v>
      </c>
      <c r="E131" s="6"/>
      <c r="F131" s="6" t="s">
        <v>340</v>
      </c>
      <c r="G131" s="2" t="s">
        <v>3</v>
      </c>
      <c r="H131" s="897">
        <v>24.82</v>
      </c>
      <c r="I131" s="627">
        <f t="shared" si="16"/>
        <v>12.41</v>
      </c>
      <c r="J131" s="627">
        <f t="shared" si="17"/>
        <v>8.2733333333333334</v>
      </c>
      <c r="K131" s="626">
        <f t="shared" si="18"/>
        <v>29.783999999999999</v>
      </c>
      <c r="L131" s="617">
        <v>42816</v>
      </c>
      <c r="M131" s="2" t="s">
        <v>1648</v>
      </c>
      <c r="N131" s="177">
        <v>1</v>
      </c>
      <c r="O131" s="616"/>
      <c r="Q131" s="715">
        <f t="shared" si="15"/>
        <v>24.82</v>
      </c>
    </row>
    <row r="132" spans="1:17" ht="15.75" x14ac:dyDescent="0.25">
      <c r="A132" s="6" t="s">
        <v>78</v>
      </c>
      <c r="B132" s="886" t="s">
        <v>732</v>
      </c>
      <c r="C132" s="886" t="s">
        <v>1657</v>
      </c>
      <c r="D132" s="6" t="s">
        <v>1658</v>
      </c>
      <c r="E132" s="6"/>
      <c r="F132" s="6" t="s">
        <v>370</v>
      </c>
      <c r="G132" s="6" t="s">
        <v>3</v>
      </c>
      <c r="H132" s="897">
        <v>15.27</v>
      </c>
      <c r="I132" s="625">
        <f t="shared" si="16"/>
        <v>7.6349999999999998</v>
      </c>
      <c r="J132" s="625">
        <f t="shared" si="17"/>
        <v>5.09</v>
      </c>
      <c r="K132" s="624">
        <f t="shared" si="18"/>
        <v>18.323999999999998</v>
      </c>
      <c r="L132" s="617">
        <v>42816</v>
      </c>
      <c r="M132" s="2" t="s">
        <v>1648</v>
      </c>
      <c r="N132" s="177">
        <v>2</v>
      </c>
      <c r="O132" s="616"/>
      <c r="Q132" s="715">
        <f t="shared" si="15"/>
        <v>30.54</v>
      </c>
    </row>
    <row r="133" spans="1:17" s="155" customFormat="1" ht="15.75" x14ac:dyDescent="0.25">
      <c r="A133" s="8" t="s">
        <v>78</v>
      </c>
      <c r="B133" s="887" t="s">
        <v>80</v>
      </c>
      <c r="C133" s="887" t="s">
        <v>129</v>
      </c>
      <c r="D133" s="170" t="s">
        <v>288</v>
      </c>
      <c r="E133" s="170"/>
      <c r="F133" s="8" t="s">
        <v>371</v>
      </c>
      <c r="G133" s="6" t="s">
        <v>3</v>
      </c>
      <c r="H133" s="899">
        <v>18.989999999999998</v>
      </c>
      <c r="I133" s="627">
        <f t="shared" si="16"/>
        <v>9.4949999999999992</v>
      </c>
      <c r="J133" s="627">
        <f t="shared" si="17"/>
        <v>6.3299999999999992</v>
      </c>
      <c r="K133" s="626">
        <f t="shared" si="18"/>
        <v>22.787999999999997</v>
      </c>
      <c r="L133" s="617">
        <v>42816</v>
      </c>
      <c r="M133" s="2" t="s">
        <v>1648</v>
      </c>
      <c r="N133" s="177">
        <v>1</v>
      </c>
      <c r="O133" s="616"/>
      <c r="Q133" s="715">
        <f t="shared" si="15"/>
        <v>18.989999999999998</v>
      </c>
    </row>
    <row r="134" spans="1:17" s="155" customFormat="1" ht="15.75" x14ac:dyDescent="0.25">
      <c r="A134" s="521" t="s">
        <v>78</v>
      </c>
      <c r="B134" s="886" t="s">
        <v>551</v>
      </c>
      <c r="C134" s="886" t="s">
        <v>554</v>
      </c>
      <c r="D134" s="6" t="s">
        <v>555</v>
      </c>
      <c r="E134" s="6"/>
      <c r="F134" s="6" t="s">
        <v>338</v>
      </c>
      <c r="G134" s="613" t="s">
        <v>3</v>
      </c>
      <c r="H134" s="897">
        <v>24.02</v>
      </c>
      <c r="I134" s="625">
        <f t="shared" si="16"/>
        <v>12.01</v>
      </c>
      <c r="J134" s="625">
        <f t="shared" si="17"/>
        <v>8.0066666666666659</v>
      </c>
      <c r="K134" s="624">
        <f t="shared" si="18"/>
        <v>28.823999999999998</v>
      </c>
      <c r="L134" s="614">
        <v>42816</v>
      </c>
      <c r="M134" s="2" t="s">
        <v>1648</v>
      </c>
      <c r="N134" s="177">
        <v>1</v>
      </c>
      <c r="O134" s="616"/>
      <c r="Q134" s="715">
        <f t="shared" si="15"/>
        <v>24.02</v>
      </c>
    </row>
    <row r="135" spans="1:17" s="155" customFormat="1" ht="15.75" x14ac:dyDescent="0.25">
      <c r="A135" s="521" t="s">
        <v>142</v>
      </c>
      <c r="B135" s="886" t="s">
        <v>1653</v>
      </c>
      <c r="C135" s="886" t="s">
        <v>71</v>
      </c>
      <c r="D135" s="6" t="s">
        <v>271</v>
      </c>
      <c r="E135" s="6"/>
      <c r="F135" s="6" t="s">
        <v>338</v>
      </c>
      <c r="G135" s="2" t="s">
        <v>3</v>
      </c>
      <c r="H135" s="897">
        <v>127.55</v>
      </c>
      <c r="I135" s="627">
        <f t="shared" si="16"/>
        <v>63.774999999999999</v>
      </c>
      <c r="J135" s="627">
        <f t="shared" si="17"/>
        <v>42.516666666666666</v>
      </c>
      <c r="K135" s="626">
        <f t="shared" si="18"/>
        <v>153.06</v>
      </c>
      <c r="L135" s="617">
        <v>42816</v>
      </c>
      <c r="M135" s="2" t="s">
        <v>1648</v>
      </c>
      <c r="N135" s="177">
        <v>1</v>
      </c>
      <c r="O135" s="616"/>
      <c r="Q135" s="715">
        <f t="shared" si="15"/>
        <v>127.55</v>
      </c>
    </row>
    <row r="136" spans="1:17" s="155" customFormat="1" ht="15.75" x14ac:dyDescent="0.25">
      <c r="A136" s="521" t="s">
        <v>142</v>
      </c>
      <c r="B136" s="886" t="s">
        <v>1653</v>
      </c>
      <c r="C136" s="886" t="s">
        <v>69</v>
      </c>
      <c r="D136" s="6" t="s">
        <v>269</v>
      </c>
      <c r="E136" s="6"/>
      <c r="F136" s="6" t="s">
        <v>338</v>
      </c>
      <c r="G136" s="2" t="s">
        <v>3</v>
      </c>
      <c r="H136" s="897">
        <v>127.55</v>
      </c>
      <c r="I136" s="625">
        <f t="shared" si="16"/>
        <v>63.774999999999999</v>
      </c>
      <c r="J136" s="625">
        <f t="shared" si="17"/>
        <v>42.516666666666666</v>
      </c>
      <c r="K136" s="624">
        <f t="shared" si="18"/>
        <v>153.06</v>
      </c>
      <c r="L136" s="617">
        <v>42816</v>
      </c>
      <c r="M136" s="2" t="s">
        <v>1648</v>
      </c>
      <c r="N136" s="177">
        <v>2</v>
      </c>
      <c r="O136" s="616"/>
      <c r="Q136" s="715">
        <f t="shared" ref="Q136:Q199" si="19">N136*H136</f>
        <v>255.1</v>
      </c>
    </row>
    <row r="137" spans="1:17" s="155" customFormat="1" ht="15.75" x14ac:dyDescent="0.25">
      <c r="A137" s="521" t="s">
        <v>142</v>
      </c>
      <c r="B137" s="886" t="s">
        <v>1653</v>
      </c>
      <c r="C137" s="886" t="s">
        <v>68</v>
      </c>
      <c r="D137" s="6" t="s">
        <v>270</v>
      </c>
      <c r="E137" s="6"/>
      <c r="F137" s="6" t="s">
        <v>338</v>
      </c>
      <c r="G137" s="6" t="s">
        <v>3</v>
      </c>
      <c r="H137" s="897">
        <v>127.55</v>
      </c>
      <c r="I137" s="627">
        <f t="shared" si="16"/>
        <v>63.774999999999999</v>
      </c>
      <c r="J137" s="627">
        <f t="shared" si="17"/>
        <v>42.516666666666666</v>
      </c>
      <c r="K137" s="626">
        <f t="shared" si="18"/>
        <v>153.06</v>
      </c>
      <c r="L137" s="617">
        <v>42816</v>
      </c>
      <c r="M137" s="2" t="s">
        <v>1648</v>
      </c>
      <c r="N137" s="177">
        <v>2</v>
      </c>
      <c r="O137" s="616"/>
      <c r="Q137" s="715">
        <f t="shared" si="19"/>
        <v>255.1</v>
      </c>
    </row>
    <row r="138" spans="1:17" s="155" customFormat="1" ht="15.75" x14ac:dyDescent="0.25">
      <c r="A138" s="521" t="s">
        <v>142</v>
      </c>
      <c r="B138" s="886" t="s">
        <v>1653</v>
      </c>
      <c r="C138" s="886" t="s">
        <v>70</v>
      </c>
      <c r="D138" s="6" t="s">
        <v>269</v>
      </c>
      <c r="E138" s="6"/>
      <c r="F138" s="6" t="s">
        <v>338</v>
      </c>
      <c r="G138" s="6" t="s">
        <v>3</v>
      </c>
      <c r="H138" s="897">
        <v>127.55</v>
      </c>
      <c r="I138" s="625">
        <f t="shared" si="16"/>
        <v>63.774999999999999</v>
      </c>
      <c r="J138" s="625">
        <f t="shared" si="17"/>
        <v>42.516666666666666</v>
      </c>
      <c r="K138" s="624">
        <f t="shared" si="18"/>
        <v>153.06</v>
      </c>
      <c r="L138" s="617">
        <v>42816</v>
      </c>
      <c r="M138" s="2" t="s">
        <v>1648</v>
      </c>
      <c r="N138" s="177">
        <v>1</v>
      </c>
      <c r="O138" s="616"/>
      <c r="Q138" s="715">
        <f t="shared" si="19"/>
        <v>127.55</v>
      </c>
    </row>
    <row r="139" spans="1:17" s="155" customFormat="1" ht="15.75" x14ac:dyDescent="0.25">
      <c r="A139" s="521" t="s">
        <v>142</v>
      </c>
      <c r="B139" s="886" t="s">
        <v>1654</v>
      </c>
      <c r="C139" s="886" t="s">
        <v>428</v>
      </c>
      <c r="D139" s="6" t="s">
        <v>429</v>
      </c>
      <c r="E139" s="6"/>
      <c r="F139" s="6" t="s">
        <v>370</v>
      </c>
      <c r="G139" s="2" t="s">
        <v>3</v>
      </c>
      <c r="H139" s="897">
        <v>33.08</v>
      </c>
      <c r="I139" s="627">
        <f t="shared" si="16"/>
        <v>16.54</v>
      </c>
      <c r="J139" s="627">
        <f t="shared" si="17"/>
        <v>11.026666666666666</v>
      </c>
      <c r="K139" s="626">
        <f t="shared" si="18"/>
        <v>39.695999999999998</v>
      </c>
      <c r="L139" s="614">
        <v>42816</v>
      </c>
      <c r="M139" s="2" t="s">
        <v>1648</v>
      </c>
      <c r="N139" s="177">
        <v>1</v>
      </c>
      <c r="O139" s="616"/>
      <c r="Q139" s="715">
        <f t="shared" si="19"/>
        <v>33.08</v>
      </c>
    </row>
    <row r="140" spans="1:17" s="155" customFormat="1" ht="15.75" x14ac:dyDescent="0.25">
      <c r="A140" s="521" t="s">
        <v>142</v>
      </c>
      <c r="B140" s="886" t="s">
        <v>1661</v>
      </c>
      <c r="C140" s="886" t="s">
        <v>431</v>
      </c>
      <c r="D140" s="6" t="s">
        <v>430</v>
      </c>
      <c r="E140" s="6"/>
      <c r="F140" s="6" t="s">
        <v>423</v>
      </c>
      <c r="G140" s="6" t="s">
        <v>3</v>
      </c>
      <c r="H140" s="897">
        <v>70.42</v>
      </c>
      <c r="I140" s="625">
        <f t="shared" si="16"/>
        <v>35.21</v>
      </c>
      <c r="J140" s="625">
        <f t="shared" si="17"/>
        <v>23.473333333333333</v>
      </c>
      <c r="K140" s="624">
        <f t="shared" si="18"/>
        <v>84.504000000000005</v>
      </c>
      <c r="L140" s="617">
        <v>42816</v>
      </c>
      <c r="M140" s="2" t="s">
        <v>1648</v>
      </c>
      <c r="N140" s="177">
        <v>1</v>
      </c>
      <c r="O140" s="616"/>
      <c r="Q140" s="715">
        <f t="shared" si="19"/>
        <v>70.42</v>
      </c>
    </row>
    <row r="141" spans="1:17" s="155" customFormat="1" ht="15.75" x14ac:dyDescent="0.25">
      <c r="A141" s="521" t="s">
        <v>142</v>
      </c>
      <c r="B141" s="886" t="s">
        <v>595</v>
      </c>
      <c r="C141" s="886" t="s">
        <v>596</v>
      </c>
      <c r="D141" s="6" t="s">
        <v>602</v>
      </c>
      <c r="E141" s="6"/>
      <c r="F141" s="6" t="s">
        <v>2851</v>
      </c>
      <c r="G141" s="6" t="s">
        <v>3</v>
      </c>
      <c r="H141" s="897">
        <v>43.37</v>
      </c>
      <c r="I141" s="627">
        <f t="shared" si="16"/>
        <v>21.684999999999999</v>
      </c>
      <c r="J141" s="627">
        <f t="shared" si="17"/>
        <v>14.456666666666665</v>
      </c>
      <c r="K141" s="626">
        <f t="shared" si="18"/>
        <v>52.043999999999997</v>
      </c>
      <c r="L141" s="617">
        <v>42816</v>
      </c>
      <c r="M141" s="2" t="s">
        <v>1648</v>
      </c>
      <c r="N141" s="177">
        <v>3</v>
      </c>
      <c r="O141" s="616"/>
      <c r="Q141" s="715">
        <f t="shared" si="19"/>
        <v>130.10999999999999</v>
      </c>
    </row>
    <row r="142" spans="1:17" s="155" customFormat="1" ht="15.75" x14ac:dyDescent="0.25">
      <c r="A142" s="521" t="s">
        <v>142</v>
      </c>
      <c r="B142" s="886" t="s">
        <v>1457</v>
      </c>
      <c r="C142" s="886" t="s">
        <v>1481</v>
      </c>
      <c r="D142" s="6" t="s">
        <v>1482</v>
      </c>
      <c r="E142" s="6"/>
      <c r="F142" s="6" t="s">
        <v>1483</v>
      </c>
      <c r="G142" s="613" t="s">
        <v>3</v>
      </c>
      <c r="H142" s="898">
        <v>38.24</v>
      </c>
      <c r="I142" s="625">
        <f t="shared" si="16"/>
        <v>19.12</v>
      </c>
      <c r="J142" s="625">
        <f t="shared" si="17"/>
        <v>12.746666666666668</v>
      </c>
      <c r="K142" s="624">
        <f t="shared" si="18"/>
        <v>45.888000000000005</v>
      </c>
      <c r="L142" s="617">
        <v>42816</v>
      </c>
      <c r="M142" s="2" t="s">
        <v>1648</v>
      </c>
      <c r="N142" s="177">
        <v>1</v>
      </c>
      <c r="O142" s="616"/>
      <c r="Q142" s="715">
        <f t="shared" si="19"/>
        <v>38.24</v>
      </c>
    </row>
    <row r="143" spans="1:17" s="155" customFormat="1" ht="15.75" x14ac:dyDescent="0.25">
      <c r="A143" s="521" t="s">
        <v>142</v>
      </c>
      <c r="B143" s="886" t="s">
        <v>1588</v>
      </c>
      <c r="C143" s="891" t="s">
        <v>1591</v>
      </c>
      <c r="D143" s="2" t="s">
        <v>1598</v>
      </c>
      <c r="E143" s="6"/>
      <c r="F143" s="6" t="s">
        <v>338</v>
      </c>
      <c r="G143" s="2" t="s">
        <v>3</v>
      </c>
      <c r="H143" s="898">
        <v>41.84</v>
      </c>
      <c r="I143" s="627">
        <f t="shared" si="16"/>
        <v>20.92</v>
      </c>
      <c r="J143" s="627">
        <f t="shared" si="17"/>
        <v>13.946666666666667</v>
      </c>
      <c r="K143" s="626">
        <f t="shared" si="18"/>
        <v>50.208000000000006</v>
      </c>
      <c r="L143" s="617">
        <v>42816</v>
      </c>
      <c r="M143" s="2" t="s">
        <v>1648</v>
      </c>
      <c r="N143" s="618">
        <v>1</v>
      </c>
      <c r="O143" s="621"/>
      <c r="Q143" s="715">
        <f t="shared" si="19"/>
        <v>41.84</v>
      </c>
    </row>
    <row r="144" spans="1:17" s="155" customFormat="1" ht="15.75" x14ac:dyDescent="0.25">
      <c r="A144" s="521" t="s">
        <v>142</v>
      </c>
      <c r="B144" s="886" t="s">
        <v>2373</v>
      </c>
      <c r="C144" s="886" t="s">
        <v>2279</v>
      </c>
      <c r="D144" s="6" t="s">
        <v>2763</v>
      </c>
      <c r="E144" s="6"/>
      <c r="F144" s="6" t="s">
        <v>2850</v>
      </c>
      <c r="G144" s="2" t="s">
        <v>3</v>
      </c>
      <c r="H144" s="898">
        <v>45</v>
      </c>
      <c r="I144" s="625">
        <f t="shared" si="16"/>
        <v>22.5</v>
      </c>
      <c r="J144" s="625">
        <f t="shared" si="17"/>
        <v>15</v>
      </c>
      <c r="K144" s="624">
        <f t="shared" si="18"/>
        <v>54</v>
      </c>
      <c r="L144" s="614">
        <v>42816</v>
      </c>
      <c r="M144" s="2" t="s">
        <v>1648</v>
      </c>
      <c r="N144" s="618">
        <v>1</v>
      </c>
      <c r="O144" s="616"/>
      <c r="Q144" s="715">
        <f t="shared" si="19"/>
        <v>45</v>
      </c>
    </row>
    <row r="145" spans="1:17" s="155" customFormat="1" ht="15.75" x14ac:dyDescent="0.25">
      <c r="A145" s="521" t="s">
        <v>142</v>
      </c>
      <c r="B145" s="886" t="s">
        <v>37</v>
      </c>
      <c r="C145" s="886" t="s">
        <v>2054</v>
      </c>
      <c r="D145" s="6" t="s">
        <v>2055</v>
      </c>
      <c r="E145" s="6"/>
      <c r="F145" s="6" t="s">
        <v>338</v>
      </c>
      <c r="G145" s="6" t="s">
        <v>3</v>
      </c>
      <c r="H145" s="898">
        <v>79.47</v>
      </c>
      <c r="I145" s="627">
        <f t="shared" si="16"/>
        <v>39.734999999999999</v>
      </c>
      <c r="J145" s="627">
        <f t="shared" si="17"/>
        <v>26.49</v>
      </c>
      <c r="K145" s="626">
        <f t="shared" si="18"/>
        <v>95.364000000000004</v>
      </c>
      <c r="L145" s="617">
        <v>42816</v>
      </c>
      <c r="M145" s="2" t="s">
        <v>1648</v>
      </c>
      <c r="N145" s="618">
        <v>1</v>
      </c>
      <c r="O145" s="616"/>
      <c r="Q145" s="715">
        <f t="shared" si="19"/>
        <v>79.47</v>
      </c>
    </row>
    <row r="146" spans="1:17" s="155" customFormat="1" ht="15.75" x14ac:dyDescent="0.25">
      <c r="A146" s="521" t="s">
        <v>142</v>
      </c>
      <c r="B146" s="886" t="s">
        <v>2604</v>
      </c>
      <c r="C146" s="886" t="s">
        <v>2280</v>
      </c>
      <c r="D146" s="6" t="s">
        <v>2732</v>
      </c>
      <c r="E146" s="6"/>
      <c r="F146" s="6"/>
      <c r="G146" s="6" t="s">
        <v>3</v>
      </c>
      <c r="H146" s="898">
        <v>47.7</v>
      </c>
      <c r="I146" s="625">
        <f t="shared" si="16"/>
        <v>23.85</v>
      </c>
      <c r="J146" s="625">
        <f t="shared" si="17"/>
        <v>15.9</v>
      </c>
      <c r="K146" s="624">
        <f t="shared" si="18"/>
        <v>57.24</v>
      </c>
      <c r="L146" s="617">
        <v>42816</v>
      </c>
      <c r="M146" s="2" t="s">
        <v>1648</v>
      </c>
      <c r="N146" s="618">
        <v>1</v>
      </c>
      <c r="O146" s="616"/>
      <c r="Q146" s="715">
        <f t="shared" si="19"/>
        <v>47.7</v>
      </c>
    </row>
    <row r="147" spans="1:17" s="155" customFormat="1" ht="15.75" x14ac:dyDescent="0.25">
      <c r="A147" s="521" t="s">
        <v>116</v>
      </c>
      <c r="B147" s="886" t="s">
        <v>857</v>
      </c>
      <c r="C147" s="886" t="s">
        <v>861</v>
      </c>
      <c r="D147" s="6" t="s">
        <v>862</v>
      </c>
      <c r="E147" s="6"/>
      <c r="F147" s="6" t="s">
        <v>362</v>
      </c>
      <c r="G147" s="2" t="s">
        <v>3</v>
      </c>
      <c r="H147" s="897">
        <v>32.85</v>
      </c>
      <c r="I147" s="627">
        <f t="shared" si="16"/>
        <v>16.425000000000001</v>
      </c>
      <c r="J147" s="627">
        <f t="shared" si="17"/>
        <v>10.950000000000001</v>
      </c>
      <c r="K147" s="626">
        <f t="shared" si="18"/>
        <v>39.42</v>
      </c>
      <c r="L147" s="617">
        <v>42816</v>
      </c>
      <c r="M147" s="2" t="s">
        <v>1648</v>
      </c>
      <c r="N147" s="177">
        <v>3</v>
      </c>
      <c r="O147" s="616"/>
      <c r="Q147" s="715">
        <f t="shared" si="19"/>
        <v>98.550000000000011</v>
      </c>
    </row>
    <row r="148" spans="1:17" s="155" customFormat="1" ht="15.75" x14ac:dyDescent="0.25">
      <c r="A148" s="521" t="s">
        <v>116</v>
      </c>
      <c r="B148" s="886" t="s">
        <v>600</v>
      </c>
      <c r="C148" s="886" t="s">
        <v>1659</v>
      </c>
      <c r="D148" s="6" t="s">
        <v>1660</v>
      </c>
      <c r="E148" s="6"/>
      <c r="F148" s="6" t="s">
        <v>619</v>
      </c>
      <c r="G148" s="6" t="s">
        <v>3</v>
      </c>
      <c r="H148" s="897">
        <v>14.07</v>
      </c>
      <c r="I148" s="625">
        <f t="shared" ref="I148:I211" si="20">+H148/2</f>
        <v>7.0350000000000001</v>
      </c>
      <c r="J148" s="625">
        <f t="shared" ref="J148:J211" si="21">+H148/3</f>
        <v>4.6900000000000004</v>
      </c>
      <c r="K148" s="624">
        <f t="shared" ref="K148:K211" si="22">+H148+(H148*20%)</f>
        <v>16.884</v>
      </c>
      <c r="L148" s="617">
        <v>42816</v>
      </c>
      <c r="M148" s="2" t="s">
        <v>1648</v>
      </c>
      <c r="N148" s="177">
        <v>11</v>
      </c>
      <c r="O148" s="616"/>
      <c r="Q148" s="715">
        <f t="shared" si="19"/>
        <v>154.77000000000001</v>
      </c>
    </row>
    <row r="149" spans="1:17" s="155" customFormat="1" ht="15.75" x14ac:dyDescent="0.25">
      <c r="A149" s="521" t="s">
        <v>116</v>
      </c>
      <c r="B149" s="886" t="s">
        <v>915</v>
      </c>
      <c r="C149" s="886" t="s">
        <v>927</v>
      </c>
      <c r="D149" s="6" t="s">
        <v>928</v>
      </c>
      <c r="E149" s="6"/>
      <c r="F149" s="6" t="s">
        <v>924</v>
      </c>
      <c r="G149" s="6" t="s">
        <v>3</v>
      </c>
      <c r="H149" s="897">
        <v>32.85</v>
      </c>
      <c r="I149" s="627">
        <f t="shared" si="20"/>
        <v>16.425000000000001</v>
      </c>
      <c r="J149" s="627">
        <f t="shared" si="21"/>
        <v>10.950000000000001</v>
      </c>
      <c r="K149" s="626">
        <f t="shared" si="22"/>
        <v>39.42</v>
      </c>
      <c r="L149" s="614">
        <v>42816</v>
      </c>
      <c r="M149" s="2" t="s">
        <v>1648</v>
      </c>
      <c r="N149" s="177">
        <v>4</v>
      </c>
      <c r="O149" s="616"/>
      <c r="Q149" s="715">
        <f t="shared" si="19"/>
        <v>131.4</v>
      </c>
    </row>
    <row r="150" spans="1:17" s="155" customFormat="1" ht="15.75" x14ac:dyDescent="0.25">
      <c r="A150" s="521" t="s">
        <v>116</v>
      </c>
      <c r="B150" s="886" t="s">
        <v>1030</v>
      </c>
      <c r="C150" s="886" t="s">
        <v>466</v>
      </c>
      <c r="D150" s="6" t="s">
        <v>1032</v>
      </c>
      <c r="E150" s="6" t="s">
        <v>1651</v>
      </c>
      <c r="F150" s="6" t="s">
        <v>2848</v>
      </c>
      <c r="G150" s="613" t="s">
        <v>3</v>
      </c>
      <c r="H150" s="897">
        <v>12.51</v>
      </c>
      <c r="I150" s="625">
        <f t="shared" si="20"/>
        <v>6.2549999999999999</v>
      </c>
      <c r="J150" s="625">
        <f t="shared" si="21"/>
        <v>4.17</v>
      </c>
      <c r="K150" s="624">
        <f t="shared" si="22"/>
        <v>15.012</v>
      </c>
      <c r="L150" s="617">
        <v>42816</v>
      </c>
      <c r="M150" s="2" t="s">
        <v>1648</v>
      </c>
      <c r="N150" s="177">
        <v>78</v>
      </c>
      <c r="O150" s="616"/>
      <c r="Q150" s="715">
        <f t="shared" si="19"/>
        <v>975.78</v>
      </c>
    </row>
    <row r="151" spans="1:17" s="155" customFormat="1" ht="15.75" x14ac:dyDescent="0.25">
      <c r="A151" s="521" t="s">
        <v>116</v>
      </c>
      <c r="B151" s="886" t="s">
        <v>1390</v>
      </c>
      <c r="C151" s="886" t="s">
        <v>1392</v>
      </c>
      <c r="D151" s="6" t="s">
        <v>1716</v>
      </c>
      <c r="E151" s="6"/>
      <c r="F151" s="6"/>
      <c r="G151" s="2" t="s">
        <v>3</v>
      </c>
      <c r="H151" s="898">
        <v>26.62</v>
      </c>
      <c r="I151" s="627">
        <f t="shared" si="20"/>
        <v>13.31</v>
      </c>
      <c r="J151" s="627">
        <f t="shared" si="21"/>
        <v>8.8733333333333331</v>
      </c>
      <c r="K151" s="626">
        <f t="shared" si="22"/>
        <v>31.944000000000003</v>
      </c>
      <c r="L151" s="617">
        <v>42816</v>
      </c>
      <c r="M151" s="2" t="s">
        <v>1648</v>
      </c>
      <c r="N151" s="177">
        <v>1</v>
      </c>
      <c r="O151" s="616"/>
      <c r="Q151" s="715">
        <f t="shared" si="19"/>
        <v>26.62</v>
      </c>
    </row>
    <row r="152" spans="1:17" s="155" customFormat="1" ht="15.75" x14ac:dyDescent="0.25">
      <c r="A152" s="521" t="s">
        <v>116</v>
      </c>
      <c r="B152" s="886" t="s">
        <v>1414</v>
      </c>
      <c r="C152" s="886" t="s">
        <v>1448</v>
      </c>
      <c r="D152" s="6" t="s">
        <v>1462</v>
      </c>
      <c r="E152" s="6"/>
      <c r="F152" s="6" t="s">
        <v>1450</v>
      </c>
      <c r="G152" s="2" t="s">
        <v>3</v>
      </c>
      <c r="H152" s="898">
        <v>33.18</v>
      </c>
      <c r="I152" s="625">
        <f t="shared" si="20"/>
        <v>16.59</v>
      </c>
      <c r="J152" s="625">
        <f t="shared" si="21"/>
        <v>11.06</v>
      </c>
      <c r="K152" s="624">
        <f t="shared" si="22"/>
        <v>39.816000000000003</v>
      </c>
      <c r="L152" s="617">
        <v>42816</v>
      </c>
      <c r="M152" s="2" t="s">
        <v>1648</v>
      </c>
      <c r="N152" s="177">
        <v>1</v>
      </c>
      <c r="O152" s="616"/>
      <c r="Q152" s="715">
        <f t="shared" si="19"/>
        <v>33.18</v>
      </c>
    </row>
    <row r="153" spans="1:17" s="155" customFormat="1" ht="15.75" x14ac:dyDescent="0.25">
      <c r="A153" s="521" t="s">
        <v>116</v>
      </c>
      <c r="B153" s="886" t="s">
        <v>1414</v>
      </c>
      <c r="C153" s="886" t="s">
        <v>1444</v>
      </c>
      <c r="D153" s="6" t="s">
        <v>1463</v>
      </c>
      <c r="E153" s="6"/>
      <c r="F153" s="6" t="s">
        <v>1464</v>
      </c>
      <c r="G153" s="6" t="s">
        <v>3</v>
      </c>
      <c r="H153" s="898">
        <v>33.18</v>
      </c>
      <c r="I153" s="627">
        <f t="shared" si="20"/>
        <v>16.59</v>
      </c>
      <c r="J153" s="627">
        <f t="shared" si="21"/>
        <v>11.06</v>
      </c>
      <c r="K153" s="626">
        <f t="shared" si="22"/>
        <v>39.816000000000003</v>
      </c>
      <c r="L153" s="617">
        <v>42816</v>
      </c>
      <c r="M153" s="2" t="s">
        <v>1648</v>
      </c>
      <c r="N153" s="177">
        <v>2</v>
      </c>
      <c r="O153" s="616"/>
      <c r="Q153" s="715">
        <f t="shared" si="19"/>
        <v>66.36</v>
      </c>
    </row>
    <row r="154" spans="1:17" s="155" customFormat="1" ht="15.75" x14ac:dyDescent="0.25">
      <c r="A154" s="521" t="s">
        <v>116</v>
      </c>
      <c r="B154" s="886" t="s">
        <v>857</v>
      </c>
      <c r="C154" s="886" t="s">
        <v>544</v>
      </c>
      <c r="D154" s="6" t="s">
        <v>1465</v>
      </c>
      <c r="E154" s="6"/>
      <c r="F154" s="6" t="s">
        <v>1467</v>
      </c>
      <c r="G154" s="6" t="s">
        <v>3</v>
      </c>
      <c r="H154" s="898">
        <v>33.18</v>
      </c>
      <c r="I154" s="625">
        <f t="shared" si="20"/>
        <v>16.59</v>
      </c>
      <c r="J154" s="625">
        <f t="shared" si="21"/>
        <v>11.06</v>
      </c>
      <c r="K154" s="624">
        <f t="shared" si="22"/>
        <v>39.816000000000003</v>
      </c>
      <c r="L154" s="614">
        <v>42816</v>
      </c>
      <c r="M154" s="2" t="s">
        <v>1648</v>
      </c>
      <c r="N154" s="177">
        <v>1</v>
      </c>
      <c r="O154" s="616"/>
      <c r="Q154" s="715">
        <f t="shared" si="19"/>
        <v>33.18</v>
      </c>
    </row>
    <row r="155" spans="1:17" s="155" customFormat="1" ht="15.75" x14ac:dyDescent="0.25">
      <c r="A155" s="521" t="s">
        <v>116</v>
      </c>
      <c r="B155" s="886" t="s">
        <v>1390</v>
      </c>
      <c r="C155" s="886" t="s">
        <v>1389</v>
      </c>
      <c r="D155" s="6" t="s">
        <v>2750</v>
      </c>
      <c r="E155" s="6"/>
      <c r="F155" s="6"/>
      <c r="G155" s="2" t="s">
        <v>3</v>
      </c>
      <c r="H155" s="898">
        <v>26.62</v>
      </c>
      <c r="I155" s="627">
        <f t="shared" si="20"/>
        <v>13.31</v>
      </c>
      <c r="J155" s="627">
        <f t="shared" si="21"/>
        <v>8.8733333333333331</v>
      </c>
      <c r="K155" s="626">
        <f t="shared" si="22"/>
        <v>31.944000000000003</v>
      </c>
      <c r="L155" s="617">
        <v>42816</v>
      </c>
      <c r="M155" s="2" t="s">
        <v>1648</v>
      </c>
      <c r="N155" s="177">
        <v>1</v>
      </c>
      <c r="O155" s="616"/>
      <c r="Q155" s="715">
        <f t="shared" si="19"/>
        <v>26.62</v>
      </c>
    </row>
    <row r="156" spans="1:17" s="155" customFormat="1" ht="15.75" x14ac:dyDescent="0.25">
      <c r="A156" s="521" t="s">
        <v>116</v>
      </c>
      <c r="B156" s="886" t="s">
        <v>3250</v>
      </c>
      <c r="C156" s="886" t="s">
        <v>3257</v>
      </c>
      <c r="D156" s="6" t="s">
        <v>3267</v>
      </c>
      <c r="E156" s="6"/>
      <c r="F156" s="6"/>
      <c r="G156" s="6" t="s">
        <v>3</v>
      </c>
      <c r="H156" s="898">
        <v>3.3</v>
      </c>
      <c r="I156" s="625">
        <f t="shared" si="20"/>
        <v>1.65</v>
      </c>
      <c r="J156" s="625">
        <f t="shared" si="21"/>
        <v>1.0999999999999999</v>
      </c>
      <c r="K156" s="624">
        <f t="shared" si="22"/>
        <v>3.96</v>
      </c>
      <c r="L156" s="617">
        <v>42816</v>
      </c>
      <c r="M156" s="2" t="s">
        <v>1648</v>
      </c>
      <c r="N156" s="177">
        <v>2</v>
      </c>
      <c r="O156" s="616"/>
      <c r="Q156" s="715">
        <f t="shared" si="19"/>
        <v>6.6</v>
      </c>
    </row>
    <row r="157" spans="1:17" s="155" customFormat="1" ht="15.75" x14ac:dyDescent="0.25">
      <c r="A157" s="521" t="s">
        <v>116</v>
      </c>
      <c r="B157" s="886" t="s">
        <v>2397</v>
      </c>
      <c r="C157" s="886" t="s">
        <v>2402</v>
      </c>
      <c r="D157" s="6" t="s">
        <v>2526</v>
      </c>
      <c r="E157" s="6" t="s">
        <v>3182</v>
      </c>
      <c r="F157" s="6"/>
      <c r="G157" s="6" t="s">
        <v>3</v>
      </c>
      <c r="H157" s="898">
        <v>34</v>
      </c>
      <c r="I157" s="627">
        <f t="shared" si="20"/>
        <v>17</v>
      </c>
      <c r="J157" s="627">
        <f t="shared" si="21"/>
        <v>11.333333333333334</v>
      </c>
      <c r="K157" s="626">
        <f t="shared" si="22"/>
        <v>40.799999999999997</v>
      </c>
      <c r="L157" s="617">
        <v>42816</v>
      </c>
      <c r="M157" s="2" t="s">
        <v>1648</v>
      </c>
      <c r="N157" s="177">
        <v>9</v>
      </c>
      <c r="O157" s="616"/>
      <c r="Q157" s="715">
        <f t="shared" si="19"/>
        <v>306</v>
      </c>
    </row>
    <row r="158" spans="1:17" s="155" customFormat="1" ht="15.75" x14ac:dyDescent="0.25">
      <c r="A158" s="521" t="s">
        <v>116</v>
      </c>
      <c r="B158" s="886" t="s">
        <v>2965</v>
      </c>
      <c r="C158" s="886" t="s">
        <v>2992</v>
      </c>
      <c r="D158" s="6" t="s">
        <v>2993</v>
      </c>
      <c r="E158" s="6"/>
      <c r="F158" s="6"/>
      <c r="G158" s="613" t="s">
        <v>3</v>
      </c>
      <c r="H158" s="898">
        <v>41.06</v>
      </c>
      <c r="I158" s="625">
        <f t="shared" si="20"/>
        <v>20.53</v>
      </c>
      <c r="J158" s="625">
        <f t="shared" si="21"/>
        <v>13.686666666666667</v>
      </c>
      <c r="K158" s="624">
        <f t="shared" si="22"/>
        <v>49.272000000000006</v>
      </c>
      <c r="L158" s="617">
        <v>42816</v>
      </c>
      <c r="M158" s="2" t="s">
        <v>1648</v>
      </c>
      <c r="N158" s="177">
        <v>3</v>
      </c>
      <c r="O158" s="616"/>
      <c r="Q158" s="715">
        <f t="shared" si="19"/>
        <v>123.18</v>
      </c>
    </row>
    <row r="159" spans="1:17" s="155" customFormat="1" ht="15.75" x14ac:dyDescent="0.25">
      <c r="A159" s="521" t="s">
        <v>116</v>
      </c>
      <c r="B159" s="886" t="s">
        <v>2965</v>
      </c>
      <c r="C159" s="886" t="s">
        <v>2968</v>
      </c>
      <c r="D159" s="6" t="s">
        <v>2969</v>
      </c>
      <c r="E159" s="6"/>
      <c r="F159" s="6"/>
      <c r="G159" s="2" t="s">
        <v>3</v>
      </c>
      <c r="H159" s="898">
        <v>41.06</v>
      </c>
      <c r="I159" s="627">
        <f t="shared" si="20"/>
        <v>20.53</v>
      </c>
      <c r="J159" s="627">
        <f t="shared" si="21"/>
        <v>13.686666666666667</v>
      </c>
      <c r="K159" s="626">
        <f t="shared" si="22"/>
        <v>49.272000000000006</v>
      </c>
      <c r="L159" s="614">
        <v>42816</v>
      </c>
      <c r="M159" s="2" t="s">
        <v>1648</v>
      </c>
      <c r="N159" s="177">
        <v>2</v>
      </c>
      <c r="O159" s="616"/>
      <c r="Q159" s="715">
        <f t="shared" si="19"/>
        <v>82.12</v>
      </c>
    </row>
    <row r="160" spans="1:17" s="155" customFormat="1" ht="15.75" x14ac:dyDescent="0.25">
      <c r="A160" s="521" t="s">
        <v>116</v>
      </c>
      <c r="B160" s="886" t="s">
        <v>1466</v>
      </c>
      <c r="C160" s="886" t="s">
        <v>1419</v>
      </c>
      <c r="D160" s="6" t="s">
        <v>2749</v>
      </c>
      <c r="E160" s="6"/>
      <c r="F160" s="6"/>
      <c r="G160" s="2" t="s">
        <v>3</v>
      </c>
      <c r="H160" s="898">
        <v>52.86</v>
      </c>
      <c r="I160" s="625">
        <f t="shared" si="20"/>
        <v>26.43</v>
      </c>
      <c r="J160" s="625">
        <f t="shared" si="21"/>
        <v>17.62</v>
      </c>
      <c r="K160" s="624">
        <f t="shared" si="22"/>
        <v>63.432000000000002</v>
      </c>
      <c r="L160" s="617">
        <v>42816</v>
      </c>
      <c r="M160" s="2" t="s">
        <v>1648</v>
      </c>
      <c r="N160" s="177">
        <v>4</v>
      </c>
      <c r="O160" s="616"/>
      <c r="Q160" s="715">
        <f t="shared" si="19"/>
        <v>211.44</v>
      </c>
    </row>
    <row r="161" spans="1:17" s="155" customFormat="1" ht="15.75" x14ac:dyDescent="0.25">
      <c r="A161" s="521" t="s">
        <v>116</v>
      </c>
      <c r="B161" s="886" t="s">
        <v>857</v>
      </c>
      <c r="C161" s="886" t="s">
        <v>858</v>
      </c>
      <c r="D161" s="6" t="s">
        <v>2758</v>
      </c>
      <c r="E161" s="6"/>
      <c r="F161" s="6"/>
      <c r="G161" s="6" t="s">
        <v>3</v>
      </c>
      <c r="H161" s="898">
        <v>32.590000000000003</v>
      </c>
      <c r="I161" s="627">
        <f t="shared" si="20"/>
        <v>16.295000000000002</v>
      </c>
      <c r="J161" s="627">
        <f t="shared" si="21"/>
        <v>10.863333333333335</v>
      </c>
      <c r="K161" s="626">
        <f t="shared" si="22"/>
        <v>39.108000000000004</v>
      </c>
      <c r="L161" s="617">
        <v>42816</v>
      </c>
      <c r="M161" s="2" t="s">
        <v>1648</v>
      </c>
      <c r="N161" s="177">
        <v>3</v>
      </c>
      <c r="O161" s="616"/>
      <c r="Q161" s="715">
        <f t="shared" si="19"/>
        <v>97.77000000000001</v>
      </c>
    </row>
    <row r="162" spans="1:17" s="155" customFormat="1" ht="15.75" x14ac:dyDescent="0.25">
      <c r="A162" s="521" t="s">
        <v>116</v>
      </c>
      <c r="B162" s="886" t="s">
        <v>1466</v>
      </c>
      <c r="C162" s="886" t="s">
        <v>544</v>
      </c>
      <c r="D162" s="6" t="s">
        <v>2748</v>
      </c>
      <c r="E162" s="6"/>
      <c r="F162" s="6"/>
      <c r="G162" s="6" t="s">
        <v>3</v>
      </c>
      <c r="H162" s="898">
        <v>33.200000000000003</v>
      </c>
      <c r="I162" s="625">
        <f t="shared" si="20"/>
        <v>16.600000000000001</v>
      </c>
      <c r="J162" s="625">
        <f t="shared" si="21"/>
        <v>11.066666666666668</v>
      </c>
      <c r="K162" s="624">
        <f t="shared" si="22"/>
        <v>39.840000000000003</v>
      </c>
      <c r="L162" s="617">
        <v>42816</v>
      </c>
      <c r="M162" s="2" t="s">
        <v>1648</v>
      </c>
      <c r="N162" s="177">
        <v>3</v>
      </c>
      <c r="O162" s="616"/>
      <c r="Q162" s="715">
        <f t="shared" si="19"/>
        <v>99.600000000000009</v>
      </c>
    </row>
    <row r="163" spans="1:17" s="155" customFormat="1" ht="15.75" x14ac:dyDescent="0.25">
      <c r="A163" s="521" t="s">
        <v>116</v>
      </c>
      <c r="B163" s="886" t="s">
        <v>1390</v>
      </c>
      <c r="C163" s="886" t="s">
        <v>2568</v>
      </c>
      <c r="D163" s="6" t="s">
        <v>2747</v>
      </c>
      <c r="E163" s="6"/>
      <c r="F163" s="6"/>
      <c r="G163" s="2" t="s">
        <v>3</v>
      </c>
      <c r="H163" s="898">
        <v>26.62</v>
      </c>
      <c r="I163" s="627">
        <f t="shared" si="20"/>
        <v>13.31</v>
      </c>
      <c r="J163" s="627">
        <f t="shared" si="21"/>
        <v>8.8733333333333331</v>
      </c>
      <c r="K163" s="626">
        <f t="shared" si="22"/>
        <v>31.944000000000003</v>
      </c>
      <c r="L163" s="617">
        <v>42816</v>
      </c>
      <c r="M163" s="2" t="s">
        <v>1648</v>
      </c>
      <c r="N163" s="177">
        <v>1</v>
      </c>
      <c r="O163" s="616"/>
      <c r="Q163" s="715">
        <f t="shared" si="19"/>
        <v>26.62</v>
      </c>
    </row>
    <row r="164" spans="1:17" s="155" customFormat="1" ht="15.75" x14ac:dyDescent="0.25">
      <c r="A164" s="521" t="s">
        <v>89</v>
      </c>
      <c r="B164" s="886" t="s">
        <v>1063</v>
      </c>
      <c r="C164" s="886" t="s">
        <v>1093</v>
      </c>
      <c r="D164" s="6" t="s">
        <v>1094</v>
      </c>
      <c r="E164" s="6"/>
      <c r="F164" s="6" t="s">
        <v>2856</v>
      </c>
      <c r="G164" s="6" t="s">
        <v>3</v>
      </c>
      <c r="H164" s="897">
        <v>16.5</v>
      </c>
      <c r="I164" s="625">
        <f t="shared" si="20"/>
        <v>8.25</v>
      </c>
      <c r="J164" s="625">
        <f t="shared" si="21"/>
        <v>5.5</v>
      </c>
      <c r="K164" s="624">
        <f t="shared" si="22"/>
        <v>19.8</v>
      </c>
      <c r="L164" s="614">
        <v>42816</v>
      </c>
      <c r="M164" s="2" t="s">
        <v>1648</v>
      </c>
      <c r="N164" s="177">
        <v>10</v>
      </c>
      <c r="O164" s="616"/>
      <c r="Q164" s="715">
        <f t="shared" si="19"/>
        <v>165</v>
      </c>
    </row>
    <row r="165" spans="1:17" s="155" customFormat="1" ht="15.75" x14ac:dyDescent="0.25">
      <c r="A165" s="521" t="s">
        <v>89</v>
      </c>
      <c r="B165" s="886" t="s">
        <v>1063</v>
      </c>
      <c r="C165" s="886" t="s">
        <v>1104</v>
      </c>
      <c r="D165" s="6" t="s">
        <v>1106</v>
      </c>
      <c r="E165" s="6" t="s">
        <v>1496</v>
      </c>
      <c r="F165" s="6" t="s">
        <v>1495</v>
      </c>
      <c r="G165" s="6" t="s">
        <v>3</v>
      </c>
      <c r="H165" s="897">
        <v>13.32</v>
      </c>
      <c r="I165" s="627">
        <f t="shared" si="20"/>
        <v>6.66</v>
      </c>
      <c r="J165" s="627">
        <f t="shared" si="21"/>
        <v>4.4400000000000004</v>
      </c>
      <c r="K165" s="626">
        <f t="shared" si="22"/>
        <v>15.984</v>
      </c>
      <c r="L165" s="617">
        <v>42816</v>
      </c>
      <c r="M165" s="2" t="s">
        <v>1648</v>
      </c>
      <c r="N165" s="177">
        <v>119</v>
      </c>
      <c r="O165" s="616"/>
      <c r="Q165" s="715">
        <f t="shared" si="19"/>
        <v>1585.08</v>
      </c>
    </row>
    <row r="166" spans="1:17" s="155" customFormat="1" ht="15.75" x14ac:dyDescent="0.25">
      <c r="A166" s="521" t="s">
        <v>89</v>
      </c>
      <c r="B166" s="886" t="s">
        <v>1168</v>
      </c>
      <c r="C166" s="886" t="s">
        <v>1104</v>
      </c>
      <c r="D166" s="6" t="s">
        <v>1106</v>
      </c>
      <c r="E166" s="6"/>
      <c r="F166" s="6" t="s">
        <v>1495</v>
      </c>
      <c r="G166" s="613" t="s">
        <v>3</v>
      </c>
      <c r="H166" s="897">
        <v>10.45</v>
      </c>
      <c r="I166" s="625">
        <f t="shared" si="20"/>
        <v>5.2249999999999996</v>
      </c>
      <c r="J166" s="625">
        <f t="shared" si="21"/>
        <v>3.4833333333333329</v>
      </c>
      <c r="K166" s="624">
        <f t="shared" si="22"/>
        <v>12.54</v>
      </c>
      <c r="L166" s="617">
        <v>42816</v>
      </c>
      <c r="M166" s="2" t="s">
        <v>1648</v>
      </c>
      <c r="N166" s="177">
        <v>6</v>
      </c>
      <c r="O166" s="616"/>
      <c r="Q166" s="715">
        <f t="shared" si="19"/>
        <v>62.699999999999996</v>
      </c>
    </row>
    <row r="167" spans="1:17" s="155" customFormat="1" ht="15.75" x14ac:dyDescent="0.25">
      <c r="A167" s="521" t="s">
        <v>89</v>
      </c>
      <c r="B167" s="886" t="s">
        <v>2212</v>
      </c>
      <c r="C167" s="891" t="s">
        <v>2204</v>
      </c>
      <c r="D167" s="2" t="s">
        <v>2205</v>
      </c>
      <c r="E167" s="6"/>
      <c r="F167" s="6"/>
      <c r="G167" s="2" t="s">
        <v>3</v>
      </c>
      <c r="H167" s="898">
        <v>40.56</v>
      </c>
      <c r="I167" s="627">
        <f t="shared" si="20"/>
        <v>20.28</v>
      </c>
      <c r="J167" s="627">
        <f t="shared" si="21"/>
        <v>13.520000000000001</v>
      </c>
      <c r="K167" s="626">
        <f t="shared" si="22"/>
        <v>48.672000000000004</v>
      </c>
      <c r="L167" s="617">
        <v>42816</v>
      </c>
      <c r="M167" s="2" t="s">
        <v>1648</v>
      </c>
      <c r="N167" s="618">
        <v>1</v>
      </c>
      <c r="O167" s="616"/>
      <c r="Q167" s="715">
        <f t="shared" si="19"/>
        <v>40.56</v>
      </c>
    </row>
    <row r="168" spans="1:17" s="155" customFormat="1" ht="15.75" x14ac:dyDescent="0.25">
      <c r="A168" s="521" t="s">
        <v>89</v>
      </c>
      <c r="B168" s="886" t="s">
        <v>90</v>
      </c>
      <c r="C168" s="886" t="s">
        <v>92</v>
      </c>
      <c r="D168" s="6" t="s">
        <v>244</v>
      </c>
      <c r="E168" s="6"/>
      <c r="F168" s="6" t="s">
        <v>338</v>
      </c>
      <c r="G168" s="2" t="s">
        <v>3</v>
      </c>
      <c r="H168" s="898">
        <v>40.200000000000003</v>
      </c>
      <c r="I168" s="625">
        <f t="shared" si="20"/>
        <v>20.100000000000001</v>
      </c>
      <c r="J168" s="625">
        <f t="shared" si="21"/>
        <v>13.4</v>
      </c>
      <c r="K168" s="624">
        <f t="shared" si="22"/>
        <v>48.24</v>
      </c>
      <c r="L168" s="617">
        <v>42816</v>
      </c>
      <c r="M168" s="2" t="s">
        <v>1648</v>
      </c>
      <c r="N168" s="177">
        <v>1</v>
      </c>
      <c r="O168" s="616"/>
      <c r="Q168" s="715">
        <f t="shared" si="19"/>
        <v>40.200000000000003</v>
      </c>
    </row>
    <row r="169" spans="1:17" s="155" customFormat="1" ht="15.75" x14ac:dyDescent="0.25">
      <c r="A169" s="521" t="s">
        <v>89</v>
      </c>
      <c r="B169" s="886" t="s">
        <v>43</v>
      </c>
      <c r="C169" s="886" t="s">
        <v>2794</v>
      </c>
      <c r="D169" s="6" t="s">
        <v>432</v>
      </c>
      <c r="E169" s="6"/>
      <c r="F169" s="6" t="s">
        <v>2849</v>
      </c>
      <c r="G169" s="6" t="s">
        <v>3</v>
      </c>
      <c r="H169" s="898">
        <v>18.989999999999998</v>
      </c>
      <c r="I169" s="627">
        <f t="shared" si="20"/>
        <v>9.4949999999999992</v>
      </c>
      <c r="J169" s="627">
        <f t="shared" si="21"/>
        <v>6.3299999999999992</v>
      </c>
      <c r="K169" s="626">
        <f t="shared" si="22"/>
        <v>22.787999999999997</v>
      </c>
      <c r="L169" s="614">
        <v>42816</v>
      </c>
      <c r="M169" s="2" t="s">
        <v>1648</v>
      </c>
      <c r="N169" s="177">
        <v>1</v>
      </c>
      <c r="O169" s="616"/>
      <c r="Q169" s="715">
        <f t="shared" si="19"/>
        <v>18.989999999999998</v>
      </c>
    </row>
    <row r="170" spans="1:17" s="155" customFormat="1" ht="15.75" x14ac:dyDescent="0.25">
      <c r="A170" s="521" t="s">
        <v>86</v>
      </c>
      <c r="B170" s="886" t="s">
        <v>1030</v>
      </c>
      <c r="C170" s="891" t="s">
        <v>855</v>
      </c>
      <c r="D170" s="6" t="s">
        <v>856</v>
      </c>
      <c r="E170" s="6"/>
      <c r="F170" s="6" t="s">
        <v>1240</v>
      </c>
      <c r="G170" s="6" t="s">
        <v>3</v>
      </c>
      <c r="H170" s="897">
        <v>42.97</v>
      </c>
      <c r="I170" s="625">
        <f t="shared" si="20"/>
        <v>21.484999999999999</v>
      </c>
      <c r="J170" s="625">
        <f t="shared" si="21"/>
        <v>14.323333333333332</v>
      </c>
      <c r="K170" s="624">
        <f t="shared" si="22"/>
        <v>51.564</v>
      </c>
      <c r="L170" s="617">
        <v>42816</v>
      </c>
      <c r="M170" s="2" t="s">
        <v>1648</v>
      </c>
      <c r="N170" s="177">
        <v>4</v>
      </c>
      <c r="O170" s="616"/>
      <c r="Q170" s="715">
        <f t="shared" si="19"/>
        <v>171.88</v>
      </c>
    </row>
    <row r="171" spans="1:17" s="155" customFormat="1" ht="15.75" x14ac:dyDescent="0.25">
      <c r="A171" s="521" t="s">
        <v>86</v>
      </c>
      <c r="B171" s="886" t="s">
        <v>29</v>
      </c>
      <c r="C171" s="886" t="s">
        <v>2765</v>
      </c>
      <c r="D171" s="6" t="s">
        <v>251</v>
      </c>
      <c r="E171" s="6"/>
      <c r="F171" s="6" t="s">
        <v>341</v>
      </c>
      <c r="G171" s="2" t="s">
        <v>3</v>
      </c>
      <c r="H171" s="897">
        <v>46.32</v>
      </c>
      <c r="I171" s="627">
        <f t="shared" si="20"/>
        <v>23.16</v>
      </c>
      <c r="J171" s="627">
        <f t="shared" si="21"/>
        <v>15.44</v>
      </c>
      <c r="K171" s="626">
        <f t="shared" si="22"/>
        <v>55.584000000000003</v>
      </c>
      <c r="L171" s="617">
        <v>42816</v>
      </c>
      <c r="M171" s="2" t="s">
        <v>1648</v>
      </c>
      <c r="N171" s="177">
        <v>5</v>
      </c>
      <c r="O171" s="616"/>
      <c r="Q171" s="715">
        <f t="shared" si="19"/>
        <v>231.6</v>
      </c>
    </row>
    <row r="172" spans="1:17" s="155" customFormat="1" ht="15.75" x14ac:dyDescent="0.25">
      <c r="A172" s="521" t="s">
        <v>86</v>
      </c>
      <c r="B172" s="886" t="s">
        <v>2272</v>
      </c>
      <c r="C172" s="886" t="s">
        <v>2738</v>
      </c>
      <c r="D172" s="6" t="s">
        <v>2737</v>
      </c>
      <c r="E172" s="6"/>
      <c r="F172" s="6"/>
      <c r="G172" s="6" t="s">
        <v>3</v>
      </c>
      <c r="H172" s="897">
        <v>40</v>
      </c>
      <c r="I172" s="625">
        <f t="shared" si="20"/>
        <v>20</v>
      </c>
      <c r="J172" s="625">
        <f t="shared" si="21"/>
        <v>13.333333333333334</v>
      </c>
      <c r="K172" s="624">
        <f t="shared" si="22"/>
        <v>48</v>
      </c>
      <c r="L172" s="617">
        <v>42816</v>
      </c>
      <c r="M172" s="2" t="s">
        <v>1648</v>
      </c>
      <c r="N172" s="177">
        <v>1</v>
      </c>
      <c r="O172" s="616"/>
      <c r="Q172" s="715">
        <f t="shared" si="19"/>
        <v>40</v>
      </c>
    </row>
    <row r="173" spans="1:17" s="155" customFormat="1" ht="15.75" x14ac:dyDescent="0.25">
      <c r="A173" s="521" t="s">
        <v>86</v>
      </c>
      <c r="B173" s="886" t="s">
        <v>43</v>
      </c>
      <c r="C173" s="886" t="s">
        <v>42</v>
      </c>
      <c r="D173" s="6" t="s">
        <v>286</v>
      </c>
      <c r="E173" s="6" t="s">
        <v>52</v>
      </c>
      <c r="F173" s="6" t="s">
        <v>369</v>
      </c>
      <c r="G173" s="6" t="s">
        <v>3</v>
      </c>
      <c r="H173" s="897">
        <v>14.61</v>
      </c>
      <c r="I173" s="627">
        <f t="shared" si="20"/>
        <v>7.3049999999999997</v>
      </c>
      <c r="J173" s="627">
        <f t="shared" si="21"/>
        <v>4.87</v>
      </c>
      <c r="K173" s="626">
        <f t="shared" si="22"/>
        <v>17.532</v>
      </c>
      <c r="L173" s="617">
        <v>42816</v>
      </c>
      <c r="M173" s="2" t="s">
        <v>1648</v>
      </c>
      <c r="N173" s="177">
        <v>8</v>
      </c>
      <c r="O173" s="616"/>
      <c r="Q173" s="715">
        <f t="shared" si="19"/>
        <v>116.88</v>
      </c>
    </row>
    <row r="174" spans="1:17" s="155" customFormat="1" ht="15.75" x14ac:dyDescent="0.25">
      <c r="A174" s="521" t="s">
        <v>86</v>
      </c>
      <c r="B174" s="886" t="s">
        <v>90</v>
      </c>
      <c r="C174" s="886" t="s">
        <v>91</v>
      </c>
      <c r="D174" s="6" t="s">
        <v>245</v>
      </c>
      <c r="E174" s="6"/>
      <c r="F174" s="6" t="s">
        <v>338</v>
      </c>
      <c r="G174" s="613" t="s">
        <v>3</v>
      </c>
      <c r="H174" s="897">
        <v>40.200000000000003</v>
      </c>
      <c r="I174" s="625">
        <f t="shared" si="20"/>
        <v>20.100000000000001</v>
      </c>
      <c r="J174" s="625">
        <f t="shared" si="21"/>
        <v>13.4</v>
      </c>
      <c r="K174" s="624">
        <f t="shared" si="22"/>
        <v>48.24</v>
      </c>
      <c r="L174" s="614">
        <v>42816</v>
      </c>
      <c r="M174" s="2" t="s">
        <v>1648</v>
      </c>
      <c r="N174" s="177">
        <v>1</v>
      </c>
      <c r="O174" s="616"/>
      <c r="Q174" s="715">
        <f t="shared" si="19"/>
        <v>40.200000000000003</v>
      </c>
    </row>
    <row r="175" spans="1:17" s="155" customFormat="1" ht="15.75" x14ac:dyDescent="0.25">
      <c r="A175" s="521" t="s">
        <v>86</v>
      </c>
      <c r="B175" s="886" t="s">
        <v>90</v>
      </c>
      <c r="C175" s="886" t="s">
        <v>92</v>
      </c>
      <c r="D175" s="6" t="s">
        <v>244</v>
      </c>
      <c r="E175" s="6"/>
      <c r="F175" s="6" t="s">
        <v>338</v>
      </c>
      <c r="G175" s="2" t="s">
        <v>3</v>
      </c>
      <c r="H175" s="897">
        <v>40.200000000000003</v>
      </c>
      <c r="I175" s="627">
        <f t="shared" si="20"/>
        <v>20.100000000000001</v>
      </c>
      <c r="J175" s="627">
        <f t="shared" si="21"/>
        <v>13.4</v>
      </c>
      <c r="K175" s="626">
        <f t="shared" si="22"/>
        <v>48.24</v>
      </c>
      <c r="L175" s="617">
        <v>42816</v>
      </c>
      <c r="M175" s="2" t="s">
        <v>1648</v>
      </c>
      <c r="N175" s="177">
        <v>9</v>
      </c>
      <c r="O175" s="616"/>
      <c r="Q175" s="715">
        <f t="shared" si="19"/>
        <v>361.8</v>
      </c>
    </row>
    <row r="176" spans="1:17" s="155" customFormat="1" ht="15.75" x14ac:dyDescent="0.25">
      <c r="A176" s="521" t="s">
        <v>86</v>
      </c>
      <c r="B176" s="886" t="s">
        <v>1168</v>
      </c>
      <c r="C176" s="886" t="s">
        <v>1223</v>
      </c>
      <c r="D176" s="6" t="s">
        <v>1224</v>
      </c>
      <c r="E176" s="6"/>
      <c r="F176" s="6" t="s">
        <v>1495</v>
      </c>
      <c r="G176" s="2" t="s">
        <v>3</v>
      </c>
      <c r="H176" s="898">
        <v>13.32</v>
      </c>
      <c r="I176" s="625">
        <f t="shared" si="20"/>
        <v>6.66</v>
      </c>
      <c r="J176" s="625">
        <f t="shared" si="21"/>
        <v>4.4400000000000004</v>
      </c>
      <c r="K176" s="624">
        <f t="shared" si="22"/>
        <v>15.984</v>
      </c>
      <c r="L176" s="617">
        <v>42816</v>
      </c>
      <c r="M176" s="2" t="s">
        <v>1648</v>
      </c>
      <c r="N176" s="177">
        <v>3</v>
      </c>
      <c r="O176" s="616"/>
      <c r="Q176" s="715">
        <f t="shared" si="19"/>
        <v>39.96</v>
      </c>
    </row>
    <row r="177" spans="1:17" s="155" customFormat="1" ht="15.75" x14ac:dyDescent="0.25">
      <c r="A177" s="521" t="s">
        <v>86</v>
      </c>
      <c r="B177" s="886" t="s">
        <v>87</v>
      </c>
      <c r="C177" s="886" t="s">
        <v>88</v>
      </c>
      <c r="D177" s="6" t="s">
        <v>2762</v>
      </c>
      <c r="E177" s="6"/>
      <c r="F177" s="6" t="s">
        <v>338</v>
      </c>
      <c r="G177" s="6" t="s">
        <v>3</v>
      </c>
      <c r="H177" s="898">
        <v>49.52</v>
      </c>
      <c r="I177" s="627">
        <f t="shared" si="20"/>
        <v>24.76</v>
      </c>
      <c r="J177" s="627">
        <f t="shared" si="21"/>
        <v>16.506666666666668</v>
      </c>
      <c r="K177" s="626">
        <f t="shared" si="22"/>
        <v>59.424000000000007</v>
      </c>
      <c r="L177" s="617">
        <v>42816</v>
      </c>
      <c r="M177" s="2" t="s">
        <v>1648</v>
      </c>
      <c r="N177" s="177">
        <v>1</v>
      </c>
      <c r="O177" s="616"/>
      <c r="Q177" s="715">
        <f t="shared" si="19"/>
        <v>49.52</v>
      </c>
    </row>
    <row r="178" spans="1:17" s="155" customFormat="1" ht="15.75" x14ac:dyDescent="0.25">
      <c r="A178" s="521" t="s">
        <v>86</v>
      </c>
      <c r="B178" s="886" t="s">
        <v>1030</v>
      </c>
      <c r="C178" s="886" t="s">
        <v>466</v>
      </c>
      <c r="D178" s="6" t="s">
        <v>2753</v>
      </c>
      <c r="E178" s="6"/>
      <c r="F178" s="6" t="s">
        <v>2848</v>
      </c>
      <c r="G178" s="6" t="s">
        <v>3</v>
      </c>
      <c r="H178" s="898">
        <v>12.51</v>
      </c>
      <c r="I178" s="625">
        <f t="shared" si="20"/>
        <v>6.2549999999999999</v>
      </c>
      <c r="J178" s="625">
        <f t="shared" si="21"/>
        <v>4.17</v>
      </c>
      <c r="K178" s="624">
        <f t="shared" si="22"/>
        <v>15.012</v>
      </c>
      <c r="L178" s="617">
        <v>42816</v>
      </c>
      <c r="M178" s="2" t="s">
        <v>1648</v>
      </c>
      <c r="N178" s="177">
        <v>11</v>
      </c>
      <c r="O178" s="616"/>
      <c r="Q178" s="715">
        <f t="shared" si="19"/>
        <v>137.60999999999999</v>
      </c>
    </row>
    <row r="179" spans="1:17" s="155" customFormat="1" ht="15.75" x14ac:dyDescent="0.25">
      <c r="A179" s="521" t="s">
        <v>86</v>
      </c>
      <c r="B179" s="889" t="s">
        <v>2272</v>
      </c>
      <c r="C179" s="889" t="s">
        <v>2799</v>
      </c>
      <c r="D179" s="510" t="s">
        <v>2800</v>
      </c>
      <c r="E179" s="6"/>
      <c r="F179" s="6"/>
      <c r="G179" s="2" t="s">
        <v>3</v>
      </c>
      <c r="H179" s="898">
        <v>40</v>
      </c>
      <c r="I179" s="627">
        <f t="shared" si="20"/>
        <v>20</v>
      </c>
      <c r="J179" s="627">
        <f t="shared" si="21"/>
        <v>13.333333333333334</v>
      </c>
      <c r="K179" s="626">
        <f t="shared" si="22"/>
        <v>48</v>
      </c>
      <c r="L179" s="614">
        <v>42816</v>
      </c>
      <c r="M179" s="2" t="s">
        <v>1648</v>
      </c>
      <c r="N179" s="177">
        <v>2</v>
      </c>
      <c r="O179" s="616"/>
      <c r="Q179" s="715">
        <f t="shared" si="19"/>
        <v>80</v>
      </c>
    </row>
    <row r="180" spans="1:17" s="155" customFormat="1" ht="15.75" x14ac:dyDescent="0.25">
      <c r="A180" s="522" t="s">
        <v>73</v>
      </c>
      <c r="B180" s="890" t="s">
        <v>2397</v>
      </c>
      <c r="C180" s="890" t="s">
        <v>2404</v>
      </c>
      <c r="D180" s="512" t="s">
        <v>2410</v>
      </c>
      <c r="E180" s="6"/>
      <c r="F180" s="6" t="s">
        <v>2847</v>
      </c>
      <c r="G180" s="6" t="s">
        <v>3</v>
      </c>
      <c r="H180" s="898">
        <v>34</v>
      </c>
      <c r="I180" s="625">
        <f t="shared" si="20"/>
        <v>17</v>
      </c>
      <c r="J180" s="625">
        <f t="shared" si="21"/>
        <v>11.333333333333334</v>
      </c>
      <c r="K180" s="624">
        <f t="shared" si="22"/>
        <v>40.799999999999997</v>
      </c>
      <c r="L180" s="617">
        <v>42816</v>
      </c>
      <c r="M180" s="2" t="s">
        <v>1648</v>
      </c>
      <c r="N180" s="177">
        <v>4</v>
      </c>
      <c r="O180" s="616"/>
      <c r="Q180" s="715">
        <f t="shared" si="19"/>
        <v>136</v>
      </c>
    </row>
    <row r="181" spans="1:17" s="155" customFormat="1" ht="15.75" x14ac:dyDescent="0.25">
      <c r="A181" s="521" t="s">
        <v>73</v>
      </c>
      <c r="B181" s="886" t="s">
        <v>50</v>
      </c>
      <c r="C181" s="886" t="s">
        <v>569</v>
      </c>
      <c r="D181" s="6" t="s">
        <v>238</v>
      </c>
      <c r="E181" s="6" t="s">
        <v>51</v>
      </c>
      <c r="F181" s="6" t="s">
        <v>343</v>
      </c>
      <c r="G181" s="6" t="s">
        <v>3</v>
      </c>
      <c r="H181" s="897">
        <v>41.51</v>
      </c>
      <c r="I181" s="627">
        <f t="shared" si="20"/>
        <v>20.754999999999999</v>
      </c>
      <c r="J181" s="627">
        <f t="shared" si="21"/>
        <v>13.836666666666666</v>
      </c>
      <c r="K181" s="626">
        <f t="shared" si="22"/>
        <v>49.811999999999998</v>
      </c>
      <c r="L181" s="617">
        <v>42816</v>
      </c>
      <c r="M181" s="2" t="s">
        <v>1648</v>
      </c>
      <c r="N181" s="177">
        <v>13</v>
      </c>
      <c r="O181" s="616"/>
      <c r="Q181" s="715">
        <f t="shared" si="19"/>
        <v>539.63</v>
      </c>
    </row>
    <row r="182" spans="1:17" s="155" customFormat="1" ht="15.75" x14ac:dyDescent="0.25">
      <c r="A182" s="521" t="s">
        <v>73</v>
      </c>
      <c r="B182" s="886" t="s">
        <v>465</v>
      </c>
      <c r="C182" s="886" t="s">
        <v>466</v>
      </c>
      <c r="D182" s="6" t="s">
        <v>2744</v>
      </c>
      <c r="E182" s="6"/>
      <c r="F182" s="6" t="s">
        <v>2848</v>
      </c>
      <c r="G182" s="613" t="s">
        <v>3</v>
      </c>
      <c r="H182" s="897">
        <v>13.65</v>
      </c>
      <c r="I182" s="625">
        <f t="shared" si="20"/>
        <v>6.8250000000000002</v>
      </c>
      <c r="J182" s="625">
        <f t="shared" si="21"/>
        <v>4.55</v>
      </c>
      <c r="K182" s="624">
        <f t="shared" si="22"/>
        <v>16.380000000000003</v>
      </c>
      <c r="L182" s="617">
        <v>42816</v>
      </c>
      <c r="M182" s="2" t="s">
        <v>1648</v>
      </c>
      <c r="N182" s="177">
        <v>57</v>
      </c>
      <c r="O182" s="616"/>
      <c r="Q182" s="715">
        <f t="shared" si="19"/>
        <v>778.05000000000007</v>
      </c>
    </row>
    <row r="183" spans="1:17" s="155" customFormat="1" ht="15.75" x14ac:dyDescent="0.25">
      <c r="A183" s="521" t="s">
        <v>73</v>
      </c>
      <c r="B183" s="886" t="s">
        <v>90</v>
      </c>
      <c r="C183" s="886" t="s">
        <v>91</v>
      </c>
      <c r="D183" s="6" t="s">
        <v>245</v>
      </c>
      <c r="E183" s="6"/>
      <c r="F183" s="6" t="s">
        <v>338</v>
      </c>
      <c r="G183" s="2" t="s">
        <v>3</v>
      </c>
      <c r="H183" s="897">
        <v>40.200000000000003</v>
      </c>
      <c r="I183" s="627">
        <f t="shared" si="20"/>
        <v>20.100000000000001</v>
      </c>
      <c r="J183" s="627">
        <f t="shared" si="21"/>
        <v>13.4</v>
      </c>
      <c r="K183" s="626">
        <f t="shared" si="22"/>
        <v>48.24</v>
      </c>
      <c r="L183" s="617">
        <v>42816</v>
      </c>
      <c r="M183" s="2" t="s">
        <v>1648</v>
      </c>
      <c r="N183" s="177">
        <v>6</v>
      </c>
      <c r="O183" s="616"/>
      <c r="Q183" s="715">
        <f t="shared" si="19"/>
        <v>241.20000000000002</v>
      </c>
    </row>
    <row r="184" spans="1:17" s="155" customFormat="1" ht="15.75" x14ac:dyDescent="0.25">
      <c r="A184" s="521" t="s">
        <v>73</v>
      </c>
      <c r="B184" s="886" t="s">
        <v>842</v>
      </c>
      <c r="C184" s="886" t="s">
        <v>724</v>
      </c>
      <c r="D184" s="6" t="s">
        <v>725</v>
      </c>
      <c r="E184" s="6"/>
      <c r="F184" s="6" t="s">
        <v>726</v>
      </c>
      <c r="G184" s="2" t="s">
        <v>3</v>
      </c>
      <c r="H184" s="897">
        <v>24.74</v>
      </c>
      <c r="I184" s="625">
        <f t="shared" si="20"/>
        <v>12.37</v>
      </c>
      <c r="J184" s="625">
        <f t="shared" si="21"/>
        <v>8.2466666666666661</v>
      </c>
      <c r="K184" s="624">
        <f t="shared" si="22"/>
        <v>29.687999999999999</v>
      </c>
      <c r="L184" s="614">
        <v>42816</v>
      </c>
      <c r="M184" s="2" t="s">
        <v>1648</v>
      </c>
      <c r="N184" s="177">
        <v>17</v>
      </c>
      <c r="O184" s="616"/>
      <c r="Q184" s="715">
        <f t="shared" si="19"/>
        <v>420.58</v>
      </c>
    </row>
    <row r="185" spans="1:17" s="155" customFormat="1" ht="15.75" x14ac:dyDescent="0.25">
      <c r="A185" s="521" t="s">
        <v>73</v>
      </c>
      <c r="B185" s="886" t="s">
        <v>1206</v>
      </c>
      <c r="C185" s="886" t="s">
        <v>1207</v>
      </c>
      <c r="D185" s="6" t="s">
        <v>1208</v>
      </c>
      <c r="E185" s="6"/>
      <c r="F185" s="6" t="s">
        <v>338</v>
      </c>
      <c r="G185" s="6" t="s">
        <v>3</v>
      </c>
      <c r="H185" s="897">
        <v>47.15</v>
      </c>
      <c r="I185" s="627">
        <f t="shared" si="20"/>
        <v>23.574999999999999</v>
      </c>
      <c r="J185" s="627">
        <f t="shared" si="21"/>
        <v>15.716666666666667</v>
      </c>
      <c r="K185" s="626">
        <f t="shared" si="22"/>
        <v>56.58</v>
      </c>
      <c r="L185" s="617">
        <v>42816</v>
      </c>
      <c r="M185" s="2" t="s">
        <v>1648</v>
      </c>
      <c r="N185" s="177">
        <v>5</v>
      </c>
      <c r="O185" s="616"/>
      <c r="Q185" s="715">
        <f t="shared" si="19"/>
        <v>235.75</v>
      </c>
    </row>
    <row r="186" spans="1:17" s="155" customFormat="1" ht="15.75" x14ac:dyDescent="0.25">
      <c r="A186" s="521" t="s">
        <v>825</v>
      </c>
      <c r="B186" s="886" t="s">
        <v>37</v>
      </c>
      <c r="C186" s="886" t="s">
        <v>400</v>
      </c>
      <c r="D186" s="6" t="s">
        <v>396</v>
      </c>
      <c r="E186" s="6"/>
      <c r="F186" s="6"/>
      <c r="G186" s="6" t="s">
        <v>3</v>
      </c>
      <c r="H186" s="897">
        <v>6.89</v>
      </c>
      <c r="I186" s="625">
        <f t="shared" si="20"/>
        <v>3.4449999999999998</v>
      </c>
      <c r="J186" s="625">
        <f t="shared" si="21"/>
        <v>2.2966666666666664</v>
      </c>
      <c r="K186" s="624">
        <f t="shared" si="22"/>
        <v>8.2680000000000007</v>
      </c>
      <c r="L186" s="617">
        <v>42816</v>
      </c>
      <c r="M186" s="2" t="s">
        <v>1648</v>
      </c>
      <c r="N186" s="177">
        <v>3</v>
      </c>
      <c r="O186" s="616"/>
      <c r="Q186" s="715">
        <f t="shared" si="19"/>
        <v>20.669999999999998</v>
      </c>
    </row>
    <row r="187" spans="1:17" s="155" customFormat="1" ht="15.75" x14ac:dyDescent="0.25">
      <c r="A187" s="521" t="s">
        <v>825</v>
      </c>
      <c r="B187" s="886" t="s">
        <v>37</v>
      </c>
      <c r="C187" s="886" t="s">
        <v>401</v>
      </c>
      <c r="D187" s="6" t="s">
        <v>395</v>
      </c>
      <c r="E187" s="6"/>
      <c r="F187" s="6"/>
      <c r="G187" s="2" t="s">
        <v>3</v>
      </c>
      <c r="H187" s="897">
        <v>11.16</v>
      </c>
      <c r="I187" s="627">
        <f t="shared" si="20"/>
        <v>5.58</v>
      </c>
      <c r="J187" s="627">
        <f t="shared" si="21"/>
        <v>3.72</v>
      </c>
      <c r="K187" s="626">
        <f t="shared" si="22"/>
        <v>13.391999999999999</v>
      </c>
      <c r="L187" s="617">
        <v>42816</v>
      </c>
      <c r="M187" s="2" t="s">
        <v>1648</v>
      </c>
      <c r="N187" s="177">
        <v>3</v>
      </c>
      <c r="O187" s="616"/>
      <c r="Q187" s="715">
        <f t="shared" si="19"/>
        <v>33.480000000000004</v>
      </c>
    </row>
    <row r="188" spans="1:17" s="155" customFormat="1" ht="15.75" x14ac:dyDescent="0.25">
      <c r="A188" s="521" t="s">
        <v>825</v>
      </c>
      <c r="B188" s="886" t="s">
        <v>37</v>
      </c>
      <c r="C188" s="886" t="s">
        <v>411</v>
      </c>
      <c r="D188" s="6" t="s">
        <v>393</v>
      </c>
      <c r="E188" s="6"/>
      <c r="F188" s="6"/>
      <c r="G188" s="6" t="s">
        <v>3</v>
      </c>
      <c r="H188" s="897">
        <v>11.16</v>
      </c>
      <c r="I188" s="625">
        <f t="shared" si="20"/>
        <v>5.58</v>
      </c>
      <c r="J188" s="625">
        <f t="shared" si="21"/>
        <v>3.72</v>
      </c>
      <c r="K188" s="624">
        <f t="shared" si="22"/>
        <v>13.391999999999999</v>
      </c>
      <c r="L188" s="617">
        <v>42816</v>
      </c>
      <c r="M188" s="2" t="s">
        <v>1648</v>
      </c>
      <c r="N188" s="177">
        <v>5</v>
      </c>
      <c r="O188" s="616"/>
      <c r="Q188" s="715">
        <f t="shared" si="19"/>
        <v>55.8</v>
      </c>
    </row>
    <row r="189" spans="1:17" s="155" customFormat="1" ht="15.75" x14ac:dyDescent="0.25">
      <c r="A189" s="521" t="s">
        <v>825</v>
      </c>
      <c r="B189" s="886" t="s">
        <v>37</v>
      </c>
      <c r="C189" s="886" t="s">
        <v>408</v>
      </c>
      <c r="D189" s="6" t="s">
        <v>410</v>
      </c>
      <c r="E189" s="6"/>
      <c r="F189" s="6" t="s">
        <v>409</v>
      </c>
      <c r="G189" s="6" t="s">
        <v>3</v>
      </c>
      <c r="H189" s="897">
        <v>24.65</v>
      </c>
      <c r="I189" s="627">
        <f t="shared" si="20"/>
        <v>12.324999999999999</v>
      </c>
      <c r="J189" s="627">
        <f t="shared" si="21"/>
        <v>8.2166666666666668</v>
      </c>
      <c r="K189" s="626">
        <f t="shared" si="22"/>
        <v>29.58</v>
      </c>
      <c r="L189" s="614">
        <v>42816</v>
      </c>
      <c r="M189" s="2" t="s">
        <v>1648</v>
      </c>
      <c r="N189" s="177">
        <v>3</v>
      </c>
      <c r="O189" s="616"/>
      <c r="Q189" s="715">
        <f t="shared" si="19"/>
        <v>73.949999999999989</v>
      </c>
    </row>
    <row r="190" spans="1:17" s="155" customFormat="1" ht="15.75" x14ac:dyDescent="0.25">
      <c r="A190" s="521" t="s">
        <v>825</v>
      </c>
      <c r="B190" s="886" t="s">
        <v>37</v>
      </c>
      <c r="C190" s="886" t="s">
        <v>403</v>
      </c>
      <c r="D190" s="6" t="s">
        <v>392</v>
      </c>
      <c r="E190" s="6"/>
      <c r="F190" s="6"/>
      <c r="G190" s="613" t="s">
        <v>3</v>
      </c>
      <c r="H190" s="897">
        <v>11.84</v>
      </c>
      <c r="I190" s="625">
        <f t="shared" si="20"/>
        <v>5.92</v>
      </c>
      <c r="J190" s="625">
        <f t="shared" si="21"/>
        <v>3.9466666666666668</v>
      </c>
      <c r="K190" s="624">
        <f t="shared" si="22"/>
        <v>14.208</v>
      </c>
      <c r="L190" s="617">
        <v>42816</v>
      </c>
      <c r="M190" s="2" t="s">
        <v>1648</v>
      </c>
      <c r="N190" s="177">
        <v>6</v>
      </c>
      <c r="O190" s="616"/>
      <c r="Q190" s="715">
        <f t="shared" si="19"/>
        <v>71.039999999999992</v>
      </c>
    </row>
    <row r="191" spans="1:17" s="155" customFormat="1" ht="15.75" x14ac:dyDescent="0.25">
      <c r="A191" s="521" t="s">
        <v>825</v>
      </c>
      <c r="B191" s="886" t="s">
        <v>37</v>
      </c>
      <c r="C191" s="886" t="s">
        <v>404</v>
      </c>
      <c r="D191" s="6" t="s">
        <v>391</v>
      </c>
      <c r="E191" s="6"/>
      <c r="F191" s="6"/>
      <c r="G191" s="2" t="s">
        <v>3</v>
      </c>
      <c r="H191" s="897">
        <v>11.84</v>
      </c>
      <c r="I191" s="627">
        <f t="shared" si="20"/>
        <v>5.92</v>
      </c>
      <c r="J191" s="627">
        <f t="shared" si="21"/>
        <v>3.9466666666666668</v>
      </c>
      <c r="K191" s="626">
        <f t="shared" si="22"/>
        <v>14.208</v>
      </c>
      <c r="L191" s="617">
        <v>42816</v>
      </c>
      <c r="M191" s="2" t="s">
        <v>1648</v>
      </c>
      <c r="N191" s="177">
        <v>2</v>
      </c>
      <c r="O191" s="616"/>
      <c r="Q191" s="715">
        <f t="shared" si="19"/>
        <v>23.68</v>
      </c>
    </row>
    <row r="192" spans="1:17" s="155" customFormat="1" ht="15.75" x14ac:dyDescent="0.25">
      <c r="A192" s="521" t="s">
        <v>825</v>
      </c>
      <c r="B192" s="886" t="s">
        <v>37</v>
      </c>
      <c r="C192" s="886" t="s">
        <v>406</v>
      </c>
      <c r="D192" s="6" t="s">
        <v>398</v>
      </c>
      <c r="E192" s="6"/>
      <c r="F192" s="6"/>
      <c r="G192" s="2" t="s">
        <v>3</v>
      </c>
      <c r="H192" s="897">
        <v>6.89</v>
      </c>
      <c r="I192" s="625">
        <f t="shared" si="20"/>
        <v>3.4449999999999998</v>
      </c>
      <c r="J192" s="625">
        <f t="shared" si="21"/>
        <v>2.2966666666666664</v>
      </c>
      <c r="K192" s="624">
        <f t="shared" si="22"/>
        <v>8.2680000000000007</v>
      </c>
      <c r="L192" s="617">
        <v>42816</v>
      </c>
      <c r="M192" s="2" t="s">
        <v>1648</v>
      </c>
      <c r="N192" s="177">
        <v>3</v>
      </c>
      <c r="O192" s="616"/>
      <c r="Q192" s="715">
        <f t="shared" si="19"/>
        <v>20.669999999999998</v>
      </c>
    </row>
    <row r="193" spans="1:17" s="155" customFormat="1" ht="15.75" x14ac:dyDescent="0.25">
      <c r="A193" s="521" t="s">
        <v>825</v>
      </c>
      <c r="B193" s="886" t="s">
        <v>37</v>
      </c>
      <c r="C193" s="886" t="s">
        <v>407</v>
      </c>
      <c r="D193" s="6" t="s">
        <v>399</v>
      </c>
      <c r="E193" s="6"/>
      <c r="F193" s="6"/>
      <c r="G193" s="6" t="s">
        <v>3</v>
      </c>
      <c r="H193" s="897">
        <v>6.89</v>
      </c>
      <c r="I193" s="627">
        <f t="shared" si="20"/>
        <v>3.4449999999999998</v>
      </c>
      <c r="J193" s="627">
        <f t="shared" si="21"/>
        <v>2.2966666666666664</v>
      </c>
      <c r="K193" s="626">
        <f t="shared" si="22"/>
        <v>8.2680000000000007</v>
      </c>
      <c r="L193" s="617">
        <v>42816</v>
      </c>
      <c r="M193" s="2" t="s">
        <v>1648</v>
      </c>
      <c r="N193" s="177">
        <v>3</v>
      </c>
      <c r="O193" s="616"/>
      <c r="Q193" s="715">
        <f t="shared" si="19"/>
        <v>20.669999999999998</v>
      </c>
    </row>
    <row r="194" spans="1:17" s="155" customFormat="1" ht="15.75" x14ac:dyDescent="0.25">
      <c r="A194" s="521" t="s">
        <v>825</v>
      </c>
      <c r="B194" s="886" t="s">
        <v>37</v>
      </c>
      <c r="C194" s="886" t="s">
        <v>207</v>
      </c>
      <c r="D194" s="6" t="s">
        <v>210</v>
      </c>
      <c r="E194" s="6"/>
      <c r="F194" s="6" t="s">
        <v>360</v>
      </c>
      <c r="G194" s="6" t="s">
        <v>3</v>
      </c>
      <c r="H194" s="897">
        <v>24.19</v>
      </c>
      <c r="I194" s="625">
        <f t="shared" si="20"/>
        <v>12.095000000000001</v>
      </c>
      <c r="J194" s="625">
        <f t="shared" si="21"/>
        <v>8.0633333333333344</v>
      </c>
      <c r="K194" s="624">
        <f t="shared" si="22"/>
        <v>29.028000000000002</v>
      </c>
      <c r="L194" s="614">
        <v>42816</v>
      </c>
      <c r="M194" s="2" t="s">
        <v>1648</v>
      </c>
      <c r="N194" s="177">
        <v>5</v>
      </c>
      <c r="O194" s="616"/>
      <c r="Q194" s="715">
        <f t="shared" si="19"/>
        <v>120.95</v>
      </c>
    </row>
    <row r="195" spans="1:17" s="155" customFormat="1" ht="15.75" x14ac:dyDescent="0.25">
      <c r="A195" s="521" t="s">
        <v>825</v>
      </c>
      <c r="B195" s="886" t="s">
        <v>37</v>
      </c>
      <c r="C195" s="886" t="s">
        <v>208</v>
      </c>
      <c r="D195" s="6" t="s">
        <v>211</v>
      </c>
      <c r="E195" s="6"/>
      <c r="F195" s="6" t="s">
        <v>360</v>
      </c>
      <c r="G195" s="2" t="s">
        <v>3</v>
      </c>
      <c r="H195" s="897">
        <v>24.19</v>
      </c>
      <c r="I195" s="627">
        <f t="shared" si="20"/>
        <v>12.095000000000001</v>
      </c>
      <c r="J195" s="627">
        <f t="shared" si="21"/>
        <v>8.0633333333333344</v>
      </c>
      <c r="K195" s="626">
        <f t="shared" si="22"/>
        <v>29.028000000000002</v>
      </c>
      <c r="L195" s="617">
        <v>42816</v>
      </c>
      <c r="M195" s="2" t="s">
        <v>1648</v>
      </c>
      <c r="N195" s="177">
        <v>8</v>
      </c>
      <c r="O195" s="616"/>
      <c r="Q195" s="715">
        <f t="shared" si="19"/>
        <v>193.52</v>
      </c>
    </row>
    <row r="196" spans="1:17" s="155" customFormat="1" ht="15.75" x14ac:dyDescent="0.25">
      <c r="A196" s="521" t="s">
        <v>825</v>
      </c>
      <c r="B196" s="886" t="s">
        <v>37</v>
      </c>
      <c r="C196" s="886" t="s">
        <v>209</v>
      </c>
      <c r="D196" s="6" t="s">
        <v>215</v>
      </c>
      <c r="E196" s="6"/>
      <c r="F196" s="6" t="s">
        <v>360</v>
      </c>
      <c r="G196" s="6" t="s">
        <v>3</v>
      </c>
      <c r="H196" s="897">
        <v>24.19</v>
      </c>
      <c r="I196" s="625">
        <f t="shared" si="20"/>
        <v>12.095000000000001</v>
      </c>
      <c r="J196" s="625">
        <f t="shared" si="21"/>
        <v>8.0633333333333344</v>
      </c>
      <c r="K196" s="624">
        <f t="shared" si="22"/>
        <v>29.028000000000002</v>
      </c>
      <c r="L196" s="617">
        <v>42816</v>
      </c>
      <c r="M196" s="2" t="s">
        <v>1648</v>
      </c>
      <c r="N196" s="177">
        <v>7</v>
      </c>
      <c r="O196" s="616"/>
      <c r="Q196" s="715">
        <f t="shared" si="19"/>
        <v>169.33</v>
      </c>
    </row>
    <row r="197" spans="1:17" s="155" customFormat="1" ht="15.75" x14ac:dyDescent="0.25">
      <c r="A197" s="6" t="s">
        <v>2411</v>
      </c>
      <c r="B197" s="886" t="s">
        <v>2481</v>
      </c>
      <c r="C197" s="886" t="s">
        <v>2491</v>
      </c>
      <c r="D197" s="6" t="s">
        <v>2503</v>
      </c>
      <c r="E197" s="2" t="s">
        <v>2563</v>
      </c>
      <c r="F197" s="6" t="s">
        <v>338</v>
      </c>
      <c r="G197" s="6" t="s">
        <v>3</v>
      </c>
      <c r="H197" s="898">
        <v>40.85</v>
      </c>
      <c r="I197" s="627">
        <f t="shared" si="20"/>
        <v>20.425000000000001</v>
      </c>
      <c r="J197" s="627">
        <f t="shared" si="21"/>
        <v>13.616666666666667</v>
      </c>
      <c r="K197" s="626">
        <f t="shared" si="22"/>
        <v>49.02</v>
      </c>
      <c r="L197" s="617">
        <v>42816</v>
      </c>
      <c r="M197" s="2" t="s">
        <v>1648</v>
      </c>
      <c r="N197" s="177">
        <v>24</v>
      </c>
      <c r="O197" s="622"/>
      <c r="Q197" s="715">
        <f t="shared" si="19"/>
        <v>980.40000000000009</v>
      </c>
    </row>
    <row r="198" spans="1:17" s="155" customFormat="1" ht="15.75" x14ac:dyDescent="0.25">
      <c r="A198" s="521" t="s">
        <v>828</v>
      </c>
      <c r="B198" s="886" t="s">
        <v>1101</v>
      </c>
      <c r="C198" s="886" t="s">
        <v>206</v>
      </c>
      <c r="D198" s="6" t="s">
        <v>276</v>
      </c>
      <c r="E198" s="6"/>
      <c r="F198" s="6" t="s">
        <v>346</v>
      </c>
      <c r="G198" s="613" t="s">
        <v>3</v>
      </c>
      <c r="H198" s="897">
        <v>47.7</v>
      </c>
      <c r="I198" s="625">
        <f t="shared" si="20"/>
        <v>23.85</v>
      </c>
      <c r="J198" s="625">
        <f t="shared" si="21"/>
        <v>15.9</v>
      </c>
      <c r="K198" s="624">
        <f t="shared" si="22"/>
        <v>57.24</v>
      </c>
      <c r="L198" s="617">
        <v>42816</v>
      </c>
      <c r="M198" s="2" t="s">
        <v>1648</v>
      </c>
      <c r="N198" s="177">
        <v>32</v>
      </c>
      <c r="O198" s="616"/>
      <c r="Q198" s="715">
        <f t="shared" si="19"/>
        <v>1526.4</v>
      </c>
    </row>
    <row r="199" spans="1:17" s="155" customFormat="1" ht="15.75" x14ac:dyDescent="0.25">
      <c r="A199" s="521" t="s">
        <v>827</v>
      </c>
      <c r="B199" s="886" t="s">
        <v>103</v>
      </c>
      <c r="C199" s="886" t="s">
        <v>206</v>
      </c>
      <c r="D199" s="6" t="s">
        <v>276</v>
      </c>
      <c r="E199" s="6"/>
      <c r="F199" s="6" t="s">
        <v>346</v>
      </c>
      <c r="G199" s="2" t="s">
        <v>3</v>
      </c>
      <c r="H199" s="897">
        <v>47.7</v>
      </c>
      <c r="I199" s="627">
        <f t="shared" si="20"/>
        <v>23.85</v>
      </c>
      <c r="J199" s="627">
        <f t="shared" si="21"/>
        <v>15.9</v>
      </c>
      <c r="K199" s="626">
        <f t="shared" si="22"/>
        <v>57.24</v>
      </c>
      <c r="L199" s="614">
        <v>42816</v>
      </c>
      <c r="M199" s="2" t="s">
        <v>1648</v>
      </c>
      <c r="N199" s="177">
        <v>1</v>
      </c>
      <c r="O199" s="616"/>
      <c r="Q199" s="715">
        <f t="shared" si="19"/>
        <v>47.7</v>
      </c>
    </row>
    <row r="200" spans="1:17" s="155" customFormat="1" ht="15.75" x14ac:dyDescent="0.25">
      <c r="A200" s="521" t="s">
        <v>827</v>
      </c>
      <c r="B200" s="886" t="s">
        <v>849</v>
      </c>
      <c r="C200" s="886" t="s">
        <v>206</v>
      </c>
      <c r="D200" s="6" t="s">
        <v>276</v>
      </c>
      <c r="E200" s="6"/>
      <c r="F200" s="6" t="s">
        <v>346</v>
      </c>
      <c r="G200" s="2" t="s">
        <v>3</v>
      </c>
      <c r="H200" s="897">
        <v>47.7</v>
      </c>
      <c r="I200" s="625">
        <f t="shared" si="20"/>
        <v>23.85</v>
      </c>
      <c r="J200" s="625">
        <f t="shared" si="21"/>
        <v>15.9</v>
      </c>
      <c r="K200" s="624">
        <f t="shared" si="22"/>
        <v>57.24</v>
      </c>
      <c r="L200" s="617">
        <v>42816</v>
      </c>
      <c r="M200" s="2" t="s">
        <v>1648</v>
      </c>
      <c r="N200" s="177">
        <v>7</v>
      </c>
      <c r="O200" s="616"/>
      <c r="Q200" s="715">
        <f t="shared" ref="Q200:Q263" si="23">N200*H200</f>
        <v>333.90000000000003</v>
      </c>
    </row>
    <row r="201" spans="1:17" s="155" customFormat="1" ht="15.75" x14ac:dyDescent="0.25">
      <c r="A201" s="521" t="s">
        <v>827</v>
      </c>
      <c r="B201" s="886" t="s">
        <v>1101</v>
      </c>
      <c r="C201" s="886" t="s">
        <v>739</v>
      </c>
      <c r="D201" s="6" t="s">
        <v>1103</v>
      </c>
      <c r="E201" s="6"/>
      <c r="F201" s="6" t="s">
        <v>1102</v>
      </c>
      <c r="G201" s="6" t="s">
        <v>3</v>
      </c>
      <c r="H201" s="897">
        <v>77.930000000000007</v>
      </c>
      <c r="I201" s="627">
        <f t="shared" si="20"/>
        <v>38.965000000000003</v>
      </c>
      <c r="J201" s="627">
        <f t="shared" si="21"/>
        <v>25.97666666666667</v>
      </c>
      <c r="K201" s="626">
        <f t="shared" si="22"/>
        <v>93.516000000000005</v>
      </c>
      <c r="L201" s="617">
        <v>42816</v>
      </c>
      <c r="M201" s="2" t="s">
        <v>1648</v>
      </c>
      <c r="N201" s="177">
        <v>4</v>
      </c>
      <c r="O201" s="616"/>
      <c r="Q201" s="715">
        <f t="shared" si="23"/>
        <v>311.72000000000003</v>
      </c>
    </row>
    <row r="202" spans="1:17" s="155" customFormat="1" ht="15.75" x14ac:dyDescent="0.25">
      <c r="A202" s="521" t="s">
        <v>827</v>
      </c>
      <c r="B202" s="886" t="s">
        <v>2397</v>
      </c>
      <c r="C202" s="886" t="s">
        <v>2403</v>
      </c>
      <c r="D202" s="6" t="s">
        <v>2409</v>
      </c>
      <c r="E202" s="6"/>
      <c r="F202" s="6" t="s">
        <v>2847</v>
      </c>
      <c r="G202" s="6" t="s">
        <v>3</v>
      </c>
      <c r="H202" s="898">
        <v>34</v>
      </c>
      <c r="I202" s="625">
        <f t="shared" si="20"/>
        <v>17</v>
      </c>
      <c r="J202" s="625">
        <f t="shared" si="21"/>
        <v>11.333333333333334</v>
      </c>
      <c r="K202" s="624">
        <f t="shared" si="22"/>
        <v>40.799999999999997</v>
      </c>
      <c r="L202" s="617">
        <v>42816</v>
      </c>
      <c r="M202" s="2" t="s">
        <v>1648</v>
      </c>
      <c r="N202" s="177">
        <v>40</v>
      </c>
      <c r="O202" s="616"/>
      <c r="Q202" s="715">
        <f t="shared" si="23"/>
        <v>1360</v>
      </c>
    </row>
    <row r="203" spans="1:17" s="155" customFormat="1" ht="15.75" x14ac:dyDescent="0.25">
      <c r="A203" s="521" t="s">
        <v>826</v>
      </c>
      <c r="B203" s="886" t="s">
        <v>849</v>
      </c>
      <c r="C203" s="886" t="s">
        <v>32</v>
      </c>
      <c r="D203" s="6" t="s">
        <v>220</v>
      </c>
      <c r="E203" s="6"/>
      <c r="F203" s="6" t="s">
        <v>346</v>
      </c>
      <c r="G203" s="2" t="s">
        <v>3</v>
      </c>
      <c r="H203" s="897">
        <v>47.7</v>
      </c>
      <c r="I203" s="627">
        <f t="shared" si="20"/>
        <v>23.85</v>
      </c>
      <c r="J203" s="627">
        <f t="shared" si="21"/>
        <v>15.9</v>
      </c>
      <c r="K203" s="626">
        <f t="shared" si="22"/>
        <v>57.24</v>
      </c>
      <c r="L203" s="617">
        <v>42816</v>
      </c>
      <c r="M203" s="2" t="s">
        <v>1648</v>
      </c>
      <c r="N203" s="177">
        <v>5</v>
      </c>
      <c r="O203" s="616"/>
      <c r="Q203" s="715">
        <f t="shared" si="23"/>
        <v>238.5</v>
      </c>
    </row>
    <row r="204" spans="1:17" s="155" customFormat="1" ht="15.75" x14ac:dyDescent="0.25">
      <c r="A204" s="521" t="s">
        <v>826</v>
      </c>
      <c r="B204" s="886" t="s">
        <v>1131</v>
      </c>
      <c r="C204" s="886" t="s">
        <v>32</v>
      </c>
      <c r="D204" s="6" t="s">
        <v>220</v>
      </c>
      <c r="E204" s="6"/>
      <c r="F204" s="6" t="s">
        <v>346</v>
      </c>
      <c r="G204" s="6" t="s">
        <v>3</v>
      </c>
      <c r="H204" s="897">
        <v>47.7</v>
      </c>
      <c r="I204" s="625">
        <f t="shared" si="20"/>
        <v>23.85</v>
      </c>
      <c r="J204" s="625">
        <f t="shared" si="21"/>
        <v>15.9</v>
      </c>
      <c r="K204" s="624">
        <f t="shared" si="22"/>
        <v>57.24</v>
      </c>
      <c r="L204" s="614">
        <v>42816</v>
      </c>
      <c r="M204" s="2" t="s">
        <v>1648</v>
      </c>
      <c r="N204" s="177">
        <v>1</v>
      </c>
      <c r="O204" s="616"/>
      <c r="Q204" s="715">
        <f t="shared" si="23"/>
        <v>47.7</v>
      </c>
    </row>
    <row r="205" spans="1:17" s="155" customFormat="1" ht="15.75" x14ac:dyDescent="0.25">
      <c r="A205" s="521" t="s">
        <v>826</v>
      </c>
      <c r="B205" s="886" t="s">
        <v>103</v>
      </c>
      <c r="C205" s="886" t="s">
        <v>32</v>
      </c>
      <c r="D205" s="6" t="s">
        <v>220</v>
      </c>
      <c r="E205" s="6"/>
      <c r="F205" s="6" t="s">
        <v>346</v>
      </c>
      <c r="G205" s="6" t="s">
        <v>3</v>
      </c>
      <c r="H205" s="897">
        <v>47.7</v>
      </c>
      <c r="I205" s="627">
        <f t="shared" si="20"/>
        <v>23.85</v>
      </c>
      <c r="J205" s="627">
        <f t="shared" si="21"/>
        <v>15.9</v>
      </c>
      <c r="K205" s="626">
        <f t="shared" si="22"/>
        <v>57.24</v>
      </c>
      <c r="L205" s="617">
        <v>42816</v>
      </c>
      <c r="M205" s="2" t="s">
        <v>1648</v>
      </c>
      <c r="N205" s="177">
        <v>16</v>
      </c>
      <c r="O205" s="616"/>
      <c r="Q205" s="715">
        <f t="shared" si="23"/>
        <v>763.2</v>
      </c>
    </row>
    <row r="206" spans="1:17" s="155" customFormat="1" ht="15.75" x14ac:dyDescent="0.25">
      <c r="A206" s="521" t="s">
        <v>826</v>
      </c>
      <c r="B206" s="886" t="s">
        <v>2795</v>
      </c>
      <c r="C206" s="886" t="s">
        <v>32</v>
      </c>
      <c r="D206" s="6" t="s">
        <v>220</v>
      </c>
      <c r="E206" s="6"/>
      <c r="F206" s="6" t="s">
        <v>346</v>
      </c>
      <c r="G206" s="613" t="s">
        <v>3</v>
      </c>
      <c r="H206" s="897">
        <v>47.7</v>
      </c>
      <c r="I206" s="625">
        <f t="shared" si="20"/>
        <v>23.85</v>
      </c>
      <c r="J206" s="625">
        <f t="shared" si="21"/>
        <v>15.9</v>
      </c>
      <c r="K206" s="624">
        <f t="shared" si="22"/>
        <v>57.24</v>
      </c>
      <c r="L206" s="617">
        <v>42816</v>
      </c>
      <c r="M206" s="2" t="s">
        <v>1648</v>
      </c>
      <c r="N206" s="177">
        <v>5</v>
      </c>
      <c r="O206" s="616"/>
      <c r="Q206" s="715">
        <f t="shared" si="23"/>
        <v>238.5</v>
      </c>
    </row>
    <row r="207" spans="1:17" s="155" customFormat="1" ht="15.75" x14ac:dyDescent="0.25">
      <c r="A207" s="521" t="s">
        <v>873</v>
      </c>
      <c r="B207" s="891" t="s">
        <v>34</v>
      </c>
      <c r="C207" s="891" t="s">
        <v>25</v>
      </c>
      <c r="D207" s="6" t="s">
        <v>273</v>
      </c>
      <c r="E207" s="6"/>
      <c r="F207" s="6" t="s">
        <v>346</v>
      </c>
      <c r="G207" s="2" t="s">
        <v>3</v>
      </c>
      <c r="H207" s="897">
        <v>47.7</v>
      </c>
      <c r="I207" s="627">
        <f t="shared" si="20"/>
        <v>23.85</v>
      </c>
      <c r="J207" s="627">
        <f t="shared" si="21"/>
        <v>15.9</v>
      </c>
      <c r="K207" s="626">
        <f t="shared" si="22"/>
        <v>57.24</v>
      </c>
      <c r="L207" s="617">
        <v>42816</v>
      </c>
      <c r="M207" s="2" t="s">
        <v>1648</v>
      </c>
      <c r="N207" s="177">
        <v>2</v>
      </c>
      <c r="O207" s="616"/>
      <c r="Q207" s="715">
        <f t="shared" si="23"/>
        <v>95.4</v>
      </c>
    </row>
    <row r="208" spans="1:17" s="155" customFormat="1" ht="15.75" x14ac:dyDescent="0.25">
      <c r="A208" s="521" t="s">
        <v>873</v>
      </c>
      <c r="B208" s="886" t="s">
        <v>849</v>
      </c>
      <c r="C208" s="886" t="s">
        <v>22</v>
      </c>
      <c r="D208" s="6" t="s">
        <v>264</v>
      </c>
      <c r="E208" s="6"/>
      <c r="F208" s="6" t="s">
        <v>346</v>
      </c>
      <c r="G208" s="2" t="s">
        <v>3</v>
      </c>
      <c r="H208" s="897">
        <v>49.4</v>
      </c>
      <c r="I208" s="625">
        <f t="shared" si="20"/>
        <v>24.7</v>
      </c>
      <c r="J208" s="625">
        <f t="shared" si="21"/>
        <v>16.466666666666665</v>
      </c>
      <c r="K208" s="624">
        <f t="shared" si="22"/>
        <v>59.28</v>
      </c>
      <c r="L208" s="617">
        <v>42816</v>
      </c>
      <c r="M208" s="2" t="s">
        <v>1648</v>
      </c>
      <c r="N208" s="177">
        <v>2</v>
      </c>
      <c r="O208" s="616"/>
      <c r="Q208" s="715">
        <f t="shared" si="23"/>
        <v>98.8</v>
      </c>
    </row>
    <row r="209" spans="1:17" s="155" customFormat="1" ht="15.75" x14ac:dyDescent="0.25">
      <c r="A209" s="521" t="s">
        <v>873</v>
      </c>
      <c r="B209" s="886" t="s">
        <v>1101</v>
      </c>
      <c r="C209" s="886" t="s">
        <v>22</v>
      </c>
      <c r="D209" s="6" t="s">
        <v>264</v>
      </c>
      <c r="E209" s="6"/>
      <c r="F209" s="6" t="s">
        <v>346</v>
      </c>
      <c r="G209" s="6" t="s">
        <v>3</v>
      </c>
      <c r="H209" s="897">
        <v>49.4</v>
      </c>
      <c r="I209" s="627">
        <f t="shared" si="20"/>
        <v>24.7</v>
      </c>
      <c r="J209" s="627">
        <f t="shared" si="21"/>
        <v>16.466666666666665</v>
      </c>
      <c r="K209" s="626">
        <f t="shared" si="22"/>
        <v>59.28</v>
      </c>
      <c r="L209" s="614">
        <v>42816</v>
      </c>
      <c r="M209" s="2" t="s">
        <v>1648</v>
      </c>
      <c r="N209" s="177">
        <v>1</v>
      </c>
      <c r="O209" s="616"/>
      <c r="Q209" s="715">
        <f t="shared" si="23"/>
        <v>49.4</v>
      </c>
    </row>
    <row r="210" spans="1:17" s="155" customFormat="1" ht="15.75" x14ac:dyDescent="0.25">
      <c r="A210" s="521" t="s">
        <v>873</v>
      </c>
      <c r="B210" s="886" t="s">
        <v>3614</v>
      </c>
      <c r="C210" s="886" t="s">
        <v>3641</v>
      </c>
      <c r="D210" s="6" t="s">
        <v>2971</v>
      </c>
      <c r="E210" s="6"/>
      <c r="F210" s="6"/>
      <c r="G210" s="6" t="s">
        <v>3</v>
      </c>
      <c r="H210" s="897">
        <v>33</v>
      </c>
      <c r="I210" s="625">
        <f t="shared" si="20"/>
        <v>16.5</v>
      </c>
      <c r="J210" s="625">
        <f t="shared" si="21"/>
        <v>11</v>
      </c>
      <c r="K210" s="624">
        <f t="shared" si="22"/>
        <v>39.6</v>
      </c>
      <c r="L210" s="617">
        <v>42816</v>
      </c>
      <c r="M210" s="2" t="s">
        <v>1648</v>
      </c>
      <c r="N210" s="177">
        <v>11</v>
      </c>
      <c r="O210" s="616"/>
      <c r="Q210" s="715">
        <f t="shared" si="23"/>
        <v>363</v>
      </c>
    </row>
    <row r="211" spans="1:17" s="155" customFormat="1" ht="15.75" x14ac:dyDescent="0.25">
      <c r="A211" s="521" t="s">
        <v>873</v>
      </c>
      <c r="B211" s="886" t="s">
        <v>503</v>
      </c>
      <c r="C211" s="886" t="s">
        <v>1120</v>
      </c>
      <c r="D211" s="6" t="s">
        <v>1497</v>
      </c>
      <c r="E211" s="6"/>
      <c r="F211" s="6" t="s">
        <v>1326</v>
      </c>
      <c r="G211" s="2" t="s">
        <v>3</v>
      </c>
      <c r="H211" s="898">
        <v>46.67</v>
      </c>
      <c r="I211" s="627">
        <f t="shared" si="20"/>
        <v>23.335000000000001</v>
      </c>
      <c r="J211" s="627">
        <f t="shared" si="21"/>
        <v>15.556666666666667</v>
      </c>
      <c r="K211" s="626">
        <f t="shared" si="22"/>
        <v>56.004000000000005</v>
      </c>
      <c r="L211" s="617">
        <v>42816</v>
      </c>
      <c r="M211" s="2" t="s">
        <v>1648</v>
      </c>
      <c r="N211" s="177">
        <v>1</v>
      </c>
      <c r="O211" s="616"/>
      <c r="Q211" s="715">
        <f t="shared" si="23"/>
        <v>46.67</v>
      </c>
    </row>
    <row r="212" spans="1:17" s="155" customFormat="1" ht="15.75" x14ac:dyDescent="0.25">
      <c r="A212" s="521" t="s">
        <v>873</v>
      </c>
      <c r="B212" s="886" t="s">
        <v>2559</v>
      </c>
      <c r="C212" s="886" t="s">
        <v>3797</v>
      </c>
      <c r="D212" s="6" t="s">
        <v>2675</v>
      </c>
      <c r="E212" s="6"/>
      <c r="F212" s="6"/>
      <c r="G212" s="6" t="s">
        <v>3</v>
      </c>
      <c r="H212" s="898">
        <v>9.56</v>
      </c>
      <c r="I212" s="625">
        <f t="shared" ref="I212:I275" si="24">+H212/2</f>
        <v>4.78</v>
      </c>
      <c r="J212" s="625">
        <f t="shared" ref="J212:J275" si="25">+H212/3</f>
        <v>3.186666666666667</v>
      </c>
      <c r="K212" s="624">
        <f t="shared" ref="K212:K275" si="26">+H212+(H212*20%)</f>
        <v>11.472000000000001</v>
      </c>
      <c r="L212" s="617">
        <v>42816</v>
      </c>
      <c r="M212" s="2" t="s">
        <v>1648</v>
      </c>
      <c r="N212" s="177">
        <v>1</v>
      </c>
      <c r="O212" s="616"/>
      <c r="Q212" s="715">
        <f t="shared" si="23"/>
        <v>9.56</v>
      </c>
    </row>
    <row r="213" spans="1:17" s="155" customFormat="1" ht="15.75" x14ac:dyDescent="0.25">
      <c r="A213" s="521" t="s">
        <v>873</v>
      </c>
      <c r="B213" s="886" t="s">
        <v>2588</v>
      </c>
      <c r="C213" s="886" t="s">
        <v>2660</v>
      </c>
      <c r="D213" s="6" t="s">
        <v>2669</v>
      </c>
      <c r="E213" s="6"/>
      <c r="F213" s="6"/>
      <c r="G213" s="6" t="s">
        <v>3</v>
      </c>
      <c r="H213" s="898">
        <v>35.74</v>
      </c>
      <c r="I213" s="627">
        <f t="shared" si="24"/>
        <v>17.87</v>
      </c>
      <c r="J213" s="627">
        <f t="shared" si="25"/>
        <v>11.913333333333334</v>
      </c>
      <c r="K213" s="626">
        <f t="shared" si="26"/>
        <v>42.888000000000005</v>
      </c>
      <c r="L213" s="617">
        <v>42816</v>
      </c>
      <c r="M213" s="2" t="s">
        <v>1648</v>
      </c>
      <c r="N213" s="177">
        <v>4</v>
      </c>
      <c r="O213" s="616"/>
      <c r="Q213" s="715">
        <f t="shared" si="23"/>
        <v>142.96</v>
      </c>
    </row>
    <row r="214" spans="1:17" s="155" customFormat="1" ht="15.75" x14ac:dyDescent="0.25">
      <c r="A214" s="521" t="s">
        <v>873</v>
      </c>
      <c r="B214" s="886" t="s">
        <v>1168</v>
      </c>
      <c r="C214" s="886" t="s">
        <v>1104</v>
      </c>
      <c r="D214" s="6" t="s">
        <v>1106</v>
      </c>
      <c r="E214" s="6"/>
      <c r="F214" s="6" t="s">
        <v>1495</v>
      </c>
      <c r="G214" s="613" t="s">
        <v>3</v>
      </c>
      <c r="H214" s="897">
        <v>13.32</v>
      </c>
      <c r="I214" s="625">
        <f t="shared" si="24"/>
        <v>6.66</v>
      </c>
      <c r="J214" s="625">
        <f t="shared" si="25"/>
        <v>4.4400000000000004</v>
      </c>
      <c r="K214" s="624">
        <f t="shared" si="26"/>
        <v>15.984</v>
      </c>
      <c r="L214" s="614">
        <v>42816</v>
      </c>
      <c r="M214" s="2" t="s">
        <v>1648</v>
      </c>
      <c r="N214" s="177">
        <v>34</v>
      </c>
      <c r="O214" s="616"/>
      <c r="Q214" s="715">
        <f t="shared" si="23"/>
        <v>452.88</v>
      </c>
    </row>
    <row r="215" spans="1:17" s="155" customFormat="1" ht="15.75" x14ac:dyDescent="0.25">
      <c r="A215" s="521" t="s">
        <v>2857</v>
      </c>
      <c r="B215" s="886" t="s">
        <v>2861</v>
      </c>
      <c r="C215" s="886" t="s">
        <v>2858</v>
      </c>
      <c r="D215" s="6" t="s">
        <v>2860</v>
      </c>
      <c r="E215" s="6"/>
      <c r="F215" s="6"/>
      <c r="G215" s="2" t="s">
        <v>3</v>
      </c>
      <c r="H215" s="897">
        <v>52.12</v>
      </c>
      <c r="I215" s="627">
        <f t="shared" si="24"/>
        <v>26.06</v>
      </c>
      <c r="J215" s="627">
        <f t="shared" si="25"/>
        <v>17.373333333333331</v>
      </c>
      <c r="K215" s="626">
        <f t="shared" si="26"/>
        <v>62.543999999999997</v>
      </c>
      <c r="L215" s="617">
        <v>42816</v>
      </c>
      <c r="M215" s="2" t="s">
        <v>1648</v>
      </c>
      <c r="N215" s="177">
        <v>1</v>
      </c>
      <c r="O215" s="616"/>
      <c r="Q215" s="715">
        <f t="shared" si="23"/>
        <v>52.12</v>
      </c>
    </row>
    <row r="216" spans="1:17" s="155" customFormat="1" ht="15.75" x14ac:dyDescent="0.25">
      <c r="A216" s="521" t="s">
        <v>873</v>
      </c>
      <c r="B216" s="886" t="s">
        <v>3700</v>
      </c>
      <c r="C216" s="886" t="s">
        <v>2125</v>
      </c>
      <c r="D216" s="6" t="s">
        <v>3701</v>
      </c>
      <c r="E216" s="6"/>
      <c r="F216" s="6"/>
      <c r="G216" s="2" t="s">
        <v>3</v>
      </c>
      <c r="H216" s="897">
        <v>34.29</v>
      </c>
      <c r="I216" s="625">
        <f t="shared" si="24"/>
        <v>17.145</v>
      </c>
      <c r="J216" s="625">
        <f t="shared" si="25"/>
        <v>11.43</v>
      </c>
      <c r="K216" s="624">
        <f t="shared" si="26"/>
        <v>41.147999999999996</v>
      </c>
      <c r="L216" s="617">
        <v>42816</v>
      </c>
      <c r="M216" s="2" t="s">
        <v>1648</v>
      </c>
      <c r="N216" s="177">
        <v>1</v>
      </c>
      <c r="O216" s="616"/>
      <c r="Q216" s="715">
        <f t="shared" si="23"/>
        <v>34.29</v>
      </c>
    </row>
    <row r="217" spans="1:17" s="155" customFormat="1" ht="15.75" x14ac:dyDescent="0.25">
      <c r="A217" s="521" t="s">
        <v>2857</v>
      </c>
      <c r="B217" s="886" t="s">
        <v>3700</v>
      </c>
      <c r="C217" s="886" t="s">
        <v>3702</v>
      </c>
      <c r="D217" s="6" t="s">
        <v>3703</v>
      </c>
      <c r="E217" s="6"/>
      <c r="F217" s="6"/>
      <c r="G217" s="6" t="s">
        <v>3</v>
      </c>
      <c r="H217" s="897">
        <v>34.29</v>
      </c>
      <c r="I217" s="627">
        <f t="shared" si="24"/>
        <v>17.145</v>
      </c>
      <c r="J217" s="627">
        <f t="shared" si="25"/>
        <v>11.43</v>
      </c>
      <c r="K217" s="626">
        <f t="shared" si="26"/>
        <v>41.147999999999996</v>
      </c>
      <c r="L217" s="617">
        <v>42816</v>
      </c>
      <c r="M217" s="2" t="s">
        <v>1648</v>
      </c>
      <c r="N217" s="177">
        <v>1</v>
      </c>
      <c r="O217" s="616"/>
      <c r="Q217" s="715">
        <f t="shared" si="23"/>
        <v>34.29</v>
      </c>
    </row>
    <row r="218" spans="1:17" s="155" customFormat="1" ht="15.75" x14ac:dyDescent="0.25">
      <c r="A218" s="521" t="s">
        <v>873</v>
      </c>
      <c r="B218" s="886" t="s">
        <v>3625</v>
      </c>
      <c r="C218" s="886" t="s">
        <v>3626</v>
      </c>
      <c r="D218" s="6" t="s">
        <v>3627</v>
      </c>
      <c r="E218" s="6"/>
      <c r="F218" s="6"/>
      <c r="G218" s="6" t="s">
        <v>3</v>
      </c>
      <c r="H218" s="897">
        <v>29.83</v>
      </c>
      <c r="I218" s="625">
        <f t="shared" si="24"/>
        <v>14.914999999999999</v>
      </c>
      <c r="J218" s="625">
        <f t="shared" si="25"/>
        <v>9.9433333333333334</v>
      </c>
      <c r="K218" s="624">
        <f t="shared" si="26"/>
        <v>35.795999999999999</v>
      </c>
      <c r="L218" s="617">
        <v>42816</v>
      </c>
      <c r="M218" s="2" t="s">
        <v>1648</v>
      </c>
      <c r="N218" s="177">
        <v>2</v>
      </c>
      <c r="O218" s="616"/>
      <c r="Q218" s="715">
        <f t="shared" si="23"/>
        <v>59.66</v>
      </c>
    </row>
    <row r="219" spans="1:17" s="155" customFormat="1" ht="15.75" x14ac:dyDescent="0.25">
      <c r="A219" s="521" t="s">
        <v>829</v>
      </c>
      <c r="B219" s="886" t="s">
        <v>1101</v>
      </c>
      <c r="C219" s="886" t="s">
        <v>540</v>
      </c>
      <c r="D219" s="6" t="s">
        <v>547</v>
      </c>
      <c r="E219" s="6"/>
      <c r="F219" s="6" t="s">
        <v>346</v>
      </c>
      <c r="G219" s="2" t="s">
        <v>3</v>
      </c>
      <c r="H219" s="897">
        <v>48.19</v>
      </c>
      <c r="I219" s="627">
        <f t="shared" si="24"/>
        <v>24.094999999999999</v>
      </c>
      <c r="J219" s="627">
        <f t="shared" si="25"/>
        <v>16.063333333333333</v>
      </c>
      <c r="K219" s="626">
        <f t="shared" si="26"/>
        <v>57.827999999999996</v>
      </c>
      <c r="L219" s="614">
        <v>42816</v>
      </c>
      <c r="M219" s="2" t="s">
        <v>1648</v>
      </c>
      <c r="N219" s="177">
        <v>1</v>
      </c>
      <c r="O219" s="616"/>
      <c r="Q219" s="715">
        <f t="shared" si="23"/>
        <v>48.19</v>
      </c>
    </row>
    <row r="220" spans="1:17" s="155" customFormat="1" ht="15.75" x14ac:dyDescent="0.25">
      <c r="A220" s="521" t="s">
        <v>829</v>
      </c>
      <c r="B220" s="886" t="s">
        <v>586</v>
      </c>
      <c r="C220" s="886" t="s">
        <v>21</v>
      </c>
      <c r="D220" s="6" t="s">
        <v>262</v>
      </c>
      <c r="E220" s="6"/>
      <c r="F220" s="6" t="s">
        <v>346</v>
      </c>
      <c r="G220" s="6" t="s">
        <v>3</v>
      </c>
      <c r="H220" s="897">
        <v>49.4</v>
      </c>
      <c r="I220" s="625">
        <f t="shared" si="24"/>
        <v>24.7</v>
      </c>
      <c r="J220" s="625">
        <f t="shared" si="25"/>
        <v>16.466666666666665</v>
      </c>
      <c r="K220" s="624">
        <f t="shared" si="26"/>
        <v>59.28</v>
      </c>
      <c r="L220" s="617">
        <v>42816</v>
      </c>
      <c r="M220" s="2" t="s">
        <v>1648</v>
      </c>
      <c r="N220" s="177">
        <v>3</v>
      </c>
      <c r="O220" s="616"/>
      <c r="Q220" s="715">
        <f t="shared" si="23"/>
        <v>148.19999999999999</v>
      </c>
    </row>
    <row r="221" spans="1:17" s="155" customFormat="1" ht="15.75" x14ac:dyDescent="0.25">
      <c r="A221" s="521" t="s">
        <v>829</v>
      </c>
      <c r="B221" s="886" t="s">
        <v>3630</v>
      </c>
      <c r="C221" s="886" t="s">
        <v>3635</v>
      </c>
      <c r="D221" s="6" t="s">
        <v>3636</v>
      </c>
      <c r="E221" s="6"/>
      <c r="F221" s="6"/>
      <c r="G221" s="6" t="s">
        <v>3</v>
      </c>
      <c r="H221" s="897">
        <v>29.83</v>
      </c>
      <c r="I221" s="627">
        <f t="shared" si="24"/>
        <v>14.914999999999999</v>
      </c>
      <c r="J221" s="627">
        <f t="shared" si="25"/>
        <v>9.9433333333333334</v>
      </c>
      <c r="K221" s="626">
        <f t="shared" si="26"/>
        <v>35.795999999999999</v>
      </c>
      <c r="L221" s="617">
        <v>42816</v>
      </c>
      <c r="M221" s="2" t="s">
        <v>1648</v>
      </c>
      <c r="N221" s="177">
        <v>1</v>
      </c>
      <c r="O221" s="616"/>
      <c r="Q221" s="715">
        <f t="shared" si="23"/>
        <v>29.83</v>
      </c>
    </row>
    <row r="222" spans="1:17" s="155" customFormat="1" ht="15.75" x14ac:dyDescent="0.25">
      <c r="A222" s="521" t="s">
        <v>829</v>
      </c>
      <c r="B222" s="886" t="s">
        <v>849</v>
      </c>
      <c r="C222" s="886" t="s">
        <v>21</v>
      </c>
      <c r="D222" s="6" t="s">
        <v>262</v>
      </c>
      <c r="E222" s="6"/>
      <c r="F222" s="6" t="s">
        <v>346</v>
      </c>
      <c r="G222" s="613" t="s">
        <v>3</v>
      </c>
      <c r="H222" s="897">
        <v>49.4</v>
      </c>
      <c r="I222" s="625">
        <f t="shared" si="24"/>
        <v>24.7</v>
      </c>
      <c r="J222" s="625">
        <f t="shared" si="25"/>
        <v>16.466666666666665</v>
      </c>
      <c r="K222" s="624">
        <f t="shared" si="26"/>
        <v>59.28</v>
      </c>
      <c r="L222" s="617">
        <v>42816</v>
      </c>
      <c r="M222" s="2" t="s">
        <v>1648</v>
      </c>
      <c r="N222" s="177">
        <v>6</v>
      </c>
      <c r="O222" s="616"/>
      <c r="Q222" s="715">
        <f t="shared" si="23"/>
        <v>296.39999999999998</v>
      </c>
    </row>
    <row r="223" spans="1:17" s="155" customFormat="1" ht="15.75" x14ac:dyDescent="0.25">
      <c r="A223" s="521" t="s">
        <v>829</v>
      </c>
      <c r="B223" s="886" t="s">
        <v>103</v>
      </c>
      <c r="C223" s="886" t="s">
        <v>21</v>
      </c>
      <c r="D223" s="6" t="s">
        <v>262</v>
      </c>
      <c r="E223" s="6"/>
      <c r="F223" s="6" t="s">
        <v>346</v>
      </c>
      <c r="G223" s="2" t="s">
        <v>3</v>
      </c>
      <c r="H223" s="897">
        <v>49.4</v>
      </c>
      <c r="I223" s="627">
        <f t="shared" si="24"/>
        <v>24.7</v>
      </c>
      <c r="J223" s="627">
        <f t="shared" si="25"/>
        <v>16.466666666666665</v>
      </c>
      <c r="K223" s="626">
        <f t="shared" si="26"/>
        <v>59.28</v>
      </c>
      <c r="L223" s="617">
        <v>42816</v>
      </c>
      <c r="M223" s="2" t="s">
        <v>1648</v>
      </c>
      <c r="N223" s="177">
        <v>1</v>
      </c>
      <c r="O223" s="616"/>
      <c r="Q223" s="715">
        <f t="shared" si="23"/>
        <v>49.4</v>
      </c>
    </row>
    <row r="224" spans="1:17" s="155" customFormat="1" ht="15.75" x14ac:dyDescent="0.25">
      <c r="A224" s="521" t="s">
        <v>829</v>
      </c>
      <c r="B224" s="886" t="s">
        <v>19</v>
      </c>
      <c r="C224" s="886" t="s">
        <v>21</v>
      </c>
      <c r="D224" s="6" t="s">
        <v>262</v>
      </c>
      <c r="E224" s="6"/>
      <c r="F224" s="6" t="s">
        <v>346</v>
      </c>
      <c r="G224" s="2" t="s">
        <v>3</v>
      </c>
      <c r="H224" s="897">
        <v>49.4</v>
      </c>
      <c r="I224" s="625">
        <f t="shared" si="24"/>
        <v>24.7</v>
      </c>
      <c r="J224" s="625">
        <f t="shared" si="25"/>
        <v>16.466666666666665</v>
      </c>
      <c r="K224" s="624">
        <f t="shared" si="26"/>
        <v>59.28</v>
      </c>
      <c r="L224" s="614">
        <v>42816</v>
      </c>
      <c r="M224" s="2" t="s">
        <v>1648</v>
      </c>
      <c r="N224" s="177">
        <v>9</v>
      </c>
      <c r="O224" s="616"/>
      <c r="Q224" s="715">
        <f t="shared" si="23"/>
        <v>444.59999999999997</v>
      </c>
    </row>
    <row r="225" spans="1:17" s="155" customFormat="1" ht="15.75" x14ac:dyDescent="0.25">
      <c r="A225" s="521" t="s">
        <v>829</v>
      </c>
      <c r="B225" s="886" t="s">
        <v>849</v>
      </c>
      <c r="C225" s="886" t="s">
        <v>982</v>
      </c>
      <c r="D225" s="6" t="s">
        <v>983</v>
      </c>
      <c r="E225" s="6" t="s">
        <v>1686</v>
      </c>
      <c r="F225" s="6" t="s">
        <v>984</v>
      </c>
      <c r="G225" s="6" t="s">
        <v>3</v>
      </c>
      <c r="H225" s="897">
        <v>47.98</v>
      </c>
      <c r="I225" s="627">
        <f t="shared" si="24"/>
        <v>23.99</v>
      </c>
      <c r="J225" s="627">
        <f t="shared" si="25"/>
        <v>15.993333333333332</v>
      </c>
      <c r="K225" s="626">
        <f t="shared" si="26"/>
        <v>57.575999999999993</v>
      </c>
      <c r="L225" s="617">
        <v>42816</v>
      </c>
      <c r="M225" s="2" t="s">
        <v>1648</v>
      </c>
      <c r="N225" s="177">
        <v>3</v>
      </c>
      <c r="O225" s="616"/>
      <c r="Q225" s="715">
        <f t="shared" si="23"/>
        <v>143.94</v>
      </c>
    </row>
    <row r="226" spans="1:17" s="155" customFormat="1" ht="15.75" x14ac:dyDescent="0.25">
      <c r="A226" s="521" t="s">
        <v>830</v>
      </c>
      <c r="B226" s="886" t="s">
        <v>849</v>
      </c>
      <c r="C226" s="886" t="s">
        <v>24</v>
      </c>
      <c r="D226" s="6" t="s">
        <v>263</v>
      </c>
      <c r="E226" s="6"/>
      <c r="F226" s="6" t="s">
        <v>346</v>
      </c>
      <c r="G226" s="6" t="s">
        <v>3</v>
      </c>
      <c r="H226" s="897">
        <v>49.4</v>
      </c>
      <c r="I226" s="625">
        <f t="shared" si="24"/>
        <v>24.7</v>
      </c>
      <c r="J226" s="625">
        <f t="shared" si="25"/>
        <v>16.466666666666665</v>
      </c>
      <c r="K226" s="624">
        <f t="shared" si="26"/>
        <v>59.28</v>
      </c>
      <c r="L226" s="617">
        <v>42816</v>
      </c>
      <c r="M226" s="2" t="s">
        <v>1648</v>
      </c>
      <c r="N226" s="177">
        <v>5</v>
      </c>
      <c r="O226" s="616"/>
      <c r="Q226" s="715">
        <f t="shared" si="23"/>
        <v>247</v>
      </c>
    </row>
    <row r="227" spans="1:17" s="155" customFormat="1" ht="15.75" x14ac:dyDescent="0.25">
      <c r="A227" s="521" t="s">
        <v>830</v>
      </c>
      <c r="B227" s="886" t="s">
        <v>103</v>
      </c>
      <c r="C227" s="886" t="s">
        <v>24</v>
      </c>
      <c r="D227" s="6" t="s">
        <v>263</v>
      </c>
      <c r="E227" s="6"/>
      <c r="F227" s="6" t="s">
        <v>346</v>
      </c>
      <c r="G227" s="2" t="s">
        <v>3</v>
      </c>
      <c r="H227" s="897">
        <v>49.4</v>
      </c>
      <c r="I227" s="627">
        <f t="shared" si="24"/>
        <v>24.7</v>
      </c>
      <c r="J227" s="627">
        <f t="shared" si="25"/>
        <v>16.466666666666665</v>
      </c>
      <c r="K227" s="626">
        <f t="shared" si="26"/>
        <v>59.28</v>
      </c>
      <c r="L227" s="617">
        <v>42816</v>
      </c>
      <c r="M227" s="2" t="s">
        <v>1648</v>
      </c>
      <c r="N227" s="177">
        <v>3</v>
      </c>
      <c r="O227" s="616"/>
      <c r="Q227" s="715">
        <f t="shared" si="23"/>
        <v>148.19999999999999</v>
      </c>
    </row>
    <row r="228" spans="1:17" s="155" customFormat="1" ht="15.75" x14ac:dyDescent="0.25">
      <c r="A228" s="521" t="s">
        <v>830</v>
      </c>
      <c r="B228" s="886" t="s">
        <v>586</v>
      </c>
      <c r="C228" s="886" t="s">
        <v>24</v>
      </c>
      <c r="D228" s="6" t="s">
        <v>263</v>
      </c>
      <c r="E228" s="6"/>
      <c r="F228" s="6" t="s">
        <v>346</v>
      </c>
      <c r="G228" s="6" t="s">
        <v>3</v>
      </c>
      <c r="H228" s="897">
        <v>49.4</v>
      </c>
      <c r="I228" s="625">
        <f t="shared" si="24"/>
        <v>24.7</v>
      </c>
      <c r="J228" s="625">
        <f t="shared" si="25"/>
        <v>16.466666666666665</v>
      </c>
      <c r="K228" s="624">
        <f t="shared" si="26"/>
        <v>59.28</v>
      </c>
      <c r="L228" s="617">
        <v>42816</v>
      </c>
      <c r="M228" s="2" t="s">
        <v>1648</v>
      </c>
      <c r="N228" s="177">
        <v>11</v>
      </c>
      <c r="O228" s="616"/>
      <c r="Q228" s="715">
        <f t="shared" si="23"/>
        <v>543.4</v>
      </c>
    </row>
    <row r="229" spans="1:17" s="155" customFormat="1" ht="15.75" x14ac:dyDescent="0.25">
      <c r="A229" s="521" t="s">
        <v>830</v>
      </c>
      <c r="B229" s="886" t="s">
        <v>3614</v>
      </c>
      <c r="C229" s="886" t="s">
        <v>3637</v>
      </c>
      <c r="D229" s="6" t="s">
        <v>3638</v>
      </c>
      <c r="E229" s="6"/>
      <c r="F229" s="6"/>
      <c r="G229" s="6" t="s">
        <v>3</v>
      </c>
      <c r="H229" s="897">
        <v>33</v>
      </c>
      <c r="I229" s="627">
        <f t="shared" si="24"/>
        <v>16.5</v>
      </c>
      <c r="J229" s="627">
        <f t="shared" si="25"/>
        <v>11</v>
      </c>
      <c r="K229" s="626">
        <f t="shared" si="26"/>
        <v>39.6</v>
      </c>
      <c r="L229" s="614">
        <v>42816</v>
      </c>
      <c r="M229" s="2" t="s">
        <v>1648</v>
      </c>
      <c r="N229" s="177">
        <v>7</v>
      </c>
      <c r="O229" s="616"/>
      <c r="Q229" s="715">
        <f t="shared" si="23"/>
        <v>231</v>
      </c>
    </row>
    <row r="230" spans="1:17" s="155" customFormat="1" ht="15.75" x14ac:dyDescent="0.25">
      <c r="A230" s="521" t="s">
        <v>830</v>
      </c>
      <c r="B230" s="886" t="s">
        <v>3614</v>
      </c>
      <c r="C230" s="886" t="s">
        <v>3639</v>
      </c>
      <c r="D230" s="6" t="s">
        <v>3640</v>
      </c>
      <c r="E230" s="6"/>
      <c r="F230" s="6"/>
      <c r="G230" s="613" t="s">
        <v>3</v>
      </c>
      <c r="H230" s="897">
        <v>33</v>
      </c>
      <c r="I230" s="625">
        <f t="shared" si="24"/>
        <v>16.5</v>
      </c>
      <c r="J230" s="625">
        <f t="shared" si="25"/>
        <v>11</v>
      </c>
      <c r="K230" s="624">
        <f t="shared" si="26"/>
        <v>39.6</v>
      </c>
      <c r="L230" s="617">
        <v>42816</v>
      </c>
      <c r="M230" s="2" t="s">
        <v>1648</v>
      </c>
      <c r="N230" s="177">
        <v>8</v>
      </c>
      <c r="O230" s="616"/>
      <c r="Q230" s="715">
        <f t="shared" si="23"/>
        <v>264</v>
      </c>
    </row>
    <row r="231" spans="1:17" s="155" customFormat="1" ht="15.75" x14ac:dyDescent="0.25">
      <c r="A231" s="521" t="s">
        <v>830</v>
      </c>
      <c r="B231" s="886" t="s">
        <v>34</v>
      </c>
      <c r="C231" s="886" t="s">
        <v>24</v>
      </c>
      <c r="D231" s="6" t="s">
        <v>263</v>
      </c>
      <c r="E231" s="6"/>
      <c r="F231" s="6" t="s">
        <v>346</v>
      </c>
      <c r="G231" s="2" t="s">
        <v>3</v>
      </c>
      <c r="H231" s="897">
        <v>49.4</v>
      </c>
      <c r="I231" s="627">
        <f t="shared" si="24"/>
        <v>24.7</v>
      </c>
      <c r="J231" s="627">
        <f t="shared" si="25"/>
        <v>16.466666666666665</v>
      </c>
      <c r="K231" s="626">
        <f t="shared" si="26"/>
        <v>59.28</v>
      </c>
      <c r="L231" s="617">
        <v>42816</v>
      </c>
      <c r="M231" s="2" t="s">
        <v>1648</v>
      </c>
      <c r="N231" s="177">
        <v>5</v>
      </c>
      <c r="O231" s="616"/>
      <c r="Q231" s="715">
        <f t="shared" si="23"/>
        <v>247</v>
      </c>
    </row>
    <row r="232" spans="1:17" s="155" customFormat="1" ht="15.75" x14ac:dyDescent="0.25">
      <c r="A232" s="521" t="s">
        <v>830</v>
      </c>
      <c r="B232" s="886" t="s">
        <v>1369</v>
      </c>
      <c r="C232" s="886" t="s">
        <v>2401</v>
      </c>
      <c r="D232" s="6" t="s">
        <v>1568</v>
      </c>
      <c r="E232" s="6"/>
      <c r="F232" s="6" t="s">
        <v>346</v>
      </c>
      <c r="G232" s="2" t="s">
        <v>3</v>
      </c>
      <c r="H232" s="898">
        <v>46.67</v>
      </c>
      <c r="I232" s="625">
        <f t="shared" si="24"/>
        <v>23.335000000000001</v>
      </c>
      <c r="J232" s="625">
        <f t="shared" si="25"/>
        <v>15.556666666666667</v>
      </c>
      <c r="K232" s="624">
        <f t="shared" si="26"/>
        <v>56.004000000000005</v>
      </c>
      <c r="L232" s="617">
        <v>42816</v>
      </c>
      <c r="M232" s="2" t="s">
        <v>1648</v>
      </c>
      <c r="N232" s="177">
        <v>1</v>
      </c>
      <c r="O232" s="616"/>
      <c r="Q232" s="715">
        <f t="shared" si="23"/>
        <v>46.67</v>
      </c>
    </row>
    <row r="233" spans="1:17" s="155" customFormat="1" ht="15.75" x14ac:dyDescent="0.25">
      <c r="A233" s="521" t="s">
        <v>833</v>
      </c>
      <c r="B233" s="886" t="s">
        <v>103</v>
      </c>
      <c r="C233" s="886" t="s">
        <v>104</v>
      </c>
      <c r="D233" s="6" t="s">
        <v>272</v>
      </c>
      <c r="E233" s="6"/>
      <c r="F233" s="6" t="s">
        <v>346</v>
      </c>
      <c r="G233" s="6" t="s">
        <v>3</v>
      </c>
      <c r="H233" s="897">
        <v>47.7</v>
      </c>
      <c r="I233" s="627">
        <f t="shared" si="24"/>
        <v>23.85</v>
      </c>
      <c r="J233" s="627">
        <f t="shared" si="25"/>
        <v>15.9</v>
      </c>
      <c r="K233" s="626">
        <f t="shared" si="26"/>
        <v>57.24</v>
      </c>
      <c r="L233" s="617">
        <v>42816</v>
      </c>
      <c r="M233" s="2" t="s">
        <v>1648</v>
      </c>
      <c r="N233" s="177">
        <v>1</v>
      </c>
      <c r="O233" s="616"/>
      <c r="Q233" s="715">
        <f t="shared" si="23"/>
        <v>47.7</v>
      </c>
    </row>
    <row r="234" spans="1:17" s="155" customFormat="1" ht="15.75" x14ac:dyDescent="0.25">
      <c r="A234" s="521" t="s">
        <v>833</v>
      </c>
      <c r="B234" s="886" t="s">
        <v>586</v>
      </c>
      <c r="C234" s="886" t="s">
        <v>104</v>
      </c>
      <c r="D234" s="6" t="s">
        <v>272</v>
      </c>
      <c r="E234" s="6"/>
      <c r="F234" s="6" t="s">
        <v>346</v>
      </c>
      <c r="G234" s="6" t="s">
        <v>3</v>
      </c>
      <c r="H234" s="897">
        <v>47.7</v>
      </c>
      <c r="I234" s="625">
        <f t="shared" si="24"/>
        <v>23.85</v>
      </c>
      <c r="J234" s="625">
        <f t="shared" si="25"/>
        <v>15.9</v>
      </c>
      <c r="K234" s="624">
        <f t="shared" si="26"/>
        <v>57.24</v>
      </c>
      <c r="L234" s="614">
        <v>42816</v>
      </c>
      <c r="M234" s="2" t="s">
        <v>1648</v>
      </c>
      <c r="N234" s="177">
        <v>11</v>
      </c>
      <c r="O234" s="616"/>
      <c r="Q234" s="715">
        <f t="shared" si="23"/>
        <v>524.70000000000005</v>
      </c>
    </row>
    <row r="235" spans="1:17" s="155" customFormat="1" ht="15.75" x14ac:dyDescent="0.25">
      <c r="A235" s="521" t="s">
        <v>834</v>
      </c>
      <c r="B235" s="886" t="s">
        <v>3642</v>
      </c>
      <c r="C235" s="886" t="s">
        <v>3643</v>
      </c>
      <c r="D235" s="6" t="s">
        <v>3644</v>
      </c>
      <c r="E235" s="6"/>
      <c r="F235" s="6"/>
      <c r="G235" s="2" t="s">
        <v>3</v>
      </c>
      <c r="H235" s="897">
        <v>9.9700000000000006</v>
      </c>
      <c r="I235" s="627">
        <f t="shared" si="24"/>
        <v>4.9850000000000003</v>
      </c>
      <c r="J235" s="627">
        <f t="shared" si="25"/>
        <v>3.3233333333333337</v>
      </c>
      <c r="K235" s="626">
        <f t="shared" si="26"/>
        <v>11.964</v>
      </c>
      <c r="L235" s="617">
        <v>42816</v>
      </c>
      <c r="M235" s="2" t="s">
        <v>1648</v>
      </c>
      <c r="N235" s="177">
        <v>47</v>
      </c>
      <c r="O235" s="616"/>
      <c r="Q235" s="715">
        <f t="shared" si="23"/>
        <v>468.59000000000003</v>
      </c>
    </row>
    <row r="236" spans="1:17" s="155" customFormat="1" ht="15.75" x14ac:dyDescent="0.25">
      <c r="A236" s="521" t="s">
        <v>833</v>
      </c>
      <c r="B236" s="886" t="s">
        <v>1131</v>
      </c>
      <c r="C236" s="886" t="s">
        <v>104</v>
      </c>
      <c r="D236" s="6" t="s">
        <v>272</v>
      </c>
      <c r="E236" s="6"/>
      <c r="F236" s="6" t="s">
        <v>346</v>
      </c>
      <c r="G236" s="6" t="s">
        <v>3</v>
      </c>
      <c r="H236" s="897">
        <v>47.7</v>
      </c>
      <c r="I236" s="625">
        <f t="shared" si="24"/>
        <v>23.85</v>
      </c>
      <c r="J236" s="625">
        <f t="shared" si="25"/>
        <v>15.9</v>
      </c>
      <c r="K236" s="624">
        <f t="shared" si="26"/>
        <v>57.24</v>
      </c>
      <c r="L236" s="617">
        <v>42816</v>
      </c>
      <c r="M236" s="2" t="s">
        <v>1648</v>
      </c>
      <c r="N236" s="177">
        <v>1</v>
      </c>
      <c r="O236" s="616"/>
      <c r="Q236" s="715">
        <f t="shared" si="23"/>
        <v>47.7</v>
      </c>
    </row>
    <row r="237" spans="1:17" s="155" customFormat="1" ht="15.75" x14ac:dyDescent="0.25">
      <c r="A237" s="521" t="s">
        <v>833</v>
      </c>
      <c r="B237" s="886" t="s">
        <v>586</v>
      </c>
      <c r="C237" s="886" t="s">
        <v>20</v>
      </c>
      <c r="D237" s="6" t="s">
        <v>261</v>
      </c>
      <c r="E237" s="6"/>
      <c r="F237" s="6" t="s">
        <v>346</v>
      </c>
      <c r="G237" s="6" t="s">
        <v>3</v>
      </c>
      <c r="H237" s="897">
        <v>49.4</v>
      </c>
      <c r="I237" s="627">
        <f t="shared" si="24"/>
        <v>24.7</v>
      </c>
      <c r="J237" s="627">
        <f t="shared" si="25"/>
        <v>16.466666666666665</v>
      </c>
      <c r="K237" s="626">
        <f t="shared" si="26"/>
        <v>59.28</v>
      </c>
      <c r="L237" s="617">
        <v>42816</v>
      </c>
      <c r="M237" s="2" t="s">
        <v>1648</v>
      </c>
      <c r="N237" s="177">
        <v>5</v>
      </c>
      <c r="O237" s="616"/>
      <c r="Q237" s="715">
        <f t="shared" si="23"/>
        <v>247</v>
      </c>
    </row>
    <row r="238" spans="1:17" s="155" customFormat="1" ht="15.75" x14ac:dyDescent="0.25">
      <c r="A238" s="521" t="s">
        <v>833</v>
      </c>
      <c r="B238" s="886" t="s">
        <v>103</v>
      </c>
      <c r="C238" s="886" t="s">
        <v>20</v>
      </c>
      <c r="D238" s="6" t="s">
        <v>261</v>
      </c>
      <c r="E238" s="6"/>
      <c r="F238" s="6" t="s">
        <v>346</v>
      </c>
      <c r="G238" s="613" t="s">
        <v>3</v>
      </c>
      <c r="H238" s="897">
        <v>49.4</v>
      </c>
      <c r="I238" s="625">
        <f t="shared" si="24"/>
        <v>24.7</v>
      </c>
      <c r="J238" s="625">
        <f t="shared" si="25"/>
        <v>16.466666666666665</v>
      </c>
      <c r="K238" s="624">
        <f t="shared" si="26"/>
        <v>59.28</v>
      </c>
      <c r="L238" s="617">
        <v>42816</v>
      </c>
      <c r="M238" s="2" t="s">
        <v>1648</v>
      </c>
      <c r="N238" s="177">
        <v>5</v>
      </c>
      <c r="O238" s="616"/>
      <c r="Q238" s="715">
        <f t="shared" si="23"/>
        <v>247</v>
      </c>
    </row>
    <row r="239" spans="1:17" s="155" customFormat="1" ht="15.75" x14ac:dyDescent="0.25">
      <c r="A239" s="521" t="s">
        <v>833</v>
      </c>
      <c r="B239" s="886" t="s">
        <v>586</v>
      </c>
      <c r="C239" s="886" t="s">
        <v>202</v>
      </c>
      <c r="D239" s="6" t="s">
        <v>265</v>
      </c>
      <c r="E239" s="6"/>
      <c r="F239" s="6" t="s">
        <v>346</v>
      </c>
      <c r="G239" s="2" t="s">
        <v>3</v>
      </c>
      <c r="H239" s="897">
        <v>49.4</v>
      </c>
      <c r="I239" s="627">
        <f t="shared" si="24"/>
        <v>24.7</v>
      </c>
      <c r="J239" s="627">
        <f t="shared" si="25"/>
        <v>16.466666666666665</v>
      </c>
      <c r="K239" s="626">
        <f t="shared" si="26"/>
        <v>59.28</v>
      </c>
      <c r="L239" s="614">
        <v>42816</v>
      </c>
      <c r="M239" s="2" t="s">
        <v>1648</v>
      </c>
      <c r="N239" s="177">
        <v>7</v>
      </c>
      <c r="O239" s="616"/>
      <c r="Q239" s="715">
        <f t="shared" si="23"/>
        <v>345.8</v>
      </c>
    </row>
    <row r="240" spans="1:17" s="155" customFormat="1" ht="15.75" x14ac:dyDescent="0.25">
      <c r="A240" s="521" t="s">
        <v>834</v>
      </c>
      <c r="B240" s="886" t="s">
        <v>150</v>
      </c>
      <c r="C240" s="886" t="s">
        <v>204</v>
      </c>
      <c r="D240" s="6" t="s">
        <v>274</v>
      </c>
      <c r="E240" s="6"/>
      <c r="F240" s="6" t="s">
        <v>346</v>
      </c>
      <c r="G240" s="2" t="s">
        <v>3</v>
      </c>
      <c r="H240" s="897">
        <v>47.7</v>
      </c>
      <c r="I240" s="625">
        <f t="shared" si="24"/>
        <v>23.85</v>
      </c>
      <c r="J240" s="625">
        <f t="shared" si="25"/>
        <v>15.9</v>
      </c>
      <c r="K240" s="624">
        <f t="shared" si="26"/>
        <v>57.24</v>
      </c>
      <c r="L240" s="617">
        <v>42816</v>
      </c>
      <c r="M240" s="2" t="s">
        <v>1648</v>
      </c>
      <c r="N240" s="177">
        <v>1</v>
      </c>
      <c r="O240" s="616"/>
      <c r="Q240" s="715">
        <f t="shared" si="23"/>
        <v>47.7</v>
      </c>
    </row>
    <row r="241" spans="1:17" s="155" customFormat="1" ht="15.75" x14ac:dyDescent="0.25">
      <c r="A241" s="521" t="s">
        <v>834</v>
      </c>
      <c r="B241" s="886" t="s">
        <v>34</v>
      </c>
      <c r="C241" s="886" t="s">
        <v>204</v>
      </c>
      <c r="D241" s="6" t="s">
        <v>274</v>
      </c>
      <c r="E241" s="6"/>
      <c r="F241" s="6" t="s">
        <v>346</v>
      </c>
      <c r="G241" s="6" t="s">
        <v>3</v>
      </c>
      <c r="H241" s="897">
        <v>47.7</v>
      </c>
      <c r="I241" s="627">
        <f t="shared" si="24"/>
        <v>23.85</v>
      </c>
      <c r="J241" s="627">
        <f t="shared" si="25"/>
        <v>15.9</v>
      </c>
      <c r="K241" s="626">
        <f t="shared" si="26"/>
        <v>57.24</v>
      </c>
      <c r="L241" s="617">
        <v>42816</v>
      </c>
      <c r="M241" s="2" t="s">
        <v>1648</v>
      </c>
      <c r="N241" s="177">
        <v>1</v>
      </c>
      <c r="O241" s="616"/>
      <c r="Q241" s="715">
        <f t="shared" si="23"/>
        <v>47.7</v>
      </c>
    </row>
    <row r="242" spans="1:17" s="155" customFormat="1" ht="15.75" x14ac:dyDescent="0.25">
      <c r="A242" s="521" t="s">
        <v>834</v>
      </c>
      <c r="B242" s="886" t="s">
        <v>586</v>
      </c>
      <c r="C242" s="886" t="s">
        <v>204</v>
      </c>
      <c r="D242" s="6" t="s">
        <v>274</v>
      </c>
      <c r="E242" s="6"/>
      <c r="F242" s="6" t="s">
        <v>346</v>
      </c>
      <c r="G242" s="6" t="s">
        <v>3</v>
      </c>
      <c r="H242" s="897">
        <v>47.7</v>
      </c>
      <c r="I242" s="625">
        <f t="shared" si="24"/>
        <v>23.85</v>
      </c>
      <c r="J242" s="625">
        <f t="shared" si="25"/>
        <v>15.9</v>
      </c>
      <c r="K242" s="624">
        <f t="shared" si="26"/>
        <v>57.24</v>
      </c>
      <c r="L242" s="617">
        <v>42816</v>
      </c>
      <c r="M242" s="2" t="s">
        <v>1648</v>
      </c>
      <c r="N242" s="177">
        <v>2</v>
      </c>
      <c r="O242" s="616"/>
      <c r="Q242" s="715">
        <f t="shared" si="23"/>
        <v>95.4</v>
      </c>
    </row>
    <row r="243" spans="1:17" s="155" customFormat="1" ht="15.75" x14ac:dyDescent="0.25">
      <c r="A243" s="521" t="s">
        <v>834</v>
      </c>
      <c r="B243" s="886" t="s">
        <v>103</v>
      </c>
      <c r="C243" s="886" t="s">
        <v>201</v>
      </c>
      <c r="D243" s="6" t="s">
        <v>268</v>
      </c>
      <c r="E243" s="6"/>
      <c r="F243" s="6" t="s">
        <v>346</v>
      </c>
      <c r="G243" s="2" t="s">
        <v>3</v>
      </c>
      <c r="H243" s="897">
        <v>49.4</v>
      </c>
      <c r="I243" s="627">
        <f t="shared" si="24"/>
        <v>24.7</v>
      </c>
      <c r="J243" s="627">
        <f t="shared" si="25"/>
        <v>16.466666666666665</v>
      </c>
      <c r="K243" s="626">
        <f t="shared" si="26"/>
        <v>59.28</v>
      </c>
      <c r="L243" s="617">
        <v>42816</v>
      </c>
      <c r="M243" s="2" t="s">
        <v>1648</v>
      </c>
      <c r="N243" s="177">
        <v>3</v>
      </c>
      <c r="O243" s="616"/>
      <c r="Q243" s="715">
        <f t="shared" si="23"/>
        <v>148.19999999999999</v>
      </c>
    </row>
    <row r="244" spans="1:17" s="155" customFormat="1" ht="15.75" x14ac:dyDescent="0.25">
      <c r="A244" s="521" t="s">
        <v>834</v>
      </c>
      <c r="B244" s="886" t="s">
        <v>34</v>
      </c>
      <c r="C244" s="886" t="s">
        <v>201</v>
      </c>
      <c r="D244" s="6" t="s">
        <v>268</v>
      </c>
      <c r="E244" s="6"/>
      <c r="F244" s="6" t="s">
        <v>346</v>
      </c>
      <c r="G244" s="6" t="s">
        <v>3</v>
      </c>
      <c r="H244" s="897">
        <v>49.4</v>
      </c>
      <c r="I244" s="625">
        <f t="shared" si="24"/>
        <v>24.7</v>
      </c>
      <c r="J244" s="625">
        <f t="shared" si="25"/>
        <v>16.466666666666665</v>
      </c>
      <c r="K244" s="624">
        <f t="shared" si="26"/>
        <v>59.28</v>
      </c>
      <c r="L244" s="614">
        <v>42816</v>
      </c>
      <c r="M244" s="2" t="s">
        <v>1648</v>
      </c>
      <c r="N244" s="177">
        <v>1</v>
      </c>
      <c r="O244" s="616"/>
      <c r="Q244" s="715">
        <f t="shared" si="23"/>
        <v>49.4</v>
      </c>
    </row>
    <row r="245" spans="1:17" s="155" customFormat="1" ht="15.75" x14ac:dyDescent="0.25">
      <c r="A245" s="521" t="s">
        <v>834</v>
      </c>
      <c r="B245" s="886" t="s">
        <v>586</v>
      </c>
      <c r="C245" s="886" t="s">
        <v>201</v>
      </c>
      <c r="D245" s="6" t="s">
        <v>268</v>
      </c>
      <c r="E245" s="6"/>
      <c r="F245" s="6" t="s">
        <v>346</v>
      </c>
      <c r="G245" s="6" t="s">
        <v>3</v>
      </c>
      <c r="H245" s="897">
        <v>49.4</v>
      </c>
      <c r="I245" s="627">
        <f t="shared" si="24"/>
        <v>24.7</v>
      </c>
      <c r="J245" s="627">
        <f t="shared" si="25"/>
        <v>16.466666666666665</v>
      </c>
      <c r="K245" s="626">
        <f t="shared" si="26"/>
        <v>59.28</v>
      </c>
      <c r="L245" s="617">
        <v>42816</v>
      </c>
      <c r="M245" s="2" t="s">
        <v>1648</v>
      </c>
      <c r="N245" s="177">
        <v>2</v>
      </c>
      <c r="O245" s="616"/>
      <c r="Q245" s="715">
        <f t="shared" si="23"/>
        <v>98.8</v>
      </c>
    </row>
    <row r="246" spans="1:17" s="155" customFormat="1" ht="15.75" x14ac:dyDescent="0.25">
      <c r="A246" s="521" t="s">
        <v>834</v>
      </c>
      <c r="B246" s="886" t="s">
        <v>1131</v>
      </c>
      <c r="C246" s="886" t="s">
        <v>541</v>
      </c>
      <c r="D246" s="6" t="s">
        <v>2757</v>
      </c>
      <c r="E246" s="6"/>
      <c r="F246" s="6" t="s">
        <v>346</v>
      </c>
      <c r="G246" s="613" t="s">
        <v>3</v>
      </c>
      <c r="H246" s="898">
        <v>48.19</v>
      </c>
      <c r="I246" s="625">
        <f t="shared" si="24"/>
        <v>24.094999999999999</v>
      </c>
      <c r="J246" s="625">
        <f t="shared" si="25"/>
        <v>16.063333333333333</v>
      </c>
      <c r="K246" s="624">
        <f t="shared" si="26"/>
        <v>57.827999999999996</v>
      </c>
      <c r="L246" s="617">
        <v>42816</v>
      </c>
      <c r="M246" s="2" t="s">
        <v>1648</v>
      </c>
      <c r="N246" s="177">
        <v>4</v>
      </c>
      <c r="O246" s="616"/>
      <c r="Q246" s="715">
        <f t="shared" si="23"/>
        <v>192.76</v>
      </c>
    </row>
    <row r="247" spans="1:17" s="155" customFormat="1" ht="15.75" x14ac:dyDescent="0.25">
      <c r="A247" s="521" t="s">
        <v>834</v>
      </c>
      <c r="B247" s="886" t="s">
        <v>849</v>
      </c>
      <c r="C247" s="886" t="s">
        <v>541</v>
      </c>
      <c r="D247" s="6" t="s">
        <v>2757</v>
      </c>
      <c r="E247" s="6"/>
      <c r="F247" s="6" t="s">
        <v>346</v>
      </c>
      <c r="G247" s="2" t="s">
        <v>3</v>
      </c>
      <c r="H247" s="898">
        <v>48.19</v>
      </c>
      <c r="I247" s="627">
        <f t="shared" si="24"/>
        <v>24.094999999999999</v>
      </c>
      <c r="J247" s="627">
        <f t="shared" si="25"/>
        <v>16.063333333333333</v>
      </c>
      <c r="K247" s="626">
        <f t="shared" si="26"/>
        <v>57.827999999999996</v>
      </c>
      <c r="L247" s="617">
        <v>42816</v>
      </c>
      <c r="M247" s="2" t="s">
        <v>1648</v>
      </c>
      <c r="N247" s="177">
        <v>3</v>
      </c>
      <c r="O247" s="616"/>
      <c r="Q247" s="715">
        <f t="shared" si="23"/>
        <v>144.57</v>
      </c>
    </row>
    <row r="248" spans="1:17" s="155" customFormat="1" ht="15.75" x14ac:dyDescent="0.25">
      <c r="A248" s="521" t="s">
        <v>834</v>
      </c>
      <c r="B248" s="886" t="s">
        <v>2271</v>
      </c>
      <c r="C248" s="886" t="s">
        <v>2358</v>
      </c>
      <c r="D248" s="6" t="s">
        <v>232</v>
      </c>
      <c r="E248" s="6"/>
      <c r="F248" s="6"/>
      <c r="G248" s="2" t="s">
        <v>3</v>
      </c>
      <c r="H248" s="898">
        <v>35.15</v>
      </c>
      <c r="I248" s="625">
        <f t="shared" si="24"/>
        <v>17.574999999999999</v>
      </c>
      <c r="J248" s="625">
        <f t="shared" si="25"/>
        <v>11.716666666666667</v>
      </c>
      <c r="K248" s="624">
        <f t="shared" si="26"/>
        <v>42.18</v>
      </c>
      <c r="L248" s="617">
        <v>42816</v>
      </c>
      <c r="M248" s="2" t="s">
        <v>1648</v>
      </c>
      <c r="N248" s="177">
        <v>4</v>
      </c>
      <c r="O248" s="616"/>
      <c r="Q248" s="715">
        <f t="shared" si="23"/>
        <v>140.6</v>
      </c>
    </row>
    <row r="249" spans="1:17" s="155" customFormat="1" ht="15.75" x14ac:dyDescent="0.25">
      <c r="A249" s="521" t="s">
        <v>832</v>
      </c>
      <c r="B249" s="886" t="s">
        <v>108</v>
      </c>
      <c r="C249" s="886" t="s">
        <v>31</v>
      </c>
      <c r="D249" s="6" t="s">
        <v>219</v>
      </c>
      <c r="E249" s="6"/>
      <c r="F249" s="6" t="s">
        <v>346</v>
      </c>
      <c r="G249" s="6" t="s">
        <v>3</v>
      </c>
      <c r="H249" s="897">
        <v>47.7</v>
      </c>
      <c r="I249" s="627">
        <f t="shared" si="24"/>
        <v>23.85</v>
      </c>
      <c r="J249" s="627">
        <f t="shared" si="25"/>
        <v>15.9</v>
      </c>
      <c r="K249" s="626">
        <f t="shared" si="26"/>
        <v>57.24</v>
      </c>
      <c r="L249" s="614">
        <v>42816</v>
      </c>
      <c r="M249" s="2" t="s">
        <v>1648</v>
      </c>
      <c r="N249" s="177">
        <v>3</v>
      </c>
      <c r="O249" s="616"/>
      <c r="Q249" s="715">
        <f t="shared" si="23"/>
        <v>143.10000000000002</v>
      </c>
    </row>
    <row r="250" spans="1:17" s="155" customFormat="1" ht="15.75" x14ac:dyDescent="0.25">
      <c r="A250" s="521" t="s">
        <v>832</v>
      </c>
      <c r="B250" s="886" t="s">
        <v>849</v>
      </c>
      <c r="C250" s="886" t="s">
        <v>31</v>
      </c>
      <c r="D250" s="6" t="s">
        <v>219</v>
      </c>
      <c r="E250" s="6"/>
      <c r="F250" s="6" t="s">
        <v>346</v>
      </c>
      <c r="G250" s="6" t="s">
        <v>3</v>
      </c>
      <c r="H250" s="897">
        <v>47.7</v>
      </c>
      <c r="I250" s="625">
        <f t="shared" si="24"/>
        <v>23.85</v>
      </c>
      <c r="J250" s="625">
        <f t="shared" si="25"/>
        <v>15.9</v>
      </c>
      <c r="K250" s="624">
        <f t="shared" si="26"/>
        <v>57.24</v>
      </c>
      <c r="L250" s="617">
        <v>42816</v>
      </c>
      <c r="M250" s="2" t="s">
        <v>1648</v>
      </c>
      <c r="N250" s="177">
        <v>2</v>
      </c>
      <c r="O250" s="616"/>
      <c r="Q250" s="715">
        <f t="shared" si="23"/>
        <v>95.4</v>
      </c>
    </row>
    <row r="251" spans="1:17" s="155" customFormat="1" ht="15.75" x14ac:dyDescent="0.25">
      <c r="A251" s="521" t="s">
        <v>832</v>
      </c>
      <c r="B251" s="886" t="s">
        <v>586</v>
      </c>
      <c r="C251" s="886" t="s">
        <v>31</v>
      </c>
      <c r="D251" s="6" t="s">
        <v>219</v>
      </c>
      <c r="E251" s="6"/>
      <c r="F251" s="6" t="s">
        <v>346</v>
      </c>
      <c r="G251" s="2" t="s">
        <v>3</v>
      </c>
      <c r="H251" s="897">
        <v>47.7</v>
      </c>
      <c r="I251" s="627">
        <f t="shared" si="24"/>
        <v>23.85</v>
      </c>
      <c r="J251" s="627">
        <f t="shared" si="25"/>
        <v>15.9</v>
      </c>
      <c r="K251" s="626">
        <f t="shared" si="26"/>
        <v>57.24</v>
      </c>
      <c r="L251" s="617">
        <v>42816</v>
      </c>
      <c r="M251" s="2" t="s">
        <v>1648</v>
      </c>
      <c r="N251" s="177">
        <v>2</v>
      </c>
      <c r="O251" s="616"/>
      <c r="Q251" s="715">
        <f t="shared" si="23"/>
        <v>95.4</v>
      </c>
    </row>
    <row r="252" spans="1:17" s="155" customFormat="1" ht="15.75" x14ac:dyDescent="0.25">
      <c r="A252" s="521" t="s">
        <v>832</v>
      </c>
      <c r="B252" s="886" t="s">
        <v>1101</v>
      </c>
      <c r="C252" s="886" t="s">
        <v>31</v>
      </c>
      <c r="D252" s="6" t="s">
        <v>219</v>
      </c>
      <c r="E252" s="6"/>
      <c r="F252" s="6" t="s">
        <v>346</v>
      </c>
      <c r="G252" s="6" t="s">
        <v>3</v>
      </c>
      <c r="H252" s="897">
        <v>47.7</v>
      </c>
      <c r="I252" s="625">
        <f t="shared" si="24"/>
        <v>23.85</v>
      </c>
      <c r="J252" s="625">
        <f t="shared" si="25"/>
        <v>15.9</v>
      </c>
      <c r="K252" s="624">
        <f t="shared" si="26"/>
        <v>57.24</v>
      </c>
      <c r="L252" s="617">
        <v>42816</v>
      </c>
      <c r="M252" s="2" t="s">
        <v>1648</v>
      </c>
      <c r="N252" s="177">
        <v>8</v>
      </c>
      <c r="O252" s="616"/>
      <c r="Q252" s="715">
        <f t="shared" si="23"/>
        <v>381.6</v>
      </c>
    </row>
    <row r="253" spans="1:17" s="155" customFormat="1" ht="15.75" x14ac:dyDescent="0.25">
      <c r="A253" s="521" t="s">
        <v>832</v>
      </c>
      <c r="B253" s="886" t="s">
        <v>1131</v>
      </c>
      <c r="C253" s="886" t="s">
        <v>31</v>
      </c>
      <c r="D253" s="6" t="s">
        <v>219</v>
      </c>
      <c r="E253" s="6"/>
      <c r="F253" s="6" t="s">
        <v>346</v>
      </c>
      <c r="G253" s="6" t="s">
        <v>3</v>
      </c>
      <c r="H253" s="897">
        <v>47.7</v>
      </c>
      <c r="I253" s="627">
        <f t="shared" si="24"/>
        <v>23.85</v>
      </c>
      <c r="J253" s="627">
        <f t="shared" si="25"/>
        <v>15.9</v>
      </c>
      <c r="K253" s="626">
        <f t="shared" si="26"/>
        <v>57.24</v>
      </c>
      <c r="L253" s="617">
        <v>42816</v>
      </c>
      <c r="M253" s="2" t="s">
        <v>1648</v>
      </c>
      <c r="N253" s="177">
        <v>1</v>
      </c>
      <c r="O253" s="616"/>
      <c r="Q253" s="715">
        <f t="shared" si="23"/>
        <v>47.7</v>
      </c>
    </row>
    <row r="254" spans="1:17" s="155" customFormat="1" ht="15.75" x14ac:dyDescent="0.25">
      <c r="A254" s="521" t="s">
        <v>832</v>
      </c>
      <c r="B254" s="886" t="s">
        <v>2797</v>
      </c>
      <c r="C254" s="886" t="s">
        <v>2796</v>
      </c>
      <c r="D254" s="6" t="s">
        <v>413</v>
      </c>
      <c r="E254" s="6"/>
      <c r="F254" s="6" t="s">
        <v>414</v>
      </c>
      <c r="G254" s="613" t="s">
        <v>3</v>
      </c>
      <c r="H254" s="897">
        <v>6.93</v>
      </c>
      <c r="I254" s="625">
        <f t="shared" si="24"/>
        <v>3.4649999999999999</v>
      </c>
      <c r="J254" s="625">
        <f t="shared" si="25"/>
        <v>2.31</v>
      </c>
      <c r="K254" s="624">
        <f t="shared" si="26"/>
        <v>8.3159999999999989</v>
      </c>
      <c r="L254" s="614">
        <v>42816</v>
      </c>
      <c r="M254" s="2" t="s">
        <v>1648</v>
      </c>
      <c r="N254" s="177">
        <v>1</v>
      </c>
      <c r="O254" s="616"/>
      <c r="Q254" s="715">
        <f t="shared" si="23"/>
        <v>6.93</v>
      </c>
    </row>
    <row r="255" spans="1:17" s="155" customFormat="1" ht="15.75" x14ac:dyDescent="0.25">
      <c r="A255" s="521" t="s">
        <v>832</v>
      </c>
      <c r="B255" s="886" t="s">
        <v>132</v>
      </c>
      <c r="C255" s="886" t="s">
        <v>133</v>
      </c>
      <c r="D255" s="6" t="s">
        <v>318</v>
      </c>
      <c r="E255" s="6"/>
      <c r="F255" s="6" t="s">
        <v>366</v>
      </c>
      <c r="G255" s="2" t="s">
        <v>3</v>
      </c>
      <c r="H255" s="897">
        <v>63.32</v>
      </c>
      <c r="I255" s="627">
        <f t="shared" si="24"/>
        <v>31.66</v>
      </c>
      <c r="J255" s="627">
        <f t="shared" si="25"/>
        <v>21.106666666666666</v>
      </c>
      <c r="K255" s="626">
        <f t="shared" si="26"/>
        <v>75.984000000000009</v>
      </c>
      <c r="L255" s="617">
        <v>42816</v>
      </c>
      <c r="M255" s="2" t="s">
        <v>1648</v>
      </c>
      <c r="N255" s="177">
        <v>1</v>
      </c>
      <c r="O255" s="616"/>
      <c r="Q255" s="715">
        <f t="shared" si="23"/>
        <v>63.32</v>
      </c>
    </row>
    <row r="256" spans="1:17" s="155" customFormat="1" ht="15.75" x14ac:dyDescent="0.25">
      <c r="A256" s="521" t="s">
        <v>832</v>
      </c>
      <c r="B256" s="886" t="s">
        <v>134</v>
      </c>
      <c r="C256" s="886" t="s">
        <v>135</v>
      </c>
      <c r="D256" s="6" t="s">
        <v>315</v>
      </c>
      <c r="E256" s="6" t="s">
        <v>51</v>
      </c>
      <c r="F256" s="6" t="s">
        <v>367</v>
      </c>
      <c r="G256" s="2" t="s">
        <v>3</v>
      </c>
      <c r="H256" s="897">
        <v>345.67</v>
      </c>
      <c r="I256" s="625">
        <f t="shared" si="24"/>
        <v>172.83500000000001</v>
      </c>
      <c r="J256" s="625">
        <f t="shared" si="25"/>
        <v>115.22333333333334</v>
      </c>
      <c r="K256" s="624">
        <f t="shared" si="26"/>
        <v>414.80400000000003</v>
      </c>
      <c r="L256" s="617">
        <v>42816</v>
      </c>
      <c r="M256" s="2" t="s">
        <v>1648</v>
      </c>
      <c r="N256" s="177">
        <v>1</v>
      </c>
      <c r="O256" s="616"/>
      <c r="Q256" s="715">
        <f t="shared" si="23"/>
        <v>345.67</v>
      </c>
    </row>
    <row r="257" spans="1:17" s="155" customFormat="1" ht="15.75" x14ac:dyDescent="0.25">
      <c r="A257" s="521" t="s">
        <v>832</v>
      </c>
      <c r="B257" s="886" t="s">
        <v>120</v>
      </c>
      <c r="C257" s="886" t="s">
        <v>417</v>
      </c>
      <c r="D257" s="6" t="s">
        <v>416</v>
      </c>
      <c r="E257" s="6"/>
      <c r="F257" s="6" t="s">
        <v>976</v>
      </c>
      <c r="G257" s="6" t="s">
        <v>3</v>
      </c>
      <c r="H257" s="897">
        <v>17.16</v>
      </c>
      <c r="I257" s="627">
        <f t="shared" si="24"/>
        <v>8.58</v>
      </c>
      <c r="J257" s="627">
        <f t="shared" si="25"/>
        <v>5.72</v>
      </c>
      <c r="K257" s="626">
        <f t="shared" si="26"/>
        <v>20.591999999999999</v>
      </c>
      <c r="L257" s="617">
        <v>42816</v>
      </c>
      <c r="M257" s="2" t="s">
        <v>1648</v>
      </c>
      <c r="N257" s="177">
        <v>1</v>
      </c>
      <c r="O257" s="616"/>
      <c r="Q257" s="715">
        <f t="shared" si="23"/>
        <v>17.16</v>
      </c>
    </row>
    <row r="258" spans="1:17" s="155" customFormat="1" ht="15.75" x14ac:dyDescent="0.25">
      <c r="A258" s="521" t="s">
        <v>832</v>
      </c>
      <c r="B258" s="886" t="s">
        <v>551</v>
      </c>
      <c r="C258" s="886" t="s">
        <v>591</v>
      </c>
      <c r="D258" s="6" t="s">
        <v>603</v>
      </c>
      <c r="E258" s="6"/>
      <c r="F258" s="6" t="s">
        <v>2846</v>
      </c>
      <c r="G258" s="6" t="s">
        <v>3</v>
      </c>
      <c r="H258" s="897">
        <v>10.82</v>
      </c>
      <c r="I258" s="625">
        <f t="shared" si="24"/>
        <v>5.41</v>
      </c>
      <c r="J258" s="625">
        <f t="shared" si="25"/>
        <v>3.6066666666666669</v>
      </c>
      <c r="K258" s="624">
        <f t="shared" si="26"/>
        <v>12.984</v>
      </c>
      <c r="L258" s="617">
        <v>42816</v>
      </c>
      <c r="M258" s="2" t="s">
        <v>1648</v>
      </c>
      <c r="N258" s="177">
        <v>1</v>
      </c>
      <c r="O258" s="616"/>
      <c r="Q258" s="715">
        <f t="shared" si="23"/>
        <v>10.82</v>
      </c>
    </row>
    <row r="259" spans="1:17" s="155" customFormat="1" ht="15.75" x14ac:dyDescent="0.25">
      <c r="A259" s="521" t="s">
        <v>832</v>
      </c>
      <c r="B259" s="886" t="s">
        <v>90</v>
      </c>
      <c r="C259" s="886" t="s">
        <v>92</v>
      </c>
      <c r="D259" s="6" t="s">
        <v>244</v>
      </c>
      <c r="E259" s="6"/>
      <c r="F259" s="6" t="s">
        <v>338</v>
      </c>
      <c r="G259" s="2" t="s">
        <v>3</v>
      </c>
      <c r="H259" s="897">
        <v>40.200000000000003</v>
      </c>
      <c r="I259" s="627">
        <f t="shared" si="24"/>
        <v>20.100000000000001</v>
      </c>
      <c r="J259" s="627">
        <f t="shared" si="25"/>
        <v>13.4</v>
      </c>
      <c r="K259" s="626">
        <f t="shared" si="26"/>
        <v>48.24</v>
      </c>
      <c r="L259" s="614">
        <v>42816</v>
      </c>
      <c r="M259" s="2" t="s">
        <v>1648</v>
      </c>
      <c r="N259" s="177">
        <v>1</v>
      </c>
      <c r="O259" s="616"/>
      <c r="Q259" s="715">
        <f t="shared" si="23"/>
        <v>40.200000000000003</v>
      </c>
    </row>
    <row r="260" spans="1:17" s="155" customFormat="1" ht="15.75" x14ac:dyDescent="0.25">
      <c r="A260" s="521" t="s">
        <v>832</v>
      </c>
      <c r="B260" s="886" t="s">
        <v>1033</v>
      </c>
      <c r="C260" s="886" t="s">
        <v>1044</v>
      </c>
      <c r="D260" s="6" t="s">
        <v>1045</v>
      </c>
      <c r="E260" s="6"/>
      <c r="F260" s="6" t="s">
        <v>1036</v>
      </c>
      <c r="G260" s="6" t="s">
        <v>3</v>
      </c>
      <c r="H260" s="898">
        <v>40</v>
      </c>
      <c r="I260" s="625">
        <f t="shared" si="24"/>
        <v>20</v>
      </c>
      <c r="J260" s="625">
        <f t="shared" si="25"/>
        <v>13.333333333333334</v>
      </c>
      <c r="K260" s="624">
        <f t="shared" si="26"/>
        <v>48</v>
      </c>
      <c r="L260" s="617">
        <v>42816</v>
      </c>
      <c r="M260" s="2" t="s">
        <v>1648</v>
      </c>
      <c r="N260" s="618">
        <v>1</v>
      </c>
      <c r="O260" s="616"/>
      <c r="Q260" s="715">
        <f t="shared" si="23"/>
        <v>40</v>
      </c>
    </row>
    <row r="261" spans="1:17" s="155" customFormat="1" ht="15.75" x14ac:dyDescent="0.25">
      <c r="A261" s="521" t="s">
        <v>832</v>
      </c>
      <c r="B261" s="887" t="s">
        <v>1653</v>
      </c>
      <c r="C261" s="887" t="s">
        <v>2571</v>
      </c>
      <c r="D261" s="7" t="s">
        <v>2057</v>
      </c>
      <c r="E261" s="6"/>
      <c r="F261" s="6"/>
      <c r="G261" s="6" t="s">
        <v>3</v>
      </c>
      <c r="H261" s="898">
        <v>18.989999999999998</v>
      </c>
      <c r="I261" s="627">
        <f t="shared" si="24"/>
        <v>9.4949999999999992</v>
      </c>
      <c r="J261" s="627">
        <f t="shared" si="25"/>
        <v>6.3299999999999992</v>
      </c>
      <c r="K261" s="626">
        <f t="shared" si="26"/>
        <v>22.787999999999997</v>
      </c>
      <c r="L261" s="617">
        <v>42816</v>
      </c>
      <c r="M261" s="2" t="s">
        <v>1648</v>
      </c>
      <c r="N261" s="618">
        <v>3</v>
      </c>
      <c r="O261" s="616"/>
      <c r="Q261" s="715">
        <f t="shared" si="23"/>
        <v>56.97</v>
      </c>
    </row>
    <row r="262" spans="1:17" s="155" customFormat="1" ht="15.75" x14ac:dyDescent="0.25">
      <c r="A262" s="521" t="s">
        <v>831</v>
      </c>
      <c r="B262" s="886" t="s">
        <v>103</v>
      </c>
      <c r="C262" s="886" t="s">
        <v>35</v>
      </c>
      <c r="D262" s="6" t="s">
        <v>222</v>
      </c>
      <c r="E262" s="6"/>
      <c r="F262" s="6" t="s">
        <v>346</v>
      </c>
      <c r="G262" s="613" t="s">
        <v>3</v>
      </c>
      <c r="H262" s="897">
        <v>47.7</v>
      </c>
      <c r="I262" s="625">
        <f t="shared" si="24"/>
        <v>23.85</v>
      </c>
      <c r="J262" s="625">
        <f t="shared" si="25"/>
        <v>15.9</v>
      </c>
      <c r="K262" s="624">
        <f t="shared" si="26"/>
        <v>57.24</v>
      </c>
      <c r="L262" s="617">
        <v>42816</v>
      </c>
      <c r="M262" s="2" t="s">
        <v>1648</v>
      </c>
      <c r="N262" s="177">
        <v>32</v>
      </c>
      <c r="O262" s="616"/>
      <c r="Q262" s="715">
        <f t="shared" si="23"/>
        <v>1526.4</v>
      </c>
    </row>
    <row r="263" spans="1:17" s="155" customFormat="1" ht="15.75" x14ac:dyDescent="0.25">
      <c r="A263" s="521" t="s">
        <v>2124</v>
      </c>
      <c r="B263" s="886" t="s">
        <v>46</v>
      </c>
      <c r="C263" s="886" t="s">
        <v>48</v>
      </c>
      <c r="D263" s="6" t="s">
        <v>216</v>
      </c>
      <c r="E263" s="6"/>
      <c r="F263" s="6" t="s">
        <v>340</v>
      </c>
      <c r="G263" s="2" t="s">
        <v>3</v>
      </c>
      <c r="H263" s="898">
        <v>46.83</v>
      </c>
      <c r="I263" s="627">
        <f t="shared" si="24"/>
        <v>23.414999999999999</v>
      </c>
      <c r="J263" s="627">
        <f t="shared" si="25"/>
        <v>15.61</v>
      </c>
      <c r="K263" s="626">
        <f t="shared" si="26"/>
        <v>56.195999999999998</v>
      </c>
      <c r="L263" s="617">
        <v>42816</v>
      </c>
      <c r="M263" s="2" t="s">
        <v>1648</v>
      </c>
      <c r="N263" s="618">
        <v>7</v>
      </c>
      <c r="O263" s="616"/>
      <c r="Q263" s="715">
        <f t="shared" si="23"/>
        <v>327.81</v>
      </c>
    </row>
    <row r="264" spans="1:17" s="155" customFormat="1" ht="15.75" x14ac:dyDescent="0.25">
      <c r="A264" s="521" t="s">
        <v>2124</v>
      </c>
      <c r="B264" s="886" t="s">
        <v>2143</v>
      </c>
      <c r="C264" s="891" t="s">
        <v>2197</v>
      </c>
      <c r="D264" s="2" t="s">
        <v>2198</v>
      </c>
      <c r="E264" s="6" t="s">
        <v>2377</v>
      </c>
      <c r="F264" s="6" t="s">
        <v>2217</v>
      </c>
      <c r="G264" s="2" t="s">
        <v>3</v>
      </c>
      <c r="H264" s="898">
        <v>47.66</v>
      </c>
      <c r="I264" s="625">
        <f t="shared" si="24"/>
        <v>23.83</v>
      </c>
      <c r="J264" s="625">
        <f t="shared" si="25"/>
        <v>15.886666666666665</v>
      </c>
      <c r="K264" s="624">
        <f t="shared" si="26"/>
        <v>57.191999999999993</v>
      </c>
      <c r="L264" s="614">
        <v>42816</v>
      </c>
      <c r="M264" s="2" t="s">
        <v>1648</v>
      </c>
      <c r="N264" s="618">
        <v>32</v>
      </c>
      <c r="O264" s="616"/>
      <c r="Q264" s="715">
        <f t="shared" ref="Q264:Q327" si="27">N264*H264</f>
        <v>1525.12</v>
      </c>
    </row>
    <row r="265" spans="1:17" s="155" customFormat="1" ht="15.75" x14ac:dyDescent="0.25">
      <c r="A265" s="521" t="s">
        <v>2124</v>
      </c>
      <c r="B265" s="886" t="s">
        <v>82</v>
      </c>
      <c r="C265" s="886" t="s">
        <v>2398</v>
      </c>
      <c r="D265" s="6" t="s">
        <v>2405</v>
      </c>
      <c r="E265" s="6"/>
      <c r="F265" s="6"/>
      <c r="G265" s="6" t="s">
        <v>3</v>
      </c>
      <c r="H265" s="898">
        <v>38.94</v>
      </c>
      <c r="I265" s="627">
        <f t="shared" si="24"/>
        <v>19.47</v>
      </c>
      <c r="J265" s="627">
        <f t="shared" si="25"/>
        <v>12.979999999999999</v>
      </c>
      <c r="K265" s="626">
        <f t="shared" si="26"/>
        <v>46.727999999999994</v>
      </c>
      <c r="L265" s="617">
        <v>42816</v>
      </c>
      <c r="M265" s="2" t="s">
        <v>1648</v>
      </c>
      <c r="N265" s="177">
        <v>1</v>
      </c>
      <c r="O265" s="616"/>
      <c r="Q265" s="715">
        <f t="shared" si="27"/>
        <v>38.94</v>
      </c>
    </row>
    <row r="266" spans="1:17" s="155" customFormat="1" ht="15.75" x14ac:dyDescent="0.25">
      <c r="A266" s="521" t="s">
        <v>2124</v>
      </c>
      <c r="B266" s="886" t="s">
        <v>82</v>
      </c>
      <c r="C266" s="886" t="s">
        <v>2399</v>
      </c>
      <c r="D266" s="6" t="s">
        <v>2406</v>
      </c>
      <c r="E266" s="6"/>
      <c r="F266" s="6"/>
      <c r="G266" s="6" t="s">
        <v>3</v>
      </c>
      <c r="H266" s="898">
        <v>38.94</v>
      </c>
      <c r="I266" s="625">
        <f t="shared" si="24"/>
        <v>19.47</v>
      </c>
      <c r="J266" s="625">
        <f t="shared" si="25"/>
        <v>12.979999999999999</v>
      </c>
      <c r="K266" s="624">
        <f t="shared" si="26"/>
        <v>46.727999999999994</v>
      </c>
      <c r="L266" s="617">
        <v>42816</v>
      </c>
      <c r="M266" s="2" t="s">
        <v>1648</v>
      </c>
      <c r="N266" s="177">
        <v>4</v>
      </c>
      <c r="O266" s="616"/>
      <c r="Q266" s="715">
        <f t="shared" si="27"/>
        <v>155.76</v>
      </c>
    </row>
    <row r="267" spans="1:17" s="155" customFormat="1" ht="15.75" x14ac:dyDescent="0.25">
      <c r="A267" s="521" t="s">
        <v>2241</v>
      </c>
      <c r="B267" s="886" t="s">
        <v>2143</v>
      </c>
      <c r="C267" s="891" t="s">
        <v>2191</v>
      </c>
      <c r="D267" s="2" t="s">
        <v>2192</v>
      </c>
      <c r="E267" s="6" t="s">
        <v>2381</v>
      </c>
      <c r="F267" s="6" t="s">
        <v>2217</v>
      </c>
      <c r="G267" s="2" t="s">
        <v>3</v>
      </c>
      <c r="H267" s="898">
        <v>47.66</v>
      </c>
      <c r="I267" s="627">
        <f t="shared" si="24"/>
        <v>23.83</v>
      </c>
      <c r="J267" s="627">
        <f t="shared" si="25"/>
        <v>15.886666666666665</v>
      </c>
      <c r="K267" s="626">
        <f t="shared" si="26"/>
        <v>57.191999999999993</v>
      </c>
      <c r="L267" s="617">
        <v>42816</v>
      </c>
      <c r="M267" s="2" t="s">
        <v>1648</v>
      </c>
      <c r="N267" s="618">
        <v>22</v>
      </c>
      <c r="O267" s="616"/>
      <c r="Q267" s="715">
        <f t="shared" si="27"/>
        <v>1048.52</v>
      </c>
    </row>
    <row r="268" spans="1:17" s="155" customFormat="1" ht="15.75" x14ac:dyDescent="0.25">
      <c r="A268" s="521" t="s">
        <v>2241</v>
      </c>
      <c r="B268" s="886" t="s">
        <v>3248</v>
      </c>
      <c r="C268" s="891" t="s">
        <v>1304</v>
      </c>
      <c r="D268" s="2" t="s">
        <v>3264</v>
      </c>
      <c r="E268" s="6"/>
      <c r="F268" s="6"/>
      <c r="G268" s="6" t="s">
        <v>3</v>
      </c>
      <c r="H268" s="898">
        <v>34.520000000000003</v>
      </c>
      <c r="I268" s="625">
        <f t="shared" si="24"/>
        <v>17.260000000000002</v>
      </c>
      <c r="J268" s="625">
        <f t="shared" si="25"/>
        <v>11.506666666666668</v>
      </c>
      <c r="K268" s="624">
        <f t="shared" si="26"/>
        <v>41.424000000000007</v>
      </c>
      <c r="L268" s="617">
        <v>42816</v>
      </c>
      <c r="M268" s="2" t="s">
        <v>1648</v>
      </c>
      <c r="N268" s="618">
        <v>9</v>
      </c>
      <c r="O268" s="616"/>
      <c r="Q268" s="715">
        <f t="shared" si="27"/>
        <v>310.68</v>
      </c>
    </row>
    <row r="269" spans="1:17" s="155" customFormat="1" ht="15.75" x14ac:dyDescent="0.25">
      <c r="A269" s="521" t="s">
        <v>181</v>
      </c>
      <c r="B269" s="886" t="s">
        <v>2143</v>
      </c>
      <c r="C269" s="891" t="s">
        <v>2195</v>
      </c>
      <c r="D269" s="2" t="s">
        <v>2196</v>
      </c>
      <c r="E269" s="6" t="s">
        <v>2378</v>
      </c>
      <c r="F269" s="6" t="s">
        <v>2217</v>
      </c>
      <c r="G269" s="6" t="s">
        <v>3</v>
      </c>
      <c r="H269" s="898">
        <v>47.66</v>
      </c>
      <c r="I269" s="627">
        <f t="shared" si="24"/>
        <v>23.83</v>
      </c>
      <c r="J269" s="627">
        <f t="shared" si="25"/>
        <v>15.886666666666665</v>
      </c>
      <c r="K269" s="626">
        <f t="shared" si="26"/>
        <v>57.191999999999993</v>
      </c>
      <c r="L269" s="614">
        <v>42816</v>
      </c>
      <c r="M269" s="2" t="s">
        <v>1648</v>
      </c>
      <c r="N269" s="618">
        <v>18</v>
      </c>
      <c r="O269" s="616"/>
      <c r="Q269" s="715">
        <f t="shared" si="27"/>
        <v>857.87999999999988</v>
      </c>
    </row>
    <row r="270" spans="1:17" s="155" customFormat="1" ht="15.75" x14ac:dyDescent="0.25">
      <c r="A270" s="521" t="s">
        <v>181</v>
      </c>
      <c r="B270" s="886" t="s">
        <v>1063</v>
      </c>
      <c r="C270" s="886" t="s">
        <v>1065</v>
      </c>
      <c r="D270" s="6" t="s">
        <v>2565</v>
      </c>
      <c r="E270" s="6"/>
      <c r="F270" s="6" t="s">
        <v>1620</v>
      </c>
      <c r="G270" s="613" t="s">
        <v>3</v>
      </c>
      <c r="H270" s="898">
        <v>42.96</v>
      </c>
      <c r="I270" s="625">
        <f t="shared" si="24"/>
        <v>21.48</v>
      </c>
      <c r="J270" s="625">
        <f t="shared" si="25"/>
        <v>14.32</v>
      </c>
      <c r="K270" s="624">
        <f t="shared" si="26"/>
        <v>51.552</v>
      </c>
      <c r="L270" s="617">
        <v>42816</v>
      </c>
      <c r="M270" s="2" t="s">
        <v>1648</v>
      </c>
      <c r="N270" s="177">
        <v>14</v>
      </c>
      <c r="O270" s="616"/>
      <c r="Q270" s="715">
        <f t="shared" si="27"/>
        <v>601.44000000000005</v>
      </c>
    </row>
    <row r="271" spans="1:17" s="155" customFormat="1" ht="15.75" x14ac:dyDescent="0.25">
      <c r="A271" s="521" t="s">
        <v>181</v>
      </c>
      <c r="B271" s="886" t="s">
        <v>2143</v>
      </c>
      <c r="C271" s="891" t="s">
        <v>2193</v>
      </c>
      <c r="D271" s="2" t="s">
        <v>2194</v>
      </c>
      <c r="E271" s="6" t="s">
        <v>2379</v>
      </c>
      <c r="F271" s="6" t="s">
        <v>2217</v>
      </c>
      <c r="G271" s="2" t="s">
        <v>3</v>
      </c>
      <c r="H271" s="898">
        <v>47.66</v>
      </c>
      <c r="I271" s="627">
        <f t="shared" si="24"/>
        <v>23.83</v>
      </c>
      <c r="J271" s="627">
        <f t="shared" si="25"/>
        <v>15.886666666666665</v>
      </c>
      <c r="K271" s="626">
        <f t="shared" si="26"/>
        <v>57.191999999999993</v>
      </c>
      <c r="L271" s="617">
        <v>42816</v>
      </c>
      <c r="M271" s="2" t="s">
        <v>1648</v>
      </c>
      <c r="N271" s="618">
        <v>23</v>
      </c>
      <c r="O271" s="616"/>
      <c r="Q271" s="715">
        <f t="shared" si="27"/>
        <v>1096.1799999999998</v>
      </c>
    </row>
    <row r="272" spans="1:17" s="155" customFormat="1" ht="15.75" x14ac:dyDescent="0.25">
      <c r="A272" s="521" t="s">
        <v>1576</v>
      </c>
      <c r="B272" s="886" t="s">
        <v>2320</v>
      </c>
      <c r="C272" s="886" t="s">
        <v>159</v>
      </c>
      <c r="D272" s="6" t="s">
        <v>2389</v>
      </c>
      <c r="E272" s="6" t="s">
        <v>2393</v>
      </c>
      <c r="F272" s="6" t="s">
        <v>340</v>
      </c>
      <c r="G272" s="2" t="s">
        <v>3</v>
      </c>
      <c r="H272" s="898">
        <v>58.19</v>
      </c>
      <c r="I272" s="625">
        <f t="shared" si="24"/>
        <v>29.094999999999999</v>
      </c>
      <c r="J272" s="625">
        <f t="shared" si="25"/>
        <v>19.396666666666665</v>
      </c>
      <c r="K272" s="624">
        <f t="shared" si="26"/>
        <v>69.828000000000003</v>
      </c>
      <c r="L272" s="617">
        <v>42816</v>
      </c>
      <c r="M272" s="2" t="s">
        <v>1648</v>
      </c>
      <c r="N272" s="177">
        <v>6</v>
      </c>
      <c r="O272" s="616"/>
      <c r="Q272" s="715">
        <f t="shared" si="27"/>
        <v>349.14</v>
      </c>
    </row>
    <row r="273" spans="1:17" s="155" customFormat="1" ht="15.75" x14ac:dyDescent="0.25">
      <c r="A273" s="521" t="s">
        <v>1576</v>
      </c>
      <c r="B273" s="886" t="s">
        <v>2433</v>
      </c>
      <c r="C273" s="886" t="s">
        <v>2386</v>
      </c>
      <c r="D273" s="6" t="s">
        <v>2169</v>
      </c>
      <c r="E273" s="6" t="s">
        <v>621</v>
      </c>
      <c r="F273" s="6" t="s">
        <v>2075</v>
      </c>
      <c r="G273" s="6" t="s">
        <v>3</v>
      </c>
      <c r="H273" s="898">
        <v>30.68</v>
      </c>
      <c r="I273" s="627">
        <f t="shared" si="24"/>
        <v>15.34</v>
      </c>
      <c r="J273" s="627">
        <f t="shared" si="25"/>
        <v>10.226666666666667</v>
      </c>
      <c r="K273" s="626">
        <f t="shared" si="26"/>
        <v>36.816000000000003</v>
      </c>
      <c r="L273" s="617">
        <v>42816</v>
      </c>
      <c r="M273" s="2" t="s">
        <v>1648</v>
      </c>
      <c r="N273" s="177">
        <v>1</v>
      </c>
      <c r="O273" s="616"/>
      <c r="Q273" s="715">
        <f t="shared" si="27"/>
        <v>30.68</v>
      </c>
    </row>
    <row r="274" spans="1:17" s="155" customFormat="1" ht="15.75" x14ac:dyDescent="0.25">
      <c r="A274" s="521" t="s">
        <v>1576</v>
      </c>
      <c r="B274" s="886" t="s">
        <v>3149</v>
      </c>
      <c r="C274" s="886" t="s">
        <v>3150</v>
      </c>
      <c r="D274" s="6" t="s">
        <v>3151</v>
      </c>
      <c r="E274" s="6"/>
      <c r="F274" s="6"/>
      <c r="G274" s="6" t="s">
        <v>3</v>
      </c>
      <c r="H274" s="898">
        <v>34.08</v>
      </c>
      <c r="I274" s="625">
        <f t="shared" si="24"/>
        <v>17.04</v>
      </c>
      <c r="J274" s="625">
        <f t="shared" si="25"/>
        <v>11.36</v>
      </c>
      <c r="K274" s="624">
        <f t="shared" si="26"/>
        <v>40.896000000000001</v>
      </c>
      <c r="L274" s="614">
        <v>42816</v>
      </c>
      <c r="M274" s="2" t="s">
        <v>1648</v>
      </c>
      <c r="N274" s="177">
        <v>6</v>
      </c>
      <c r="O274" s="616"/>
      <c r="Q274" s="715">
        <f t="shared" si="27"/>
        <v>204.48</v>
      </c>
    </row>
    <row r="275" spans="1:17" s="155" customFormat="1" ht="15.75" x14ac:dyDescent="0.25">
      <c r="A275" s="521" t="s">
        <v>1576</v>
      </c>
      <c r="B275" s="886" t="s">
        <v>3149</v>
      </c>
      <c r="C275" s="886" t="s">
        <v>3152</v>
      </c>
      <c r="D275" s="6" t="s">
        <v>3153</v>
      </c>
      <c r="E275" s="6"/>
      <c r="F275" s="6"/>
      <c r="G275" s="2" t="s">
        <v>3</v>
      </c>
      <c r="H275" s="898">
        <v>34.08</v>
      </c>
      <c r="I275" s="627">
        <f t="shared" si="24"/>
        <v>17.04</v>
      </c>
      <c r="J275" s="627">
        <f t="shared" si="25"/>
        <v>11.36</v>
      </c>
      <c r="K275" s="626">
        <f t="shared" si="26"/>
        <v>40.896000000000001</v>
      </c>
      <c r="L275" s="617">
        <v>42816</v>
      </c>
      <c r="M275" s="2" t="s">
        <v>1648</v>
      </c>
      <c r="N275" s="177">
        <v>7</v>
      </c>
      <c r="O275" s="616"/>
      <c r="Q275" s="715">
        <f t="shared" si="27"/>
        <v>238.56</v>
      </c>
    </row>
    <row r="276" spans="1:17" s="155" customFormat="1" ht="15.75" x14ac:dyDescent="0.25">
      <c r="A276" s="521" t="s">
        <v>844</v>
      </c>
      <c r="B276" s="886" t="s">
        <v>3158</v>
      </c>
      <c r="C276" s="886" t="s">
        <v>3159</v>
      </c>
      <c r="D276" s="6" t="s">
        <v>3160</v>
      </c>
      <c r="E276" s="6"/>
      <c r="F276" s="6"/>
      <c r="G276" s="6" t="s">
        <v>3</v>
      </c>
      <c r="H276" s="898">
        <v>38.19</v>
      </c>
      <c r="I276" s="625">
        <f t="shared" ref="I276:I336" si="28">+H276/2</f>
        <v>19.094999999999999</v>
      </c>
      <c r="J276" s="625">
        <f t="shared" ref="J276:J336" si="29">+H276/3</f>
        <v>12.729999999999999</v>
      </c>
      <c r="K276" s="624">
        <f t="shared" ref="K276:K336" si="30">+H276+(H276*20%)</f>
        <v>45.827999999999996</v>
      </c>
      <c r="L276" s="617">
        <v>42816</v>
      </c>
      <c r="M276" s="2" t="s">
        <v>1648</v>
      </c>
      <c r="N276" s="177">
        <v>3</v>
      </c>
      <c r="O276" s="616"/>
      <c r="Q276" s="715">
        <f t="shared" si="27"/>
        <v>114.57</v>
      </c>
    </row>
    <row r="277" spans="1:17" s="155" customFormat="1" ht="15.75" x14ac:dyDescent="0.25">
      <c r="A277" s="521" t="s">
        <v>1576</v>
      </c>
      <c r="B277" s="886" t="s">
        <v>2605</v>
      </c>
      <c r="C277" s="886" t="s">
        <v>2566</v>
      </c>
      <c r="D277" s="6" t="s">
        <v>2647</v>
      </c>
      <c r="E277" s="6"/>
      <c r="F277" s="6" t="s">
        <v>528</v>
      </c>
      <c r="G277" s="6" t="s">
        <v>3</v>
      </c>
      <c r="H277" s="898">
        <v>105.1</v>
      </c>
      <c r="I277" s="627">
        <f t="shared" si="28"/>
        <v>52.55</v>
      </c>
      <c r="J277" s="627">
        <f t="shared" si="29"/>
        <v>35.033333333333331</v>
      </c>
      <c r="K277" s="626">
        <f t="shared" si="30"/>
        <v>126.11999999999999</v>
      </c>
      <c r="L277" s="617">
        <v>42816</v>
      </c>
      <c r="M277" s="2" t="s">
        <v>1648</v>
      </c>
      <c r="N277" s="177">
        <v>11</v>
      </c>
      <c r="O277" s="616"/>
      <c r="Q277" s="715">
        <f t="shared" si="27"/>
        <v>1156.0999999999999</v>
      </c>
    </row>
    <row r="278" spans="1:17" s="155" customFormat="1" ht="15.75" x14ac:dyDescent="0.25">
      <c r="A278" s="521" t="s">
        <v>1576</v>
      </c>
      <c r="B278" s="886" t="s">
        <v>3173</v>
      </c>
      <c r="C278" s="886" t="s">
        <v>3174</v>
      </c>
      <c r="D278" s="6" t="s">
        <v>2695</v>
      </c>
      <c r="E278" s="6"/>
      <c r="F278" s="6"/>
      <c r="G278" s="613" t="s">
        <v>3</v>
      </c>
      <c r="H278" s="898">
        <v>33.299999999999997</v>
      </c>
      <c r="I278" s="625">
        <f t="shared" si="28"/>
        <v>16.649999999999999</v>
      </c>
      <c r="J278" s="625">
        <f t="shared" si="29"/>
        <v>11.1</v>
      </c>
      <c r="K278" s="624">
        <f t="shared" si="30"/>
        <v>39.959999999999994</v>
      </c>
      <c r="L278" s="617">
        <v>42816</v>
      </c>
      <c r="M278" s="2" t="s">
        <v>1648</v>
      </c>
      <c r="N278" s="177">
        <v>4</v>
      </c>
      <c r="O278" s="616"/>
      <c r="Q278" s="715">
        <f t="shared" si="27"/>
        <v>133.19999999999999</v>
      </c>
    </row>
    <row r="279" spans="1:17" s="155" customFormat="1" ht="15.75" x14ac:dyDescent="0.25">
      <c r="A279" s="521" t="s">
        <v>1576</v>
      </c>
      <c r="B279" s="886" t="s">
        <v>2143</v>
      </c>
      <c r="C279" s="886" t="s">
        <v>3170</v>
      </c>
      <c r="D279" s="6" t="s">
        <v>3171</v>
      </c>
      <c r="E279" s="6"/>
      <c r="F279" s="6"/>
      <c r="G279" s="2" t="s">
        <v>3</v>
      </c>
      <c r="H279" s="898">
        <v>34.71</v>
      </c>
      <c r="I279" s="627">
        <f t="shared" si="28"/>
        <v>17.355</v>
      </c>
      <c r="J279" s="627">
        <f t="shared" si="29"/>
        <v>11.57</v>
      </c>
      <c r="K279" s="626">
        <f t="shared" si="30"/>
        <v>41.652000000000001</v>
      </c>
      <c r="L279" s="614">
        <v>42816</v>
      </c>
      <c r="M279" s="2" t="s">
        <v>1648</v>
      </c>
      <c r="N279" s="177">
        <v>3</v>
      </c>
      <c r="O279" s="616"/>
      <c r="Q279" s="715">
        <f t="shared" si="27"/>
        <v>104.13</v>
      </c>
    </row>
    <row r="280" spans="1:17" s="155" customFormat="1" ht="15.75" x14ac:dyDescent="0.25">
      <c r="A280" s="521" t="s">
        <v>1576</v>
      </c>
      <c r="B280" s="886" t="s">
        <v>2271</v>
      </c>
      <c r="C280" s="886" t="s">
        <v>164</v>
      </c>
      <c r="D280" s="6" t="s">
        <v>817</v>
      </c>
      <c r="E280" s="6"/>
      <c r="F280" s="6" t="s">
        <v>1295</v>
      </c>
      <c r="G280" s="2" t="s">
        <v>3</v>
      </c>
      <c r="H280" s="898">
        <v>35.15</v>
      </c>
      <c r="I280" s="625">
        <f t="shared" si="28"/>
        <v>17.574999999999999</v>
      </c>
      <c r="J280" s="625">
        <f t="shared" si="29"/>
        <v>11.716666666666667</v>
      </c>
      <c r="K280" s="624">
        <f t="shared" si="30"/>
        <v>42.18</v>
      </c>
      <c r="L280" s="617">
        <v>42816</v>
      </c>
      <c r="M280" s="2" t="s">
        <v>1648</v>
      </c>
      <c r="N280" s="177">
        <v>3</v>
      </c>
      <c r="O280" s="616"/>
      <c r="Q280" s="715">
        <f t="shared" si="27"/>
        <v>105.44999999999999</v>
      </c>
    </row>
    <row r="281" spans="1:17" s="155" customFormat="1" ht="15.75" x14ac:dyDescent="0.25">
      <c r="A281" s="521" t="s">
        <v>203</v>
      </c>
      <c r="B281" s="886" t="s">
        <v>880</v>
      </c>
      <c r="C281" s="886" t="s">
        <v>881</v>
      </c>
      <c r="D281" s="6" t="s">
        <v>882</v>
      </c>
      <c r="E281" s="6"/>
      <c r="F281" s="6" t="s">
        <v>883</v>
      </c>
      <c r="G281" s="6" t="s">
        <v>3</v>
      </c>
      <c r="H281" s="897">
        <v>19.68</v>
      </c>
      <c r="I281" s="627">
        <f t="shared" si="28"/>
        <v>9.84</v>
      </c>
      <c r="J281" s="627">
        <f t="shared" si="29"/>
        <v>6.56</v>
      </c>
      <c r="K281" s="626">
        <f t="shared" si="30"/>
        <v>23.616</v>
      </c>
      <c r="L281" s="617">
        <v>42816</v>
      </c>
      <c r="M281" s="2" t="s">
        <v>1648</v>
      </c>
      <c r="N281" s="177">
        <v>133</v>
      </c>
      <c r="O281" s="616"/>
      <c r="Q281" s="715">
        <f t="shared" si="27"/>
        <v>2617.44</v>
      </c>
    </row>
    <row r="282" spans="1:17" s="155" customFormat="1" ht="15.75" x14ac:dyDescent="0.25">
      <c r="A282" s="521" t="s">
        <v>1575</v>
      </c>
      <c r="B282" s="886" t="s">
        <v>3137</v>
      </c>
      <c r="C282" s="886" t="s">
        <v>2876</v>
      </c>
      <c r="D282" s="6" t="s">
        <v>2877</v>
      </c>
      <c r="E282" s="6"/>
      <c r="F282" s="6"/>
      <c r="G282" s="6" t="s">
        <v>3</v>
      </c>
      <c r="H282" s="897">
        <v>37.69</v>
      </c>
      <c r="I282" s="625">
        <f t="shared" si="28"/>
        <v>18.844999999999999</v>
      </c>
      <c r="J282" s="625">
        <f t="shared" si="29"/>
        <v>12.563333333333333</v>
      </c>
      <c r="K282" s="624">
        <f t="shared" si="30"/>
        <v>45.227999999999994</v>
      </c>
      <c r="L282" s="617">
        <v>42816</v>
      </c>
      <c r="M282" s="2" t="s">
        <v>1648</v>
      </c>
      <c r="N282" s="177">
        <v>7</v>
      </c>
      <c r="O282" s="616"/>
      <c r="Q282" s="715">
        <f t="shared" si="27"/>
        <v>263.83</v>
      </c>
    </row>
    <row r="283" spans="1:17" s="155" customFormat="1" ht="15.75" x14ac:dyDescent="0.25">
      <c r="A283" s="521" t="s">
        <v>1575</v>
      </c>
      <c r="B283" s="886" t="s">
        <v>2578</v>
      </c>
      <c r="C283" s="886" t="s">
        <v>2614</v>
      </c>
      <c r="D283" s="6" t="s">
        <v>3181</v>
      </c>
      <c r="E283" s="6"/>
      <c r="F283" s="6"/>
      <c r="G283" s="2" t="s">
        <v>3</v>
      </c>
      <c r="H283" s="897">
        <v>39.96</v>
      </c>
      <c r="I283" s="627">
        <f t="shared" si="28"/>
        <v>19.98</v>
      </c>
      <c r="J283" s="627">
        <f t="shared" si="29"/>
        <v>13.32</v>
      </c>
      <c r="K283" s="626">
        <f t="shared" si="30"/>
        <v>47.951999999999998</v>
      </c>
      <c r="L283" s="617">
        <v>42816</v>
      </c>
      <c r="M283" s="2" t="s">
        <v>1648</v>
      </c>
      <c r="N283" s="177">
        <v>4</v>
      </c>
      <c r="O283" s="616"/>
      <c r="Q283" s="715">
        <f t="shared" si="27"/>
        <v>159.84</v>
      </c>
    </row>
    <row r="284" spans="1:17" s="155" customFormat="1" ht="15.75" x14ac:dyDescent="0.25">
      <c r="A284" s="521" t="s">
        <v>1575</v>
      </c>
      <c r="B284" s="886" t="s">
        <v>1063</v>
      </c>
      <c r="C284" s="886" t="s">
        <v>1105</v>
      </c>
      <c r="D284" s="6" t="s">
        <v>1107</v>
      </c>
      <c r="E284" s="6"/>
      <c r="F284" s="6" t="s">
        <v>1495</v>
      </c>
      <c r="G284" s="6" t="s">
        <v>3</v>
      </c>
      <c r="H284" s="897">
        <v>13.32</v>
      </c>
      <c r="I284" s="625">
        <f t="shared" si="28"/>
        <v>6.66</v>
      </c>
      <c r="J284" s="625">
        <f t="shared" si="29"/>
        <v>4.4400000000000004</v>
      </c>
      <c r="K284" s="624">
        <f t="shared" si="30"/>
        <v>15.984</v>
      </c>
      <c r="L284" s="614">
        <v>42816</v>
      </c>
      <c r="M284" s="2" t="s">
        <v>1648</v>
      </c>
      <c r="N284" s="177">
        <v>66</v>
      </c>
      <c r="O284" s="616"/>
      <c r="Q284" s="715">
        <f t="shared" si="27"/>
        <v>879.12</v>
      </c>
    </row>
    <row r="285" spans="1:17" s="155" customFormat="1" ht="15.75" x14ac:dyDescent="0.25">
      <c r="A285" s="521" t="s">
        <v>1575</v>
      </c>
      <c r="B285" s="886" t="s">
        <v>1063</v>
      </c>
      <c r="C285" s="886" t="s">
        <v>1104</v>
      </c>
      <c r="D285" s="6" t="s">
        <v>1494</v>
      </c>
      <c r="E285" s="6" t="s">
        <v>1496</v>
      </c>
      <c r="F285" s="6" t="s">
        <v>1495</v>
      </c>
      <c r="G285" s="6" t="s">
        <v>3</v>
      </c>
      <c r="H285" s="898">
        <v>10.45</v>
      </c>
      <c r="I285" s="627">
        <f t="shared" si="28"/>
        <v>5.2249999999999996</v>
      </c>
      <c r="J285" s="627">
        <f t="shared" si="29"/>
        <v>3.4833333333333329</v>
      </c>
      <c r="K285" s="626">
        <f t="shared" si="30"/>
        <v>12.54</v>
      </c>
      <c r="L285" s="617">
        <v>42816</v>
      </c>
      <c r="M285" s="2" t="s">
        <v>1648</v>
      </c>
      <c r="N285" s="177">
        <v>17</v>
      </c>
      <c r="O285" s="616"/>
      <c r="Q285" s="715">
        <f t="shared" si="27"/>
        <v>177.64999999999998</v>
      </c>
    </row>
    <row r="286" spans="1:17" s="155" customFormat="1" ht="15.75" x14ac:dyDescent="0.25">
      <c r="A286" s="522" t="s">
        <v>1575</v>
      </c>
      <c r="B286" s="890" t="s">
        <v>1589</v>
      </c>
      <c r="C286" s="890" t="s">
        <v>1670</v>
      </c>
      <c r="D286" s="623" t="s">
        <v>1671</v>
      </c>
      <c r="E286" s="6"/>
      <c r="F286" s="6" t="s">
        <v>1620</v>
      </c>
      <c r="G286" s="613" t="s">
        <v>3</v>
      </c>
      <c r="H286" s="898">
        <v>49.27</v>
      </c>
      <c r="I286" s="625">
        <f t="shared" si="28"/>
        <v>24.635000000000002</v>
      </c>
      <c r="J286" s="625">
        <f t="shared" si="29"/>
        <v>16.423333333333336</v>
      </c>
      <c r="K286" s="624">
        <f t="shared" si="30"/>
        <v>59.124000000000002</v>
      </c>
      <c r="L286" s="617">
        <v>42816</v>
      </c>
      <c r="M286" s="2" t="s">
        <v>1648</v>
      </c>
      <c r="N286" s="618">
        <v>7</v>
      </c>
      <c r="O286" s="616"/>
      <c r="Q286" s="715">
        <f t="shared" si="27"/>
        <v>344.89000000000004</v>
      </c>
    </row>
    <row r="287" spans="1:17" s="155" customFormat="1" ht="15.75" x14ac:dyDescent="0.25">
      <c r="A287" s="521" t="s">
        <v>844</v>
      </c>
      <c r="B287" s="886" t="s">
        <v>2239</v>
      </c>
      <c r="C287" s="886" t="s">
        <v>1261</v>
      </c>
      <c r="D287" s="6" t="s">
        <v>2739</v>
      </c>
      <c r="E287" s="6"/>
      <c r="F287" s="6" t="s">
        <v>1794</v>
      </c>
      <c r="G287" s="2" t="s">
        <v>3</v>
      </c>
      <c r="H287" s="898">
        <v>36.25</v>
      </c>
      <c r="I287" s="627">
        <f t="shared" si="28"/>
        <v>18.125</v>
      </c>
      <c r="J287" s="627">
        <f t="shared" si="29"/>
        <v>12.083333333333334</v>
      </c>
      <c r="K287" s="626">
        <f t="shared" si="30"/>
        <v>43.5</v>
      </c>
      <c r="L287" s="617">
        <v>42816</v>
      </c>
      <c r="M287" s="2" t="s">
        <v>1648</v>
      </c>
      <c r="N287" s="177">
        <v>4</v>
      </c>
      <c r="O287" s="616"/>
      <c r="Q287" s="715">
        <f t="shared" si="27"/>
        <v>145</v>
      </c>
    </row>
    <row r="288" spans="1:17" s="155" customFormat="1" ht="15.75" x14ac:dyDescent="0.25">
      <c r="A288" s="521" t="s">
        <v>844</v>
      </c>
      <c r="B288" s="886" t="s">
        <v>3137</v>
      </c>
      <c r="C288" s="886" t="s">
        <v>2874</v>
      </c>
      <c r="D288" s="6" t="s">
        <v>2875</v>
      </c>
      <c r="E288" s="6"/>
      <c r="F288" s="6"/>
      <c r="G288" s="2" t="s">
        <v>3</v>
      </c>
      <c r="H288" s="898">
        <v>37.69</v>
      </c>
      <c r="I288" s="625">
        <f t="shared" si="28"/>
        <v>18.844999999999999</v>
      </c>
      <c r="J288" s="625">
        <f t="shared" si="29"/>
        <v>12.563333333333333</v>
      </c>
      <c r="K288" s="624">
        <f t="shared" si="30"/>
        <v>45.227999999999994</v>
      </c>
      <c r="L288" s="617">
        <v>42816</v>
      </c>
      <c r="M288" s="2" t="s">
        <v>1648</v>
      </c>
      <c r="N288" s="177">
        <v>10</v>
      </c>
      <c r="O288" s="616"/>
      <c r="Q288" s="715">
        <f t="shared" si="27"/>
        <v>376.9</v>
      </c>
    </row>
    <row r="289" spans="1:17" s="155" customFormat="1" ht="15.75" x14ac:dyDescent="0.25">
      <c r="A289" s="521" t="s">
        <v>844</v>
      </c>
      <c r="B289" s="886" t="s">
        <v>3137</v>
      </c>
      <c r="C289" s="886" t="s">
        <v>2896</v>
      </c>
      <c r="D289" s="6" t="s">
        <v>2897</v>
      </c>
      <c r="E289" s="6"/>
      <c r="F289" s="6"/>
      <c r="G289" s="6" t="s">
        <v>3</v>
      </c>
      <c r="H289" s="898">
        <v>37.69</v>
      </c>
      <c r="I289" s="627">
        <f t="shared" si="28"/>
        <v>18.844999999999999</v>
      </c>
      <c r="J289" s="627">
        <f t="shared" si="29"/>
        <v>12.563333333333333</v>
      </c>
      <c r="K289" s="626">
        <f t="shared" si="30"/>
        <v>45.227999999999994</v>
      </c>
      <c r="L289" s="614">
        <v>42816</v>
      </c>
      <c r="M289" s="2" t="s">
        <v>1648</v>
      </c>
      <c r="N289" s="177">
        <v>4</v>
      </c>
      <c r="O289" s="616"/>
      <c r="Q289" s="715">
        <f t="shared" si="27"/>
        <v>150.76</v>
      </c>
    </row>
    <row r="290" spans="1:17" s="155" customFormat="1" ht="15.75" x14ac:dyDescent="0.25">
      <c r="A290" s="521" t="s">
        <v>844</v>
      </c>
      <c r="B290" s="886" t="s">
        <v>1674</v>
      </c>
      <c r="C290" s="891" t="s">
        <v>1675</v>
      </c>
      <c r="D290" s="2" t="s">
        <v>1676</v>
      </c>
      <c r="E290" s="6"/>
      <c r="F290" s="6" t="s">
        <v>338</v>
      </c>
      <c r="G290" s="6" t="s">
        <v>3</v>
      </c>
      <c r="H290" s="898">
        <v>54.95</v>
      </c>
      <c r="I290" s="625">
        <f t="shared" si="28"/>
        <v>27.475000000000001</v>
      </c>
      <c r="J290" s="625">
        <f t="shared" si="29"/>
        <v>18.316666666666666</v>
      </c>
      <c r="K290" s="624">
        <f t="shared" si="30"/>
        <v>65.94</v>
      </c>
      <c r="L290" s="617">
        <v>42816</v>
      </c>
      <c r="M290" s="2" t="s">
        <v>1648</v>
      </c>
      <c r="N290" s="618">
        <v>18</v>
      </c>
      <c r="O290" s="616"/>
      <c r="Q290" s="715">
        <f t="shared" si="27"/>
        <v>989.1</v>
      </c>
    </row>
    <row r="291" spans="1:17" s="155" customFormat="1" ht="15.75" x14ac:dyDescent="0.25">
      <c r="A291" s="522" t="s">
        <v>844</v>
      </c>
      <c r="B291" s="890" t="s">
        <v>2143</v>
      </c>
      <c r="C291" s="890" t="s">
        <v>2138</v>
      </c>
      <c r="D291" s="512" t="s">
        <v>2139</v>
      </c>
      <c r="E291" s="6"/>
      <c r="F291" s="6" t="s">
        <v>1620</v>
      </c>
      <c r="G291" s="2" t="s">
        <v>3</v>
      </c>
      <c r="H291" s="898">
        <v>34.71</v>
      </c>
      <c r="I291" s="627">
        <f t="shared" si="28"/>
        <v>17.355</v>
      </c>
      <c r="J291" s="627">
        <f t="shared" si="29"/>
        <v>11.57</v>
      </c>
      <c r="K291" s="626">
        <f t="shared" si="30"/>
        <v>41.652000000000001</v>
      </c>
      <c r="L291" s="617">
        <v>42816</v>
      </c>
      <c r="M291" s="2" t="s">
        <v>1648</v>
      </c>
      <c r="N291" s="618">
        <v>4</v>
      </c>
      <c r="O291" s="616"/>
      <c r="Q291" s="715">
        <f t="shared" si="27"/>
        <v>138.84</v>
      </c>
    </row>
    <row r="292" spans="1:17" s="155" customFormat="1" ht="15.75" x14ac:dyDescent="0.25">
      <c r="A292" s="522" t="s">
        <v>844</v>
      </c>
      <c r="B292" s="890" t="s">
        <v>3630</v>
      </c>
      <c r="C292" s="890" t="s">
        <v>3626</v>
      </c>
      <c r="D292" s="512" t="s">
        <v>3627</v>
      </c>
      <c r="E292" s="6"/>
      <c r="F292" s="6"/>
      <c r="G292" s="6" t="s">
        <v>3</v>
      </c>
      <c r="H292" s="898">
        <v>29.83</v>
      </c>
      <c r="I292" s="625">
        <f t="shared" si="28"/>
        <v>14.914999999999999</v>
      </c>
      <c r="J292" s="625">
        <f t="shared" si="29"/>
        <v>9.9433333333333334</v>
      </c>
      <c r="K292" s="624">
        <f t="shared" si="30"/>
        <v>35.795999999999999</v>
      </c>
      <c r="L292" s="617">
        <v>42816</v>
      </c>
      <c r="M292" s="2" t="s">
        <v>1648</v>
      </c>
      <c r="N292" s="618">
        <v>4</v>
      </c>
      <c r="O292" s="616"/>
      <c r="Q292" s="715">
        <f t="shared" si="27"/>
        <v>119.32</v>
      </c>
    </row>
    <row r="293" spans="1:17" s="155" customFormat="1" ht="15.75" x14ac:dyDescent="0.25">
      <c r="A293" s="522" t="s">
        <v>844</v>
      </c>
      <c r="B293" s="890" t="s">
        <v>3630</v>
      </c>
      <c r="C293" s="890" t="s">
        <v>3631</v>
      </c>
      <c r="D293" s="512" t="s">
        <v>3632</v>
      </c>
      <c r="E293" s="6"/>
      <c r="F293" s="6"/>
      <c r="G293" s="6" t="s">
        <v>3</v>
      </c>
      <c r="H293" s="898">
        <v>29.83</v>
      </c>
      <c r="I293" s="627">
        <f t="shared" si="28"/>
        <v>14.914999999999999</v>
      </c>
      <c r="J293" s="627">
        <f t="shared" si="29"/>
        <v>9.9433333333333334</v>
      </c>
      <c r="K293" s="626">
        <f t="shared" si="30"/>
        <v>35.795999999999999</v>
      </c>
      <c r="L293" s="617">
        <v>42816</v>
      </c>
      <c r="M293" s="2" t="s">
        <v>1648</v>
      </c>
      <c r="N293" s="618">
        <v>5</v>
      </c>
      <c r="O293" s="616"/>
      <c r="Q293" s="715">
        <f t="shared" si="27"/>
        <v>149.14999999999998</v>
      </c>
    </row>
    <row r="294" spans="1:17" s="155" customFormat="1" ht="15.75" x14ac:dyDescent="0.25">
      <c r="A294" s="521" t="s">
        <v>843</v>
      </c>
      <c r="B294" s="886" t="s">
        <v>3143</v>
      </c>
      <c r="C294" s="886" t="s">
        <v>3144</v>
      </c>
      <c r="D294" s="6" t="s">
        <v>3145</v>
      </c>
      <c r="E294" s="6"/>
      <c r="F294" s="6"/>
      <c r="G294" s="613" t="s">
        <v>3</v>
      </c>
      <c r="H294" s="898">
        <v>18.149999999999999</v>
      </c>
      <c r="I294" s="625">
        <f t="shared" si="28"/>
        <v>9.0749999999999993</v>
      </c>
      <c r="J294" s="625">
        <f t="shared" si="29"/>
        <v>6.05</v>
      </c>
      <c r="K294" s="624">
        <f t="shared" si="30"/>
        <v>21.779999999999998</v>
      </c>
      <c r="L294" s="614">
        <v>42816</v>
      </c>
      <c r="M294" s="2" t="s">
        <v>1648</v>
      </c>
      <c r="N294" s="177">
        <v>2</v>
      </c>
      <c r="O294" s="616"/>
      <c r="Q294" s="715">
        <f t="shared" si="27"/>
        <v>36.299999999999997</v>
      </c>
    </row>
    <row r="295" spans="1:17" s="155" customFormat="1" ht="15.75" x14ac:dyDescent="0.25">
      <c r="A295" s="521" t="s">
        <v>843</v>
      </c>
      <c r="B295" s="886" t="s">
        <v>729</v>
      </c>
      <c r="C295" s="886" t="s">
        <v>576</v>
      </c>
      <c r="D295" s="6" t="s">
        <v>744</v>
      </c>
      <c r="E295" s="6"/>
      <c r="F295" s="6"/>
      <c r="G295" s="2" t="s">
        <v>3</v>
      </c>
      <c r="H295" s="898">
        <v>45.69</v>
      </c>
      <c r="I295" s="627">
        <f t="shared" si="28"/>
        <v>22.844999999999999</v>
      </c>
      <c r="J295" s="627">
        <f t="shared" si="29"/>
        <v>15.229999999999999</v>
      </c>
      <c r="K295" s="626">
        <f t="shared" si="30"/>
        <v>54.827999999999996</v>
      </c>
      <c r="L295" s="617">
        <v>42816</v>
      </c>
      <c r="M295" s="2" t="s">
        <v>1648</v>
      </c>
      <c r="N295" s="177">
        <v>1</v>
      </c>
      <c r="O295" s="616"/>
      <c r="Q295" s="715">
        <f t="shared" si="27"/>
        <v>45.69</v>
      </c>
    </row>
    <row r="296" spans="1:17" s="155" customFormat="1" ht="15.75" x14ac:dyDescent="0.25">
      <c r="A296" s="521" t="s">
        <v>843</v>
      </c>
      <c r="B296" s="886" t="s">
        <v>57</v>
      </c>
      <c r="C296" s="886" t="s">
        <v>58</v>
      </c>
      <c r="D296" s="6" t="s">
        <v>212</v>
      </c>
      <c r="E296" s="6"/>
      <c r="F296" s="6" t="s">
        <v>338</v>
      </c>
      <c r="G296" s="2" t="s">
        <v>3</v>
      </c>
      <c r="H296" s="897">
        <v>47.31</v>
      </c>
      <c r="I296" s="625">
        <f t="shared" si="28"/>
        <v>23.655000000000001</v>
      </c>
      <c r="J296" s="625">
        <f t="shared" si="29"/>
        <v>15.770000000000001</v>
      </c>
      <c r="K296" s="624">
        <f t="shared" si="30"/>
        <v>56.772000000000006</v>
      </c>
      <c r="L296" s="617">
        <v>42816</v>
      </c>
      <c r="M296" s="2" t="s">
        <v>1648</v>
      </c>
      <c r="N296" s="177">
        <v>1</v>
      </c>
      <c r="O296" s="616"/>
      <c r="Q296" s="715">
        <f t="shared" si="27"/>
        <v>47.31</v>
      </c>
    </row>
    <row r="297" spans="1:17" s="155" customFormat="1" ht="15.75" x14ac:dyDescent="0.25">
      <c r="A297" s="521" t="s">
        <v>843</v>
      </c>
      <c r="B297" s="886" t="s">
        <v>600</v>
      </c>
      <c r="C297" s="886" t="s">
        <v>2766</v>
      </c>
      <c r="D297" s="6" t="s">
        <v>2745</v>
      </c>
      <c r="E297" s="6"/>
      <c r="F297" s="6" t="s">
        <v>338</v>
      </c>
      <c r="G297" s="6" t="s">
        <v>3</v>
      </c>
      <c r="H297" s="897">
        <v>53</v>
      </c>
      <c r="I297" s="627">
        <f t="shared" si="28"/>
        <v>26.5</v>
      </c>
      <c r="J297" s="627">
        <f t="shared" si="29"/>
        <v>17.666666666666668</v>
      </c>
      <c r="K297" s="626">
        <f t="shared" si="30"/>
        <v>63.6</v>
      </c>
      <c r="L297" s="617">
        <v>42816</v>
      </c>
      <c r="M297" s="2" t="s">
        <v>1648</v>
      </c>
      <c r="N297" s="177">
        <v>6</v>
      </c>
      <c r="O297" s="616"/>
      <c r="Q297" s="715">
        <f t="shared" si="27"/>
        <v>318</v>
      </c>
    </row>
    <row r="298" spans="1:17" s="155" customFormat="1" ht="15.75" x14ac:dyDescent="0.25">
      <c r="A298" s="521" t="s">
        <v>843</v>
      </c>
      <c r="B298" s="886" t="s">
        <v>97</v>
      </c>
      <c r="C298" s="886" t="s">
        <v>98</v>
      </c>
      <c r="D298" s="6" t="s">
        <v>314</v>
      </c>
      <c r="E298" s="6"/>
      <c r="F298" s="6" t="s">
        <v>362</v>
      </c>
      <c r="G298" s="6" t="s">
        <v>3</v>
      </c>
      <c r="H298" s="897">
        <v>2.09</v>
      </c>
      <c r="I298" s="625">
        <f t="shared" si="28"/>
        <v>1.0449999999999999</v>
      </c>
      <c r="J298" s="625">
        <f t="shared" si="29"/>
        <v>0.69666666666666666</v>
      </c>
      <c r="K298" s="624">
        <f t="shared" si="30"/>
        <v>2.508</v>
      </c>
      <c r="L298" s="617">
        <v>42816</v>
      </c>
      <c r="M298" s="2" t="s">
        <v>1648</v>
      </c>
      <c r="N298" s="177">
        <v>29</v>
      </c>
      <c r="O298" s="616"/>
      <c r="Q298" s="715">
        <f t="shared" si="27"/>
        <v>60.61</v>
      </c>
    </row>
    <row r="299" spans="1:17" s="155" customFormat="1" ht="15.75" x14ac:dyDescent="0.25">
      <c r="A299" s="521" t="s">
        <v>843</v>
      </c>
      <c r="B299" s="886" t="s">
        <v>43</v>
      </c>
      <c r="C299" s="886" t="s">
        <v>143</v>
      </c>
      <c r="D299" s="6" t="s">
        <v>309</v>
      </c>
      <c r="E299" s="6" t="s">
        <v>1724</v>
      </c>
      <c r="F299" s="6" t="s">
        <v>362</v>
      </c>
      <c r="G299" s="2" t="s">
        <v>3</v>
      </c>
      <c r="H299" s="897">
        <v>28.06</v>
      </c>
      <c r="I299" s="627">
        <f t="shared" si="28"/>
        <v>14.03</v>
      </c>
      <c r="J299" s="627">
        <f t="shared" si="29"/>
        <v>9.3533333333333335</v>
      </c>
      <c r="K299" s="626">
        <f t="shared" si="30"/>
        <v>33.671999999999997</v>
      </c>
      <c r="L299" s="614">
        <v>42816</v>
      </c>
      <c r="M299" s="2" t="s">
        <v>1648</v>
      </c>
      <c r="N299" s="177">
        <v>1</v>
      </c>
      <c r="O299" s="616"/>
      <c r="Q299" s="715">
        <f t="shared" si="27"/>
        <v>28.06</v>
      </c>
    </row>
    <row r="300" spans="1:17" s="155" customFormat="1" ht="15.75" x14ac:dyDescent="0.25">
      <c r="A300" s="6" t="s">
        <v>843</v>
      </c>
      <c r="B300" s="886" t="s">
        <v>791</v>
      </c>
      <c r="C300" s="886" t="s">
        <v>1062</v>
      </c>
      <c r="D300" s="6" t="s">
        <v>799</v>
      </c>
      <c r="E300" s="6"/>
      <c r="F300" s="6" t="s">
        <v>338</v>
      </c>
      <c r="G300" s="6" t="s">
        <v>3</v>
      </c>
      <c r="H300" s="898">
        <v>31.6</v>
      </c>
      <c r="I300" s="625">
        <f t="shared" si="28"/>
        <v>15.8</v>
      </c>
      <c r="J300" s="625">
        <f t="shared" si="29"/>
        <v>10.533333333333333</v>
      </c>
      <c r="K300" s="624">
        <f t="shared" si="30"/>
        <v>37.92</v>
      </c>
      <c r="L300" s="617">
        <v>42816</v>
      </c>
      <c r="M300" s="2" t="s">
        <v>1648</v>
      </c>
      <c r="N300" s="177">
        <v>2</v>
      </c>
      <c r="O300" s="616"/>
      <c r="Q300" s="715">
        <f t="shared" si="27"/>
        <v>63.2</v>
      </c>
    </row>
    <row r="301" spans="1:17" s="155" customFormat="1" ht="15.75" x14ac:dyDescent="0.25">
      <c r="A301" s="521" t="s">
        <v>843</v>
      </c>
      <c r="B301" s="886" t="s">
        <v>136</v>
      </c>
      <c r="C301" s="886" t="s">
        <v>317</v>
      </c>
      <c r="D301" s="6" t="s">
        <v>316</v>
      </c>
      <c r="E301" s="6"/>
      <c r="F301" s="6" t="s">
        <v>368</v>
      </c>
      <c r="G301" s="6" t="s">
        <v>3</v>
      </c>
      <c r="H301" s="897">
        <v>57</v>
      </c>
      <c r="I301" s="627">
        <f t="shared" si="28"/>
        <v>28.5</v>
      </c>
      <c r="J301" s="627">
        <f t="shared" si="29"/>
        <v>19</v>
      </c>
      <c r="K301" s="626">
        <f t="shared" si="30"/>
        <v>68.400000000000006</v>
      </c>
      <c r="L301" s="617">
        <v>42816</v>
      </c>
      <c r="M301" s="2" t="s">
        <v>1648</v>
      </c>
      <c r="N301" s="177">
        <v>1</v>
      </c>
      <c r="O301" s="616"/>
      <c r="Q301" s="715">
        <f t="shared" si="27"/>
        <v>57</v>
      </c>
    </row>
    <row r="302" spans="1:17" s="155" customFormat="1" ht="15.75" x14ac:dyDescent="0.25">
      <c r="A302" s="521" t="s">
        <v>843</v>
      </c>
      <c r="B302" s="886" t="s">
        <v>43</v>
      </c>
      <c r="C302" s="886" t="s">
        <v>42</v>
      </c>
      <c r="D302" s="6" t="s">
        <v>286</v>
      </c>
      <c r="E302" s="6" t="s">
        <v>1728</v>
      </c>
      <c r="F302" s="6" t="s">
        <v>369</v>
      </c>
      <c r="G302" s="613" t="s">
        <v>3</v>
      </c>
      <c r="H302" s="897">
        <v>14.61</v>
      </c>
      <c r="I302" s="625">
        <f t="shared" si="28"/>
        <v>7.3049999999999997</v>
      </c>
      <c r="J302" s="625">
        <f t="shared" si="29"/>
        <v>4.87</v>
      </c>
      <c r="K302" s="624">
        <f t="shared" si="30"/>
        <v>17.532</v>
      </c>
      <c r="L302" s="617">
        <v>42816</v>
      </c>
      <c r="M302" s="2" t="s">
        <v>1648</v>
      </c>
      <c r="N302" s="177">
        <v>6</v>
      </c>
      <c r="O302" s="616"/>
      <c r="Q302" s="715">
        <f t="shared" si="27"/>
        <v>87.66</v>
      </c>
    </row>
    <row r="303" spans="1:17" s="155" customFormat="1" ht="15.75" x14ac:dyDescent="0.25">
      <c r="A303" s="521" t="s">
        <v>843</v>
      </c>
      <c r="B303" s="886" t="s">
        <v>80</v>
      </c>
      <c r="C303" s="886" t="s">
        <v>117</v>
      </c>
      <c r="D303" s="6" t="s">
        <v>287</v>
      </c>
      <c r="E303" s="6" t="s">
        <v>1668</v>
      </c>
      <c r="F303" s="6" t="s">
        <v>370</v>
      </c>
      <c r="G303" s="2" t="s">
        <v>3</v>
      </c>
      <c r="H303" s="897">
        <v>19.2</v>
      </c>
      <c r="I303" s="627">
        <f t="shared" si="28"/>
        <v>9.6</v>
      </c>
      <c r="J303" s="627">
        <f t="shared" si="29"/>
        <v>6.3999999999999995</v>
      </c>
      <c r="K303" s="626">
        <f t="shared" si="30"/>
        <v>23.04</v>
      </c>
      <c r="L303" s="617">
        <v>42816</v>
      </c>
      <c r="M303" s="2" t="s">
        <v>1648</v>
      </c>
      <c r="N303" s="177">
        <v>1</v>
      </c>
      <c r="O303" s="616"/>
      <c r="Q303" s="715">
        <f t="shared" si="27"/>
        <v>19.2</v>
      </c>
    </row>
    <row r="304" spans="1:17" s="155" customFormat="1" ht="15.75" x14ac:dyDescent="0.25">
      <c r="A304" s="521" t="s">
        <v>843</v>
      </c>
      <c r="B304" s="886" t="s">
        <v>94</v>
      </c>
      <c r="C304" s="886" t="s">
        <v>119</v>
      </c>
      <c r="D304" s="6" t="s">
        <v>291</v>
      </c>
      <c r="E304" s="6"/>
      <c r="F304" s="6" t="s">
        <v>372</v>
      </c>
      <c r="G304" s="2" t="s">
        <v>3</v>
      </c>
      <c r="H304" s="897">
        <v>7.05</v>
      </c>
      <c r="I304" s="625">
        <f t="shared" si="28"/>
        <v>3.5249999999999999</v>
      </c>
      <c r="J304" s="625">
        <f t="shared" si="29"/>
        <v>2.35</v>
      </c>
      <c r="K304" s="624">
        <f t="shared" si="30"/>
        <v>8.4600000000000009</v>
      </c>
      <c r="L304" s="614">
        <v>42816</v>
      </c>
      <c r="M304" s="2" t="s">
        <v>1648</v>
      </c>
      <c r="N304" s="177">
        <v>1</v>
      </c>
      <c r="O304" s="616"/>
      <c r="Q304" s="715">
        <f t="shared" si="27"/>
        <v>7.05</v>
      </c>
    </row>
    <row r="305" spans="1:17" s="155" customFormat="1" ht="15.75" x14ac:dyDescent="0.25">
      <c r="A305" s="521" t="s">
        <v>843</v>
      </c>
      <c r="B305" s="886" t="s">
        <v>43</v>
      </c>
      <c r="C305" s="886" t="s">
        <v>330</v>
      </c>
      <c r="D305" s="6" t="s">
        <v>289</v>
      </c>
      <c r="E305" s="6" t="s">
        <v>378</v>
      </c>
      <c r="F305" s="6" t="s">
        <v>369</v>
      </c>
      <c r="G305" s="6" t="s">
        <v>3</v>
      </c>
      <c r="H305" s="897">
        <v>14.61</v>
      </c>
      <c r="I305" s="627">
        <f t="shared" si="28"/>
        <v>7.3049999999999997</v>
      </c>
      <c r="J305" s="627">
        <f t="shared" si="29"/>
        <v>4.87</v>
      </c>
      <c r="K305" s="626">
        <f t="shared" si="30"/>
        <v>17.532</v>
      </c>
      <c r="L305" s="617">
        <v>42816</v>
      </c>
      <c r="M305" s="2" t="s">
        <v>1648</v>
      </c>
      <c r="N305" s="177">
        <v>2</v>
      </c>
      <c r="O305" s="616"/>
      <c r="Q305" s="715">
        <f t="shared" si="27"/>
        <v>29.22</v>
      </c>
    </row>
    <row r="306" spans="1:17" s="155" customFormat="1" ht="15.75" x14ac:dyDescent="0.25">
      <c r="A306" s="521" t="s">
        <v>843</v>
      </c>
      <c r="B306" s="886" t="s">
        <v>121</v>
      </c>
      <c r="C306" s="886" t="s">
        <v>122</v>
      </c>
      <c r="D306" s="6" t="s">
        <v>292</v>
      </c>
      <c r="E306" s="6"/>
      <c r="F306" s="6" t="s">
        <v>373</v>
      </c>
      <c r="G306" s="6" t="s">
        <v>3</v>
      </c>
      <c r="H306" s="897">
        <v>24</v>
      </c>
      <c r="I306" s="625">
        <f t="shared" si="28"/>
        <v>12</v>
      </c>
      <c r="J306" s="625">
        <f t="shared" si="29"/>
        <v>8</v>
      </c>
      <c r="K306" s="624">
        <f t="shared" si="30"/>
        <v>28.8</v>
      </c>
      <c r="L306" s="617">
        <v>42816</v>
      </c>
      <c r="M306" s="2" t="s">
        <v>1648</v>
      </c>
      <c r="N306" s="177">
        <v>1</v>
      </c>
      <c r="O306" s="616"/>
      <c r="Q306" s="715">
        <f t="shared" si="27"/>
        <v>24</v>
      </c>
    </row>
    <row r="307" spans="1:17" s="155" customFormat="1" ht="15.75" x14ac:dyDescent="0.25">
      <c r="A307" s="521" t="s">
        <v>843</v>
      </c>
      <c r="B307" s="886" t="s">
        <v>486</v>
      </c>
      <c r="C307" s="886" t="s">
        <v>487</v>
      </c>
      <c r="D307" s="6" t="s">
        <v>509</v>
      </c>
      <c r="E307" s="6" t="s">
        <v>3183</v>
      </c>
      <c r="F307" s="6" t="s">
        <v>362</v>
      </c>
      <c r="G307" s="2" t="s">
        <v>3</v>
      </c>
      <c r="H307" s="897">
        <v>22.11</v>
      </c>
      <c r="I307" s="627">
        <f t="shared" si="28"/>
        <v>11.055</v>
      </c>
      <c r="J307" s="627">
        <f t="shared" si="29"/>
        <v>7.37</v>
      </c>
      <c r="K307" s="626">
        <f t="shared" si="30"/>
        <v>26.532</v>
      </c>
      <c r="L307" s="617">
        <v>42816</v>
      </c>
      <c r="M307" s="2" t="s">
        <v>1648</v>
      </c>
      <c r="N307" s="177">
        <v>1</v>
      </c>
      <c r="O307" s="616"/>
      <c r="Q307" s="715">
        <f t="shared" si="27"/>
        <v>22.11</v>
      </c>
    </row>
    <row r="308" spans="1:17" s="155" customFormat="1" ht="15.75" x14ac:dyDescent="0.25">
      <c r="A308" s="521" t="s">
        <v>843</v>
      </c>
      <c r="B308" s="886" t="s">
        <v>490</v>
      </c>
      <c r="C308" s="886" t="s">
        <v>491</v>
      </c>
      <c r="D308" s="6" t="s">
        <v>511</v>
      </c>
      <c r="E308" s="6"/>
      <c r="F308" s="6" t="s">
        <v>512</v>
      </c>
      <c r="G308" s="6" t="s">
        <v>3</v>
      </c>
      <c r="H308" s="897">
        <v>13.42</v>
      </c>
      <c r="I308" s="625">
        <f t="shared" si="28"/>
        <v>6.71</v>
      </c>
      <c r="J308" s="625">
        <f t="shared" si="29"/>
        <v>4.4733333333333336</v>
      </c>
      <c r="K308" s="624">
        <f t="shared" si="30"/>
        <v>16.103999999999999</v>
      </c>
      <c r="L308" s="617">
        <v>42816</v>
      </c>
      <c r="M308" s="2" t="s">
        <v>1648</v>
      </c>
      <c r="N308" s="177">
        <v>1</v>
      </c>
      <c r="O308" s="616"/>
      <c r="Q308" s="715">
        <f t="shared" si="27"/>
        <v>13.42</v>
      </c>
    </row>
    <row r="309" spans="1:17" s="155" customFormat="1" ht="15.75" x14ac:dyDescent="0.25">
      <c r="A309" s="521" t="s">
        <v>843</v>
      </c>
      <c r="B309" s="886" t="s">
        <v>597</v>
      </c>
      <c r="C309" s="886" t="s">
        <v>598</v>
      </c>
      <c r="D309" s="6" t="s">
        <v>604</v>
      </c>
      <c r="E309" s="6"/>
      <c r="F309" s="6" t="s">
        <v>2845</v>
      </c>
      <c r="G309" s="6" t="s">
        <v>3</v>
      </c>
      <c r="H309" s="897">
        <v>15.87</v>
      </c>
      <c r="I309" s="627">
        <f t="shared" si="28"/>
        <v>7.9349999999999996</v>
      </c>
      <c r="J309" s="627">
        <f t="shared" si="29"/>
        <v>5.29</v>
      </c>
      <c r="K309" s="626">
        <f t="shared" si="30"/>
        <v>19.044</v>
      </c>
      <c r="L309" s="614">
        <v>42816</v>
      </c>
      <c r="M309" s="2" t="s">
        <v>1648</v>
      </c>
      <c r="N309" s="177">
        <v>1</v>
      </c>
      <c r="O309" s="616"/>
      <c r="Q309" s="715">
        <f t="shared" si="27"/>
        <v>15.87</v>
      </c>
    </row>
    <row r="310" spans="1:17" s="155" customFormat="1" ht="15.75" x14ac:dyDescent="0.25">
      <c r="A310" s="521" t="s">
        <v>843</v>
      </c>
      <c r="B310" s="886" t="s">
        <v>696</v>
      </c>
      <c r="C310" s="886" t="s">
        <v>694</v>
      </c>
      <c r="D310" s="6" t="s">
        <v>698</v>
      </c>
      <c r="E310" s="6"/>
      <c r="F310" s="6"/>
      <c r="G310" s="613" t="s">
        <v>3</v>
      </c>
      <c r="H310" s="897">
        <v>7.79</v>
      </c>
      <c r="I310" s="625">
        <f t="shared" si="28"/>
        <v>3.895</v>
      </c>
      <c r="J310" s="625">
        <f t="shared" si="29"/>
        <v>2.5966666666666667</v>
      </c>
      <c r="K310" s="624">
        <f t="shared" si="30"/>
        <v>9.3480000000000008</v>
      </c>
      <c r="L310" s="617">
        <v>42816</v>
      </c>
      <c r="M310" s="2" t="s">
        <v>1648</v>
      </c>
      <c r="N310" s="177">
        <v>3</v>
      </c>
      <c r="O310" s="616"/>
      <c r="Q310" s="715">
        <f t="shared" si="27"/>
        <v>23.37</v>
      </c>
    </row>
    <row r="311" spans="1:17" s="155" customFormat="1" ht="15.75" x14ac:dyDescent="0.25">
      <c r="A311" s="521" t="s">
        <v>843</v>
      </c>
      <c r="B311" s="886" t="s">
        <v>696</v>
      </c>
      <c r="C311" s="886" t="s">
        <v>695</v>
      </c>
      <c r="D311" s="6" t="s">
        <v>699</v>
      </c>
      <c r="E311" s="6"/>
      <c r="F311" s="6"/>
      <c r="G311" s="2" t="s">
        <v>3</v>
      </c>
      <c r="H311" s="897">
        <v>7.79</v>
      </c>
      <c r="I311" s="627">
        <f t="shared" si="28"/>
        <v>3.895</v>
      </c>
      <c r="J311" s="627">
        <f t="shared" si="29"/>
        <v>2.5966666666666667</v>
      </c>
      <c r="K311" s="626">
        <f t="shared" si="30"/>
        <v>9.3480000000000008</v>
      </c>
      <c r="L311" s="617">
        <v>42816</v>
      </c>
      <c r="M311" s="2" t="s">
        <v>1648</v>
      </c>
      <c r="N311" s="177">
        <v>1</v>
      </c>
      <c r="O311" s="616"/>
      <c r="Q311" s="715">
        <f t="shared" si="27"/>
        <v>7.79</v>
      </c>
    </row>
    <row r="312" spans="1:17" s="155" customFormat="1" ht="15.75" x14ac:dyDescent="0.25">
      <c r="A312" s="521" t="s">
        <v>843</v>
      </c>
      <c r="B312" s="886" t="s">
        <v>628</v>
      </c>
      <c r="C312" s="886" t="s">
        <v>721</v>
      </c>
      <c r="D312" s="6" t="s">
        <v>722</v>
      </c>
      <c r="E312" s="6"/>
      <c r="F312" s="6" t="s">
        <v>2856</v>
      </c>
      <c r="G312" s="2" t="s">
        <v>3</v>
      </c>
      <c r="H312" s="897">
        <v>11.89</v>
      </c>
      <c r="I312" s="625">
        <f t="shared" si="28"/>
        <v>5.9450000000000003</v>
      </c>
      <c r="J312" s="625">
        <f t="shared" si="29"/>
        <v>3.9633333333333334</v>
      </c>
      <c r="K312" s="624">
        <f t="shared" si="30"/>
        <v>14.268000000000001</v>
      </c>
      <c r="L312" s="617">
        <v>42816</v>
      </c>
      <c r="M312" s="2" t="s">
        <v>1648</v>
      </c>
      <c r="N312" s="177">
        <v>1</v>
      </c>
      <c r="O312" s="616"/>
      <c r="Q312" s="715">
        <f t="shared" si="27"/>
        <v>11.89</v>
      </c>
    </row>
    <row r="313" spans="1:17" s="155" customFormat="1" ht="15.75" x14ac:dyDescent="0.25">
      <c r="A313" s="521" t="s">
        <v>843</v>
      </c>
      <c r="B313" s="886" t="s">
        <v>824</v>
      </c>
      <c r="C313" s="886" t="s">
        <v>770</v>
      </c>
      <c r="D313" s="6" t="s">
        <v>771</v>
      </c>
      <c r="E313" s="6"/>
      <c r="F313" s="6"/>
      <c r="G313" s="6" t="s">
        <v>3</v>
      </c>
      <c r="H313" s="897">
        <v>36.729999999999997</v>
      </c>
      <c r="I313" s="627">
        <f t="shared" si="28"/>
        <v>18.364999999999998</v>
      </c>
      <c r="J313" s="627">
        <f t="shared" si="29"/>
        <v>12.243333333333332</v>
      </c>
      <c r="K313" s="626">
        <f t="shared" si="30"/>
        <v>44.075999999999993</v>
      </c>
      <c r="L313" s="617">
        <v>42816</v>
      </c>
      <c r="M313" s="2" t="s">
        <v>1648</v>
      </c>
      <c r="N313" s="177">
        <v>1</v>
      </c>
      <c r="O313" s="616"/>
      <c r="Q313" s="715">
        <f t="shared" si="27"/>
        <v>36.729999999999997</v>
      </c>
    </row>
    <row r="314" spans="1:17" s="155" customFormat="1" ht="15.75" x14ac:dyDescent="0.25">
      <c r="A314" s="521" t="s">
        <v>843</v>
      </c>
      <c r="B314" s="886" t="s">
        <v>824</v>
      </c>
      <c r="C314" s="886" t="s">
        <v>766</v>
      </c>
      <c r="D314" s="6" t="s">
        <v>772</v>
      </c>
      <c r="E314" s="6"/>
      <c r="F314" s="6"/>
      <c r="G314" s="6" t="s">
        <v>3</v>
      </c>
      <c r="H314" s="897">
        <v>37.08</v>
      </c>
      <c r="I314" s="625">
        <f t="shared" si="28"/>
        <v>18.54</v>
      </c>
      <c r="J314" s="625">
        <f t="shared" si="29"/>
        <v>12.36</v>
      </c>
      <c r="K314" s="624">
        <f t="shared" si="30"/>
        <v>44.495999999999995</v>
      </c>
      <c r="L314" s="614">
        <v>42816</v>
      </c>
      <c r="M314" s="2" t="s">
        <v>1648</v>
      </c>
      <c r="N314" s="177">
        <v>1</v>
      </c>
      <c r="O314" s="616"/>
      <c r="Q314" s="715">
        <f t="shared" si="27"/>
        <v>37.08</v>
      </c>
    </row>
    <row r="315" spans="1:17" s="155" customFormat="1" ht="15.75" x14ac:dyDescent="0.25">
      <c r="A315" s="521" t="s">
        <v>843</v>
      </c>
      <c r="B315" s="886" t="s">
        <v>824</v>
      </c>
      <c r="C315" s="886" t="s">
        <v>1720</v>
      </c>
      <c r="D315" s="6" t="s">
        <v>1721</v>
      </c>
      <c r="E315" s="6"/>
      <c r="F315" s="6"/>
      <c r="G315" s="2" t="s">
        <v>3</v>
      </c>
      <c r="H315" s="897">
        <v>41.55</v>
      </c>
      <c r="I315" s="627">
        <f t="shared" si="28"/>
        <v>20.774999999999999</v>
      </c>
      <c r="J315" s="627">
        <f t="shared" si="29"/>
        <v>13.85</v>
      </c>
      <c r="K315" s="626">
        <f t="shared" si="30"/>
        <v>49.86</v>
      </c>
      <c r="L315" s="617">
        <v>42816</v>
      </c>
      <c r="M315" s="2" t="s">
        <v>1648</v>
      </c>
      <c r="N315" s="177">
        <v>1</v>
      </c>
      <c r="O315" s="616"/>
      <c r="Q315" s="715">
        <f t="shared" si="27"/>
        <v>41.55</v>
      </c>
    </row>
    <row r="316" spans="1:17" s="155" customFormat="1" ht="15.75" x14ac:dyDescent="0.25">
      <c r="A316" s="521" t="s">
        <v>843</v>
      </c>
      <c r="B316" s="886" t="s">
        <v>784</v>
      </c>
      <c r="C316" s="886" t="s">
        <v>780</v>
      </c>
      <c r="D316" s="6" t="s">
        <v>781</v>
      </c>
      <c r="E316" s="6"/>
      <c r="F316" s="6" t="s">
        <v>1620</v>
      </c>
      <c r="G316" s="6" t="s">
        <v>3</v>
      </c>
      <c r="H316" s="897">
        <v>17.5</v>
      </c>
      <c r="I316" s="625">
        <f t="shared" si="28"/>
        <v>8.75</v>
      </c>
      <c r="J316" s="625">
        <f t="shared" si="29"/>
        <v>5.833333333333333</v>
      </c>
      <c r="K316" s="624">
        <f t="shared" si="30"/>
        <v>21</v>
      </c>
      <c r="L316" s="617">
        <v>42816</v>
      </c>
      <c r="M316" s="2" t="s">
        <v>1648</v>
      </c>
      <c r="N316" s="177">
        <v>3</v>
      </c>
      <c r="O316" s="616"/>
      <c r="Q316" s="715">
        <f t="shared" si="27"/>
        <v>52.5</v>
      </c>
    </row>
    <row r="317" spans="1:17" s="155" customFormat="1" ht="15.75" x14ac:dyDescent="0.25">
      <c r="A317" s="521" t="s">
        <v>843</v>
      </c>
      <c r="B317" s="886" t="s">
        <v>915</v>
      </c>
      <c r="C317" s="886" t="s">
        <v>869</v>
      </c>
      <c r="D317" s="6" t="s">
        <v>936</v>
      </c>
      <c r="E317" s="6"/>
      <c r="F317" s="6" t="s">
        <v>2848</v>
      </c>
      <c r="G317" s="6" t="s">
        <v>3</v>
      </c>
      <c r="H317" s="897">
        <v>12.94</v>
      </c>
      <c r="I317" s="627">
        <f t="shared" si="28"/>
        <v>6.47</v>
      </c>
      <c r="J317" s="627">
        <f t="shared" si="29"/>
        <v>4.3133333333333335</v>
      </c>
      <c r="K317" s="626">
        <f t="shared" si="30"/>
        <v>15.527999999999999</v>
      </c>
      <c r="L317" s="617">
        <v>42816</v>
      </c>
      <c r="M317" s="2" t="s">
        <v>1648</v>
      </c>
      <c r="N317" s="177">
        <v>1</v>
      </c>
      <c r="O317" s="616"/>
      <c r="Q317" s="715">
        <f t="shared" si="27"/>
        <v>12.94</v>
      </c>
    </row>
    <row r="318" spans="1:17" s="155" customFormat="1" ht="15.75" x14ac:dyDescent="0.25">
      <c r="A318" s="521" t="s">
        <v>843</v>
      </c>
      <c r="B318" s="886" t="s">
        <v>851</v>
      </c>
      <c r="C318" s="886" t="s">
        <v>965</v>
      </c>
      <c r="D318" s="6" t="s">
        <v>966</v>
      </c>
      <c r="E318" s="6"/>
      <c r="F318" s="6" t="s">
        <v>1240</v>
      </c>
      <c r="G318" s="613" t="s">
        <v>3</v>
      </c>
      <c r="H318" s="897">
        <v>45.47</v>
      </c>
      <c r="I318" s="625">
        <f t="shared" si="28"/>
        <v>22.734999999999999</v>
      </c>
      <c r="J318" s="625">
        <f t="shared" si="29"/>
        <v>15.156666666666666</v>
      </c>
      <c r="K318" s="624">
        <f t="shared" si="30"/>
        <v>54.564</v>
      </c>
      <c r="L318" s="617">
        <v>42816</v>
      </c>
      <c r="M318" s="2" t="s">
        <v>1648</v>
      </c>
      <c r="N318" s="177">
        <v>1</v>
      </c>
      <c r="O318" s="616"/>
      <c r="Q318" s="715">
        <f t="shared" si="27"/>
        <v>45.47</v>
      </c>
    </row>
    <row r="319" spans="1:17" s="155" customFormat="1" ht="15.75" x14ac:dyDescent="0.25">
      <c r="A319" s="521" t="s">
        <v>843</v>
      </c>
      <c r="B319" s="886" t="s">
        <v>1033</v>
      </c>
      <c r="C319" s="886" t="s">
        <v>973</v>
      </c>
      <c r="D319" s="6" t="s">
        <v>974</v>
      </c>
      <c r="E319" s="6"/>
      <c r="F319" s="6" t="s">
        <v>976</v>
      </c>
      <c r="G319" s="2" t="s">
        <v>3</v>
      </c>
      <c r="H319" s="897">
        <v>25.75</v>
      </c>
      <c r="I319" s="627">
        <f t="shared" si="28"/>
        <v>12.875</v>
      </c>
      <c r="J319" s="627">
        <f t="shared" si="29"/>
        <v>8.5833333333333339</v>
      </c>
      <c r="K319" s="626">
        <f t="shared" si="30"/>
        <v>30.9</v>
      </c>
      <c r="L319" s="614">
        <v>42816</v>
      </c>
      <c r="M319" s="2" t="s">
        <v>1648</v>
      </c>
      <c r="N319" s="177">
        <v>1</v>
      </c>
      <c r="O319" s="616"/>
      <c r="Q319" s="715">
        <f t="shared" si="27"/>
        <v>25.75</v>
      </c>
    </row>
    <row r="320" spans="1:17" s="155" customFormat="1" ht="15.75" x14ac:dyDescent="0.25">
      <c r="A320" s="521" t="s">
        <v>843</v>
      </c>
      <c r="B320" s="886" t="s">
        <v>1033</v>
      </c>
      <c r="C320" s="886" t="s">
        <v>1719</v>
      </c>
      <c r="D320" s="6" t="s">
        <v>991</v>
      </c>
      <c r="E320" s="6"/>
      <c r="F320" s="6" t="s">
        <v>976</v>
      </c>
      <c r="G320" s="2" t="s">
        <v>3</v>
      </c>
      <c r="H320" s="897">
        <v>25.75</v>
      </c>
      <c r="I320" s="625">
        <f t="shared" si="28"/>
        <v>12.875</v>
      </c>
      <c r="J320" s="625">
        <f t="shared" si="29"/>
        <v>8.5833333333333339</v>
      </c>
      <c r="K320" s="624">
        <f t="shared" si="30"/>
        <v>30.9</v>
      </c>
      <c r="L320" s="617">
        <v>42816</v>
      </c>
      <c r="M320" s="2" t="s">
        <v>1648</v>
      </c>
      <c r="N320" s="177">
        <v>1</v>
      </c>
      <c r="O320" s="616"/>
      <c r="Q320" s="715">
        <f t="shared" si="27"/>
        <v>25.75</v>
      </c>
    </row>
    <row r="321" spans="1:17" s="155" customFormat="1" ht="15.75" x14ac:dyDescent="0.25">
      <c r="A321" s="521" t="s">
        <v>843</v>
      </c>
      <c r="B321" s="886" t="s">
        <v>1168</v>
      </c>
      <c r="C321" s="886" t="s">
        <v>1081</v>
      </c>
      <c r="D321" s="6" t="s">
        <v>1083</v>
      </c>
      <c r="E321" s="6"/>
      <c r="F321" s="6" t="s">
        <v>1620</v>
      </c>
      <c r="G321" s="6" t="s">
        <v>3</v>
      </c>
      <c r="H321" s="897">
        <v>31.1</v>
      </c>
      <c r="I321" s="627">
        <f t="shared" si="28"/>
        <v>15.55</v>
      </c>
      <c r="J321" s="627">
        <f t="shared" si="29"/>
        <v>10.366666666666667</v>
      </c>
      <c r="K321" s="626">
        <f t="shared" si="30"/>
        <v>37.32</v>
      </c>
      <c r="L321" s="617">
        <v>42816</v>
      </c>
      <c r="M321" s="2" t="s">
        <v>1648</v>
      </c>
      <c r="N321" s="177">
        <v>1</v>
      </c>
      <c r="O321" s="616"/>
      <c r="Q321" s="715">
        <f t="shared" si="27"/>
        <v>31.1</v>
      </c>
    </row>
    <row r="322" spans="1:17" s="155" customFormat="1" ht="15.75" x14ac:dyDescent="0.25">
      <c r="A322" s="521" t="s">
        <v>843</v>
      </c>
      <c r="B322" s="886" t="s">
        <v>1589</v>
      </c>
      <c r="C322" s="891" t="s">
        <v>1592</v>
      </c>
      <c r="D322" s="2" t="s">
        <v>1600</v>
      </c>
      <c r="E322" s="6"/>
      <c r="F322" s="6"/>
      <c r="G322" s="6" t="s">
        <v>3</v>
      </c>
      <c r="H322" s="898">
        <v>14.35</v>
      </c>
      <c r="I322" s="625">
        <f t="shared" si="28"/>
        <v>7.1749999999999998</v>
      </c>
      <c r="J322" s="625">
        <f t="shared" si="29"/>
        <v>4.7833333333333332</v>
      </c>
      <c r="K322" s="624">
        <f t="shared" si="30"/>
        <v>17.22</v>
      </c>
      <c r="L322" s="617">
        <v>42816</v>
      </c>
      <c r="M322" s="2" t="s">
        <v>1648</v>
      </c>
      <c r="N322" s="618">
        <v>1</v>
      </c>
      <c r="O322" s="616"/>
      <c r="Q322" s="715">
        <f t="shared" si="27"/>
        <v>14.35</v>
      </c>
    </row>
    <row r="323" spans="1:17" s="155" customFormat="1" ht="15.75" x14ac:dyDescent="0.25">
      <c r="A323" s="521" t="s">
        <v>843</v>
      </c>
      <c r="B323" s="886" t="s">
        <v>842</v>
      </c>
      <c r="C323" s="891" t="s">
        <v>723</v>
      </c>
      <c r="D323" s="2" t="s">
        <v>1692</v>
      </c>
      <c r="E323" s="6" t="s">
        <v>2798</v>
      </c>
      <c r="F323" s="6"/>
      <c r="G323" s="2" t="s">
        <v>3</v>
      </c>
      <c r="H323" s="898">
        <v>6.32</v>
      </c>
      <c r="I323" s="627">
        <f t="shared" si="28"/>
        <v>3.16</v>
      </c>
      <c r="J323" s="627">
        <f t="shared" si="29"/>
        <v>2.1066666666666669</v>
      </c>
      <c r="K323" s="626">
        <f t="shared" si="30"/>
        <v>7.5840000000000005</v>
      </c>
      <c r="L323" s="617">
        <v>42816</v>
      </c>
      <c r="M323" s="2" t="s">
        <v>1648</v>
      </c>
      <c r="N323" s="618">
        <v>2</v>
      </c>
      <c r="O323" s="616"/>
      <c r="Q323" s="715">
        <f t="shared" si="27"/>
        <v>12.64</v>
      </c>
    </row>
    <row r="324" spans="1:17" s="155" customFormat="1" ht="15.75" x14ac:dyDescent="0.25">
      <c r="A324" s="521" t="s">
        <v>843</v>
      </c>
      <c r="B324" s="886" t="s">
        <v>1708</v>
      </c>
      <c r="C324" s="886" t="s">
        <v>1722</v>
      </c>
      <c r="D324" s="6" t="s">
        <v>1723</v>
      </c>
      <c r="E324" s="6"/>
      <c r="F324" s="6" t="s">
        <v>1620</v>
      </c>
      <c r="G324" s="6" t="s">
        <v>3</v>
      </c>
      <c r="H324" s="898">
        <v>19.11</v>
      </c>
      <c r="I324" s="625">
        <f t="shared" si="28"/>
        <v>9.5549999999999997</v>
      </c>
      <c r="J324" s="625">
        <f t="shared" si="29"/>
        <v>6.37</v>
      </c>
      <c r="K324" s="624">
        <f t="shared" si="30"/>
        <v>22.931999999999999</v>
      </c>
      <c r="L324" s="614">
        <v>42816</v>
      </c>
      <c r="M324" s="2" t="s">
        <v>1648</v>
      </c>
      <c r="N324" s="618">
        <v>1</v>
      </c>
      <c r="O324" s="616"/>
      <c r="Q324" s="715">
        <f t="shared" si="27"/>
        <v>19.11</v>
      </c>
    </row>
    <row r="325" spans="1:17" s="155" customFormat="1" ht="15.75" x14ac:dyDescent="0.25">
      <c r="A325" s="521" t="s">
        <v>843</v>
      </c>
      <c r="B325" s="886" t="s">
        <v>2142</v>
      </c>
      <c r="C325" s="891" t="s">
        <v>2125</v>
      </c>
      <c r="D325" s="2" t="s">
        <v>2126</v>
      </c>
      <c r="E325" s="6"/>
      <c r="F325" s="6" t="s">
        <v>1380</v>
      </c>
      <c r="G325" s="6" t="s">
        <v>3</v>
      </c>
      <c r="H325" s="898">
        <v>35.15</v>
      </c>
      <c r="I325" s="627">
        <f t="shared" si="28"/>
        <v>17.574999999999999</v>
      </c>
      <c r="J325" s="627">
        <f t="shared" si="29"/>
        <v>11.716666666666667</v>
      </c>
      <c r="K325" s="626">
        <f t="shared" si="30"/>
        <v>42.18</v>
      </c>
      <c r="L325" s="617">
        <v>42816</v>
      </c>
      <c r="M325" s="2" t="s">
        <v>1648</v>
      </c>
      <c r="N325" s="618">
        <v>1</v>
      </c>
      <c r="O325" s="616"/>
      <c r="Q325" s="715">
        <f t="shared" si="27"/>
        <v>35.15</v>
      </c>
    </row>
    <row r="326" spans="1:17" s="155" customFormat="1" ht="15.75" x14ac:dyDescent="0.25">
      <c r="A326" s="521" t="s">
        <v>843</v>
      </c>
      <c r="B326" s="886" t="s">
        <v>2142</v>
      </c>
      <c r="C326" s="919" t="s">
        <v>2230</v>
      </c>
      <c r="D326" s="2" t="s">
        <v>2226</v>
      </c>
      <c r="E326" s="6"/>
      <c r="F326" s="6" t="s">
        <v>2228</v>
      </c>
      <c r="G326" s="613" t="s">
        <v>3</v>
      </c>
      <c r="H326" s="898">
        <v>11.72</v>
      </c>
      <c r="I326" s="625">
        <f t="shared" si="28"/>
        <v>5.86</v>
      </c>
      <c r="J326" s="625">
        <f t="shared" si="29"/>
        <v>3.9066666666666667</v>
      </c>
      <c r="K326" s="624">
        <f t="shared" si="30"/>
        <v>14.064</v>
      </c>
      <c r="L326" s="617">
        <v>42816</v>
      </c>
      <c r="M326" s="2" t="s">
        <v>1648</v>
      </c>
      <c r="N326" s="618">
        <v>1</v>
      </c>
      <c r="O326" s="616"/>
      <c r="Q326" s="715">
        <f t="shared" si="27"/>
        <v>11.72</v>
      </c>
    </row>
    <row r="327" spans="1:17" s="155" customFormat="1" ht="15.75" x14ac:dyDescent="0.25">
      <c r="A327" s="521" t="s">
        <v>843</v>
      </c>
      <c r="B327" s="886" t="s">
        <v>1233</v>
      </c>
      <c r="C327" s="886" t="s">
        <v>1124</v>
      </c>
      <c r="D327" s="6" t="s">
        <v>2287</v>
      </c>
      <c r="E327" s="6"/>
      <c r="F327" s="6" t="s">
        <v>1295</v>
      </c>
      <c r="G327" s="2" t="s">
        <v>3</v>
      </c>
      <c r="H327" s="898">
        <v>37.9</v>
      </c>
      <c r="I327" s="627">
        <f t="shared" si="28"/>
        <v>18.95</v>
      </c>
      <c r="J327" s="627">
        <f t="shared" si="29"/>
        <v>12.633333333333333</v>
      </c>
      <c r="K327" s="626">
        <f t="shared" si="30"/>
        <v>45.48</v>
      </c>
      <c r="L327" s="617">
        <v>42816</v>
      </c>
      <c r="M327" s="2" t="s">
        <v>1648</v>
      </c>
      <c r="N327" s="177">
        <v>2</v>
      </c>
      <c r="O327" s="616"/>
      <c r="Q327" s="715">
        <f t="shared" si="27"/>
        <v>75.8</v>
      </c>
    </row>
    <row r="328" spans="1:17" s="155" customFormat="1" ht="15.75" x14ac:dyDescent="0.25">
      <c r="A328" s="521" t="s">
        <v>843</v>
      </c>
      <c r="B328" s="886" t="s">
        <v>2477</v>
      </c>
      <c r="C328" s="886" t="s">
        <v>2485</v>
      </c>
      <c r="D328" s="6" t="s">
        <v>2496</v>
      </c>
      <c r="E328" s="6"/>
      <c r="F328" s="6" t="s">
        <v>1620</v>
      </c>
      <c r="G328" s="2" t="s">
        <v>3</v>
      </c>
      <c r="H328" s="898">
        <v>14.13</v>
      </c>
      <c r="I328" s="625">
        <f t="shared" si="28"/>
        <v>7.0650000000000004</v>
      </c>
      <c r="J328" s="625">
        <f t="shared" si="29"/>
        <v>4.71</v>
      </c>
      <c r="K328" s="624">
        <f t="shared" si="30"/>
        <v>16.956000000000003</v>
      </c>
      <c r="L328" s="617">
        <v>42816</v>
      </c>
      <c r="M328" s="2" t="s">
        <v>1648</v>
      </c>
      <c r="N328" s="177">
        <v>1</v>
      </c>
      <c r="O328" s="616"/>
      <c r="Q328" s="715">
        <f t="shared" ref="Q328:Q371" si="31">N328*H328</f>
        <v>14.13</v>
      </c>
    </row>
    <row r="329" spans="1:17" s="155" customFormat="1" ht="15.75" x14ac:dyDescent="0.25">
      <c r="A329" s="521" t="s">
        <v>843</v>
      </c>
      <c r="B329" s="886" t="s">
        <v>2482</v>
      </c>
      <c r="C329" s="886" t="s">
        <v>2492</v>
      </c>
      <c r="D329" s="6" t="s">
        <v>2616</v>
      </c>
      <c r="E329" s="6"/>
      <c r="F329" s="6"/>
      <c r="G329" s="6" t="s">
        <v>3</v>
      </c>
      <c r="H329" s="898">
        <v>34.74</v>
      </c>
      <c r="I329" s="627">
        <f t="shared" si="28"/>
        <v>17.37</v>
      </c>
      <c r="J329" s="627">
        <f t="shared" si="29"/>
        <v>11.58</v>
      </c>
      <c r="K329" s="626">
        <f t="shared" si="30"/>
        <v>41.688000000000002</v>
      </c>
      <c r="L329" s="614">
        <v>42816</v>
      </c>
      <c r="M329" s="2" t="s">
        <v>1648</v>
      </c>
      <c r="N329" s="177">
        <v>1</v>
      </c>
      <c r="O329" s="616"/>
      <c r="Q329" s="715">
        <f t="shared" si="31"/>
        <v>34.74</v>
      </c>
    </row>
    <row r="330" spans="1:17" s="155" customFormat="1" ht="15.75" x14ac:dyDescent="0.25">
      <c r="A330" s="521" t="s">
        <v>843</v>
      </c>
      <c r="B330" s="886" t="s">
        <v>2482</v>
      </c>
      <c r="C330" s="886" t="s">
        <v>2493</v>
      </c>
      <c r="D330" s="6" t="s">
        <v>2617</v>
      </c>
      <c r="E330" s="6"/>
      <c r="F330" s="6"/>
      <c r="G330" s="6" t="s">
        <v>3</v>
      </c>
      <c r="H330" s="898">
        <v>34.74</v>
      </c>
      <c r="I330" s="625">
        <f t="shared" si="28"/>
        <v>17.37</v>
      </c>
      <c r="J330" s="625">
        <f t="shared" si="29"/>
        <v>11.58</v>
      </c>
      <c r="K330" s="624">
        <f t="shared" si="30"/>
        <v>41.688000000000002</v>
      </c>
      <c r="L330" s="617">
        <v>42816</v>
      </c>
      <c r="M330" s="2" t="s">
        <v>1648</v>
      </c>
      <c r="N330" s="177">
        <v>1</v>
      </c>
      <c r="O330" s="616"/>
      <c r="Q330" s="715">
        <f t="shared" si="31"/>
        <v>34.74</v>
      </c>
    </row>
    <row r="331" spans="1:17" s="155" customFormat="1" ht="15.75" x14ac:dyDescent="0.25">
      <c r="A331" s="521" t="s">
        <v>843</v>
      </c>
      <c r="B331" s="886" t="s">
        <v>479</v>
      </c>
      <c r="C331" s="886" t="s">
        <v>489</v>
      </c>
      <c r="D331" s="6" t="s">
        <v>2761</v>
      </c>
      <c r="E331" s="6"/>
      <c r="F331" s="6"/>
      <c r="G331" s="2" t="s">
        <v>3</v>
      </c>
      <c r="H331" s="898">
        <v>7.52</v>
      </c>
      <c r="I331" s="627">
        <f t="shared" si="28"/>
        <v>3.76</v>
      </c>
      <c r="J331" s="627">
        <f t="shared" si="29"/>
        <v>2.5066666666666664</v>
      </c>
      <c r="K331" s="626">
        <f t="shared" si="30"/>
        <v>9.0239999999999991</v>
      </c>
      <c r="L331" s="617">
        <v>42816</v>
      </c>
      <c r="M331" s="2" t="s">
        <v>1648</v>
      </c>
      <c r="N331" s="177">
        <v>1</v>
      </c>
      <c r="O331" s="616"/>
      <c r="Q331" s="715">
        <f t="shared" si="31"/>
        <v>7.52</v>
      </c>
    </row>
    <row r="332" spans="1:17" s="155" customFormat="1" ht="15.75" x14ac:dyDescent="0.25">
      <c r="A332" s="521" t="s">
        <v>843</v>
      </c>
      <c r="B332" s="886" t="s">
        <v>82</v>
      </c>
      <c r="C332" s="886" t="s">
        <v>493</v>
      </c>
      <c r="D332" s="6" t="s">
        <v>2760</v>
      </c>
      <c r="E332" s="6"/>
      <c r="F332" s="6"/>
      <c r="G332" s="6" t="s">
        <v>3</v>
      </c>
      <c r="H332" s="898">
        <v>38.94</v>
      </c>
      <c r="I332" s="625">
        <f t="shared" si="28"/>
        <v>19.47</v>
      </c>
      <c r="J332" s="625">
        <f t="shared" si="29"/>
        <v>12.979999999999999</v>
      </c>
      <c r="K332" s="624">
        <f t="shared" si="30"/>
        <v>46.727999999999994</v>
      </c>
      <c r="L332" s="617">
        <v>42816</v>
      </c>
      <c r="M332" s="2" t="s">
        <v>1648</v>
      </c>
      <c r="N332" s="177">
        <v>2</v>
      </c>
      <c r="O332" s="616"/>
      <c r="Q332" s="715">
        <f t="shared" si="31"/>
        <v>77.88</v>
      </c>
    </row>
    <row r="333" spans="1:17" s="155" customFormat="1" ht="15.75" x14ac:dyDescent="0.25">
      <c r="A333" s="521" t="s">
        <v>843</v>
      </c>
      <c r="B333" s="886" t="s">
        <v>1589</v>
      </c>
      <c r="C333" s="886" t="s">
        <v>1689</v>
      </c>
      <c r="D333" s="6" t="s">
        <v>2746</v>
      </c>
      <c r="E333" s="6"/>
      <c r="F333" s="6"/>
      <c r="G333" s="6" t="s">
        <v>3</v>
      </c>
      <c r="H333" s="898">
        <v>6.49</v>
      </c>
      <c r="I333" s="627">
        <f t="shared" si="28"/>
        <v>3.2450000000000001</v>
      </c>
      <c r="J333" s="627">
        <f t="shared" si="29"/>
        <v>2.1633333333333336</v>
      </c>
      <c r="K333" s="626">
        <f t="shared" si="30"/>
        <v>7.7880000000000003</v>
      </c>
      <c r="L333" s="617">
        <v>42816</v>
      </c>
      <c r="M333" s="2" t="s">
        <v>1648</v>
      </c>
      <c r="N333" s="177">
        <v>2</v>
      </c>
      <c r="O333" s="616"/>
      <c r="Q333" s="715">
        <f t="shared" si="31"/>
        <v>12.98</v>
      </c>
    </row>
    <row r="334" spans="1:17" s="155" customFormat="1" ht="15.75" x14ac:dyDescent="0.25">
      <c r="A334" s="521" t="s">
        <v>843</v>
      </c>
      <c r="B334" s="886" t="s">
        <v>842</v>
      </c>
      <c r="C334" s="886" t="s">
        <v>1693</v>
      </c>
      <c r="D334" s="6" t="s">
        <v>2755</v>
      </c>
      <c r="E334" s="6"/>
      <c r="F334" s="6"/>
      <c r="G334" s="613" t="s">
        <v>3</v>
      </c>
      <c r="H334" s="898">
        <v>6.32</v>
      </c>
      <c r="I334" s="625">
        <f t="shared" si="28"/>
        <v>3.16</v>
      </c>
      <c r="J334" s="625">
        <f t="shared" si="29"/>
        <v>2.1066666666666669</v>
      </c>
      <c r="K334" s="624">
        <f t="shared" si="30"/>
        <v>7.5840000000000005</v>
      </c>
      <c r="L334" s="614">
        <v>42816</v>
      </c>
      <c r="M334" s="2" t="s">
        <v>1648</v>
      </c>
      <c r="N334" s="177">
        <v>1</v>
      </c>
      <c r="O334" s="616"/>
      <c r="Q334" s="715">
        <f t="shared" si="31"/>
        <v>6.32</v>
      </c>
    </row>
    <row r="335" spans="1:17" s="155" customFormat="1" ht="15.75" x14ac:dyDescent="0.25">
      <c r="A335" s="521" t="s">
        <v>843</v>
      </c>
      <c r="B335" s="886" t="s">
        <v>1589</v>
      </c>
      <c r="C335" s="886" t="s">
        <v>1594</v>
      </c>
      <c r="D335" s="6" t="s">
        <v>1602</v>
      </c>
      <c r="E335" s="6"/>
      <c r="F335" s="6"/>
      <c r="G335" s="2" t="s">
        <v>3</v>
      </c>
      <c r="H335" s="898">
        <v>6.32</v>
      </c>
      <c r="I335" s="627">
        <f t="shared" si="28"/>
        <v>3.16</v>
      </c>
      <c r="J335" s="627">
        <f t="shared" si="29"/>
        <v>2.1066666666666669</v>
      </c>
      <c r="K335" s="626">
        <f t="shared" si="30"/>
        <v>7.5840000000000005</v>
      </c>
      <c r="L335" s="617">
        <v>42816</v>
      </c>
      <c r="M335" s="2" t="s">
        <v>1648</v>
      </c>
      <c r="N335" s="177">
        <v>1</v>
      </c>
      <c r="O335" s="616"/>
      <c r="Q335" s="715">
        <f t="shared" si="31"/>
        <v>6.32</v>
      </c>
    </row>
    <row r="336" spans="1:17" s="155" customFormat="1" ht="15.75" x14ac:dyDescent="0.25">
      <c r="A336" s="521" t="s">
        <v>843</v>
      </c>
      <c r="B336" s="886" t="s">
        <v>842</v>
      </c>
      <c r="C336" s="886" t="s">
        <v>1690</v>
      </c>
      <c r="D336" s="6" t="s">
        <v>2756</v>
      </c>
      <c r="E336" s="6"/>
      <c r="F336" s="6"/>
      <c r="G336" s="2" t="s">
        <v>3</v>
      </c>
      <c r="H336" s="898">
        <v>8.15</v>
      </c>
      <c r="I336" s="625">
        <f t="shared" si="28"/>
        <v>4.0750000000000002</v>
      </c>
      <c r="J336" s="625">
        <f t="shared" si="29"/>
        <v>2.7166666666666668</v>
      </c>
      <c r="K336" s="624">
        <f t="shared" si="30"/>
        <v>9.7800000000000011</v>
      </c>
      <c r="L336" s="617">
        <v>42816</v>
      </c>
      <c r="M336" s="2" t="s">
        <v>1648</v>
      </c>
      <c r="N336" s="177">
        <v>1</v>
      </c>
      <c r="O336" s="616"/>
      <c r="Q336" s="715">
        <f t="shared" si="31"/>
        <v>8.15</v>
      </c>
    </row>
    <row r="337" spans="1:17" s="218" customFormat="1" ht="15.75" x14ac:dyDescent="0.25">
      <c r="A337" s="6" t="s">
        <v>843</v>
      </c>
      <c r="B337" s="886" t="s">
        <v>1589</v>
      </c>
      <c r="C337" s="886" t="s">
        <v>3799</v>
      </c>
      <c r="D337" s="6" t="s">
        <v>3930</v>
      </c>
      <c r="E337" s="6"/>
      <c r="F337" s="6"/>
      <c r="G337" s="6" t="s">
        <v>3</v>
      </c>
      <c r="H337" s="898">
        <v>49.27</v>
      </c>
      <c r="I337" s="625">
        <f t="shared" ref="I337:I340" si="32">+H337/2</f>
        <v>24.635000000000002</v>
      </c>
      <c r="J337" s="625">
        <f t="shared" ref="J337:J340" si="33">+H337/3</f>
        <v>16.423333333333336</v>
      </c>
      <c r="K337" s="624">
        <f t="shared" ref="K337:K340" si="34">+H337+(H337*20%)</f>
        <v>59.124000000000002</v>
      </c>
      <c r="L337" s="617">
        <v>42816</v>
      </c>
      <c r="M337" s="8" t="s">
        <v>1648</v>
      </c>
      <c r="N337" s="618">
        <v>1</v>
      </c>
      <c r="O337" s="620"/>
      <c r="Q337" s="715">
        <f t="shared" si="31"/>
        <v>49.27</v>
      </c>
    </row>
    <row r="338" spans="1:17" s="155" customFormat="1" ht="15.75" x14ac:dyDescent="0.25">
      <c r="A338" s="521" t="s">
        <v>2078</v>
      </c>
      <c r="B338" s="886" t="s">
        <v>2068</v>
      </c>
      <c r="C338" s="886" t="s">
        <v>2069</v>
      </c>
      <c r="D338" s="6" t="s">
        <v>2072</v>
      </c>
      <c r="E338" s="6" t="s">
        <v>2076</v>
      </c>
      <c r="F338" s="6" t="s">
        <v>2075</v>
      </c>
      <c r="G338" s="6" t="s">
        <v>3</v>
      </c>
      <c r="H338" s="898">
        <v>37.380000000000003</v>
      </c>
      <c r="I338" s="627">
        <f t="shared" si="32"/>
        <v>18.690000000000001</v>
      </c>
      <c r="J338" s="627">
        <f t="shared" si="33"/>
        <v>12.46</v>
      </c>
      <c r="K338" s="626">
        <f t="shared" si="34"/>
        <v>44.856000000000002</v>
      </c>
      <c r="L338" s="617">
        <v>42816</v>
      </c>
      <c r="M338" s="2" t="s">
        <v>1648</v>
      </c>
      <c r="N338" s="618">
        <v>6</v>
      </c>
      <c r="O338" s="616"/>
      <c r="Q338" s="715">
        <f t="shared" si="31"/>
        <v>224.28000000000003</v>
      </c>
    </row>
    <row r="339" spans="1:17" s="155" customFormat="1" ht="15.75" x14ac:dyDescent="0.25">
      <c r="A339" s="521" t="s">
        <v>2078</v>
      </c>
      <c r="B339" s="886" t="s">
        <v>144</v>
      </c>
      <c r="C339" s="886" t="s">
        <v>3333</v>
      </c>
      <c r="D339" s="6" t="s">
        <v>3334</v>
      </c>
      <c r="E339" s="6"/>
      <c r="F339" s="6"/>
      <c r="G339" s="2" t="s">
        <v>3</v>
      </c>
      <c r="H339" s="898">
        <v>33.47</v>
      </c>
      <c r="I339" s="625">
        <f t="shared" si="32"/>
        <v>16.734999999999999</v>
      </c>
      <c r="J339" s="625">
        <f t="shared" si="33"/>
        <v>11.156666666666666</v>
      </c>
      <c r="K339" s="624">
        <f t="shared" si="34"/>
        <v>40.164000000000001</v>
      </c>
      <c r="L339" s="617">
        <v>42816</v>
      </c>
      <c r="M339" s="2" t="s">
        <v>1648</v>
      </c>
      <c r="N339" s="618">
        <v>1</v>
      </c>
      <c r="O339" s="616"/>
      <c r="Q339" s="715">
        <f t="shared" si="31"/>
        <v>33.47</v>
      </c>
    </row>
    <row r="340" spans="1:17" s="155" customFormat="1" ht="15.75" x14ac:dyDescent="0.25">
      <c r="A340" s="521" t="s">
        <v>2078</v>
      </c>
      <c r="B340" s="886" t="s">
        <v>1063</v>
      </c>
      <c r="C340" s="886" t="s">
        <v>1097</v>
      </c>
      <c r="D340" s="6" t="s">
        <v>1098</v>
      </c>
      <c r="E340" s="6"/>
      <c r="F340" s="6" t="s">
        <v>1495</v>
      </c>
      <c r="G340" s="6" t="s">
        <v>3</v>
      </c>
      <c r="H340" s="897">
        <v>16.5</v>
      </c>
      <c r="I340" s="627">
        <f t="shared" si="32"/>
        <v>8.25</v>
      </c>
      <c r="J340" s="627">
        <f t="shared" si="33"/>
        <v>5.5</v>
      </c>
      <c r="K340" s="626">
        <f t="shared" si="34"/>
        <v>19.8</v>
      </c>
      <c r="L340" s="617">
        <v>42816</v>
      </c>
      <c r="M340" s="2" t="s">
        <v>1648</v>
      </c>
      <c r="N340" s="177">
        <v>49</v>
      </c>
      <c r="O340" s="616"/>
      <c r="Q340" s="715">
        <f t="shared" si="31"/>
        <v>808.5</v>
      </c>
    </row>
    <row r="341" spans="1:17" s="155" customFormat="1" ht="15.75" x14ac:dyDescent="0.25">
      <c r="A341" s="521" t="s">
        <v>2078</v>
      </c>
      <c r="B341" s="886" t="s">
        <v>2068</v>
      </c>
      <c r="C341" s="886" t="s">
        <v>2070</v>
      </c>
      <c r="D341" s="6" t="s">
        <v>2073</v>
      </c>
      <c r="E341" s="6" t="s">
        <v>2076</v>
      </c>
      <c r="F341" s="6" t="s">
        <v>2075</v>
      </c>
      <c r="G341" s="6" t="s">
        <v>3</v>
      </c>
      <c r="H341" s="898">
        <v>37.380000000000003</v>
      </c>
      <c r="I341" s="625">
        <f t="shared" ref="I341:I347" si="35">+H341/2</f>
        <v>18.690000000000001</v>
      </c>
      <c r="J341" s="625">
        <f t="shared" ref="J341:J347" si="36">+H341/3</f>
        <v>12.46</v>
      </c>
      <c r="K341" s="624">
        <f t="shared" ref="K341:K347" si="37">+H341+(H341*20%)</f>
        <v>44.856000000000002</v>
      </c>
      <c r="L341" s="617">
        <v>42816</v>
      </c>
      <c r="M341" s="2" t="s">
        <v>1648</v>
      </c>
      <c r="N341" s="618">
        <v>9</v>
      </c>
      <c r="O341" s="616"/>
      <c r="Q341" s="715">
        <f t="shared" si="31"/>
        <v>336.42</v>
      </c>
    </row>
    <row r="342" spans="1:17" s="155" customFormat="1" ht="15.75" x14ac:dyDescent="0.25">
      <c r="A342" s="521" t="s">
        <v>2078</v>
      </c>
      <c r="B342" s="886" t="s">
        <v>2068</v>
      </c>
      <c r="C342" s="886" t="s">
        <v>2071</v>
      </c>
      <c r="D342" s="6" t="s">
        <v>2074</v>
      </c>
      <c r="E342" s="6" t="s">
        <v>2076</v>
      </c>
      <c r="F342" s="6" t="s">
        <v>2075</v>
      </c>
      <c r="G342" s="613" t="s">
        <v>3</v>
      </c>
      <c r="H342" s="898">
        <v>37.380000000000003</v>
      </c>
      <c r="I342" s="627">
        <f t="shared" si="35"/>
        <v>18.690000000000001</v>
      </c>
      <c r="J342" s="627">
        <f t="shared" si="36"/>
        <v>12.46</v>
      </c>
      <c r="K342" s="626">
        <f t="shared" si="37"/>
        <v>44.856000000000002</v>
      </c>
      <c r="L342" s="617">
        <v>42816</v>
      </c>
      <c r="M342" s="2" t="s">
        <v>1648</v>
      </c>
      <c r="N342" s="618">
        <v>8</v>
      </c>
      <c r="O342" s="616"/>
      <c r="Q342" s="715">
        <f t="shared" si="31"/>
        <v>299.04000000000002</v>
      </c>
    </row>
    <row r="343" spans="1:17" s="155" customFormat="1" ht="15.75" x14ac:dyDescent="0.25">
      <c r="A343" s="521" t="s">
        <v>2078</v>
      </c>
      <c r="B343" s="886" t="s">
        <v>2211</v>
      </c>
      <c r="C343" s="891" t="s">
        <v>2187</v>
      </c>
      <c r="D343" s="2" t="s">
        <v>2188</v>
      </c>
      <c r="E343" s="6"/>
      <c r="F343" s="6" t="s">
        <v>1295</v>
      </c>
      <c r="G343" s="2" t="s">
        <v>3</v>
      </c>
      <c r="H343" s="898">
        <v>31.36</v>
      </c>
      <c r="I343" s="625">
        <f t="shared" si="35"/>
        <v>15.68</v>
      </c>
      <c r="J343" s="625">
        <f t="shared" si="36"/>
        <v>10.453333333333333</v>
      </c>
      <c r="K343" s="624">
        <f t="shared" si="37"/>
        <v>37.631999999999998</v>
      </c>
      <c r="L343" s="617">
        <v>42816</v>
      </c>
      <c r="M343" s="2" t="s">
        <v>1648</v>
      </c>
      <c r="N343" s="618">
        <v>2</v>
      </c>
      <c r="O343" s="616"/>
      <c r="Q343" s="715">
        <f t="shared" si="31"/>
        <v>62.72</v>
      </c>
    </row>
    <row r="344" spans="1:17" s="155" customFormat="1" ht="15.75" x14ac:dyDescent="0.25">
      <c r="A344" s="521" t="s">
        <v>161</v>
      </c>
      <c r="B344" s="886" t="s">
        <v>2369</v>
      </c>
      <c r="C344" s="886" t="s">
        <v>648</v>
      </c>
      <c r="D344" s="6" t="s">
        <v>649</v>
      </c>
      <c r="E344" s="6"/>
      <c r="F344" s="6" t="s">
        <v>650</v>
      </c>
      <c r="G344" s="2" t="s">
        <v>3</v>
      </c>
      <c r="H344" s="897">
        <v>11.41</v>
      </c>
      <c r="I344" s="627">
        <f t="shared" si="35"/>
        <v>5.7050000000000001</v>
      </c>
      <c r="J344" s="627">
        <f t="shared" si="36"/>
        <v>3.8033333333333332</v>
      </c>
      <c r="K344" s="626">
        <f t="shared" si="37"/>
        <v>13.692</v>
      </c>
      <c r="L344" s="617">
        <v>42816</v>
      </c>
      <c r="M344" s="2" t="s">
        <v>1648</v>
      </c>
      <c r="N344" s="177">
        <v>1</v>
      </c>
      <c r="O344" s="616"/>
      <c r="Q344" s="715">
        <f t="shared" si="31"/>
        <v>11.41</v>
      </c>
    </row>
    <row r="345" spans="1:17" s="155" customFormat="1" ht="15.75" x14ac:dyDescent="0.25">
      <c r="A345" s="521" t="s">
        <v>161</v>
      </c>
      <c r="B345" s="886" t="s">
        <v>2369</v>
      </c>
      <c r="C345" s="886" t="s">
        <v>652</v>
      </c>
      <c r="D345" s="6" t="s">
        <v>653</v>
      </c>
      <c r="E345" s="6"/>
      <c r="F345" s="6" t="s">
        <v>650</v>
      </c>
      <c r="G345" s="6" t="s">
        <v>3</v>
      </c>
      <c r="H345" s="897">
        <v>11.41</v>
      </c>
      <c r="I345" s="625">
        <f t="shared" si="35"/>
        <v>5.7050000000000001</v>
      </c>
      <c r="J345" s="625">
        <f t="shared" si="36"/>
        <v>3.8033333333333332</v>
      </c>
      <c r="K345" s="624">
        <f t="shared" si="37"/>
        <v>13.692</v>
      </c>
      <c r="L345" s="614">
        <v>42816</v>
      </c>
      <c r="M345" s="2" t="s">
        <v>1648</v>
      </c>
      <c r="N345" s="177">
        <v>1</v>
      </c>
      <c r="O345" s="616"/>
      <c r="Q345" s="715">
        <f t="shared" si="31"/>
        <v>11.41</v>
      </c>
    </row>
    <row r="346" spans="1:17" s="155" customFormat="1" ht="15.75" x14ac:dyDescent="0.25">
      <c r="A346" s="521" t="s">
        <v>161</v>
      </c>
      <c r="B346" s="886" t="s">
        <v>2369</v>
      </c>
      <c r="C346" s="886" t="s">
        <v>654</v>
      </c>
      <c r="D346" s="6" t="s">
        <v>655</v>
      </c>
      <c r="E346" s="6"/>
      <c r="F346" s="6" t="s">
        <v>650</v>
      </c>
      <c r="G346" s="6" t="s">
        <v>3</v>
      </c>
      <c r="H346" s="897">
        <v>11.41</v>
      </c>
      <c r="I346" s="627">
        <f t="shared" si="35"/>
        <v>5.7050000000000001</v>
      </c>
      <c r="J346" s="627">
        <f t="shared" si="36"/>
        <v>3.8033333333333332</v>
      </c>
      <c r="K346" s="626">
        <f t="shared" si="37"/>
        <v>13.692</v>
      </c>
      <c r="L346" s="617">
        <v>42816</v>
      </c>
      <c r="M346" s="2" t="s">
        <v>1648</v>
      </c>
      <c r="N346" s="177">
        <v>2</v>
      </c>
      <c r="O346" s="616"/>
      <c r="Q346" s="715">
        <f t="shared" si="31"/>
        <v>22.82</v>
      </c>
    </row>
    <row r="347" spans="1:17" s="155" customFormat="1" ht="15.75" x14ac:dyDescent="0.25">
      <c r="A347" s="521" t="s">
        <v>161</v>
      </c>
      <c r="B347" s="886" t="s">
        <v>2369</v>
      </c>
      <c r="C347" s="886" t="s">
        <v>656</v>
      </c>
      <c r="D347" s="6" t="s">
        <v>657</v>
      </c>
      <c r="E347" s="6"/>
      <c r="F347" s="6" t="s">
        <v>658</v>
      </c>
      <c r="G347" s="2" t="s">
        <v>3</v>
      </c>
      <c r="H347" s="897">
        <v>8.9499999999999993</v>
      </c>
      <c r="I347" s="625">
        <f t="shared" si="35"/>
        <v>4.4749999999999996</v>
      </c>
      <c r="J347" s="625">
        <f t="shared" si="36"/>
        <v>2.9833333333333329</v>
      </c>
      <c r="K347" s="624">
        <f t="shared" si="37"/>
        <v>10.739999999999998</v>
      </c>
      <c r="L347" s="617">
        <v>42816</v>
      </c>
      <c r="M347" s="2" t="s">
        <v>1648</v>
      </c>
      <c r="N347" s="177">
        <v>2</v>
      </c>
      <c r="O347" s="616"/>
      <c r="Q347" s="715">
        <f t="shared" si="31"/>
        <v>17.899999999999999</v>
      </c>
    </row>
    <row r="348" spans="1:17" s="155" customFormat="1" ht="15.75" x14ac:dyDescent="0.25">
      <c r="A348" s="521" t="s">
        <v>161</v>
      </c>
      <c r="B348" s="886" t="s">
        <v>2369</v>
      </c>
      <c r="C348" s="886" t="s">
        <v>659</v>
      </c>
      <c r="D348" s="6" t="s">
        <v>660</v>
      </c>
      <c r="E348" s="6"/>
      <c r="F348" s="6" t="s">
        <v>658</v>
      </c>
      <c r="G348" s="6" t="s">
        <v>3</v>
      </c>
      <c r="H348" s="897">
        <v>8.9499999999999993</v>
      </c>
      <c r="I348" s="625">
        <f t="shared" ref="I348:I372" si="38">+H348/2</f>
        <v>4.4749999999999996</v>
      </c>
      <c r="J348" s="625">
        <f t="shared" ref="J348:J372" si="39">+H348/3</f>
        <v>2.9833333333333329</v>
      </c>
      <c r="K348" s="624">
        <f t="shared" ref="K348:K372" si="40">+H348+(H348*20%)</f>
        <v>10.739999999999998</v>
      </c>
      <c r="L348" s="617">
        <v>42816</v>
      </c>
      <c r="M348" s="2" t="s">
        <v>1648</v>
      </c>
      <c r="N348" s="177">
        <v>1</v>
      </c>
      <c r="O348" s="616"/>
      <c r="Q348" s="715">
        <f t="shared" si="31"/>
        <v>8.9499999999999993</v>
      </c>
    </row>
    <row r="349" spans="1:17" s="155" customFormat="1" ht="15.75" x14ac:dyDescent="0.25">
      <c r="A349" s="521" t="s">
        <v>161</v>
      </c>
      <c r="B349" s="886" t="s">
        <v>2369</v>
      </c>
      <c r="C349" s="886" t="s">
        <v>661</v>
      </c>
      <c r="D349" s="6" t="s">
        <v>662</v>
      </c>
      <c r="E349" s="6"/>
      <c r="F349" s="6" t="s">
        <v>658</v>
      </c>
      <c r="G349" s="6" t="s">
        <v>3</v>
      </c>
      <c r="H349" s="897">
        <v>8.9499999999999993</v>
      </c>
      <c r="I349" s="627">
        <f t="shared" si="38"/>
        <v>4.4749999999999996</v>
      </c>
      <c r="J349" s="627">
        <f t="shared" si="39"/>
        <v>2.9833333333333329</v>
      </c>
      <c r="K349" s="626">
        <f t="shared" si="40"/>
        <v>10.739999999999998</v>
      </c>
      <c r="L349" s="617">
        <v>42816</v>
      </c>
      <c r="M349" s="2" t="s">
        <v>1648</v>
      </c>
      <c r="N349" s="177">
        <v>1</v>
      </c>
      <c r="O349" s="616"/>
      <c r="Q349" s="715">
        <f t="shared" si="31"/>
        <v>8.9499999999999993</v>
      </c>
    </row>
    <row r="350" spans="1:17" s="155" customFormat="1" ht="15.75" x14ac:dyDescent="0.25">
      <c r="A350" s="521" t="s">
        <v>161</v>
      </c>
      <c r="B350" s="886" t="s">
        <v>2369</v>
      </c>
      <c r="C350" s="886" t="s">
        <v>664</v>
      </c>
      <c r="D350" s="6" t="s">
        <v>663</v>
      </c>
      <c r="E350" s="6"/>
      <c r="F350" s="6"/>
      <c r="G350" s="613" t="s">
        <v>3</v>
      </c>
      <c r="H350" s="897">
        <v>6.19</v>
      </c>
      <c r="I350" s="625">
        <f t="shared" si="38"/>
        <v>3.0950000000000002</v>
      </c>
      <c r="J350" s="625">
        <f t="shared" si="39"/>
        <v>2.0633333333333335</v>
      </c>
      <c r="K350" s="624">
        <f t="shared" si="40"/>
        <v>7.4280000000000008</v>
      </c>
      <c r="L350" s="614">
        <v>42816</v>
      </c>
      <c r="M350" s="2" t="s">
        <v>1648</v>
      </c>
      <c r="N350" s="177">
        <v>1</v>
      </c>
      <c r="O350" s="616"/>
      <c r="Q350" s="715">
        <f t="shared" si="31"/>
        <v>6.19</v>
      </c>
    </row>
    <row r="351" spans="1:17" s="155" customFormat="1" ht="15.75" x14ac:dyDescent="0.25">
      <c r="A351" s="521" t="s">
        <v>161</v>
      </c>
      <c r="B351" s="886" t="s">
        <v>2369</v>
      </c>
      <c r="C351" s="886" t="s">
        <v>665</v>
      </c>
      <c r="D351" s="6" t="s">
        <v>666</v>
      </c>
      <c r="E351" s="6"/>
      <c r="F351" s="6"/>
      <c r="G351" s="2" t="s">
        <v>3</v>
      </c>
      <c r="H351" s="897">
        <v>6.19</v>
      </c>
      <c r="I351" s="625">
        <f t="shared" si="38"/>
        <v>3.0950000000000002</v>
      </c>
      <c r="J351" s="625">
        <f t="shared" si="39"/>
        <v>2.0633333333333335</v>
      </c>
      <c r="K351" s="624">
        <f t="shared" si="40"/>
        <v>7.4280000000000008</v>
      </c>
      <c r="L351" s="617">
        <v>42816</v>
      </c>
      <c r="M351" s="2" t="s">
        <v>1648</v>
      </c>
      <c r="N351" s="177">
        <v>1</v>
      </c>
      <c r="O351" s="616"/>
      <c r="Q351" s="715">
        <f t="shared" si="31"/>
        <v>6.19</v>
      </c>
    </row>
    <row r="352" spans="1:17" s="516" customFormat="1" ht="15.75" x14ac:dyDescent="0.25">
      <c r="A352" s="8" t="s">
        <v>161</v>
      </c>
      <c r="B352" s="887" t="s">
        <v>2481</v>
      </c>
      <c r="C352" s="887" t="s">
        <v>3800</v>
      </c>
      <c r="D352" s="170" t="s">
        <v>3932</v>
      </c>
      <c r="E352" s="170" t="s">
        <v>3931</v>
      </c>
      <c r="F352" s="8"/>
      <c r="G352" s="2" t="s">
        <v>3</v>
      </c>
      <c r="H352" s="899">
        <v>40.85</v>
      </c>
      <c r="I352" s="627">
        <f t="shared" si="38"/>
        <v>20.425000000000001</v>
      </c>
      <c r="J352" s="627">
        <f t="shared" si="39"/>
        <v>13.616666666666667</v>
      </c>
      <c r="K352" s="626">
        <f t="shared" si="40"/>
        <v>49.02</v>
      </c>
      <c r="L352" s="617">
        <v>42816</v>
      </c>
      <c r="M352" s="8" t="s">
        <v>1648</v>
      </c>
      <c r="N352" s="618">
        <v>1</v>
      </c>
      <c r="O352" s="620"/>
      <c r="Q352" s="715">
        <f t="shared" si="31"/>
        <v>40.85</v>
      </c>
    </row>
    <row r="353" spans="1:17" s="516" customFormat="1" ht="15.75" x14ac:dyDescent="0.25">
      <c r="A353" s="8" t="s">
        <v>161</v>
      </c>
      <c r="B353" s="887" t="s">
        <v>1206</v>
      </c>
      <c r="C353" s="887" t="s">
        <v>1211</v>
      </c>
      <c r="D353" s="170" t="s">
        <v>1212</v>
      </c>
      <c r="E353" s="170"/>
      <c r="F353" s="8"/>
      <c r="G353" s="6" t="s">
        <v>3</v>
      </c>
      <c r="H353" s="899">
        <v>32.71</v>
      </c>
      <c r="I353" s="625">
        <f t="shared" si="38"/>
        <v>16.355</v>
      </c>
      <c r="J353" s="625">
        <f t="shared" si="39"/>
        <v>10.903333333333334</v>
      </c>
      <c r="K353" s="624">
        <f t="shared" si="40"/>
        <v>39.252000000000002</v>
      </c>
      <c r="L353" s="617">
        <v>42816</v>
      </c>
      <c r="M353" s="8" t="s">
        <v>1648</v>
      </c>
      <c r="N353" s="618">
        <v>1</v>
      </c>
      <c r="O353" s="620"/>
      <c r="Q353" s="715">
        <f t="shared" si="31"/>
        <v>32.71</v>
      </c>
    </row>
    <row r="354" spans="1:17" s="155" customFormat="1" ht="15.75" x14ac:dyDescent="0.25">
      <c r="A354" s="521" t="s">
        <v>161</v>
      </c>
      <c r="B354" s="886" t="s">
        <v>2369</v>
      </c>
      <c r="C354" s="886" t="s">
        <v>667</v>
      </c>
      <c r="D354" s="6" t="s">
        <v>668</v>
      </c>
      <c r="E354" s="6"/>
      <c r="F354" s="6" t="s">
        <v>669</v>
      </c>
      <c r="G354" s="6" t="s">
        <v>3</v>
      </c>
      <c r="H354" s="897">
        <v>6.19</v>
      </c>
      <c r="I354" s="625">
        <f t="shared" si="38"/>
        <v>3.0950000000000002</v>
      </c>
      <c r="J354" s="625">
        <f t="shared" si="39"/>
        <v>2.0633333333333335</v>
      </c>
      <c r="K354" s="624">
        <f t="shared" si="40"/>
        <v>7.4280000000000008</v>
      </c>
      <c r="L354" s="617">
        <v>42816</v>
      </c>
      <c r="M354" s="2" t="s">
        <v>1648</v>
      </c>
      <c r="N354" s="177">
        <v>1</v>
      </c>
      <c r="O354" s="616"/>
      <c r="Q354" s="715">
        <f t="shared" si="31"/>
        <v>6.19</v>
      </c>
    </row>
    <row r="355" spans="1:17" s="155" customFormat="1" ht="15.75" x14ac:dyDescent="0.25">
      <c r="A355" s="521" t="s">
        <v>161</v>
      </c>
      <c r="B355" s="886" t="s">
        <v>2372</v>
      </c>
      <c r="C355" s="886" t="s">
        <v>836</v>
      </c>
      <c r="D355" s="6" t="s">
        <v>845</v>
      </c>
      <c r="E355" s="6"/>
      <c r="F355" s="6" t="s">
        <v>841</v>
      </c>
      <c r="G355" s="2" t="s">
        <v>3</v>
      </c>
      <c r="H355" s="897">
        <v>31.85</v>
      </c>
      <c r="I355" s="627">
        <f t="shared" si="38"/>
        <v>15.925000000000001</v>
      </c>
      <c r="J355" s="627">
        <f t="shared" si="39"/>
        <v>10.616666666666667</v>
      </c>
      <c r="K355" s="626">
        <f t="shared" si="40"/>
        <v>38.22</v>
      </c>
      <c r="L355" s="617">
        <v>42816</v>
      </c>
      <c r="M355" s="2" t="s">
        <v>1648</v>
      </c>
      <c r="N355" s="177">
        <v>2</v>
      </c>
      <c r="O355" s="616"/>
      <c r="Q355" s="715">
        <f t="shared" si="31"/>
        <v>63.7</v>
      </c>
    </row>
    <row r="356" spans="1:17" s="155" customFormat="1" ht="15.75" x14ac:dyDescent="0.25">
      <c r="A356" s="521" t="s">
        <v>161</v>
      </c>
      <c r="B356" s="886" t="s">
        <v>884</v>
      </c>
      <c r="C356" s="891" t="s">
        <v>885</v>
      </c>
      <c r="D356" s="2" t="s">
        <v>886</v>
      </c>
      <c r="E356" s="6"/>
      <c r="F356" s="6" t="s">
        <v>361</v>
      </c>
      <c r="G356" s="6" t="s">
        <v>3</v>
      </c>
      <c r="H356" s="897">
        <v>13.4</v>
      </c>
      <c r="I356" s="625">
        <f t="shared" si="38"/>
        <v>6.7</v>
      </c>
      <c r="J356" s="625">
        <f t="shared" si="39"/>
        <v>4.4666666666666668</v>
      </c>
      <c r="K356" s="624">
        <f t="shared" si="40"/>
        <v>16.080000000000002</v>
      </c>
      <c r="L356" s="617">
        <v>42816</v>
      </c>
      <c r="M356" s="2" t="s">
        <v>1648</v>
      </c>
      <c r="N356" s="177">
        <v>7</v>
      </c>
      <c r="O356" s="616"/>
      <c r="Q356" s="715">
        <f t="shared" si="31"/>
        <v>93.8</v>
      </c>
    </row>
    <row r="357" spans="1:17" s="155" customFormat="1" ht="15.75" x14ac:dyDescent="0.25">
      <c r="A357" s="521" t="s">
        <v>161</v>
      </c>
      <c r="B357" s="886" t="s">
        <v>1033</v>
      </c>
      <c r="C357" s="886" t="s">
        <v>1718</v>
      </c>
      <c r="D357" s="6" t="s">
        <v>975</v>
      </c>
      <c r="E357" s="6"/>
      <c r="F357" s="6" t="s">
        <v>976</v>
      </c>
      <c r="G357" s="6" t="s">
        <v>3</v>
      </c>
      <c r="H357" s="897">
        <v>25.75</v>
      </c>
      <c r="I357" s="625">
        <f t="shared" si="38"/>
        <v>12.875</v>
      </c>
      <c r="J357" s="625">
        <f t="shared" si="39"/>
        <v>8.5833333333333339</v>
      </c>
      <c r="K357" s="624">
        <f t="shared" si="40"/>
        <v>30.9</v>
      </c>
      <c r="L357" s="614">
        <v>42816</v>
      </c>
      <c r="M357" s="2" t="s">
        <v>1648</v>
      </c>
      <c r="N357" s="177">
        <v>2</v>
      </c>
      <c r="O357" s="616"/>
      <c r="Q357" s="715">
        <f t="shared" si="31"/>
        <v>51.5</v>
      </c>
    </row>
    <row r="358" spans="1:17" s="155" customFormat="1" ht="15.75" x14ac:dyDescent="0.25">
      <c r="A358" s="521" t="s">
        <v>161</v>
      </c>
      <c r="B358" s="886" t="s">
        <v>3630</v>
      </c>
      <c r="C358" s="886" t="s">
        <v>3633</v>
      </c>
      <c r="D358" s="6" t="s">
        <v>3634</v>
      </c>
      <c r="E358" s="6"/>
      <c r="F358" s="6"/>
      <c r="G358" s="613" t="s">
        <v>3</v>
      </c>
      <c r="H358" s="897">
        <v>29.83</v>
      </c>
      <c r="I358" s="627">
        <f t="shared" si="38"/>
        <v>14.914999999999999</v>
      </c>
      <c r="J358" s="627">
        <f t="shared" si="39"/>
        <v>9.9433333333333334</v>
      </c>
      <c r="K358" s="626">
        <f t="shared" si="40"/>
        <v>35.795999999999999</v>
      </c>
      <c r="L358" s="617">
        <v>42816</v>
      </c>
      <c r="M358" s="2" t="s">
        <v>1648</v>
      </c>
      <c r="N358" s="177">
        <v>2</v>
      </c>
      <c r="O358" s="616"/>
      <c r="Q358" s="715">
        <f t="shared" si="31"/>
        <v>59.66</v>
      </c>
    </row>
    <row r="359" spans="1:17" s="155" customFormat="1" ht="15.75" x14ac:dyDescent="0.25">
      <c r="A359" s="521" t="s">
        <v>161</v>
      </c>
      <c r="B359" s="886" t="s">
        <v>1695</v>
      </c>
      <c r="C359" s="886" t="s">
        <v>1713</v>
      </c>
      <c r="D359" s="6" t="s">
        <v>1714</v>
      </c>
      <c r="E359" s="6" t="s">
        <v>1715</v>
      </c>
      <c r="F359" s="6" t="s">
        <v>338</v>
      </c>
      <c r="G359" s="2" t="s">
        <v>3</v>
      </c>
      <c r="H359" s="898">
        <v>50.44</v>
      </c>
      <c r="I359" s="625">
        <f t="shared" si="38"/>
        <v>25.22</v>
      </c>
      <c r="J359" s="625">
        <f t="shared" si="39"/>
        <v>16.813333333333333</v>
      </c>
      <c r="K359" s="624">
        <f t="shared" si="40"/>
        <v>60.527999999999999</v>
      </c>
      <c r="L359" s="617">
        <v>42816</v>
      </c>
      <c r="M359" s="2" t="s">
        <v>1648</v>
      </c>
      <c r="N359" s="618">
        <v>1</v>
      </c>
      <c r="O359" s="616"/>
      <c r="Q359" s="715">
        <f t="shared" si="31"/>
        <v>50.44</v>
      </c>
    </row>
    <row r="360" spans="1:17" s="155" customFormat="1" ht="15.75" x14ac:dyDescent="0.25">
      <c r="A360" s="521" t="s">
        <v>161</v>
      </c>
      <c r="B360" s="886" t="s">
        <v>2142</v>
      </c>
      <c r="C360" s="919" t="s">
        <v>2231</v>
      </c>
      <c r="D360" s="2" t="s">
        <v>2227</v>
      </c>
      <c r="E360" s="6" t="s">
        <v>2229</v>
      </c>
      <c r="F360" s="6" t="s">
        <v>2228</v>
      </c>
      <c r="G360" s="2" t="s">
        <v>3</v>
      </c>
      <c r="H360" s="898">
        <v>11.72</v>
      </c>
      <c r="I360" s="625">
        <f t="shared" si="38"/>
        <v>5.86</v>
      </c>
      <c r="J360" s="625">
        <f t="shared" si="39"/>
        <v>3.9066666666666667</v>
      </c>
      <c r="K360" s="624">
        <f t="shared" si="40"/>
        <v>14.064</v>
      </c>
      <c r="L360" s="617">
        <v>42816</v>
      </c>
      <c r="M360" s="2" t="s">
        <v>1648</v>
      </c>
      <c r="N360" s="618">
        <v>1</v>
      </c>
      <c r="O360" s="616"/>
      <c r="Q360" s="715">
        <f t="shared" si="31"/>
        <v>11.72</v>
      </c>
    </row>
    <row r="361" spans="1:17" s="155" customFormat="1" ht="15.75" x14ac:dyDescent="0.25">
      <c r="A361" s="6" t="s">
        <v>161</v>
      </c>
      <c r="B361" s="892" t="s">
        <v>2481</v>
      </c>
      <c r="C361" s="892" t="s">
        <v>2656</v>
      </c>
      <c r="D361" s="166" t="s">
        <v>2657</v>
      </c>
      <c r="E361" s="6"/>
      <c r="F361" s="6" t="s">
        <v>2844</v>
      </c>
      <c r="G361" s="6" t="s">
        <v>3</v>
      </c>
      <c r="H361" s="898">
        <v>32.11</v>
      </c>
      <c r="I361" s="627">
        <f t="shared" si="38"/>
        <v>16.055</v>
      </c>
      <c r="J361" s="627">
        <f t="shared" si="39"/>
        <v>10.703333333333333</v>
      </c>
      <c r="K361" s="626">
        <f t="shared" si="40"/>
        <v>38.531999999999996</v>
      </c>
      <c r="L361" s="617">
        <v>42816</v>
      </c>
      <c r="M361" s="2" t="s">
        <v>1648</v>
      </c>
      <c r="N361" s="618">
        <v>17</v>
      </c>
      <c r="O361" s="619"/>
      <c r="Q361" s="715">
        <f t="shared" si="31"/>
        <v>545.87</v>
      </c>
    </row>
    <row r="362" spans="1:17" s="155" customFormat="1" ht="15.75" x14ac:dyDescent="0.25">
      <c r="A362" s="521" t="s">
        <v>161</v>
      </c>
      <c r="B362" s="892" t="s">
        <v>3952</v>
      </c>
      <c r="C362" s="892" t="s">
        <v>3909</v>
      </c>
      <c r="D362" s="166" t="s">
        <v>3953</v>
      </c>
      <c r="E362" s="6"/>
      <c r="F362" s="6"/>
      <c r="G362" s="6" t="s">
        <v>3</v>
      </c>
      <c r="H362" s="898">
        <v>33.380000000000003</v>
      </c>
      <c r="I362" s="625">
        <f t="shared" ref="I362" si="41">+H362/2</f>
        <v>16.690000000000001</v>
      </c>
      <c r="J362" s="625">
        <f t="shared" ref="J362" si="42">+H362/3</f>
        <v>11.126666666666667</v>
      </c>
      <c r="K362" s="624">
        <f t="shared" ref="K362" si="43">+H362+(H362*20%)</f>
        <v>40.056000000000004</v>
      </c>
      <c r="L362" s="614">
        <v>42844</v>
      </c>
      <c r="M362" s="2" t="s">
        <v>1648</v>
      </c>
      <c r="N362" s="618">
        <v>1</v>
      </c>
      <c r="O362" s="619"/>
      <c r="Q362" s="715">
        <f t="shared" si="31"/>
        <v>33.380000000000003</v>
      </c>
    </row>
    <row r="363" spans="1:17" s="155" customFormat="1" ht="15.75" x14ac:dyDescent="0.25">
      <c r="A363" s="6" t="s">
        <v>2238</v>
      </c>
      <c r="B363" s="886" t="s">
        <v>2159</v>
      </c>
      <c r="C363" s="891" t="s">
        <v>2200</v>
      </c>
      <c r="D363" s="2" t="s">
        <v>2201</v>
      </c>
      <c r="E363" s="6" t="s">
        <v>51</v>
      </c>
      <c r="F363" s="6" t="s">
        <v>338</v>
      </c>
      <c r="G363" s="6" t="s">
        <v>3</v>
      </c>
      <c r="H363" s="898">
        <v>43.5</v>
      </c>
      <c r="I363" s="625">
        <f t="shared" si="38"/>
        <v>21.75</v>
      </c>
      <c r="J363" s="625">
        <f t="shared" si="39"/>
        <v>14.5</v>
      </c>
      <c r="K363" s="624">
        <f t="shared" si="40"/>
        <v>52.2</v>
      </c>
      <c r="L363" s="614">
        <v>42816</v>
      </c>
      <c r="M363" s="2" t="s">
        <v>1648</v>
      </c>
      <c r="N363" s="618">
        <v>29</v>
      </c>
      <c r="O363" s="712" t="s">
        <v>4018</v>
      </c>
      <c r="Q363" s="715">
        <f t="shared" si="31"/>
        <v>1261.5</v>
      </c>
    </row>
    <row r="364" spans="1:17" s="155" customFormat="1" ht="15.75" x14ac:dyDescent="0.25">
      <c r="A364" s="6" t="s">
        <v>2223</v>
      </c>
      <c r="B364" s="891" t="s">
        <v>2320</v>
      </c>
      <c r="C364" s="891" t="s">
        <v>159</v>
      </c>
      <c r="D364" s="2" t="s">
        <v>2431</v>
      </c>
      <c r="E364" s="6"/>
      <c r="F364" s="6" t="s">
        <v>340</v>
      </c>
      <c r="G364" s="2" t="s">
        <v>3</v>
      </c>
      <c r="H364" s="897">
        <v>58.19</v>
      </c>
      <c r="I364" s="625">
        <f t="shared" si="38"/>
        <v>29.094999999999999</v>
      </c>
      <c r="J364" s="625">
        <f t="shared" si="39"/>
        <v>19.396666666666665</v>
      </c>
      <c r="K364" s="624">
        <f t="shared" si="40"/>
        <v>69.828000000000003</v>
      </c>
      <c r="L364" s="617">
        <v>42816</v>
      </c>
      <c r="M364" s="2" t="s">
        <v>1648</v>
      </c>
      <c r="N364" s="618">
        <v>2</v>
      </c>
      <c r="O364" s="616"/>
      <c r="Q364" s="715">
        <f t="shared" si="31"/>
        <v>116.38</v>
      </c>
    </row>
    <row r="365" spans="1:17" s="155" customFormat="1" ht="15.75" x14ac:dyDescent="0.25">
      <c r="A365" s="2" t="s">
        <v>2223</v>
      </c>
      <c r="B365" s="891" t="s">
        <v>2873</v>
      </c>
      <c r="C365" s="891" t="s">
        <v>2874</v>
      </c>
      <c r="D365" s="2" t="s">
        <v>2875</v>
      </c>
      <c r="E365" s="6"/>
      <c r="F365" s="6"/>
      <c r="G365" s="6" t="s">
        <v>3</v>
      </c>
      <c r="H365" s="898">
        <v>32.130000000000003</v>
      </c>
      <c r="I365" s="627">
        <f t="shared" si="38"/>
        <v>16.065000000000001</v>
      </c>
      <c r="J365" s="627">
        <f t="shared" si="39"/>
        <v>10.71</v>
      </c>
      <c r="K365" s="626">
        <f t="shared" si="40"/>
        <v>38.556000000000004</v>
      </c>
      <c r="L365" s="617">
        <v>42816</v>
      </c>
      <c r="M365" s="2" t="s">
        <v>1648</v>
      </c>
      <c r="N365" s="618">
        <v>3</v>
      </c>
      <c r="O365" s="616"/>
      <c r="Q365" s="715">
        <f t="shared" si="31"/>
        <v>96.390000000000015</v>
      </c>
    </row>
    <row r="366" spans="1:17" s="155" customFormat="1" ht="15.75" x14ac:dyDescent="0.25">
      <c r="A366" s="2" t="s">
        <v>2223</v>
      </c>
      <c r="B366" s="891" t="s">
        <v>2143</v>
      </c>
      <c r="C366" s="891" t="s">
        <v>2134</v>
      </c>
      <c r="D366" s="2" t="s">
        <v>2135</v>
      </c>
      <c r="E366" s="6"/>
      <c r="F366" s="6"/>
      <c r="G366" s="6" t="s">
        <v>3</v>
      </c>
      <c r="H366" s="898">
        <v>34.71</v>
      </c>
      <c r="I366" s="625">
        <f t="shared" si="38"/>
        <v>17.355</v>
      </c>
      <c r="J366" s="625">
        <f t="shared" si="39"/>
        <v>11.57</v>
      </c>
      <c r="K366" s="624">
        <f t="shared" si="40"/>
        <v>41.652000000000001</v>
      </c>
      <c r="L366" s="617">
        <v>42816</v>
      </c>
      <c r="M366" s="2" t="s">
        <v>1648</v>
      </c>
      <c r="N366" s="618">
        <v>10</v>
      </c>
      <c r="O366" s="616"/>
      <c r="Q366" s="715">
        <f t="shared" si="31"/>
        <v>347.1</v>
      </c>
    </row>
    <row r="367" spans="1:17" s="155" customFormat="1" ht="15.75" x14ac:dyDescent="0.25">
      <c r="A367" s="2" t="s">
        <v>2223</v>
      </c>
      <c r="B367" s="891" t="s">
        <v>3335</v>
      </c>
      <c r="C367" s="891" t="s">
        <v>2946</v>
      </c>
      <c r="D367" s="2" t="s">
        <v>2947</v>
      </c>
      <c r="E367" s="6"/>
      <c r="F367" s="6"/>
      <c r="G367" s="613" t="s">
        <v>3</v>
      </c>
      <c r="H367" s="898">
        <v>45.09</v>
      </c>
      <c r="I367" s="625">
        <f t="shared" si="38"/>
        <v>22.545000000000002</v>
      </c>
      <c r="J367" s="625">
        <f t="shared" si="39"/>
        <v>15.030000000000001</v>
      </c>
      <c r="K367" s="624">
        <f t="shared" si="40"/>
        <v>54.108000000000004</v>
      </c>
      <c r="L367" s="617">
        <v>42816</v>
      </c>
      <c r="M367" s="2" t="s">
        <v>1648</v>
      </c>
      <c r="N367" s="618">
        <v>1</v>
      </c>
      <c r="O367" s="616"/>
      <c r="Q367" s="715">
        <f t="shared" si="31"/>
        <v>45.09</v>
      </c>
    </row>
    <row r="368" spans="1:17" s="516" customFormat="1" ht="15.75" x14ac:dyDescent="0.25">
      <c r="A368" s="8" t="s">
        <v>2223</v>
      </c>
      <c r="B368" s="887" t="s">
        <v>851</v>
      </c>
      <c r="C368" s="887" t="s">
        <v>855</v>
      </c>
      <c r="D368" s="170" t="s">
        <v>3934</v>
      </c>
      <c r="E368" s="170"/>
      <c r="F368" s="8"/>
      <c r="G368" s="2" t="s">
        <v>3</v>
      </c>
      <c r="H368" s="899">
        <v>42.97</v>
      </c>
      <c r="I368" s="627">
        <f t="shared" si="38"/>
        <v>21.484999999999999</v>
      </c>
      <c r="J368" s="627">
        <f t="shared" si="39"/>
        <v>14.323333333333332</v>
      </c>
      <c r="K368" s="626">
        <f t="shared" si="40"/>
        <v>51.564</v>
      </c>
      <c r="L368" s="617">
        <v>42816</v>
      </c>
      <c r="M368" s="8" t="s">
        <v>1648</v>
      </c>
      <c r="N368" s="618">
        <v>1</v>
      </c>
      <c r="O368" s="620"/>
      <c r="Q368" s="715">
        <f t="shared" si="31"/>
        <v>42.97</v>
      </c>
    </row>
    <row r="369" spans="1:17" s="516" customFormat="1" ht="15.75" x14ac:dyDescent="0.25">
      <c r="A369" s="8" t="s">
        <v>2223</v>
      </c>
      <c r="B369" s="887" t="s">
        <v>1206</v>
      </c>
      <c r="C369" s="887" t="s">
        <v>1213</v>
      </c>
      <c r="D369" s="170" t="s">
        <v>3936</v>
      </c>
      <c r="E369" s="170"/>
      <c r="F369" s="8"/>
      <c r="G369" s="2" t="s">
        <v>3</v>
      </c>
      <c r="H369" s="899">
        <v>32.71</v>
      </c>
      <c r="I369" s="625">
        <f t="shared" si="38"/>
        <v>16.355</v>
      </c>
      <c r="J369" s="625">
        <f t="shared" si="39"/>
        <v>10.903333333333334</v>
      </c>
      <c r="K369" s="624">
        <f t="shared" si="40"/>
        <v>39.252000000000002</v>
      </c>
      <c r="L369" s="617">
        <v>42816</v>
      </c>
      <c r="M369" s="8" t="s">
        <v>1648</v>
      </c>
      <c r="N369" s="618">
        <v>1</v>
      </c>
      <c r="O369" s="620"/>
      <c r="Q369" s="715">
        <f t="shared" si="31"/>
        <v>32.71</v>
      </c>
    </row>
    <row r="370" spans="1:17" s="516" customFormat="1" ht="15.75" x14ac:dyDescent="0.25">
      <c r="A370" s="8" t="s">
        <v>2223</v>
      </c>
      <c r="B370" s="887" t="s">
        <v>1206</v>
      </c>
      <c r="C370" s="887" t="s">
        <v>3801</v>
      </c>
      <c r="D370" s="170" t="s">
        <v>3935</v>
      </c>
      <c r="E370" s="170"/>
      <c r="F370" s="8"/>
      <c r="G370" s="6" t="s">
        <v>3</v>
      </c>
      <c r="H370" s="899">
        <v>32.71</v>
      </c>
      <c r="I370" s="625">
        <f t="shared" si="38"/>
        <v>16.355</v>
      </c>
      <c r="J370" s="625">
        <f t="shared" si="39"/>
        <v>10.903333333333334</v>
      </c>
      <c r="K370" s="624">
        <f t="shared" si="40"/>
        <v>39.252000000000002</v>
      </c>
      <c r="L370" s="617">
        <v>42816</v>
      </c>
      <c r="M370" s="8" t="s">
        <v>1648</v>
      </c>
      <c r="N370" s="618">
        <v>1</v>
      </c>
      <c r="O370" s="620"/>
      <c r="Q370" s="715">
        <f t="shared" si="31"/>
        <v>32.71</v>
      </c>
    </row>
    <row r="371" spans="1:17" s="155" customFormat="1" ht="15.75" x14ac:dyDescent="0.25">
      <c r="A371" s="6" t="s">
        <v>2608</v>
      </c>
      <c r="B371" s="886" t="s">
        <v>2481</v>
      </c>
      <c r="C371" s="886" t="s">
        <v>2490</v>
      </c>
      <c r="D371" s="6" t="s">
        <v>2502</v>
      </c>
      <c r="E371" s="2" t="s">
        <v>2562</v>
      </c>
      <c r="F371" s="6" t="s">
        <v>338</v>
      </c>
      <c r="G371" s="6" t="s">
        <v>3</v>
      </c>
      <c r="H371" s="898">
        <v>40.85</v>
      </c>
      <c r="I371" s="627">
        <f t="shared" si="38"/>
        <v>20.425000000000001</v>
      </c>
      <c r="J371" s="627">
        <f t="shared" si="39"/>
        <v>13.616666666666667</v>
      </c>
      <c r="K371" s="626">
        <f t="shared" si="40"/>
        <v>49.02</v>
      </c>
      <c r="L371" s="617">
        <v>42816</v>
      </c>
      <c r="M371" s="2" t="s">
        <v>1648</v>
      </c>
      <c r="N371" s="177">
        <v>22</v>
      </c>
      <c r="O371" s="616"/>
      <c r="Q371" s="715">
        <f t="shared" si="31"/>
        <v>898.7</v>
      </c>
    </row>
    <row r="372" spans="1:17" s="218" customFormat="1" ht="15.75" x14ac:dyDescent="0.25">
      <c r="A372" s="6" t="s">
        <v>2077</v>
      </c>
      <c r="B372" s="886" t="s">
        <v>3250</v>
      </c>
      <c r="C372" s="886" t="s">
        <v>3256</v>
      </c>
      <c r="D372" s="6" t="s">
        <v>3266</v>
      </c>
      <c r="E372" s="6"/>
      <c r="F372" s="6"/>
      <c r="G372" s="2" t="s">
        <v>3</v>
      </c>
      <c r="H372" s="898">
        <v>46.1</v>
      </c>
      <c r="I372" s="625">
        <f t="shared" si="38"/>
        <v>23.05</v>
      </c>
      <c r="J372" s="625">
        <f t="shared" si="39"/>
        <v>15.366666666666667</v>
      </c>
      <c r="K372" s="624">
        <f t="shared" si="40"/>
        <v>55.32</v>
      </c>
      <c r="L372" s="617">
        <v>42816</v>
      </c>
      <c r="M372" s="2" t="s">
        <v>1648</v>
      </c>
      <c r="N372" s="177">
        <v>98</v>
      </c>
      <c r="O372" s="620"/>
      <c r="Q372" s="715">
        <f>N372*H372</f>
        <v>4517.8</v>
      </c>
    </row>
    <row r="373" spans="1:17" x14ac:dyDescent="0.25">
      <c r="N373" s="717">
        <f>SUM(N7:N372)</f>
        <v>2793</v>
      </c>
      <c r="Q373" s="716">
        <f>SUM(Q7:Q372)</f>
        <v>81667.906000000017</v>
      </c>
    </row>
    <row r="382" spans="1:17" s="516" customFormat="1" ht="18.75" customHeight="1" x14ac:dyDescent="0.25">
      <c r="A382" s="520"/>
      <c r="B382" s="893"/>
      <c r="C382" s="900"/>
      <c r="D382" s="514"/>
      <c r="E382" s="514"/>
      <c r="F382" s="515"/>
      <c r="G382" s="515"/>
      <c r="H382" s="900"/>
      <c r="I382" s="517"/>
      <c r="J382" s="517"/>
      <c r="K382" s="518"/>
      <c r="L382" s="519"/>
      <c r="M382" s="513"/>
    </row>
    <row r="383" spans="1:17" s="516" customFormat="1" ht="18.75" customHeight="1" x14ac:dyDescent="0.25">
      <c r="A383" s="520"/>
      <c r="B383" s="893"/>
      <c r="C383" s="900"/>
      <c r="D383" s="514"/>
      <c r="E383" s="514"/>
      <c r="F383" s="515"/>
      <c r="G383" s="515"/>
      <c r="H383" s="900"/>
      <c r="I383" s="517"/>
      <c r="J383" s="517"/>
      <c r="K383" s="518"/>
      <c r="L383" s="519"/>
      <c r="M383" s="513"/>
    </row>
    <row r="384" spans="1:17" s="516" customFormat="1" ht="18.75" customHeight="1" x14ac:dyDescent="0.25">
      <c r="A384" s="520"/>
      <c r="B384" s="893"/>
      <c r="C384" s="900"/>
      <c r="D384" s="514"/>
      <c r="E384" s="514"/>
      <c r="F384" s="515"/>
      <c r="G384" s="515"/>
      <c r="H384" s="900"/>
      <c r="I384" s="517"/>
      <c r="J384" s="517"/>
      <c r="K384" s="518"/>
      <c r="L384" s="519"/>
      <c r="M384" s="513"/>
    </row>
    <row r="385" spans="1:13" s="516" customFormat="1" ht="18.75" customHeight="1" x14ac:dyDescent="0.25">
      <c r="A385" s="520"/>
      <c r="B385" s="893"/>
      <c r="C385" s="900"/>
      <c r="D385" s="514"/>
      <c r="E385" s="514"/>
      <c r="F385" s="515"/>
      <c r="G385" s="515"/>
      <c r="H385" s="900"/>
      <c r="I385" s="517"/>
      <c r="J385" s="517"/>
      <c r="K385" s="518"/>
      <c r="L385" s="519"/>
      <c r="M385" s="513"/>
    </row>
    <row r="386" spans="1:13" s="516" customFormat="1" ht="18.75" customHeight="1" x14ac:dyDescent="0.25">
      <c r="A386" s="520"/>
      <c r="B386" s="893"/>
      <c r="C386" s="900"/>
      <c r="D386" s="514"/>
      <c r="E386" s="514"/>
      <c r="F386" s="515"/>
      <c r="G386" s="515"/>
      <c r="H386" s="900"/>
      <c r="I386" s="517"/>
      <c r="J386" s="517"/>
      <c r="K386" s="518"/>
      <c r="L386" s="519"/>
      <c r="M386" s="513"/>
    </row>
    <row r="387" spans="1:13" s="516" customFormat="1" ht="18.75" customHeight="1" x14ac:dyDescent="0.25">
      <c r="A387" s="520"/>
      <c r="B387" s="893"/>
      <c r="C387" s="900"/>
      <c r="D387" s="514"/>
      <c r="E387" s="514"/>
      <c r="F387" s="515"/>
      <c r="G387" s="515"/>
      <c r="H387" s="900"/>
      <c r="I387" s="517"/>
      <c r="J387" s="517"/>
      <c r="K387" s="518"/>
      <c r="L387" s="519"/>
      <c r="M387" s="513"/>
    </row>
    <row r="388" spans="1:13" s="516" customFormat="1" ht="18.75" customHeight="1" x14ac:dyDescent="0.25">
      <c r="A388" s="520"/>
      <c r="B388" s="893"/>
      <c r="C388" s="900"/>
      <c r="D388" s="514"/>
      <c r="E388" s="514"/>
      <c r="F388" s="515"/>
      <c r="G388" s="515"/>
      <c r="H388" s="900"/>
      <c r="I388" s="517"/>
      <c r="J388" s="517"/>
      <c r="K388" s="518"/>
      <c r="L388" s="519"/>
    </row>
    <row r="389" spans="1:13" s="516" customFormat="1" ht="18.75" customHeight="1" x14ac:dyDescent="0.25">
      <c r="A389" s="520"/>
      <c r="B389" s="893"/>
      <c r="C389" s="900"/>
      <c r="D389" s="514"/>
      <c r="E389" s="514"/>
      <c r="F389" s="515"/>
      <c r="G389" s="515"/>
      <c r="H389" s="900"/>
      <c r="I389" s="517"/>
      <c r="J389" s="517"/>
      <c r="K389" s="518"/>
      <c r="L389" s="519"/>
    </row>
    <row r="390" spans="1:13" s="516" customFormat="1" ht="18.75" customHeight="1" x14ac:dyDescent="0.25">
      <c r="A390" s="520"/>
      <c r="B390" s="893"/>
      <c r="C390" s="900"/>
      <c r="D390" s="514"/>
      <c r="E390" s="514"/>
      <c r="F390" s="515"/>
      <c r="G390" s="515"/>
      <c r="H390" s="900"/>
      <c r="I390" s="517"/>
      <c r="J390" s="517"/>
      <c r="K390" s="518"/>
      <c r="L390" s="519"/>
    </row>
    <row r="391" spans="1:13" ht="18.75" customHeight="1" x14ac:dyDescent="0.25">
      <c r="L391" s="158"/>
    </row>
    <row r="392" spans="1:13" ht="18.75" customHeight="1" x14ac:dyDescent="0.25">
      <c r="L392" s="158"/>
    </row>
    <row r="393" spans="1:13" ht="18.75" customHeight="1" x14ac:dyDescent="0.25">
      <c r="L393" s="158"/>
    </row>
    <row r="394" spans="1:13" ht="18.75" customHeight="1" x14ac:dyDescent="0.25">
      <c r="L394" s="158"/>
    </row>
    <row r="395" spans="1:13" ht="18.75" customHeight="1" x14ac:dyDescent="0.25">
      <c r="L395" s="158"/>
    </row>
    <row r="396" spans="1:13" ht="18.75" customHeight="1" x14ac:dyDescent="0.25">
      <c r="L396" s="158"/>
    </row>
    <row r="397" spans="1:13" ht="18.75" customHeight="1" x14ac:dyDescent="0.25">
      <c r="L397" s="158"/>
    </row>
    <row r="398" spans="1:13" ht="18.75" customHeight="1" x14ac:dyDescent="0.25">
      <c r="L398" s="158"/>
    </row>
    <row r="399" spans="1:13" ht="18.75" customHeight="1" x14ac:dyDescent="0.25">
      <c r="L399" s="158"/>
    </row>
    <row r="400" spans="1:13" ht="18.75" customHeight="1" x14ac:dyDescent="0.25">
      <c r="L400" s="158"/>
    </row>
    <row r="401" spans="12:12" ht="18.75" customHeight="1" x14ac:dyDescent="0.25">
      <c r="L401" s="158"/>
    </row>
    <row r="402" spans="12:12" ht="18.75" customHeight="1" x14ac:dyDescent="0.25">
      <c r="L402" s="158"/>
    </row>
    <row r="403" spans="12:12" ht="18.75" customHeight="1" x14ac:dyDescent="0.25">
      <c r="L403" s="158"/>
    </row>
    <row r="404" spans="12:12" ht="18.75" customHeight="1" x14ac:dyDescent="0.25">
      <c r="L404" s="158"/>
    </row>
    <row r="405" spans="12:12" ht="18.75" customHeight="1" x14ac:dyDescent="0.25">
      <c r="L405" s="158"/>
    </row>
    <row r="406" spans="12:12" ht="18.75" customHeight="1" x14ac:dyDescent="0.25">
      <c r="L406" s="158"/>
    </row>
    <row r="407" spans="12:12" ht="18.75" customHeight="1" x14ac:dyDescent="0.25">
      <c r="L407" s="158"/>
    </row>
    <row r="408" spans="12:12" ht="18.75" customHeight="1" x14ac:dyDescent="0.25">
      <c r="L408" s="158"/>
    </row>
    <row r="409" spans="12:12" ht="18.75" customHeight="1" x14ac:dyDescent="0.25">
      <c r="L409" s="158"/>
    </row>
    <row r="410" spans="12:12" ht="18.75" customHeight="1" x14ac:dyDescent="0.25">
      <c r="L410" s="158"/>
    </row>
    <row r="411" spans="12:12" ht="18.75" customHeight="1" x14ac:dyDescent="0.25">
      <c r="L411" s="158"/>
    </row>
    <row r="412" spans="12:12" ht="18.75" customHeight="1" x14ac:dyDescent="0.25">
      <c r="L412" s="158"/>
    </row>
    <row r="413" spans="12:12" ht="18.75" customHeight="1" x14ac:dyDescent="0.25">
      <c r="L413" s="158"/>
    </row>
    <row r="414" spans="12:12" ht="18.75" customHeight="1" x14ac:dyDescent="0.25">
      <c r="L414" s="158"/>
    </row>
    <row r="415" spans="12:12" ht="18.75" customHeight="1" x14ac:dyDescent="0.25">
      <c r="L415" s="158"/>
    </row>
    <row r="416" spans="12:12" ht="18.75" customHeight="1" x14ac:dyDescent="0.25">
      <c r="L416" s="158"/>
    </row>
    <row r="417" spans="12:12" ht="18.75" customHeight="1" x14ac:dyDescent="0.25">
      <c r="L417" s="158"/>
    </row>
    <row r="418" spans="12:12" ht="18.75" customHeight="1" x14ac:dyDescent="0.25">
      <c r="L418" s="158"/>
    </row>
    <row r="419" spans="12:12" ht="18.75" customHeight="1" x14ac:dyDescent="0.25">
      <c r="L419" s="158"/>
    </row>
    <row r="420" spans="12:12" ht="18.75" customHeight="1" x14ac:dyDescent="0.25">
      <c r="L420" s="158"/>
    </row>
    <row r="421" spans="12:12" ht="18.75" customHeight="1" x14ac:dyDescent="0.25">
      <c r="L421" s="158"/>
    </row>
    <row r="422" spans="12:12" x14ac:dyDescent="0.25">
      <c r="L422" s="158"/>
    </row>
    <row r="423" spans="12:12" x14ac:dyDescent="0.25">
      <c r="L423" s="158"/>
    </row>
    <row r="424" spans="12:12" x14ac:dyDescent="0.25">
      <c r="L424" s="158"/>
    </row>
    <row r="425" spans="12:12" x14ac:dyDescent="0.25">
      <c r="L425" s="158"/>
    </row>
    <row r="426" spans="12:12" x14ac:dyDescent="0.25">
      <c r="L426" s="158"/>
    </row>
    <row r="427" spans="12:12" x14ac:dyDescent="0.25">
      <c r="L427" s="158"/>
    </row>
    <row r="428" spans="12:12" x14ac:dyDescent="0.25">
      <c r="L428" s="158"/>
    </row>
    <row r="429" spans="12:12" x14ac:dyDescent="0.25">
      <c r="L429" s="158"/>
    </row>
    <row r="430" spans="12:12" x14ac:dyDescent="0.25">
      <c r="L430" s="158"/>
    </row>
    <row r="431" spans="12:12" x14ac:dyDescent="0.25">
      <c r="L431" s="158"/>
    </row>
    <row r="432" spans="12:12" x14ac:dyDescent="0.25">
      <c r="L432" s="158"/>
    </row>
    <row r="433" spans="12:12" x14ac:dyDescent="0.25">
      <c r="L433" s="158"/>
    </row>
    <row r="434" spans="12:12" x14ac:dyDescent="0.25">
      <c r="L434" s="158"/>
    </row>
    <row r="435" spans="12:12" x14ac:dyDescent="0.25">
      <c r="L435" s="158"/>
    </row>
    <row r="436" spans="12:12" x14ac:dyDescent="0.25">
      <c r="L436" s="158"/>
    </row>
    <row r="437" spans="12:12" x14ac:dyDescent="0.25">
      <c r="L437" s="158"/>
    </row>
    <row r="438" spans="12:12" x14ac:dyDescent="0.25">
      <c r="L438" s="158"/>
    </row>
    <row r="439" spans="12:12" x14ac:dyDescent="0.25">
      <c r="L439" s="158"/>
    </row>
    <row r="440" spans="12:12" x14ac:dyDescent="0.25">
      <c r="L440" s="158"/>
    </row>
    <row r="441" spans="12:12" x14ac:dyDescent="0.25">
      <c r="L441" s="158"/>
    </row>
    <row r="442" spans="12:12" x14ac:dyDescent="0.25">
      <c r="L442" s="158"/>
    </row>
    <row r="443" spans="12:12" x14ac:dyDescent="0.25">
      <c r="L443" s="158"/>
    </row>
    <row r="444" spans="12:12" x14ac:dyDescent="0.25">
      <c r="L444" s="158"/>
    </row>
    <row r="445" spans="12:12" x14ac:dyDescent="0.25">
      <c r="L445" s="158"/>
    </row>
    <row r="446" spans="12:12" x14ac:dyDescent="0.25">
      <c r="L446" s="158"/>
    </row>
    <row r="447" spans="12:12" x14ac:dyDescent="0.25">
      <c r="L447" s="158"/>
    </row>
    <row r="448" spans="12:12" x14ac:dyDescent="0.25">
      <c r="L448" s="158"/>
    </row>
    <row r="449" spans="12:12" x14ac:dyDescent="0.25">
      <c r="L449" s="158"/>
    </row>
    <row r="450" spans="12:12" x14ac:dyDescent="0.25">
      <c r="L450" s="158"/>
    </row>
    <row r="451" spans="12:12" x14ac:dyDescent="0.25">
      <c r="L451" s="158"/>
    </row>
    <row r="452" spans="12:12" x14ac:dyDescent="0.25">
      <c r="L452" s="158"/>
    </row>
    <row r="453" spans="12:12" x14ac:dyDescent="0.25">
      <c r="L453" s="158"/>
    </row>
    <row r="454" spans="12:12" x14ac:dyDescent="0.25">
      <c r="L454" s="158"/>
    </row>
    <row r="455" spans="12:12" x14ac:dyDescent="0.25">
      <c r="L455" s="158"/>
    </row>
    <row r="456" spans="12:12" x14ac:dyDescent="0.25">
      <c r="L456" s="158"/>
    </row>
    <row r="457" spans="12:12" x14ac:dyDescent="0.25">
      <c r="L457" s="158"/>
    </row>
    <row r="458" spans="12:12" x14ac:dyDescent="0.25">
      <c r="L458" s="158"/>
    </row>
    <row r="459" spans="12:12" x14ac:dyDescent="0.25">
      <c r="L459" s="158"/>
    </row>
    <row r="460" spans="12:12" x14ac:dyDescent="0.25">
      <c r="L460" s="158"/>
    </row>
    <row r="461" spans="12:12" x14ac:dyDescent="0.25">
      <c r="L461" s="158"/>
    </row>
    <row r="462" spans="12:12" x14ac:dyDescent="0.25">
      <c r="L462" s="158"/>
    </row>
    <row r="463" spans="12:12" x14ac:dyDescent="0.25">
      <c r="L463" s="158"/>
    </row>
    <row r="464" spans="12:12" x14ac:dyDescent="0.25">
      <c r="L464" s="158"/>
    </row>
    <row r="465" spans="12:12" x14ac:dyDescent="0.25">
      <c r="L465" s="158"/>
    </row>
    <row r="466" spans="12:12" x14ac:dyDescent="0.25">
      <c r="L466" s="158"/>
    </row>
    <row r="467" spans="12:12" x14ac:dyDescent="0.25">
      <c r="L467" s="158"/>
    </row>
    <row r="468" spans="12:12" x14ac:dyDescent="0.25">
      <c r="L468" s="158"/>
    </row>
    <row r="469" spans="12:12" x14ac:dyDescent="0.25">
      <c r="L469" s="158"/>
    </row>
    <row r="470" spans="12:12" x14ac:dyDescent="0.25">
      <c r="L470" s="158"/>
    </row>
    <row r="471" spans="12:12" x14ac:dyDescent="0.25">
      <c r="L471" s="158"/>
    </row>
    <row r="472" spans="12:12" x14ac:dyDescent="0.25">
      <c r="L472" s="158"/>
    </row>
    <row r="473" spans="12:12" x14ac:dyDescent="0.25">
      <c r="L473" s="158"/>
    </row>
    <row r="474" spans="12:12" x14ac:dyDescent="0.25">
      <c r="L474" s="158"/>
    </row>
    <row r="475" spans="12:12" x14ac:dyDescent="0.25">
      <c r="L475" s="158"/>
    </row>
    <row r="476" spans="12:12" x14ac:dyDescent="0.25">
      <c r="L476" s="158"/>
    </row>
    <row r="477" spans="12:12" x14ac:dyDescent="0.25">
      <c r="L477" s="158"/>
    </row>
    <row r="478" spans="12:12" x14ac:dyDescent="0.25">
      <c r="L478" s="158"/>
    </row>
    <row r="479" spans="12:12" x14ac:dyDescent="0.25">
      <c r="L479" s="158"/>
    </row>
    <row r="480" spans="12:12" x14ac:dyDescent="0.25">
      <c r="L480" s="158"/>
    </row>
    <row r="481" spans="12:12" x14ac:dyDescent="0.25">
      <c r="L481" s="158"/>
    </row>
    <row r="482" spans="12:12" x14ac:dyDescent="0.25">
      <c r="L482" s="158"/>
    </row>
    <row r="483" spans="12:12" x14ac:dyDescent="0.25">
      <c r="L483" s="158"/>
    </row>
    <row r="484" spans="12:12" x14ac:dyDescent="0.25">
      <c r="L484" s="158"/>
    </row>
    <row r="485" spans="12:12" x14ac:dyDescent="0.25">
      <c r="L485" s="158"/>
    </row>
    <row r="486" spans="12:12" x14ac:dyDescent="0.25">
      <c r="L486" s="158"/>
    </row>
    <row r="487" spans="12:12" x14ac:dyDescent="0.25">
      <c r="L487" s="158"/>
    </row>
    <row r="488" spans="12:12" x14ac:dyDescent="0.25">
      <c r="L488" s="158"/>
    </row>
    <row r="489" spans="12:12" x14ac:dyDescent="0.25">
      <c r="L489" s="158"/>
    </row>
    <row r="490" spans="12:12" x14ac:dyDescent="0.25">
      <c r="L490" s="158"/>
    </row>
    <row r="491" spans="12:12" x14ac:dyDescent="0.25">
      <c r="L491" s="158"/>
    </row>
    <row r="492" spans="12:12" x14ac:dyDescent="0.25">
      <c r="L492" s="158"/>
    </row>
    <row r="493" spans="12:12" x14ac:dyDescent="0.25">
      <c r="L493" s="158"/>
    </row>
    <row r="494" spans="12:12" x14ac:dyDescent="0.25">
      <c r="L494" s="158"/>
    </row>
    <row r="495" spans="12:12" x14ac:dyDescent="0.25">
      <c r="L495" s="158"/>
    </row>
    <row r="496" spans="12:12" x14ac:dyDescent="0.25">
      <c r="L496" s="158"/>
    </row>
    <row r="497" spans="12:12" x14ac:dyDescent="0.25">
      <c r="L497" s="158"/>
    </row>
    <row r="498" spans="12:12" x14ac:dyDescent="0.25">
      <c r="L498" s="158"/>
    </row>
    <row r="499" spans="12:12" x14ac:dyDescent="0.25">
      <c r="L499" s="158"/>
    </row>
    <row r="500" spans="12:12" x14ac:dyDescent="0.25">
      <c r="L500" s="158"/>
    </row>
    <row r="501" spans="12:12" x14ac:dyDescent="0.25">
      <c r="L501" s="158"/>
    </row>
    <row r="502" spans="12:12" x14ac:dyDescent="0.25">
      <c r="L502" s="158"/>
    </row>
    <row r="503" spans="12:12" x14ac:dyDescent="0.25">
      <c r="L503" s="158"/>
    </row>
    <row r="504" spans="12:12" x14ac:dyDescent="0.25">
      <c r="L504" s="158"/>
    </row>
    <row r="505" spans="12:12" x14ac:dyDescent="0.25">
      <c r="L505" s="158"/>
    </row>
    <row r="506" spans="12:12" x14ac:dyDescent="0.25">
      <c r="L506" s="158"/>
    </row>
    <row r="507" spans="12:12" x14ac:dyDescent="0.25">
      <c r="L507" s="158"/>
    </row>
    <row r="921" spans="1:15" s="155" customFormat="1" x14ac:dyDescent="0.25">
      <c r="A921" s="508"/>
      <c r="B921" s="880"/>
      <c r="C921" s="894"/>
      <c r="D921" s="150"/>
      <c r="E921" s="150"/>
      <c r="F921" s="150"/>
      <c r="G921" s="150"/>
      <c r="H921" s="894"/>
      <c r="I921" s="153"/>
      <c r="J921" s="153"/>
      <c r="K921" s="154"/>
      <c r="L921" s="151"/>
      <c r="M921" s="151"/>
      <c r="N921" s="151"/>
      <c r="O921" s="150"/>
    </row>
    <row r="922" spans="1:15" s="155" customFormat="1" x14ac:dyDescent="0.25">
      <c r="A922" s="508"/>
      <c r="B922" s="880"/>
      <c r="C922" s="894"/>
      <c r="D922" s="150"/>
      <c r="E922" s="150"/>
      <c r="F922" s="150"/>
      <c r="G922" s="150"/>
      <c r="H922" s="894"/>
      <c r="I922" s="153"/>
      <c r="J922" s="153"/>
      <c r="K922" s="154"/>
      <c r="L922" s="151"/>
      <c r="M922" s="151"/>
      <c r="N922" s="151"/>
      <c r="O922" s="150"/>
    </row>
    <row r="923" spans="1:15" s="155" customFormat="1" x14ac:dyDescent="0.25">
      <c r="A923" s="508"/>
      <c r="B923" s="880"/>
      <c r="C923" s="894"/>
      <c r="D923" s="150"/>
      <c r="E923" s="150"/>
      <c r="F923" s="150"/>
      <c r="G923" s="150"/>
      <c r="H923" s="894"/>
      <c r="I923" s="153"/>
      <c r="J923" s="153"/>
      <c r="K923" s="154"/>
      <c r="L923" s="151"/>
      <c r="M923" s="151"/>
      <c r="N923" s="151"/>
      <c r="O923" s="150"/>
    </row>
    <row r="924" spans="1:15" s="155" customFormat="1" x14ac:dyDescent="0.25">
      <c r="A924" s="508"/>
      <c r="B924" s="880"/>
      <c r="C924" s="894"/>
      <c r="D924" s="150"/>
      <c r="E924" s="150"/>
      <c r="F924" s="150"/>
      <c r="G924" s="150"/>
      <c r="H924" s="894"/>
      <c r="I924" s="153"/>
      <c r="J924" s="153"/>
      <c r="K924" s="154"/>
      <c r="L924" s="151"/>
      <c r="M924" s="151"/>
      <c r="N924" s="151"/>
      <c r="O924" s="150"/>
    </row>
    <row r="925" spans="1:15" s="155" customFormat="1" x14ac:dyDescent="0.25">
      <c r="A925" s="508"/>
      <c r="B925" s="880"/>
      <c r="C925" s="894"/>
      <c r="D925" s="150"/>
      <c r="E925" s="150"/>
      <c r="F925" s="150"/>
      <c r="G925" s="150"/>
      <c r="H925" s="894"/>
      <c r="I925" s="153"/>
      <c r="J925" s="153"/>
      <c r="K925" s="154"/>
      <c r="L925" s="151"/>
      <c r="M925" s="151"/>
      <c r="N925" s="151"/>
      <c r="O925" s="150"/>
    </row>
    <row r="926" spans="1:15" s="155" customFormat="1" x14ac:dyDescent="0.25">
      <c r="A926" s="508"/>
      <c r="B926" s="880"/>
      <c r="C926" s="894"/>
      <c r="D926" s="150"/>
      <c r="E926" s="150"/>
      <c r="F926" s="150"/>
      <c r="G926" s="150"/>
      <c r="H926" s="894"/>
      <c r="I926" s="153"/>
      <c r="J926" s="153"/>
      <c r="K926" s="154"/>
      <c r="L926" s="151"/>
      <c r="M926" s="151"/>
      <c r="N926" s="151"/>
      <c r="O926" s="150"/>
    </row>
    <row r="927" spans="1:15" s="155" customFormat="1" x14ac:dyDescent="0.25">
      <c r="A927" s="508"/>
      <c r="B927" s="880"/>
      <c r="C927" s="894"/>
      <c r="D927" s="150"/>
      <c r="E927" s="150"/>
      <c r="F927" s="150"/>
      <c r="G927" s="150"/>
      <c r="H927" s="894"/>
      <c r="I927" s="153"/>
      <c r="J927" s="153"/>
      <c r="K927" s="154"/>
      <c r="L927" s="151"/>
      <c r="M927" s="151"/>
      <c r="N927" s="151"/>
      <c r="O927" s="150"/>
    </row>
    <row r="928" spans="1:15" s="155" customFormat="1" x14ac:dyDescent="0.25">
      <c r="A928" s="508"/>
      <c r="B928" s="880"/>
      <c r="C928" s="894"/>
      <c r="D928" s="150"/>
      <c r="E928" s="150"/>
      <c r="F928" s="150"/>
      <c r="G928" s="150"/>
      <c r="H928" s="894"/>
      <c r="I928" s="153"/>
      <c r="J928" s="153"/>
      <c r="K928" s="154"/>
      <c r="L928" s="151"/>
      <c r="M928" s="151"/>
      <c r="N928" s="151"/>
      <c r="O928" s="150"/>
    </row>
    <row r="929" spans="1:15" s="155" customFormat="1" x14ac:dyDescent="0.25">
      <c r="A929" s="508"/>
      <c r="B929" s="880"/>
      <c r="C929" s="894"/>
      <c r="D929" s="150"/>
      <c r="E929" s="150"/>
      <c r="F929" s="150"/>
      <c r="G929" s="150"/>
      <c r="H929" s="894"/>
      <c r="I929" s="153"/>
      <c r="J929" s="153"/>
      <c r="K929" s="154"/>
      <c r="L929" s="151"/>
      <c r="M929" s="151"/>
      <c r="N929" s="151"/>
      <c r="O929" s="150"/>
    </row>
    <row r="930" spans="1:15" s="155" customFormat="1" x14ac:dyDescent="0.25">
      <c r="A930" s="508"/>
      <c r="B930" s="880"/>
      <c r="C930" s="894"/>
      <c r="D930" s="150"/>
      <c r="E930" s="150"/>
      <c r="F930" s="150"/>
      <c r="G930" s="150"/>
      <c r="H930" s="894"/>
      <c r="I930" s="153"/>
      <c r="J930" s="153"/>
      <c r="K930" s="154"/>
      <c r="L930" s="151"/>
      <c r="M930" s="151"/>
      <c r="N930" s="151"/>
      <c r="O930" s="150"/>
    </row>
    <row r="931" spans="1:15" s="155" customFormat="1" x14ac:dyDescent="0.25">
      <c r="A931" s="508"/>
      <c r="B931" s="880"/>
      <c r="C931" s="894"/>
      <c r="D931" s="150"/>
      <c r="E931" s="150"/>
      <c r="F931" s="150"/>
      <c r="G931" s="150"/>
      <c r="H931" s="894"/>
      <c r="I931" s="153"/>
      <c r="J931" s="153"/>
      <c r="K931" s="154"/>
      <c r="L931" s="151"/>
      <c r="M931" s="151"/>
      <c r="N931" s="151"/>
      <c r="O931" s="150"/>
    </row>
    <row r="932" spans="1:15" s="155" customFormat="1" x14ac:dyDescent="0.25">
      <c r="A932" s="508"/>
      <c r="B932" s="880"/>
      <c r="C932" s="894"/>
      <c r="D932" s="150"/>
      <c r="E932" s="150"/>
      <c r="F932" s="150"/>
      <c r="G932" s="150"/>
      <c r="H932" s="894"/>
      <c r="I932" s="153"/>
      <c r="J932" s="153"/>
      <c r="K932" s="154"/>
      <c r="L932" s="151"/>
      <c r="M932" s="151"/>
      <c r="N932" s="151"/>
      <c r="O932" s="150"/>
    </row>
    <row r="933" spans="1:15" s="155" customFormat="1" x14ac:dyDescent="0.25">
      <c r="A933" s="508"/>
      <c r="B933" s="880"/>
      <c r="C933" s="894"/>
      <c r="D933" s="150"/>
      <c r="E933" s="150"/>
      <c r="F933" s="150"/>
      <c r="G933" s="150"/>
      <c r="H933" s="894"/>
      <c r="I933" s="153"/>
      <c r="J933" s="153"/>
      <c r="K933" s="154"/>
      <c r="L933" s="151"/>
      <c r="M933" s="151"/>
      <c r="N933" s="151"/>
      <c r="O933" s="150"/>
    </row>
    <row r="934" spans="1:15" s="155" customFormat="1" x14ac:dyDescent="0.25">
      <c r="A934" s="508"/>
      <c r="B934" s="880"/>
      <c r="C934" s="894"/>
      <c r="D934" s="150"/>
      <c r="E934" s="150"/>
      <c r="F934" s="150"/>
      <c r="G934" s="150"/>
      <c r="H934" s="894"/>
      <c r="I934" s="153"/>
      <c r="J934" s="153"/>
      <c r="K934" s="154"/>
      <c r="L934" s="151"/>
      <c r="M934" s="151"/>
      <c r="N934" s="151"/>
      <c r="O934" s="150"/>
    </row>
    <row r="935" spans="1:15" s="155" customFormat="1" x14ac:dyDescent="0.25">
      <c r="A935" s="508"/>
      <c r="B935" s="880"/>
      <c r="C935" s="894"/>
      <c r="D935" s="150"/>
      <c r="E935" s="150"/>
      <c r="F935" s="150"/>
      <c r="G935" s="150"/>
      <c r="H935" s="894"/>
      <c r="I935" s="153"/>
      <c r="J935" s="153"/>
      <c r="K935" s="154"/>
      <c r="L935" s="151"/>
      <c r="M935" s="151"/>
      <c r="N935" s="151"/>
      <c r="O935" s="150"/>
    </row>
    <row r="936" spans="1:15" s="155" customFormat="1" x14ac:dyDescent="0.25">
      <c r="A936" s="508"/>
      <c r="B936" s="880"/>
      <c r="C936" s="894"/>
      <c r="D936" s="150"/>
      <c r="E936" s="150"/>
      <c r="F936" s="150"/>
      <c r="G936" s="150"/>
      <c r="H936" s="894"/>
      <c r="I936" s="153"/>
      <c r="J936" s="153"/>
      <c r="K936" s="154"/>
      <c r="L936" s="151"/>
      <c r="M936" s="151"/>
      <c r="N936" s="151"/>
      <c r="O936" s="150"/>
    </row>
    <row r="937" spans="1:15" s="155" customFormat="1" x14ac:dyDescent="0.25">
      <c r="A937" s="508"/>
      <c r="B937" s="880"/>
      <c r="C937" s="894"/>
      <c r="D937" s="150"/>
      <c r="E937" s="150"/>
      <c r="F937" s="150"/>
      <c r="G937" s="150"/>
      <c r="H937" s="894"/>
      <c r="I937" s="153"/>
      <c r="J937" s="153"/>
      <c r="K937" s="154"/>
      <c r="L937" s="151"/>
      <c r="M937" s="151"/>
      <c r="N937" s="151"/>
      <c r="O937" s="150"/>
    </row>
    <row r="938" spans="1:15" s="155" customFormat="1" x14ac:dyDescent="0.25">
      <c r="A938" s="508"/>
      <c r="B938" s="880"/>
      <c r="C938" s="894"/>
      <c r="D938" s="150"/>
      <c r="E938" s="150"/>
      <c r="F938" s="150"/>
      <c r="G938" s="150"/>
      <c r="H938" s="894"/>
      <c r="I938" s="153"/>
      <c r="J938" s="153"/>
      <c r="K938" s="154"/>
      <c r="L938" s="151"/>
      <c r="M938" s="151"/>
      <c r="N938" s="151"/>
      <c r="O938" s="150"/>
    </row>
    <row r="939" spans="1:15" s="155" customFormat="1" x14ac:dyDescent="0.25">
      <c r="A939" s="508"/>
      <c r="B939" s="880"/>
      <c r="C939" s="894"/>
      <c r="D939" s="150"/>
      <c r="E939" s="150"/>
      <c r="F939" s="150"/>
      <c r="G939" s="150"/>
      <c r="H939" s="894"/>
      <c r="I939" s="153"/>
      <c r="J939" s="153"/>
      <c r="K939" s="154"/>
      <c r="L939" s="151"/>
      <c r="M939" s="151"/>
      <c r="N939" s="151"/>
      <c r="O939" s="150"/>
    </row>
    <row r="940" spans="1:15" s="155" customFormat="1" x14ac:dyDescent="0.25">
      <c r="A940" s="508"/>
      <c r="B940" s="880"/>
      <c r="C940" s="894"/>
      <c r="D940" s="150"/>
      <c r="E940" s="150"/>
      <c r="F940" s="150"/>
      <c r="G940" s="150"/>
      <c r="H940" s="894"/>
      <c r="I940" s="153"/>
      <c r="J940" s="153"/>
      <c r="K940" s="154"/>
      <c r="L940" s="151"/>
      <c r="M940" s="151"/>
      <c r="N940" s="151"/>
      <c r="O940" s="150"/>
    </row>
    <row r="941" spans="1:15" s="155" customFormat="1" x14ac:dyDescent="0.25">
      <c r="A941" s="508"/>
      <c r="B941" s="880"/>
      <c r="C941" s="894"/>
      <c r="D941" s="150"/>
      <c r="E941" s="150"/>
      <c r="F941" s="150"/>
      <c r="G941" s="150"/>
      <c r="H941" s="894"/>
      <c r="I941" s="153"/>
      <c r="J941" s="153"/>
      <c r="K941" s="154"/>
      <c r="L941" s="151"/>
      <c r="M941" s="151"/>
      <c r="N941" s="151"/>
      <c r="O941" s="150"/>
    </row>
    <row r="942" spans="1:15" s="155" customFormat="1" x14ac:dyDescent="0.25">
      <c r="A942" s="508"/>
      <c r="B942" s="880"/>
      <c r="C942" s="894"/>
      <c r="D942" s="150"/>
      <c r="E942" s="150"/>
      <c r="F942" s="150"/>
      <c r="G942" s="150"/>
      <c r="H942" s="894"/>
      <c r="I942" s="153"/>
      <c r="J942" s="153"/>
      <c r="K942" s="154"/>
      <c r="L942" s="151"/>
      <c r="M942" s="151"/>
      <c r="N942" s="151"/>
      <c r="O942" s="150"/>
    </row>
    <row r="943" spans="1:15" s="155" customFormat="1" x14ac:dyDescent="0.25">
      <c r="A943" s="508"/>
      <c r="B943" s="880"/>
      <c r="C943" s="894"/>
      <c r="D943" s="150"/>
      <c r="E943" s="150"/>
      <c r="F943" s="150"/>
      <c r="G943" s="150"/>
      <c r="H943" s="894"/>
      <c r="I943" s="153"/>
      <c r="J943" s="153"/>
      <c r="K943" s="154"/>
      <c r="L943" s="151"/>
      <c r="M943" s="151"/>
      <c r="N943" s="151"/>
      <c r="O943" s="150"/>
    </row>
    <row r="944" spans="1:15" s="155" customFormat="1" x14ac:dyDescent="0.25">
      <c r="A944" s="508"/>
      <c r="B944" s="880"/>
      <c r="C944" s="894"/>
      <c r="D944" s="150"/>
      <c r="E944" s="150"/>
      <c r="F944" s="150"/>
      <c r="G944" s="150"/>
      <c r="H944" s="894"/>
      <c r="I944" s="153"/>
      <c r="J944" s="153"/>
      <c r="K944" s="154"/>
      <c r="L944" s="151"/>
      <c r="M944" s="151"/>
      <c r="N944" s="151"/>
      <c r="O944" s="150"/>
    </row>
    <row r="945" spans="1:15" s="155" customFormat="1" x14ac:dyDescent="0.25">
      <c r="A945" s="508"/>
      <c r="B945" s="880"/>
      <c r="C945" s="894"/>
      <c r="D945" s="150"/>
      <c r="E945" s="150"/>
      <c r="F945" s="150"/>
      <c r="G945" s="150"/>
      <c r="H945" s="894"/>
      <c r="I945" s="153"/>
      <c r="J945" s="153"/>
      <c r="K945" s="154"/>
      <c r="L945" s="151"/>
      <c r="M945" s="151"/>
      <c r="N945" s="151"/>
      <c r="O945" s="150"/>
    </row>
    <row r="946" spans="1:15" s="155" customFormat="1" x14ac:dyDescent="0.25">
      <c r="A946" s="508"/>
      <c r="B946" s="880"/>
      <c r="C946" s="894"/>
      <c r="D946" s="150"/>
      <c r="E946" s="150"/>
      <c r="F946" s="150"/>
      <c r="G946" s="150"/>
      <c r="H946" s="894"/>
      <c r="I946" s="153"/>
      <c r="J946" s="153"/>
      <c r="K946" s="154"/>
      <c r="L946" s="151"/>
      <c r="M946" s="151"/>
      <c r="N946" s="151"/>
      <c r="O946" s="150"/>
    </row>
    <row r="947" spans="1:15" s="155" customFormat="1" x14ac:dyDescent="0.25">
      <c r="A947" s="508"/>
      <c r="B947" s="880"/>
      <c r="C947" s="894"/>
      <c r="D947" s="150"/>
      <c r="E947" s="150"/>
      <c r="F947" s="150"/>
      <c r="G947" s="150"/>
      <c r="H947" s="894"/>
      <c r="I947" s="153"/>
      <c r="J947" s="153"/>
      <c r="K947" s="154"/>
      <c r="L947" s="151"/>
      <c r="M947" s="151"/>
      <c r="N947" s="151"/>
      <c r="O947" s="150"/>
    </row>
    <row r="948" spans="1:15" s="155" customFormat="1" x14ac:dyDescent="0.25">
      <c r="A948" s="508"/>
      <c r="B948" s="880"/>
      <c r="C948" s="894"/>
      <c r="D948" s="150"/>
      <c r="E948" s="150"/>
      <c r="F948" s="150"/>
      <c r="G948" s="150"/>
      <c r="H948" s="894"/>
      <c r="I948" s="153"/>
      <c r="J948" s="153"/>
      <c r="K948" s="154"/>
      <c r="L948" s="151"/>
      <c r="M948" s="151"/>
      <c r="N948" s="151"/>
      <c r="O948" s="150"/>
    </row>
  </sheetData>
  <autoFilter ref="A6:O387"/>
  <mergeCells count="12">
    <mergeCell ref="O3:O5"/>
    <mergeCell ref="L3:N4"/>
    <mergeCell ref="A1:N1"/>
    <mergeCell ref="A3:A5"/>
    <mergeCell ref="B3:B5"/>
    <mergeCell ref="C3:C5"/>
    <mergeCell ref="D3:D5"/>
    <mergeCell ref="E3:E5"/>
    <mergeCell ref="F3:F5"/>
    <mergeCell ref="G3:G5"/>
    <mergeCell ref="H3:J4"/>
    <mergeCell ref="K3:K5"/>
  </mergeCells>
  <pageMargins left="0.25" right="0.25" top="0.75" bottom="0.75" header="0.3" footer="0.3"/>
  <pageSetup paperSize="9" scale="38" fitToHeight="0" orientation="portrait" horizontalDpi="4294967293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  <pageSetUpPr fitToPage="1"/>
  </sheetPr>
  <dimension ref="A1:EE755"/>
  <sheetViews>
    <sheetView tabSelected="1" zoomScale="80" zoomScaleNormal="80" workbookViewId="0">
      <pane xSplit="3" topLeftCell="E1" activePane="topRight" state="frozen"/>
      <selection pane="topRight" activeCell="H2" sqref="H1:H1048576"/>
    </sheetView>
  </sheetViews>
  <sheetFormatPr baseColWidth="10" defaultColWidth="11" defaultRowHeight="15.75" x14ac:dyDescent="0.25"/>
  <cols>
    <col min="1" max="1" width="10.875" style="3" customWidth="1"/>
    <col min="2" max="2" width="11" style="908"/>
    <col min="3" max="3" width="30.125" style="913" bestFit="1" customWidth="1"/>
    <col min="4" max="4" width="144.25" style="172" bestFit="1" customWidth="1"/>
    <col min="5" max="5" width="73.875" style="172" bestFit="1" customWidth="1"/>
    <col min="6" max="6" width="32.75" style="171" customWidth="1"/>
    <col min="7" max="7" width="10.75" style="171" customWidth="1"/>
    <col min="8" max="8" width="11" style="908" customWidth="1"/>
    <col min="9" max="9" width="11" style="3" customWidth="1"/>
    <col min="10" max="10" width="11.5" style="3" customWidth="1"/>
    <col min="11" max="11" width="14.375" style="3" customWidth="1"/>
    <col min="12" max="12" width="14.5" style="3" bestFit="1" customWidth="1"/>
    <col min="13" max="13" width="13.25" style="3" customWidth="1"/>
    <col min="14" max="14" width="11" style="3" customWidth="1"/>
    <col min="15" max="15" width="32.375" style="3" bestFit="1" customWidth="1"/>
    <col min="16" max="17" width="11" style="3"/>
    <col min="18" max="18" width="12.875" style="3" customWidth="1"/>
    <col min="19" max="19" width="11" style="3"/>
    <col min="20" max="20" width="18.625" style="3" customWidth="1"/>
    <col min="21" max="27" width="11" style="3"/>
    <col min="28" max="28" width="11.25" style="3" bestFit="1" customWidth="1"/>
    <col min="29" max="16384" width="11" style="3"/>
  </cols>
  <sheetData>
    <row r="1" spans="1:18" x14ac:dyDescent="0.25">
      <c r="A1" s="845" t="s">
        <v>2612</v>
      </c>
      <c r="B1" s="845"/>
      <c r="C1" s="845"/>
      <c r="D1" s="845"/>
      <c r="E1" s="845"/>
      <c r="F1" s="845"/>
      <c r="G1" s="845"/>
      <c r="H1" s="845"/>
      <c r="I1" s="845"/>
      <c r="J1" s="845"/>
      <c r="K1" s="845"/>
      <c r="L1" s="845"/>
      <c r="M1" s="845"/>
      <c r="N1" s="845"/>
    </row>
    <row r="2" spans="1:18" x14ac:dyDescent="0.25">
      <c r="A2" s="608"/>
      <c r="B2" s="901"/>
      <c r="C2" s="901"/>
      <c r="D2" s="608"/>
      <c r="E2" s="608"/>
      <c r="F2" s="608"/>
      <c r="G2" s="608"/>
      <c r="H2" s="901"/>
      <c r="I2" s="608"/>
      <c r="J2" s="608"/>
      <c r="K2" s="608"/>
      <c r="L2" s="608"/>
      <c r="M2" s="608"/>
      <c r="N2" s="608"/>
    </row>
    <row r="3" spans="1:18" ht="16.5" customHeight="1" x14ac:dyDescent="0.25">
      <c r="A3" s="852" t="s">
        <v>2382</v>
      </c>
      <c r="B3" s="902" t="s">
        <v>6</v>
      </c>
      <c r="C3" s="909" t="s">
        <v>1</v>
      </c>
      <c r="D3" s="852" t="s">
        <v>2</v>
      </c>
      <c r="E3" s="852" t="s">
        <v>359</v>
      </c>
      <c r="F3" s="842" t="s">
        <v>7</v>
      </c>
      <c r="G3" s="842" t="s">
        <v>3</v>
      </c>
      <c r="H3" s="855" t="s">
        <v>448</v>
      </c>
      <c r="I3" s="856"/>
      <c r="J3" s="857"/>
      <c r="K3" s="852" t="s">
        <v>2643</v>
      </c>
      <c r="L3" s="846" t="s">
        <v>2637</v>
      </c>
      <c r="M3" s="847"/>
      <c r="N3" s="848"/>
      <c r="O3" s="842" t="s">
        <v>359</v>
      </c>
    </row>
    <row r="4" spans="1:18" ht="15.75" customHeight="1" x14ac:dyDescent="0.25">
      <c r="A4" s="853"/>
      <c r="B4" s="903"/>
      <c r="C4" s="910"/>
      <c r="D4" s="853"/>
      <c r="E4" s="853"/>
      <c r="F4" s="843"/>
      <c r="G4" s="843"/>
      <c r="H4" s="858"/>
      <c r="I4" s="859"/>
      <c r="J4" s="860"/>
      <c r="K4" s="853"/>
      <c r="L4" s="849"/>
      <c r="M4" s="850"/>
      <c r="N4" s="851"/>
      <c r="O4" s="843"/>
    </row>
    <row r="5" spans="1:18" ht="15.75" customHeight="1" x14ac:dyDescent="0.25">
      <c r="A5" s="854"/>
      <c r="B5" s="904"/>
      <c r="C5" s="911"/>
      <c r="D5" s="854"/>
      <c r="E5" s="854"/>
      <c r="F5" s="844"/>
      <c r="G5" s="844"/>
      <c r="H5" s="912" t="s">
        <v>449</v>
      </c>
      <c r="I5" s="597" t="s">
        <v>450</v>
      </c>
      <c r="J5" s="597" t="s">
        <v>451</v>
      </c>
      <c r="K5" s="854"/>
      <c r="L5" s="597" t="s">
        <v>455</v>
      </c>
      <c r="M5" s="597" t="s">
        <v>2645</v>
      </c>
      <c r="N5" s="597" t="s">
        <v>9</v>
      </c>
      <c r="O5" s="844"/>
    </row>
    <row r="6" spans="1:18" ht="15.75" customHeight="1" x14ac:dyDescent="0.25">
      <c r="A6" s="598"/>
      <c r="B6" s="905"/>
      <c r="C6" s="912"/>
      <c r="D6" s="598"/>
      <c r="E6" s="598"/>
      <c r="F6" s="597"/>
      <c r="G6" s="597"/>
      <c r="H6" s="912"/>
      <c r="I6" s="597"/>
      <c r="J6" s="597"/>
      <c r="K6" s="598"/>
      <c r="L6" s="597"/>
      <c r="M6" s="597"/>
      <c r="N6" s="597"/>
      <c r="O6" s="610"/>
    </row>
    <row r="7" spans="1:18" s="161" customFormat="1" ht="17.25" customHeight="1" x14ac:dyDescent="0.25">
      <c r="A7" s="469" t="s">
        <v>2087</v>
      </c>
      <c r="B7" s="886" t="s">
        <v>79</v>
      </c>
      <c r="C7" s="886" t="s">
        <v>325</v>
      </c>
      <c r="D7" s="168" t="s">
        <v>279</v>
      </c>
      <c r="E7" s="6" t="s">
        <v>1862</v>
      </c>
      <c r="F7" s="6" t="s">
        <v>2086</v>
      </c>
      <c r="G7" s="6" t="s">
        <v>3</v>
      </c>
      <c r="H7" s="914">
        <v>49.61</v>
      </c>
      <c r="I7" s="607">
        <f>+H7/2</f>
        <v>24.805</v>
      </c>
      <c r="J7" s="599">
        <f>+H7/3</f>
        <v>16.536666666666665</v>
      </c>
      <c r="K7" s="599">
        <f>+H7+(H7*20%)</f>
        <v>59.531999999999996</v>
      </c>
      <c r="L7" s="600">
        <v>42799</v>
      </c>
      <c r="M7" s="8" t="s">
        <v>2504</v>
      </c>
      <c r="N7" s="177">
        <v>10</v>
      </c>
      <c r="O7" s="5"/>
      <c r="R7" s="713">
        <f>N7*H7</f>
        <v>496.1</v>
      </c>
    </row>
    <row r="8" spans="1:18" s="161" customFormat="1" ht="17.25" customHeight="1" x14ac:dyDescent="0.25">
      <c r="A8" s="469" t="s">
        <v>2089</v>
      </c>
      <c r="B8" s="886" t="s">
        <v>79</v>
      </c>
      <c r="C8" s="886" t="s">
        <v>321</v>
      </c>
      <c r="D8" s="168" t="s">
        <v>280</v>
      </c>
      <c r="E8" s="6" t="s">
        <v>2088</v>
      </c>
      <c r="F8" s="6" t="s">
        <v>335</v>
      </c>
      <c r="G8" s="6" t="s">
        <v>3</v>
      </c>
      <c r="H8" s="914">
        <v>49.61</v>
      </c>
      <c r="I8" s="607">
        <f t="shared" ref="I8:I12" si="0">+H8/2</f>
        <v>24.805</v>
      </c>
      <c r="J8" s="599">
        <f t="shared" ref="J8:J12" si="1">+H8/3</f>
        <v>16.536666666666665</v>
      </c>
      <c r="K8" s="599">
        <f t="shared" ref="K8:K12" si="2">+H8+(H8*20%)</f>
        <v>59.531999999999996</v>
      </c>
      <c r="L8" s="600">
        <v>42799</v>
      </c>
      <c r="M8" s="8" t="s">
        <v>2504</v>
      </c>
      <c r="N8" s="177">
        <v>4</v>
      </c>
      <c r="O8" s="5"/>
      <c r="R8" s="713">
        <f>N8*H8</f>
        <v>198.44</v>
      </c>
    </row>
    <row r="9" spans="1:18" s="161" customFormat="1" ht="17.25" customHeight="1" x14ac:dyDescent="0.25">
      <c r="A9" s="469" t="s">
        <v>2089</v>
      </c>
      <c r="B9" s="886" t="s">
        <v>79</v>
      </c>
      <c r="C9" s="886" t="s">
        <v>3559</v>
      </c>
      <c r="D9" s="168" t="s">
        <v>2103</v>
      </c>
      <c r="E9" s="6" t="s">
        <v>2088</v>
      </c>
      <c r="F9" s="6" t="s">
        <v>2104</v>
      </c>
      <c r="G9" s="6" t="s">
        <v>3</v>
      </c>
      <c r="H9" s="914">
        <v>49.61</v>
      </c>
      <c r="I9" s="607">
        <f t="shared" si="0"/>
        <v>24.805</v>
      </c>
      <c r="J9" s="599">
        <f t="shared" si="1"/>
        <v>16.536666666666665</v>
      </c>
      <c r="K9" s="599">
        <f t="shared" si="2"/>
        <v>59.531999999999996</v>
      </c>
      <c r="L9" s="600">
        <v>42799</v>
      </c>
      <c r="M9" s="8" t="s">
        <v>2504</v>
      </c>
      <c r="N9" s="177">
        <v>3</v>
      </c>
      <c r="O9" s="5"/>
      <c r="R9" s="713">
        <f t="shared" ref="R9:R72" si="3">N9*H9</f>
        <v>148.82999999999998</v>
      </c>
    </row>
    <row r="10" spans="1:18" s="161" customFormat="1" ht="17.25" customHeight="1" x14ac:dyDescent="0.25">
      <c r="A10" s="469" t="s">
        <v>2090</v>
      </c>
      <c r="B10" s="886" t="s">
        <v>79</v>
      </c>
      <c r="C10" s="886" t="s">
        <v>325</v>
      </c>
      <c r="D10" s="168" t="s">
        <v>279</v>
      </c>
      <c r="E10" s="6" t="s">
        <v>2091</v>
      </c>
      <c r="F10" s="6" t="s">
        <v>2086</v>
      </c>
      <c r="G10" s="6" t="s">
        <v>3</v>
      </c>
      <c r="H10" s="914">
        <v>49.61</v>
      </c>
      <c r="I10" s="607">
        <f t="shared" si="0"/>
        <v>24.805</v>
      </c>
      <c r="J10" s="599">
        <f t="shared" si="1"/>
        <v>16.536666666666665</v>
      </c>
      <c r="K10" s="599">
        <f t="shared" si="2"/>
        <v>59.531999999999996</v>
      </c>
      <c r="L10" s="600">
        <v>42799</v>
      </c>
      <c r="M10" s="8" t="s">
        <v>2504</v>
      </c>
      <c r="N10" s="177">
        <v>5</v>
      </c>
      <c r="O10" s="5"/>
      <c r="R10" s="713">
        <f t="shared" si="3"/>
        <v>248.05</v>
      </c>
    </row>
    <row r="11" spans="1:18" s="161" customFormat="1" ht="17.25" customHeight="1" x14ac:dyDescent="0.25">
      <c r="A11" s="469" t="s">
        <v>2090</v>
      </c>
      <c r="B11" s="886" t="s">
        <v>79</v>
      </c>
      <c r="C11" s="886" t="s">
        <v>322</v>
      </c>
      <c r="D11" s="168" t="s">
        <v>278</v>
      </c>
      <c r="E11" s="6" t="s">
        <v>2092</v>
      </c>
      <c r="F11" s="6" t="s">
        <v>336</v>
      </c>
      <c r="G11" s="6" t="s">
        <v>3</v>
      </c>
      <c r="H11" s="914">
        <v>49.61</v>
      </c>
      <c r="I11" s="607">
        <f t="shared" si="0"/>
        <v>24.805</v>
      </c>
      <c r="J11" s="599">
        <f t="shared" si="1"/>
        <v>16.536666666666665</v>
      </c>
      <c r="K11" s="599">
        <f t="shared" si="2"/>
        <v>59.531999999999996</v>
      </c>
      <c r="L11" s="600">
        <v>42799</v>
      </c>
      <c r="M11" s="8" t="s">
        <v>2504</v>
      </c>
      <c r="N11" s="177">
        <v>3</v>
      </c>
      <c r="O11" s="5"/>
      <c r="R11" s="713">
        <f t="shared" si="3"/>
        <v>148.82999999999998</v>
      </c>
    </row>
    <row r="12" spans="1:18" s="161" customFormat="1" ht="17.25" customHeight="1" x14ac:dyDescent="0.25">
      <c r="A12" s="469" t="s">
        <v>2084</v>
      </c>
      <c r="B12" s="886" t="s">
        <v>586</v>
      </c>
      <c r="C12" s="886" t="s">
        <v>32</v>
      </c>
      <c r="D12" s="168" t="s">
        <v>220</v>
      </c>
      <c r="E12" s="6" t="s">
        <v>1731</v>
      </c>
      <c r="F12" s="6" t="s">
        <v>346</v>
      </c>
      <c r="G12" s="6" t="s">
        <v>3</v>
      </c>
      <c r="H12" s="914">
        <v>47.7</v>
      </c>
      <c r="I12" s="607">
        <f t="shared" si="0"/>
        <v>23.85</v>
      </c>
      <c r="J12" s="599">
        <f t="shared" si="1"/>
        <v>15.9</v>
      </c>
      <c r="K12" s="599">
        <f t="shared" si="2"/>
        <v>57.24</v>
      </c>
      <c r="L12" s="600">
        <v>42799</v>
      </c>
      <c r="M12" s="8" t="s">
        <v>2504</v>
      </c>
      <c r="N12" s="177">
        <v>8</v>
      </c>
      <c r="O12" s="5"/>
      <c r="R12" s="713">
        <f t="shared" si="3"/>
        <v>381.6</v>
      </c>
    </row>
    <row r="13" spans="1:18" s="161" customFormat="1" ht="17.25" customHeight="1" x14ac:dyDescent="0.25">
      <c r="A13" s="469" t="s">
        <v>2084</v>
      </c>
      <c r="B13" s="886" t="s">
        <v>26</v>
      </c>
      <c r="C13" s="886" t="s">
        <v>32</v>
      </c>
      <c r="D13" s="168" t="s">
        <v>220</v>
      </c>
      <c r="E13" s="6" t="s">
        <v>1733</v>
      </c>
      <c r="F13" s="6" t="s">
        <v>346</v>
      </c>
      <c r="G13" s="6" t="s">
        <v>3</v>
      </c>
      <c r="H13" s="914">
        <v>47.7</v>
      </c>
      <c r="I13" s="607">
        <f>+H13/2</f>
        <v>23.85</v>
      </c>
      <c r="J13" s="599">
        <f>+H13/3</f>
        <v>15.9</v>
      </c>
      <c r="K13" s="599">
        <f>+H13+(H13*20%)</f>
        <v>57.24</v>
      </c>
      <c r="L13" s="600">
        <v>42799</v>
      </c>
      <c r="M13" s="8" t="s">
        <v>2504</v>
      </c>
      <c r="N13" s="177">
        <v>3</v>
      </c>
      <c r="O13" s="5"/>
      <c r="R13" s="713">
        <f t="shared" si="3"/>
        <v>143.10000000000002</v>
      </c>
    </row>
    <row r="14" spans="1:18" s="161" customFormat="1" ht="17.25" customHeight="1" x14ac:dyDescent="0.25">
      <c r="A14" s="469" t="s">
        <v>2084</v>
      </c>
      <c r="B14" s="886" t="s">
        <v>586</v>
      </c>
      <c r="C14" s="886" t="s">
        <v>32</v>
      </c>
      <c r="D14" s="168" t="s">
        <v>220</v>
      </c>
      <c r="E14" s="6" t="s">
        <v>621</v>
      </c>
      <c r="F14" s="6" t="s">
        <v>346</v>
      </c>
      <c r="G14" s="6" t="s">
        <v>3</v>
      </c>
      <c r="H14" s="914">
        <v>47.7</v>
      </c>
      <c r="I14" s="607">
        <f t="shared" ref="I14:I23" si="4">+H14/2</f>
        <v>23.85</v>
      </c>
      <c r="J14" s="599">
        <f t="shared" ref="J14:J23" si="5">+H14/3</f>
        <v>15.9</v>
      </c>
      <c r="K14" s="599">
        <f t="shared" ref="K14:K23" si="6">+H14+(H14*20%)</f>
        <v>57.24</v>
      </c>
      <c r="L14" s="600">
        <v>42799</v>
      </c>
      <c r="M14" s="8" t="s">
        <v>2504</v>
      </c>
      <c r="N14" s="177">
        <v>1</v>
      </c>
      <c r="O14" s="5"/>
      <c r="R14" s="713">
        <f t="shared" si="3"/>
        <v>47.7</v>
      </c>
    </row>
    <row r="15" spans="1:18" s="161" customFormat="1" ht="17.25" customHeight="1" x14ac:dyDescent="0.25">
      <c r="A15" s="469" t="s">
        <v>2084</v>
      </c>
      <c r="B15" s="886" t="s">
        <v>586</v>
      </c>
      <c r="C15" s="886" t="s">
        <v>22</v>
      </c>
      <c r="D15" s="168" t="s">
        <v>264</v>
      </c>
      <c r="E15" s="6" t="s">
        <v>155</v>
      </c>
      <c r="F15" s="6" t="s">
        <v>346</v>
      </c>
      <c r="G15" s="6" t="s">
        <v>3</v>
      </c>
      <c r="H15" s="914">
        <v>49.4</v>
      </c>
      <c r="I15" s="607">
        <f t="shared" si="4"/>
        <v>24.7</v>
      </c>
      <c r="J15" s="599">
        <f t="shared" si="5"/>
        <v>16.466666666666665</v>
      </c>
      <c r="K15" s="599">
        <f t="shared" si="6"/>
        <v>59.28</v>
      </c>
      <c r="L15" s="600">
        <v>42799</v>
      </c>
      <c r="M15" s="8" t="s">
        <v>2504</v>
      </c>
      <c r="N15" s="177">
        <v>1</v>
      </c>
      <c r="O15" s="5"/>
      <c r="R15" s="713">
        <f t="shared" si="3"/>
        <v>49.4</v>
      </c>
    </row>
    <row r="16" spans="1:18" s="161" customFormat="1" ht="17.25" customHeight="1" x14ac:dyDescent="0.25">
      <c r="A16" s="469" t="s">
        <v>2084</v>
      </c>
      <c r="B16" s="886" t="s">
        <v>103</v>
      </c>
      <c r="C16" s="886" t="s">
        <v>32</v>
      </c>
      <c r="D16" s="168" t="s">
        <v>220</v>
      </c>
      <c r="E16" s="6" t="s">
        <v>155</v>
      </c>
      <c r="F16" s="6" t="s">
        <v>346</v>
      </c>
      <c r="G16" s="6" t="s">
        <v>3</v>
      </c>
      <c r="H16" s="914">
        <v>47.7</v>
      </c>
      <c r="I16" s="607">
        <f t="shared" si="4"/>
        <v>23.85</v>
      </c>
      <c r="J16" s="599">
        <f t="shared" si="5"/>
        <v>15.9</v>
      </c>
      <c r="K16" s="599">
        <f t="shared" si="6"/>
        <v>57.24</v>
      </c>
      <c r="L16" s="600">
        <v>42799</v>
      </c>
      <c r="M16" s="8" t="s">
        <v>2504</v>
      </c>
      <c r="N16" s="177">
        <v>1</v>
      </c>
      <c r="O16" s="5"/>
      <c r="R16" s="713">
        <f t="shared" si="3"/>
        <v>47.7</v>
      </c>
    </row>
    <row r="17" spans="1:18" s="161" customFormat="1" ht="17.25" customHeight="1" x14ac:dyDescent="0.25">
      <c r="A17" s="469" t="s">
        <v>2084</v>
      </c>
      <c r="B17" s="886" t="s">
        <v>103</v>
      </c>
      <c r="C17" s="886" t="s">
        <v>32</v>
      </c>
      <c r="D17" s="168" t="s">
        <v>220</v>
      </c>
      <c r="E17" s="6" t="s">
        <v>1732</v>
      </c>
      <c r="F17" s="6" t="s">
        <v>346</v>
      </c>
      <c r="G17" s="6" t="s">
        <v>3</v>
      </c>
      <c r="H17" s="914">
        <v>47.7</v>
      </c>
      <c r="I17" s="607">
        <f t="shared" si="4"/>
        <v>23.85</v>
      </c>
      <c r="J17" s="599">
        <f t="shared" si="5"/>
        <v>15.9</v>
      </c>
      <c r="K17" s="599">
        <f t="shared" si="6"/>
        <v>57.24</v>
      </c>
      <c r="L17" s="600">
        <v>42799</v>
      </c>
      <c r="M17" s="8" t="s">
        <v>2504</v>
      </c>
      <c r="N17" s="177">
        <v>1</v>
      </c>
      <c r="O17" s="5"/>
      <c r="R17" s="713">
        <f t="shared" si="3"/>
        <v>47.7</v>
      </c>
    </row>
    <row r="18" spans="1:18" s="161" customFormat="1" ht="17.25" customHeight="1" x14ac:dyDescent="0.25">
      <c r="A18" s="469" t="s">
        <v>2084</v>
      </c>
      <c r="B18" s="886" t="s">
        <v>1369</v>
      </c>
      <c r="C18" s="892" t="s">
        <v>1120</v>
      </c>
      <c r="D18" s="166" t="s">
        <v>1121</v>
      </c>
      <c r="E18" s="6" t="s">
        <v>911</v>
      </c>
      <c r="F18" s="6" t="s">
        <v>875</v>
      </c>
      <c r="G18" s="6" t="s">
        <v>3</v>
      </c>
      <c r="H18" s="915">
        <v>57.8</v>
      </c>
      <c r="I18" s="607">
        <f t="shared" si="4"/>
        <v>28.9</v>
      </c>
      <c r="J18" s="599">
        <f t="shared" si="5"/>
        <v>19.266666666666666</v>
      </c>
      <c r="K18" s="599">
        <f t="shared" si="6"/>
        <v>69.36</v>
      </c>
      <c r="L18" s="600">
        <v>42799</v>
      </c>
      <c r="M18" s="8" t="s">
        <v>2504</v>
      </c>
      <c r="N18" s="177">
        <v>2</v>
      </c>
      <c r="O18" s="5"/>
      <c r="R18" s="713">
        <f t="shared" si="3"/>
        <v>115.6</v>
      </c>
    </row>
    <row r="19" spans="1:18" s="161" customFormat="1" ht="17.25" customHeight="1" x14ac:dyDescent="0.25">
      <c r="A19" s="469" t="s">
        <v>2084</v>
      </c>
      <c r="B19" s="886" t="s">
        <v>1369</v>
      </c>
      <c r="C19" s="886" t="s">
        <v>1503</v>
      </c>
      <c r="D19" s="168" t="s">
        <v>1531</v>
      </c>
      <c r="E19" s="6" t="s">
        <v>1532</v>
      </c>
      <c r="F19" s="6" t="s">
        <v>1160</v>
      </c>
      <c r="G19" s="6" t="s">
        <v>3</v>
      </c>
      <c r="H19" s="915">
        <v>46.67</v>
      </c>
      <c r="I19" s="607">
        <f t="shared" si="4"/>
        <v>23.335000000000001</v>
      </c>
      <c r="J19" s="599">
        <f t="shared" si="5"/>
        <v>15.556666666666667</v>
      </c>
      <c r="K19" s="599">
        <f t="shared" si="6"/>
        <v>56.004000000000005</v>
      </c>
      <c r="L19" s="600">
        <v>42799</v>
      </c>
      <c r="M19" s="8" t="s">
        <v>2504</v>
      </c>
      <c r="N19" s="177">
        <v>1</v>
      </c>
      <c r="O19" s="5"/>
      <c r="R19" s="713">
        <f t="shared" si="3"/>
        <v>46.67</v>
      </c>
    </row>
    <row r="20" spans="1:18" s="161" customFormat="1" ht="17.25" customHeight="1" x14ac:dyDescent="0.25">
      <c r="A20" s="469" t="s">
        <v>2084</v>
      </c>
      <c r="B20" s="886" t="s">
        <v>1369</v>
      </c>
      <c r="C20" s="886" t="s">
        <v>1503</v>
      </c>
      <c r="D20" s="168" t="s">
        <v>1531</v>
      </c>
      <c r="E20" s="6" t="s">
        <v>1133</v>
      </c>
      <c r="F20" s="6" t="s">
        <v>1160</v>
      </c>
      <c r="G20" s="6" t="s">
        <v>3</v>
      </c>
      <c r="H20" s="915">
        <v>46.67</v>
      </c>
      <c r="I20" s="607">
        <f t="shared" si="4"/>
        <v>23.335000000000001</v>
      </c>
      <c r="J20" s="599">
        <f t="shared" si="5"/>
        <v>15.556666666666667</v>
      </c>
      <c r="K20" s="599">
        <f t="shared" si="6"/>
        <v>56.004000000000005</v>
      </c>
      <c r="L20" s="600">
        <v>42799</v>
      </c>
      <c r="M20" s="8" t="s">
        <v>2504</v>
      </c>
      <c r="N20" s="177">
        <v>1</v>
      </c>
      <c r="O20" s="5"/>
      <c r="R20" s="713">
        <f t="shared" si="3"/>
        <v>46.67</v>
      </c>
    </row>
    <row r="21" spans="1:18" s="161" customFormat="1" ht="17.25" customHeight="1" x14ac:dyDescent="0.25">
      <c r="A21" s="469" t="s">
        <v>2084</v>
      </c>
      <c r="B21" s="886" t="s">
        <v>34</v>
      </c>
      <c r="C21" s="886" t="s">
        <v>874</v>
      </c>
      <c r="D21" s="168" t="s">
        <v>264</v>
      </c>
      <c r="E21" s="6" t="s">
        <v>1981</v>
      </c>
      <c r="F21" s="6" t="s">
        <v>342</v>
      </c>
      <c r="G21" s="6" t="s">
        <v>3</v>
      </c>
      <c r="H21" s="915">
        <v>60.22</v>
      </c>
      <c r="I21" s="607">
        <f t="shared" si="4"/>
        <v>30.11</v>
      </c>
      <c r="J21" s="599">
        <f t="shared" si="5"/>
        <v>20.073333333333334</v>
      </c>
      <c r="K21" s="599">
        <f t="shared" si="6"/>
        <v>72.263999999999996</v>
      </c>
      <c r="L21" s="600">
        <v>42799</v>
      </c>
      <c r="M21" s="8" t="s">
        <v>2504</v>
      </c>
      <c r="N21" s="177">
        <v>3</v>
      </c>
      <c r="O21" s="5"/>
      <c r="R21" s="713">
        <f t="shared" si="3"/>
        <v>180.66</v>
      </c>
    </row>
    <row r="22" spans="1:18" s="161" customFormat="1" ht="17.25" customHeight="1" x14ac:dyDescent="0.25">
      <c r="A22" s="469" t="s">
        <v>2083</v>
      </c>
      <c r="B22" s="886" t="s">
        <v>150</v>
      </c>
      <c r="C22" s="886" t="s">
        <v>204</v>
      </c>
      <c r="D22" s="168" t="s">
        <v>274</v>
      </c>
      <c r="E22" s="6" t="s">
        <v>1765</v>
      </c>
      <c r="F22" s="6" t="s">
        <v>346</v>
      </c>
      <c r="G22" s="6" t="s">
        <v>3</v>
      </c>
      <c r="H22" s="914">
        <v>47.7</v>
      </c>
      <c r="I22" s="607">
        <f t="shared" si="4"/>
        <v>23.85</v>
      </c>
      <c r="J22" s="599">
        <f t="shared" si="5"/>
        <v>15.9</v>
      </c>
      <c r="K22" s="599">
        <f t="shared" si="6"/>
        <v>57.24</v>
      </c>
      <c r="L22" s="600">
        <v>42799</v>
      </c>
      <c r="M22" s="8" t="s">
        <v>2504</v>
      </c>
      <c r="N22" s="177">
        <v>1</v>
      </c>
      <c r="O22" s="5"/>
      <c r="R22" s="713">
        <f t="shared" si="3"/>
        <v>47.7</v>
      </c>
    </row>
    <row r="23" spans="1:18" s="161" customFormat="1" ht="17.25" customHeight="1" x14ac:dyDescent="0.25">
      <c r="A23" s="469" t="s">
        <v>2083</v>
      </c>
      <c r="B23" s="886" t="s">
        <v>34</v>
      </c>
      <c r="C23" s="886" t="s">
        <v>204</v>
      </c>
      <c r="D23" s="168" t="s">
        <v>274</v>
      </c>
      <c r="E23" s="6" t="s">
        <v>1767</v>
      </c>
      <c r="F23" s="6" t="s">
        <v>346</v>
      </c>
      <c r="G23" s="6" t="s">
        <v>3</v>
      </c>
      <c r="H23" s="914">
        <v>47.7</v>
      </c>
      <c r="I23" s="607">
        <f t="shared" si="4"/>
        <v>23.85</v>
      </c>
      <c r="J23" s="599">
        <f t="shared" si="5"/>
        <v>15.9</v>
      </c>
      <c r="K23" s="599">
        <f t="shared" si="6"/>
        <v>57.24</v>
      </c>
      <c r="L23" s="600">
        <v>42799</v>
      </c>
      <c r="M23" s="8" t="s">
        <v>2504</v>
      </c>
      <c r="N23" s="177">
        <v>4</v>
      </c>
      <c r="O23" s="5"/>
      <c r="R23" s="713">
        <f t="shared" si="3"/>
        <v>190.8</v>
      </c>
    </row>
    <row r="24" spans="1:18" s="161" customFormat="1" ht="17.25" customHeight="1" x14ac:dyDescent="0.25">
      <c r="A24" s="469" t="s">
        <v>2083</v>
      </c>
      <c r="B24" s="886" t="s">
        <v>586</v>
      </c>
      <c r="C24" s="886" t="s">
        <v>204</v>
      </c>
      <c r="D24" s="168" t="s">
        <v>274</v>
      </c>
      <c r="E24" s="6" t="s">
        <v>1766</v>
      </c>
      <c r="F24" s="6" t="s">
        <v>346</v>
      </c>
      <c r="G24" s="6" t="s">
        <v>3</v>
      </c>
      <c r="H24" s="914">
        <v>47.7</v>
      </c>
      <c r="I24" s="607">
        <f t="shared" ref="I24:I87" si="7">+H24/2</f>
        <v>23.85</v>
      </c>
      <c r="J24" s="599">
        <f t="shared" ref="J24:J87" si="8">+H24/3</f>
        <v>15.9</v>
      </c>
      <c r="K24" s="599">
        <f t="shared" ref="K24:K87" si="9">+H24+(H24*20%)</f>
        <v>57.24</v>
      </c>
      <c r="L24" s="600">
        <v>42799</v>
      </c>
      <c r="M24" s="8" t="s">
        <v>2504</v>
      </c>
      <c r="N24" s="177">
        <v>5</v>
      </c>
      <c r="O24" s="5"/>
      <c r="R24" s="713">
        <f t="shared" si="3"/>
        <v>238.5</v>
      </c>
    </row>
    <row r="25" spans="1:18" s="161" customFormat="1" ht="17.25" customHeight="1" x14ac:dyDescent="0.25">
      <c r="A25" s="469" t="s">
        <v>2083</v>
      </c>
      <c r="B25" s="886" t="s">
        <v>586</v>
      </c>
      <c r="C25" s="886" t="s">
        <v>332</v>
      </c>
      <c r="D25" s="168" t="s">
        <v>272</v>
      </c>
      <c r="E25" s="6" t="s">
        <v>622</v>
      </c>
      <c r="F25" s="6" t="s">
        <v>850</v>
      </c>
      <c r="G25" s="6" t="s">
        <v>3</v>
      </c>
      <c r="H25" s="914">
        <v>47.7</v>
      </c>
      <c r="I25" s="607">
        <f t="shared" si="7"/>
        <v>23.85</v>
      </c>
      <c r="J25" s="599">
        <f t="shared" si="8"/>
        <v>15.9</v>
      </c>
      <c r="K25" s="599">
        <f t="shared" si="9"/>
        <v>57.24</v>
      </c>
      <c r="L25" s="600">
        <v>42799</v>
      </c>
      <c r="M25" s="8" t="s">
        <v>2504</v>
      </c>
      <c r="N25" s="177">
        <v>2</v>
      </c>
      <c r="O25" s="5"/>
      <c r="R25" s="713">
        <f t="shared" si="3"/>
        <v>95.4</v>
      </c>
    </row>
    <row r="26" spans="1:18" s="161" customFormat="1" ht="17.25" customHeight="1" x14ac:dyDescent="0.25">
      <c r="A26" s="469" t="s">
        <v>2083</v>
      </c>
      <c r="B26" s="886" t="s">
        <v>849</v>
      </c>
      <c r="C26" s="886" t="s">
        <v>332</v>
      </c>
      <c r="D26" s="168" t="s">
        <v>272</v>
      </c>
      <c r="E26" s="6" t="s">
        <v>622</v>
      </c>
      <c r="F26" s="6" t="s">
        <v>850</v>
      </c>
      <c r="G26" s="6" t="s">
        <v>3</v>
      </c>
      <c r="H26" s="914">
        <v>47.7</v>
      </c>
      <c r="I26" s="607">
        <f t="shared" si="7"/>
        <v>23.85</v>
      </c>
      <c r="J26" s="599">
        <f t="shared" si="8"/>
        <v>15.9</v>
      </c>
      <c r="K26" s="599">
        <f t="shared" si="9"/>
        <v>57.24</v>
      </c>
      <c r="L26" s="600">
        <v>42799</v>
      </c>
      <c r="M26" s="8" t="s">
        <v>2504</v>
      </c>
      <c r="N26" s="177">
        <v>3</v>
      </c>
      <c r="O26" s="5"/>
      <c r="R26" s="713">
        <f t="shared" si="3"/>
        <v>143.10000000000002</v>
      </c>
    </row>
    <row r="27" spans="1:18" s="161" customFormat="1" ht="17.25" customHeight="1" x14ac:dyDescent="0.25">
      <c r="A27" s="469" t="s">
        <v>2083</v>
      </c>
      <c r="B27" s="886" t="s">
        <v>26</v>
      </c>
      <c r="C27" s="886" t="s">
        <v>332</v>
      </c>
      <c r="D27" s="168" t="s">
        <v>272</v>
      </c>
      <c r="E27" s="6" t="s">
        <v>622</v>
      </c>
      <c r="F27" s="6" t="s">
        <v>346</v>
      </c>
      <c r="G27" s="6" t="s">
        <v>3</v>
      </c>
      <c r="H27" s="914">
        <v>47.7</v>
      </c>
      <c r="I27" s="607">
        <f t="shared" si="7"/>
        <v>23.85</v>
      </c>
      <c r="J27" s="599">
        <f t="shared" si="8"/>
        <v>15.9</v>
      </c>
      <c r="K27" s="599">
        <f t="shared" si="9"/>
        <v>57.24</v>
      </c>
      <c r="L27" s="600">
        <v>42799</v>
      </c>
      <c r="M27" s="8" t="s">
        <v>2504</v>
      </c>
      <c r="N27" s="177">
        <v>6</v>
      </c>
      <c r="O27" s="5"/>
      <c r="R27" s="713">
        <f t="shared" si="3"/>
        <v>286.20000000000005</v>
      </c>
    </row>
    <row r="28" spans="1:18" s="161" customFormat="1" ht="17.25" customHeight="1" x14ac:dyDescent="0.25">
      <c r="A28" s="469" t="s">
        <v>2081</v>
      </c>
      <c r="B28" s="886" t="s">
        <v>586</v>
      </c>
      <c r="C28" s="886" t="s">
        <v>201</v>
      </c>
      <c r="D28" s="168" t="s">
        <v>268</v>
      </c>
      <c r="E28" s="6" t="s">
        <v>1768</v>
      </c>
      <c r="F28" s="6" t="s">
        <v>346</v>
      </c>
      <c r="G28" s="6" t="s">
        <v>3</v>
      </c>
      <c r="H28" s="914">
        <v>49.4</v>
      </c>
      <c r="I28" s="607">
        <f t="shared" si="7"/>
        <v>24.7</v>
      </c>
      <c r="J28" s="599">
        <f t="shared" si="8"/>
        <v>16.466666666666665</v>
      </c>
      <c r="K28" s="599">
        <f t="shared" si="9"/>
        <v>59.28</v>
      </c>
      <c r="L28" s="600">
        <v>42799</v>
      </c>
      <c r="M28" s="8" t="s">
        <v>2504</v>
      </c>
      <c r="N28" s="177">
        <v>2</v>
      </c>
      <c r="O28" s="5"/>
      <c r="R28" s="713">
        <f t="shared" si="3"/>
        <v>98.8</v>
      </c>
    </row>
    <row r="29" spans="1:18" s="161" customFormat="1" ht="17.25" customHeight="1" x14ac:dyDescent="0.25">
      <c r="A29" s="469" t="s">
        <v>2081</v>
      </c>
      <c r="B29" s="886" t="s">
        <v>586</v>
      </c>
      <c r="C29" s="886" t="s">
        <v>201</v>
      </c>
      <c r="D29" s="168" t="s">
        <v>268</v>
      </c>
      <c r="E29" s="6" t="s">
        <v>1769</v>
      </c>
      <c r="F29" s="6"/>
      <c r="G29" s="6" t="s">
        <v>3</v>
      </c>
      <c r="H29" s="914">
        <v>49.4</v>
      </c>
      <c r="I29" s="607">
        <f t="shared" si="7"/>
        <v>24.7</v>
      </c>
      <c r="J29" s="599">
        <f t="shared" si="8"/>
        <v>16.466666666666665</v>
      </c>
      <c r="K29" s="599">
        <f t="shared" si="9"/>
        <v>59.28</v>
      </c>
      <c r="L29" s="600">
        <v>42799</v>
      </c>
      <c r="M29" s="8" t="s">
        <v>2504</v>
      </c>
      <c r="N29" s="177">
        <v>1</v>
      </c>
      <c r="O29" s="5"/>
      <c r="R29" s="713">
        <f t="shared" si="3"/>
        <v>49.4</v>
      </c>
    </row>
    <row r="30" spans="1:18" s="161" customFormat="1" ht="17.25" customHeight="1" x14ac:dyDescent="0.25">
      <c r="A30" s="469" t="s">
        <v>2081</v>
      </c>
      <c r="B30" s="886" t="s">
        <v>586</v>
      </c>
      <c r="C30" s="886" t="s">
        <v>201</v>
      </c>
      <c r="D30" s="168" t="s">
        <v>268</v>
      </c>
      <c r="E30" s="6" t="s">
        <v>900</v>
      </c>
      <c r="F30" s="6" t="s">
        <v>346</v>
      </c>
      <c r="G30" s="6" t="s">
        <v>3</v>
      </c>
      <c r="H30" s="914">
        <v>49.4</v>
      </c>
      <c r="I30" s="607">
        <f t="shared" si="7"/>
        <v>24.7</v>
      </c>
      <c r="J30" s="599">
        <f t="shared" si="8"/>
        <v>16.466666666666665</v>
      </c>
      <c r="K30" s="599">
        <f t="shared" si="9"/>
        <v>59.28</v>
      </c>
      <c r="L30" s="600">
        <v>42799</v>
      </c>
      <c r="M30" s="8" t="s">
        <v>2504</v>
      </c>
      <c r="N30" s="177">
        <v>2</v>
      </c>
      <c r="O30" s="5"/>
      <c r="R30" s="713">
        <f t="shared" si="3"/>
        <v>98.8</v>
      </c>
    </row>
    <row r="31" spans="1:18" s="161" customFormat="1" ht="17.25" customHeight="1" x14ac:dyDescent="0.25">
      <c r="A31" s="469" t="s">
        <v>2081</v>
      </c>
      <c r="B31" s="886" t="s">
        <v>103</v>
      </c>
      <c r="C31" s="886" t="s">
        <v>201</v>
      </c>
      <c r="D31" s="168" t="s">
        <v>268</v>
      </c>
      <c r="E31" s="6" t="s">
        <v>1770</v>
      </c>
      <c r="F31" s="6" t="s">
        <v>899</v>
      </c>
      <c r="G31" s="6" t="s">
        <v>3</v>
      </c>
      <c r="H31" s="914">
        <v>49.4</v>
      </c>
      <c r="I31" s="607">
        <f t="shared" si="7"/>
        <v>24.7</v>
      </c>
      <c r="J31" s="599">
        <f t="shared" si="8"/>
        <v>16.466666666666665</v>
      </c>
      <c r="K31" s="599">
        <f t="shared" si="9"/>
        <v>59.28</v>
      </c>
      <c r="L31" s="600">
        <v>42799</v>
      </c>
      <c r="M31" s="8" t="s">
        <v>2504</v>
      </c>
      <c r="N31" s="177">
        <v>2</v>
      </c>
      <c r="O31" s="5"/>
      <c r="R31" s="713">
        <f t="shared" si="3"/>
        <v>98.8</v>
      </c>
    </row>
    <row r="32" spans="1:18" s="161" customFormat="1" ht="17.25" customHeight="1" x14ac:dyDescent="0.25">
      <c r="A32" s="469" t="s">
        <v>2081</v>
      </c>
      <c r="B32" s="886" t="s">
        <v>103</v>
      </c>
      <c r="C32" s="886" t="s">
        <v>22</v>
      </c>
      <c r="D32" s="168" t="s">
        <v>268</v>
      </c>
      <c r="E32" s="6" t="s">
        <v>1771</v>
      </c>
      <c r="F32" s="6" t="s">
        <v>346</v>
      </c>
      <c r="G32" s="6" t="s">
        <v>3</v>
      </c>
      <c r="H32" s="914">
        <v>49.4</v>
      </c>
      <c r="I32" s="607">
        <f t="shared" si="7"/>
        <v>24.7</v>
      </c>
      <c r="J32" s="599">
        <f t="shared" si="8"/>
        <v>16.466666666666665</v>
      </c>
      <c r="K32" s="599">
        <f t="shared" si="9"/>
        <v>59.28</v>
      </c>
      <c r="L32" s="600">
        <v>42799</v>
      </c>
      <c r="M32" s="8" t="s">
        <v>2504</v>
      </c>
      <c r="N32" s="177">
        <v>7</v>
      </c>
      <c r="O32" s="5"/>
      <c r="R32" s="713">
        <f t="shared" si="3"/>
        <v>345.8</v>
      </c>
    </row>
    <row r="33" spans="1:18" s="161" customFormat="1" ht="17.25" customHeight="1" x14ac:dyDescent="0.25">
      <c r="A33" s="469" t="s">
        <v>2081</v>
      </c>
      <c r="B33" s="886" t="s">
        <v>103</v>
      </c>
      <c r="C33" s="886" t="s">
        <v>205</v>
      </c>
      <c r="D33" s="168" t="s">
        <v>275</v>
      </c>
      <c r="E33" s="6" t="s">
        <v>1773</v>
      </c>
      <c r="F33" s="6" t="s">
        <v>346</v>
      </c>
      <c r="G33" s="6" t="s">
        <v>3</v>
      </c>
      <c r="H33" s="914">
        <v>47.7</v>
      </c>
      <c r="I33" s="607">
        <f t="shared" si="7"/>
        <v>23.85</v>
      </c>
      <c r="J33" s="599">
        <f t="shared" si="8"/>
        <v>15.9</v>
      </c>
      <c r="K33" s="599">
        <f t="shared" si="9"/>
        <v>57.24</v>
      </c>
      <c r="L33" s="600">
        <v>42799</v>
      </c>
      <c r="M33" s="8" t="s">
        <v>2504</v>
      </c>
      <c r="N33" s="177">
        <v>2</v>
      </c>
      <c r="O33" s="5"/>
      <c r="R33" s="713">
        <f t="shared" si="3"/>
        <v>95.4</v>
      </c>
    </row>
    <row r="34" spans="1:18" s="161" customFormat="1" ht="17.25" customHeight="1" x14ac:dyDescent="0.25">
      <c r="A34" s="469" t="s">
        <v>2081</v>
      </c>
      <c r="B34" s="886" t="s">
        <v>103</v>
      </c>
      <c r="C34" s="886" t="s">
        <v>205</v>
      </c>
      <c r="D34" s="168" t="s">
        <v>275</v>
      </c>
      <c r="E34" s="6" t="s">
        <v>1774</v>
      </c>
      <c r="F34" s="6" t="s">
        <v>346</v>
      </c>
      <c r="G34" s="6" t="s">
        <v>3</v>
      </c>
      <c r="H34" s="914">
        <v>47.7</v>
      </c>
      <c r="I34" s="607">
        <f t="shared" si="7"/>
        <v>23.85</v>
      </c>
      <c r="J34" s="599">
        <f t="shared" si="8"/>
        <v>15.9</v>
      </c>
      <c r="K34" s="599">
        <f t="shared" si="9"/>
        <v>57.24</v>
      </c>
      <c r="L34" s="600">
        <v>42799</v>
      </c>
      <c r="M34" s="8" t="s">
        <v>2504</v>
      </c>
      <c r="N34" s="177">
        <v>1</v>
      </c>
      <c r="O34" s="5"/>
      <c r="R34" s="713">
        <f t="shared" si="3"/>
        <v>47.7</v>
      </c>
    </row>
    <row r="35" spans="1:18" s="161" customFormat="1" ht="17.25" customHeight="1" x14ac:dyDescent="0.25">
      <c r="A35" s="469" t="s">
        <v>2081</v>
      </c>
      <c r="B35" s="886" t="s">
        <v>103</v>
      </c>
      <c r="C35" s="886" t="s">
        <v>201</v>
      </c>
      <c r="D35" s="168" t="s">
        <v>264</v>
      </c>
      <c r="E35" s="6" t="s">
        <v>1772</v>
      </c>
      <c r="F35" s="6" t="s">
        <v>346</v>
      </c>
      <c r="G35" s="6" t="s">
        <v>3</v>
      </c>
      <c r="H35" s="914">
        <v>49.4</v>
      </c>
      <c r="I35" s="607">
        <f t="shared" si="7"/>
        <v>24.7</v>
      </c>
      <c r="J35" s="599">
        <f t="shared" si="8"/>
        <v>16.466666666666665</v>
      </c>
      <c r="K35" s="599">
        <f t="shared" si="9"/>
        <v>59.28</v>
      </c>
      <c r="L35" s="600">
        <v>42799</v>
      </c>
      <c r="M35" s="8" t="s">
        <v>2504</v>
      </c>
      <c r="N35" s="177">
        <v>7</v>
      </c>
      <c r="O35" s="5"/>
      <c r="R35" s="713">
        <f t="shared" si="3"/>
        <v>345.8</v>
      </c>
    </row>
    <row r="36" spans="1:18" s="161" customFormat="1" ht="17.25" customHeight="1" x14ac:dyDescent="0.25">
      <c r="A36" s="469" t="s">
        <v>2080</v>
      </c>
      <c r="B36" s="906" t="s">
        <v>1369</v>
      </c>
      <c r="C36" s="892" t="s">
        <v>1505</v>
      </c>
      <c r="D36" s="166" t="s">
        <v>1643</v>
      </c>
      <c r="E36" s="166" t="s">
        <v>911</v>
      </c>
      <c r="F36" s="6" t="s">
        <v>1646</v>
      </c>
      <c r="G36" s="6" t="s">
        <v>3</v>
      </c>
      <c r="H36" s="915">
        <v>63.4</v>
      </c>
      <c r="I36" s="607">
        <f t="shared" si="7"/>
        <v>31.7</v>
      </c>
      <c r="J36" s="599">
        <f t="shared" si="8"/>
        <v>21.133333333333333</v>
      </c>
      <c r="K36" s="599">
        <f t="shared" si="9"/>
        <v>76.08</v>
      </c>
      <c r="L36" s="600">
        <v>42799</v>
      </c>
      <c r="M36" s="8" t="s">
        <v>2504</v>
      </c>
      <c r="N36" s="601">
        <v>2</v>
      </c>
      <c r="O36" s="5"/>
      <c r="R36" s="713">
        <f t="shared" si="3"/>
        <v>126.8</v>
      </c>
    </row>
    <row r="37" spans="1:18" s="161" customFormat="1" ht="17.25" customHeight="1" x14ac:dyDescent="0.25">
      <c r="A37" s="469" t="s">
        <v>2080</v>
      </c>
      <c r="B37" s="906" t="s">
        <v>1369</v>
      </c>
      <c r="C37" s="892" t="s">
        <v>1505</v>
      </c>
      <c r="D37" s="166" t="s">
        <v>1643</v>
      </c>
      <c r="E37" s="166" t="s">
        <v>1644</v>
      </c>
      <c r="F37" s="6" t="s">
        <v>1646</v>
      </c>
      <c r="G37" s="6" t="s">
        <v>3</v>
      </c>
      <c r="H37" s="915">
        <v>63.4</v>
      </c>
      <c r="I37" s="607">
        <f t="shared" si="7"/>
        <v>31.7</v>
      </c>
      <c r="J37" s="599">
        <f t="shared" si="8"/>
        <v>21.133333333333333</v>
      </c>
      <c r="K37" s="599">
        <f t="shared" si="9"/>
        <v>76.08</v>
      </c>
      <c r="L37" s="600">
        <v>42799</v>
      </c>
      <c r="M37" s="8" t="s">
        <v>2504</v>
      </c>
      <c r="N37" s="601">
        <v>4</v>
      </c>
      <c r="O37" s="5"/>
      <c r="R37" s="713">
        <f t="shared" si="3"/>
        <v>253.6</v>
      </c>
    </row>
    <row r="38" spans="1:18" s="161" customFormat="1" ht="17.25" customHeight="1" x14ac:dyDescent="0.25">
      <c r="A38" s="469" t="s">
        <v>2080</v>
      </c>
      <c r="B38" s="906" t="s">
        <v>1369</v>
      </c>
      <c r="C38" s="892" t="s">
        <v>1505</v>
      </c>
      <c r="D38" s="166" t="s">
        <v>1643</v>
      </c>
      <c r="E38" s="166" t="s">
        <v>1645</v>
      </c>
      <c r="F38" s="6" t="s">
        <v>1646</v>
      </c>
      <c r="G38" s="6" t="s">
        <v>3</v>
      </c>
      <c r="H38" s="915">
        <v>63.4</v>
      </c>
      <c r="I38" s="607">
        <f t="shared" si="7"/>
        <v>31.7</v>
      </c>
      <c r="J38" s="599">
        <f t="shared" si="8"/>
        <v>21.133333333333333</v>
      </c>
      <c r="K38" s="599">
        <f t="shared" si="9"/>
        <v>76.08</v>
      </c>
      <c r="L38" s="600">
        <v>42799</v>
      </c>
      <c r="M38" s="8" t="s">
        <v>2504</v>
      </c>
      <c r="N38" s="601">
        <v>10</v>
      </c>
      <c r="O38" s="5"/>
      <c r="R38" s="713">
        <f t="shared" si="3"/>
        <v>634</v>
      </c>
    </row>
    <row r="39" spans="1:18" s="161" customFormat="1" ht="17.25" customHeight="1" x14ac:dyDescent="0.25">
      <c r="A39" s="469" t="s">
        <v>2080</v>
      </c>
      <c r="B39" s="886" t="s">
        <v>34</v>
      </c>
      <c r="C39" s="886" t="s">
        <v>35</v>
      </c>
      <c r="D39" s="168" t="s">
        <v>222</v>
      </c>
      <c r="E39" s="6" t="s">
        <v>1775</v>
      </c>
      <c r="F39" s="6" t="s">
        <v>346</v>
      </c>
      <c r="G39" s="6" t="s">
        <v>3</v>
      </c>
      <c r="H39" s="914">
        <v>47.7</v>
      </c>
      <c r="I39" s="607">
        <f t="shared" si="7"/>
        <v>23.85</v>
      </c>
      <c r="J39" s="599">
        <f t="shared" si="8"/>
        <v>15.9</v>
      </c>
      <c r="K39" s="599">
        <f t="shared" si="9"/>
        <v>57.24</v>
      </c>
      <c r="L39" s="600">
        <v>42799</v>
      </c>
      <c r="M39" s="8" t="s">
        <v>2504</v>
      </c>
      <c r="N39" s="177">
        <v>2</v>
      </c>
      <c r="O39" s="5"/>
      <c r="R39" s="713">
        <f t="shared" si="3"/>
        <v>95.4</v>
      </c>
    </row>
    <row r="40" spans="1:18" s="161" customFormat="1" ht="17.25" customHeight="1" x14ac:dyDescent="0.25">
      <c r="A40" s="469" t="s">
        <v>2080</v>
      </c>
      <c r="B40" s="886" t="s">
        <v>586</v>
      </c>
      <c r="C40" s="886" t="s">
        <v>21</v>
      </c>
      <c r="D40" s="168" t="s">
        <v>262</v>
      </c>
      <c r="E40" s="6" t="s">
        <v>1775</v>
      </c>
      <c r="F40" s="6" t="s">
        <v>346</v>
      </c>
      <c r="G40" s="6" t="s">
        <v>3</v>
      </c>
      <c r="H40" s="914">
        <v>49.4</v>
      </c>
      <c r="I40" s="607">
        <f t="shared" si="7"/>
        <v>24.7</v>
      </c>
      <c r="J40" s="599">
        <f t="shared" si="8"/>
        <v>16.466666666666665</v>
      </c>
      <c r="K40" s="599">
        <f t="shared" si="9"/>
        <v>59.28</v>
      </c>
      <c r="L40" s="600">
        <v>42799</v>
      </c>
      <c r="M40" s="8" t="s">
        <v>2504</v>
      </c>
      <c r="N40" s="177">
        <v>3</v>
      </c>
      <c r="O40" s="5"/>
      <c r="R40" s="713">
        <f t="shared" si="3"/>
        <v>148.19999999999999</v>
      </c>
    </row>
    <row r="41" spans="1:18" s="161" customFormat="1" ht="17.25" customHeight="1" x14ac:dyDescent="0.25">
      <c r="A41" s="469" t="s">
        <v>2080</v>
      </c>
      <c r="B41" s="886" t="s">
        <v>103</v>
      </c>
      <c r="C41" s="886" t="s">
        <v>472</v>
      </c>
      <c r="D41" s="168" t="s">
        <v>225</v>
      </c>
      <c r="E41" s="6" t="s">
        <v>1776</v>
      </c>
      <c r="F41" s="6" t="s">
        <v>342</v>
      </c>
      <c r="G41" s="6" t="s">
        <v>3</v>
      </c>
      <c r="H41" s="914">
        <v>47.7</v>
      </c>
      <c r="I41" s="607">
        <f t="shared" si="7"/>
        <v>23.85</v>
      </c>
      <c r="J41" s="599">
        <f t="shared" si="8"/>
        <v>15.9</v>
      </c>
      <c r="K41" s="599">
        <f t="shared" si="9"/>
        <v>57.24</v>
      </c>
      <c r="L41" s="600">
        <v>42799</v>
      </c>
      <c r="M41" s="8" t="s">
        <v>2504</v>
      </c>
      <c r="N41" s="177">
        <v>1</v>
      </c>
      <c r="O41" s="5"/>
      <c r="R41" s="713">
        <f t="shared" si="3"/>
        <v>47.7</v>
      </c>
    </row>
    <row r="42" spans="1:18" s="161" customFormat="1" ht="17.25" customHeight="1" x14ac:dyDescent="0.25">
      <c r="A42" s="469" t="s">
        <v>2080</v>
      </c>
      <c r="B42" s="886" t="s">
        <v>18</v>
      </c>
      <c r="C42" s="886" t="s">
        <v>472</v>
      </c>
      <c r="D42" s="168" t="s">
        <v>225</v>
      </c>
      <c r="E42" s="6" t="s">
        <v>1777</v>
      </c>
      <c r="F42" s="6" t="s">
        <v>342</v>
      </c>
      <c r="G42" s="6" t="s">
        <v>3</v>
      </c>
      <c r="H42" s="914">
        <v>47.7</v>
      </c>
      <c r="I42" s="607">
        <f t="shared" si="7"/>
        <v>23.85</v>
      </c>
      <c r="J42" s="599">
        <f t="shared" si="8"/>
        <v>15.9</v>
      </c>
      <c r="K42" s="599">
        <f t="shared" si="9"/>
        <v>57.24</v>
      </c>
      <c r="L42" s="600">
        <v>42799</v>
      </c>
      <c r="M42" s="8" t="s">
        <v>2504</v>
      </c>
      <c r="N42" s="177">
        <v>1</v>
      </c>
      <c r="O42" s="5"/>
      <c r="R42" s="713">
        <f t="shared" si="3"/>
        <v>47.7</v>
      </c>
    </row>
    <row r="43" spans="1:18" s="161" customFormat="1" ht="17.25" customHeight="1" x14ac:dyDescent="0.25">
      <c r="A43" s="469" t="s">
        <v>2080</v>
      </c>
      <c r="B43" s="886" t="s">
        <v>34</v>
      </c>
      <c r="C43" s="886" t="s">
        <v>21</v>
      </c>
      <c r="D43" s="168" t="s">
        <v>262</v>
      </c>
      <c r="E43" s="6" t="s">
        <v>1775</v>
      </c>
      <c r="F43" s="6" t="s">
        <v>346</v>
      </c>
      <c r="G43" s="6" t="s">
        <v>3</v>
      </c>
      <c r="H43" s="914">
        <v>49.4</v>
      </c>
      <c r="I43" s="607">
        <f t="shared" si="7"/>
        <v>24.7</v>
      </c>
      <c r="J43" s="599">
        <f t="shared" si="8"/>
        <v>16.466666666666665</v>
      </c>
      <c r="K43" s="599">
        <f t="shared" si="9"/>
        <v>59.28</v>
      </c>
      <c r="L43" s="600">
        <v>42799</v>
      </c>
      <c r="M43" s="8" t="s">
        <v>2504</v>
      </c>
      <c r="N43" s="177">
        <v>3</v>
      </c>
      <c r="O43" s="5"/>
      <c r="R43" s="713">
        <f t="shared" si="3"/>
        <v>148.19999999999999</v>
      </c>
    </row>
    <row r="44" spans="1:18" s="161" customFormat="1" ht="17.25" customHeight="1" x14ac:dyDescent="0.25">
      <c r="A44" s="469" t="s">
        <v>2080</v>
      </c>
      <c r="B44" s="886" t="s">
        <v>849</v>
      </c>
      <c r="C44" s="886" t="s">
        <v>35</v>
      </c>
      <c r="D44" s="168" t="s">
        <v>222</v>
      </c>
      <c r="E44" s="6" t="s">
        <v>1778</v>
      </c>
      <c r="F44" s="6" t="s">
        <v>346</v>
      </c>
      <c r="G44" s="6" t="s">
        <v>3</v>
      </c>
      <c r="H44" s="914">
        <v>47.7</v>
      </c>
      <c r="I44" s="607">
        <f t="shared" si="7"/>
        <v>23.85</v>
      </c>
      <c r="J44" s="599">
        <f t="shared" si="8"/>
        <v>15.9</v>
      </c>
      <c r="K44" s="599">
        <f t="shared" si="9"/>
        <v>57.24</v>
      </c>
      <c r="L44" s="600">
        <v>42799</v>
      </c>
      <c r="M44" s="8" t="s">
        <v>2504</v>
      </c>
      <c r="N44" s="177">
        <v>1</v>
      </c>
      <c r="O44" s="5"/>
      <c r="R44" s="713">
        <f t="shared" si="3"/>
        <v>47.7</v>
      </c>
    </row>
    <row r="45" spans="1:18" s="161" customFormat="1" ht="17.25" customHeight="1" x14ac:dyDescent="0.25">
      <c r="A45" s="469" t="s">
        <v>2085</v>
      </c>
      <c r="B45" s="886" t="s">
        <v>59</v>
      </c>
      <c r="C45" s="886" t="s">
        <v>15</v>
      </c>
      <c r="D45" s="168" t="s">
        <v>223</v>
      </c>
      <c r="E45" s="6" t="s">
        <v>871</v>
      </c>
      <c r="F45" s="6" t="s">
        <v>339</v>
      </c>
      <c r="G45" s="6" t="s">
        <v>3</v>
      </c>
      <c r="H45" s="914">
        <v>64.510000000000005</v>
      </c>
      <c r="I45" s="607">
        <f t="shared" si="7"/>
        <v>32.255000000000003</v>
      </c>
      <c r="J45" s="599">
        <f t="shared" si="8"/>
        <v>21.503333333333334</v>
      </c>
      <c r="K45" s="599">
        <f t="shared" si="9"/>
        <v>77.412000000000006</v>
      </c>
      <c r="L45" s="600">
        <v>42799</v>
      </c>
      <c r="M45" s="8" t="s">
        <v>2504</v>
      </c>
      <c r="N45" s="177">
        <v>9</v>
      </c>
      <c r="O45" s="5"/>
      <c r="R45" s="713">
        <f t="shared" si="3"/>
        <v>580.59</v>
      </c>
    </row>
    <row r="46" spans="1:18" s="161" customFormat="1" ht="17.25" customHeight="1" x14ac:dyDescent="0.25">
      <c r="A46" s="469" t="s">
        <v>2085</v>
      </c>
      <c r="B46" s="886" t="s">
        <v>784</v>
      </c>
      <c r="C46" s="886" t="s">
        <v>782</v>
      </c>
      <c r="D46" s="6" t="s">
        <v>783</v>
      </c>
      <c r="E46" s="6" t="s">
        <v>911</v>
      </c>
      <c r="F46" s="6" t="s">
        <v>785</v>
      </c>
      <c r="G46" s="6" t="s">
        <v>3</v>
      </c>
      <c r="H46" s="915">
        <v>14.41</v>
      </c>
      <c r="I46" s="607">
        <f t="shared" si="7"/>
        <v>7.2050000000000001</v>
      </c>
      <c r="J46" s="599">
        <f t="shared" si="8"/>
        <v>4.8033333333333337</v>
      </c>
      <c r="K46" s="599">
        <f t="shared" si="9"/>
        <v>17.292000000000002</v>
      </c>
      <c r="L46" s="600">
        <v>42799</v>
      </c>
      <c r="M46" s="8" t="s">
        <v>2504</v>
      </c>
      <c r="N46" s="177">
        <v>20</v>
      </c>
      <c r="O46" s="5"/>
      <c r="R46" s="713">
        <f t="shared" si="3"/>
        <v>288.2</v>
      </c>
    </row>
    <row r="47" spans="1:18" s="161" customFormat="1" ht="17.25" customHeight="1" x14ac:dyDescent="0.25">
      <c r="A47" s="469" t="s">
        <v>2082</v>
      </c>
      <c r="B47" s="886" t="s">
        <v>103</v>
      </c>
      <c r="C47" s="886" t="s">
        <v>2574</v>
      </c>
      <c r="D47" s="168" t="s">
        <v>268</v>
      </c>
      <c r="E47" s="6" t="s">
        <v>1685</v>
      </c>
      <c r="F47" s="6" t="s">
        <v>346</v>
      </c>
      <c r="G47" s="6" t="s">
        <v>3</v>
      </c>
      <c r="H47" s="914">
        <v>49.4</v>
      </c>
      <c r="I47" s="607">
        <f t="shared" si="7"/>
        <v>24.7</v>
      </c>
      <c r="J47" s="599">
        <f t="shared" si="8"/>
        <v>16.466666666666665</v>
      </c>
      <c r="K47" s="599">
        <f t="shared" si="9"/>
        <v>59.28</v>
      </c>
      <c r="L47" s="600">
        <v>42799</v>
      </c>
      <c r="M47" s="8" t="s">
        <v>2504</v>
      </c>
      <c r="N47" s="177">
        <v>3</v>
      </c>
      <c r="O47" s="5"/>
      <c r="R47" s="713">
        <f t="shared" si="3"/>
        <v>148.19999999999999</v>
      </c>
    </row>
    <row r="48" spans="1:18" s="161" customFormat="1" ht="17.25" customHeight="1" x14ac:dyDescent="0.25">
      <c r="A48" s="469" t="s">
        <v>2082</v>
      </c>
      <c r="B48" s="886" t="s">
        <v>103</v>
      </c>
      <c r="C48" s="886" t="s">
        <v>24</v>
      </c>
      <c r="D48" s="168" t="s">
        <v>263</v>
      </c>
      <c r="E48" s="6" t="s">
        <v>1685</v>
      </c>
      <c r="F48" s="6" t="s">
        <v>346</v>
      </c>
      <c r="G48" s="6" t="s">
        <v>3</v>
      </c>
      <c r="H48" s="914">
        <v>49.9</v>
      </c>
      <c r="I48" s="607">
        <f t="shared" si="7"/>
        <v>24.95</v>
      </c>
      <c r="J48" s="599">
        <f t="shared" si="8"/>
        <v>16.633333333333333</v>
      </c>
      <c r="K48" s="599">
        <f t="shared" si="9"/>
        <v>59.879999999999995</v>
      </c>
      <c r="L48" s="600">
        <v>42799</v>
      </c>
      <c r="M48" s="8" t="s">
        <v>2504</v>
      </c>
      <c r="N48" s="177">
        <v>7</v>
      </c>
      <c r="O48" s="5"/>
      <c r="R48" s="713">
        <f t="shared" si="3"/>
        <v>349.3</v>
      </c>
    </row>
    <row r="49" spans="1:28" s="161" customFormat="1" ht="17.25" customHeight="1" x14ac:dyDescent="0.25">
      <c r="A49" s="469" t="s">
        <v>2082</v>
      </c>
      <c r="B49" s="886" t="s">
        <v>103</v>
      </c>
      <c r="C49" s="886" t="s">
        <v>25</v>
      </c>
      <c r="D49" s="168" t="s">
        <v>273</v>
      </c>
      <c r="E49" s="6" t="s">
        <v>1750</v>
      </c>
      <c r="F49" s="6" t="s">
        <v>346</v>
      </c>
      <c r="G49" s="6" t="s">
        <v>3</v>
      </c>
      <c r="H49" s="914">
        <v>47.7</v>
      </c>
      <c r="I49" s="607">
        <f t="shared" si="7"/>
        <v>23.85</v>
      </c>
      <c r="J49" s="599">
        <f t="shared" si="8"/>
        <v>15.9</v>
      </c>
      <c r="K49" s="599">
        <f t="shared" si="9"/>
        <v>57.24</v>
      </c>
      <c r="L49" s="600">
        <v>42799</v>
      </c>
      <c r="M49" s="8" t="s">
        <v>2504</v>
      </c>
      <c r="N49" s="177">
        <v>1</v>
      </c>
      <c r="O49" s="5"/>
      <c r="R49" s="713">
        <f t="shared" si="3"/>
        <v>47.7</v>
      </c>
    </row>
    <row r="50" spans="1:28" s="161" customFormat="1" ht="17.25" customHeight="1" x14ac:dyDescent="0.25">
      <c r="A50" s="469" t="s">
        <v>2082</v>
      </c>
      <c r="B50" s="907" t="s">
        <v>103</v>
      </c>
      <c r="C50" s="886" t="s">
        <v>25</v>
      </c>
      <c r="D50" s="168" t="s">
        <v>273</v>
      </c>
      <c r="E50" s="6" t="s">
        <v>1782</v>
      </c>
      <c r="F50" s="6" t="s">
        <v>346</v>
      </c>
      <c r="G50" s="6" t="s">
        <v>3</v>
      </c>
      <c r="H50" s="914">
        <v>47.7</v>
      </c>
      <c r="I50" s="607">
        <f t="shared" si="7"/>
        <v>23.85</v>
      </c>
      <c r="J50" s="599">
        <f t="shared" si="8"/>
        <v>15.9</v>
      </c>
      <c r="K50" s="599">
        <f t="shared" si="9"/>
        <v>57.24</v>
      </c>
      <c r="L50" s="600">
        <v>42799</v>
      </c>
      <c r="M50" s="8" t="s">
        <v>2504</v>
      </c>
      <c r="N50" s="177">
        <v>1</v>
      </c>
      <c r="O50" s="5"/>
      <c r="R50" s="713">
        <f t="shared" si="3"/>
        <v>47.7</v>
      </c>
    </row>
    <row r="51" spans="1:28" s="161" customFormat="1" ht="17.25" customHeight="1" x14ac:dyDescent="0.25">
      <c r="A51" s="469" t="s">
        <v>2082</v>
      </c>
      <c r="B51" s="886" t="s">
        <v>103</v>
      </c>
      <c r="C51" s="886" t="s">
        <v>205</v>
      </c>
      <c r="D51" s="168" t="s">
        <v>275</v>
      </c>
      <c r="E51" s="6" t="s">
        <v>1780</v>
      </c>
      <c r="F51" s="6" t="s">
        <v>346</v>
      </c>
      <c r="G51" s="6" t="s">
        <v>3</v>
      </c>
      <c r="H51" s="914">
        <v>47.7</v>
      </c>
      <c r="I51" s="607">
        <f t="shared" si="7"/>
        <v>23.85</v>
      </c>
      <c r="J51" s="599">
        <f t="shared" si="8"/>
        <v>15.9</v>
      </c>
      <c r="K51" s="599">
        <f t="shared" si="9"/>
        <v>57.24</v>
      </c>
      <c r="L51" s="600">
        <v>42799</v>
      </c>
      <c r="M51" s="8" t="s">
        <v>2504</v>
      </c>
      <c r="N51" s="177">
        <v>9</v>
      </c>
      <c r="O51" s="5"/>
      <c r="R51" s="713">
        <f t="shared" si="3"/>
        <v>429.3</v>
      </c>
      <c r="AB51" s="161">
        <v>0</v>
      </c>
    </row>
    <row r="52" spans="1:28" s="161" customFormat="1" ht="17.25" customHeight="1" x14ac:dyDescent="0.25">
      <c r="A52" s="469" t="s">
        <v>2082</v>
      </c>
      <c r="B52" s="886" t="s">
        <v>1101</v>
      </c>
      <c r="C52" s="886" t="s">
        <v>22</v>
      </c>
      <c r="D52" s="168" t="s">
        <v>264</v>
      </c>
      <c r="E52" s="6" t="s">
        <v>1781</v>
      </c>
      <c r="F52" s="6" t="s">
        <v>346</v>
      </c>
      <c r="G52" s="6" t="s">
        <v>3</v>
      </c>
      <c r="H52" s="914">
        <v>60.22</v>
      </c>
      <c r="I52" s="607">
        <f t="shared" si="7"/>
        <v>30.11</v>
      </c>
      <c r="J52" s="599">
        <f t="shared" si="8"/>
        <v>20.073333333333334</v>
      </c>
      <c r="K52" s="599">
        <f t="shared" si="9"/>
        <v>72.263999999999996</v>
      </c>
      <c r="L52" s="600">
        <v>42799</v>
      </c>
      <c r="M52" s="8" t="s">
        <v>2504</v>
      </c>
      <c r="N52" s="177">
        <v>1</v>
      </c>
      <c r="O52" s="5"/>
      <c r="R52" s="713">
        <f t="shared" si="3"/>
        <v>60.22</v>
      </c>
    </row>
    <row r="53" spans="1:28" s="161" customFormat="1" ht="17.25" customHeight="1" x14ac:dyDescent="0.25">
      <c r="A53" s="469" t="s">
        <v>2082</v>
      </c>
      <c r="B53" s="886" t="s">
        <v>150</v>
      </c>
      <c r="C53" s="886" t="s">
        <v>205</v>
      </c>
      <c r="D53" s="168" t="s">
        <v>275</v>
      </c>
      <c r="E53" s="6" t="s">
        <v>1779</v>
      </c>
      <c r="F53" s="6" t="s">
        <v>346</v>
      </c>
      <c r="G53" s="6" t="s">
        <v>3</v>
      </c>
      <c r="H53" s="914">
        <v>47.7</v>
      </c>
      <c r="I53" s="607">
        <f t="shared" si="7"/>
        <v>23.85</v>
      </c>
      <c r="J53" s="599">
        <f t="shared" si="8"/>
        <v>15.9</v>
      </c>
      <c r="K53" s="599">
        <f t="shared" si="9"/>
        <v>57.24</v>
      </c>
      <c r="L53" s="600">
        <v>42799</v>
      </c>
      <c r="M53" s="8" t="s">
        <v>2504</v>
      </c>
      <c r="N53" s="177">
        <v>1</v>
      </c>
      <c r="O53" s="5"/>
      <c r="R53" s="713">
        <f t="shared" si="3"/>
        <v>47.7</v>
      </c>
    </row>
    <row r="54" spans="1:28" s="161" customFormat="1" ht="17.25" customHeight="1" x14ac:dyDescent="0.25">
      <c r="A54" s="469" t="s">
        <v>1053</v>
      </c>
      <c r="B54" s="886" t="s">
        <v>492</v>
      </c>
      <c r="C54" s="886" t="s">
        <v>327</v>
      </c>
      <c r="D54" s="168" t="s">
        <v>527</v>
      </c>
      <c r="E54" s="6" t="s">
        <v>622</v>
      </c>
      <c r="F54" s="6" t="s">
        <v>528</v>
      </c>
      <c r="G54" s="6" t="s">
        <v>3</v>
      </c>
      <c r="H54" s="914">
        <v>70.430000000000007</v>
      </c>
      <c r="I54" s="607">
        <f t="shared" si="7"/>
        <v>35.215000000000003</v>
      </c>
      <c r="J54" s="599">
        <f t="shared" si="8"/>
        <v>23.47666666666667</v>
      </c>
      <c r="K54" s="599">
        <f t="shared" si="9"/>
        <v>84.516000000000005</v>
      </c>
      <c r="L54" s="600">
        <v>42799</v>
      </c>
      <c r="M54" s="8" t="s">
        <v>2504</v>
      </c>
      <c r="N54" s="177">
        <v>2</v>
      </c>
      <c r="O54" s="5"/>
      <c r="R54" s="713">
        <f t="shared" si="3"/>
        <v>140.86000000000001</v>
      </c>
    </row>
    <row r="55" spans="1:28" s="161" customFormat="1" ht="17.25" customHeight="1" x14ac:dyDescent="0.25">
      <c r="A55" s="469" t="s">
        <v>1053</v>
      </c>
      <c r="B55" s="907" t="s">
        <v>76</v>
      </c>
      <c r="C55" s="886" t="s">
        <v>375</v>
      </c>
      <c r="D55" s="168" t="s">
        <v>2060</v>
      </c>
      <c r="E55" s="6"/>
      <c r="F55" s="6" t="s">
        <v>2061</v>
      </c>
      <c r="G55" s="6" t="s">
        <v>3</v>
      </c>
      <c r="H55" s="914">
        <v>60.93</v>
      </c>
      <c r="I55" s="607">
        <f t="shared" si="7"/>
        <v>30.465</v>
      </c>
      <c r="J55" s="599">
        <f t="shared" si="8"/>
        <v>20.309999999999999</v>
      </c>
      <c r="K55" s="599">
        <f t="shared" si="9"/>
        <v>73.116</v>
      </c>
      <c r="L55" s="600">
        <v>42799</v>
      </c>
      <c r="M55" s="8" t="s">
        <v>2504</v>
      </c>
      <c r="N55" s="177">
        <v>2</v>
      </c>
      <c r="O55" s="5"/>
      <c r="R55" s="713">
        <f t="shared" si="3"/>
        <v>121.86</v>
      </c>
    </row>
    <row r="56" spans="1:28" s="161" customFormat="1" ht="17.25" customHeight="1" x14ac:dyDescent="0.25">
      <c r="A56" s="469" t="s">
        <v>1053</v>
      </c>
      <c r="B56" s="886" t="s">
        <v>1582</v>
      </c>
      <c r="C56" s="886" t="s">
        <v>1261</v>
      </c>
      <c r="D56" s="168" t="s">
        <v>1262</v>
      </c>
      <c r="E56" s="6"/>
      <c r="F56" s="6"/>
      <c r="G56" s="6" t="s">
        <v>3</v>
      </c>
      <c r="H56" s="915">
        <v>40.03</v>
      </c>
      <c r="I56" s="607">
        <f t="shared" si="7"/>
        <v>20.015000000000001</v>
      </c>
      <c r="J56" s="599">
        <f t="shared" si="8"/>
        <v>13.343333333333334</v>
      </c>
      <c r="K56" s="599">
        <f t="shared" si="9"/>
        <v>48.036000000000001</v>
      </c>
      <c r="L56" s="600">
        <v>42799</v>
      </c>
      <c r="M56" s="8" t="s">
        <v>2504</v>
      </c>
      <c r="N56" s="177">
        <v>18</v>
      </c>
      <c r="O56" s="5"/>
      <c r="R56" s="713">
        <f t="shared" si="3"/>
        <v>720.54</v>
      </c>
    </row>
    <row r="57" spans="1:28" s="161" customFormat="1" ht="17.25" customHeight="1" x14ac:dyDescent="0.25">
      <c r="A57" s="602" t="s">
        <v>1054</v>
      </c>
      <c r="B57" s="886" t="s">
        <v>706</v>
      </c>
      <c r="C57" s="886" t="s">
        <v>707</v>
      </c>
      <c r="D57" s="6" t="s">
        <v>708</v>
      </c>
      <c r="E57" s="6" t="s">
        <v>746</v>
      </c>
      <c r="F57" s="6" t="s">
        <v>709</v>
      </c>
      <c r="G57" s="6" t="s">
        <v>3</v>
      </c>
      <c r="H57" s="914">
        <v>33.08</v>
      </c>
      <c r="I57" s="607">
        <f t="shared" si="7"/>
        <v>16.54</v>
      </c>
      <c r="J57" s="599">
        <f t="shared" si="8"/>
        <v>11.026666666666666</v>
      </c>
      <c r="K57" s="599">
        <f t="shared" si="9"/>
        <v>39.695999999999998</v>
      </c>
      <c r="L57" s="600">
        <v>42799</v>
      </c>
      <c r="M57" s="8" t="s">
        <v>2504</v>
      </c>
      <c r="N57" s="177">
        <v>2</v>
      </c>
      <c r="O57" s="5"/>
      <c r="R57" s="713">
        <f t="shared" si="3"/>
        <v>66.16</v>
      </c>
    </row>
    <row r="58" spans="1:28" s="161" customFormat="1" ht="17.25" customHeight="1" x14ac:dyDescent="0.25">
      <c r="A58" s="602" t="s">
        <v>1054</v>
      </c>
      <c r="B58" s="886" t="s">
        <v>46</v>
      </c>
      <c r="C58" s="886" t="s">
        <v>48</v>
      </c>
      <c r="D58" s="168" t="s">
        <v>216</v>
      </c>
      <c r="E58" s="6" t="s">
        <v>1735</v>
      </c>
      <c r="F58" s="6" t="s">
        <v>340</v>
      </c>
      <c r="G58" s="6" t="s">
        <v>3</v>
      </c>
      <c r="H58" s="914">
        <v>46.83</v>
      </c>
      <c r="I58" s="607">
        <f t="shared" si="7"/>
        <v>23.414999999999999</v>
      </c>
      <c r="J58" s="599">
        <f t="shared" si="8"/>
        <v>15.61</v>
      </c>
      <c r="K58" s="599">
        <f t="shared" si="9"/>
        <v>56.195999999999998</v>
      </c>
      <c r="L58" s="600">
        <v>42799</v>
      </c>
      <c r="M58" s="8" t="s">
        <v>2504</v>
      </c>
      <c r="N58" s="177">
        <v>10</v>
      </c>
      <c r="O58" s="5"/>
      <c r="R58" s="713">
        <f t="shared" si="3"/>
        <v>468.29999999999995</v>
      </c>
    </row>
    <row r="59" spans="1:28" s="161" customFormat="1" ht="17.25" customHeight="1" x14ac:dyDescent="0.25">
      <c r="A59" s="602" t="s">
        <v>1054</v>
      </c>
      <c r="B59" s="886" t="s">
        <v>1385</v>
      </c>
      <c r="C59" s="886" t="s">
        <v>1386</v>
      </c>
      <c r="D59" s="168" t="s">
        <v>1387</v>
      </c>
      <c r="E59" s="6" t="s">
        <v>1197</v>
      </c>
      <c r="F59" s="6" t="s">
        <v>1070</v>
      </c>
      <c r="G59" s="6" t="s">
        <v>3</v>
      </c>
      <c r="H59" s="914">
        <v>39.450000000000003</v>
      </c>
      <c r="I59" s="607">
        <f t="shared" si="7"/>
        <v>19.725000000000001</v>
      </c>
      <c r="J59" s="599">
        <f t="shared" si="8"/>
        <v>13.15</v>
      </c>
      <c r="K59" s="599">
        <f t="shared" si="9"/>
        <v>47.34</v>
      </c>
      <c r="L59" s="600">
        <v>42799</v>
      </c>
      <c r="M59" s="8" t="s">
        <v>2504</v>
      </c>
      <c r="N59" s="177">
        <v>3</v>
      </c>
      <c r="O59" s="5"/>
      <c r="R59" s="713">
        <f t="shared" si="3"/>
        <v>118.35000000000001</v>
      </c>
    </row>
    <row r="60" spans="1:28" s="161" customFormat="1" ht="17.25" customHeight="1" x14ac:dyDescent="0.25">
      <c r="A60" s="602" t="s">
        <v>1054</v>
      </c>
      <c r="B60" s="886" t="s">
        <v>784</v>
      </c>
      <c r="C60" s="886" t="s">
        <v>748</v>
      </c>
      <c r="D60" s="6" t="s">
        <v>779</v>
      </c>
      <c r="E60" s="6" t="s">
        <v>1783</v>
      </c>
      <c r="F60" s="6" t="s">
        <v>1784</v>
      </c>
      <c r="G60" s="6" t="s">
        <v>3</v>
      </c>
      <c r="H60" s="914">
        <v>34.229999999999997</v>
      </c>
      <c r="I60" s="607">
        <f t="shared" si="7"/>
        <v>17.114999999999998</v>
      </c>
      <c r="J60" s="599">
        <f t="shared" si="8"/>
        <v>11.409999999999998</v>
      </c>
      <c r="K60" s="599">
        <f t="shared" si="9"/>
        <v>41.075999999999993</v>
      </c>
      <c r="L60" s="600">
        <v>42799</v>
      </c>
      <c r="M60" s="8" t="s">
        <v>2504</v>
      </c>
      <c r="N60" s="177">
        <v>1</v>
      </c>
      <c r="O60" s="5"/>
      <c r="R60" s="713">
        <f t="shared" si="3"/>
        <v>34.229999999999997</v>
      </c>
    </row>
    <row r="61" spans="1:28" s="161" customFormat="1" ht="17.25" customHeight="1" x14ac:dyDescent="0.25">
      <c r="A61" s="602" t="s">
        <v>1054</v>
      </c>
      <c r="B61" s="886" t="s">
        <v>784</v>
      </c>
      <c r="C61" s="886" t="s">
        <v>748</v>
      </c>
      <c r="D61" s="6" t="s">
        <v>779</v>
      </c>
      <c r="E61" s="6" t="s">
        <v>1052</v>
      </c>
      <c r="F61" s="6" t="s">
        <v>1784</v>
      </c>
      <c r="G61" s="6" t="s">
        <v>3</v>
      </c>
      <c r="H61" s="914">
        <v>34.229999999999997</v>
      </c>
      <c r="I61" s="607">
        <f t="shared" si="7"/>
        <v>17.114999999999998</v>
      </c>
      <c r="J61" s="599">
        <f t="shared" si="8"/>
        <v>11.409999999999998</v>
      </c>
      <c r="K61" s="599">
        <f t="shared" si="9"/>
        <v>41.075999999999993</v>
      </c>
      <c r="L61" s="600">
        <v>42799</v>
      </c>
      <c r="M61" s="8" t="s">
        <v>2504</v>
      </c>
      <c r="N61" s="177">
        <v>1</v>
      </c>
      <c r="O61" s="5"/>
      <c r="R61" s="713">
        <f t="shared" si="3"/>
        <v>34.229999999999997</v>
      </c>
    </row>
    <row r="62" spans="1:28" s="161" customFormat="1" ht="17.25" customHeight="1" x14ac:dyDescent="0.25">
      <c r="A62" s="602" t="s">
        <v>1054</v>
      </c>
      <c r="B62" s="886" t="s">
        <v>784</v>
      </c>
      <c r="C62" s="886" t="s">
        <v>748</v>
      </c>
      <c r="D62" s="6" t="s">
        <v>779</v>
      </c>
      <c r="E62" s="6" t="s">
        <v>947</v>
      </c>
      <c r="F62" s="6" t="s">
        <v>1784</v>
      </c>
      <c r="G62" s="6" t="s">
        <v>3</v>
      </c>
      <c r="H62" s="914">
        <v>34.229999999999997</v>
      </c>
      <c r="I62" s="607">
        <f t="shared" si="7"/>
        <v>17.114999999999998</v>
      </c>
      <c r="J62" s="599">
        <f t="shared" si="8"/>
        <v>11.409999999999998</v>
      </c>
      <c r="K62" s="599">
        <f t="shared" si="9"/>
        <v>41.075999999999993</v>
      </c>
      <c r="L62" s="600">
        <v>42799</v>
      </c>
      <c r="M62" s="8" t="s">
        <v>2504</v>
      </c>
      <c r="N62" s="177">
        <v>1</v>
      </c>
      <c r="O62" s="5"/>
      <c r="R62" s="713">
        <f t="shared" si="3"/>
        <v>34.229999999999997</v>
      </c>
    </row>
    <row r="63" spans="1:28" s="161" customFormat="1" ht="17.25" customHeight="1" x14ac:dyDescent="0.25">
      <c r="A63" s="602" t="s">
        <v>1054</v>
      </c>
      <c r="B63" s="886" t="s">
        <v>784</v>
      </c>
      <c r="C63" s="886" t="s">
        <v>748</v>
      </c>
      <c r="D63" s="6" t="s">
        <v>779</v>
      </c>
      <c r="E63" s="6" t="s">
        <v>1022</v>
      </c>
      <c r="F63" s="6" t="s">
        <v>1784</v>
      </c>
      <c r="G63" s="6" t="s">
        <v>3</v>
      </c>
      <c r="H63" s="914">
        <v>34.229999999999997</v>
      </c>
      <c r="I63" s="607">
        <f t="shared" si="7"/>
        <v>17.114999999999998</v>
      </c>
      <c r="J63" s="599">
        <f t="shared" si="8"/>
        <v>11.409999999999998</v>
      </c>
      <c r="K63" s="599">
        <f t="shared" si="9"/>
        <v>41.075999999999993</v>
      </c>
      <c r="L63" s="600">
        <v>42799</v>
      </c>
      <c r="M63" s="8" t="s">
        <v>2504</v>
      </c>
      <c r="N63" s="177">
        <v>1</v>
      </c>
      <c r="O63" s="5"/>
      <c r="R63" s="713">
        <f t="shared" si="3"/>
        <v>34.229999999999997</v>
      </c>
    </row>
    <row r="64" spans="1:28" s="161" customFormat="1" ht="17.25" customHeight="1" x14ac:dyDescent="0.25">
      <c r="A64" s="602" t="s">
        <v>1054</v>
      </c>
      <c r="B64" s="886" t="s">
        <v>1406</v>
      </c>
      <c r="C64" s="886" t="s">
        <v>157</v>
      </c>
      <c r="D64" s="168" t="s">
        <v>1539</v>
      </c>
      <c r="E64" s="168" t="s">
        <v>196</v>
      </c>
      <c r="F64" s="6" t="s">
        <v>1540</v>
      </c>
      <c r="G64" s="6" t="s">
        <v>3</v>
      </c>
      <c r="H64" s="915">
        <v>58.19</v>
      </c>
      <c r="I64" s="607">
        <f t="shared" si="7"/>
        <v>29.094999999999999</v>
      </c>
      <c r="J64" s="599">
        <f t="shared" si="8"/>
        <v>19.396666666666665</v>
      </c>
      <c r="K64" s="599">
        <f t="shared" si="9"/>
        <v>69.828000000000003</v>
      </c>
      <c r="L64" s="600">
        <v>42799</v>
      </c>
      <c r="M64" s="8" t="s">
        <v>2504</v>
      </c>
      <c r="N64" s="177">
        <v>3</v>
      </c>
      <c r="O64" s="5"/>
      <c r="R64" s="713">
        <f t="shared" si="3"/>
        <v>174.57</v>
      </c>
    </row>
    <row r="65" spans="1:135" s="161" customFormat="1" ht="17.25" customHeight="1" x14ac:dyDescent="0.25">
      <c r="A65" s="602" t="s">
        <v>1054</v>
      </c>
      <c r="B65" s="886" t="s">
        <v>158</v>
      </c>
      <c r="C65" s="886" t="s">
        <v>157</v>
      </c>
      <c r="D65" s="168" t="s">
        <v>1539</v>
      </c>
      <c r="E65" s="168" t="s">
        <v>690</v>
      </c>
      <c r="F65" s="6" t="s">
        <v>1540</v>
      </c>
      <c r="G65" s="6" t="s">
        <v>3</v>
      </c>
      <c r="H65" s="915">
        <v>46.83</v>
      </c>
      <c r="I65" s="607">
        <f t="shared" si="7"/>
        <v>23.414999999999999</v>
      </c>
      <c r="J65" s="599">
        <f t="shared" si="8"/>
        <v>15.61</v>
      </c>
      <c r="K65" s="599">
        <f t="shared" si="9"/>
        <v>56.195999999999998</v>
      </c>
      <c r="L65" s="600">
        <v>42799</v>
      </c>
      <c r="M65" s="8" t="s">
        <v>2504</v>
      </c>
      <c r="N65" s="177">
        <v>9</v>
      </c>
      <c r="O65" s="5"/>
      <c r="R65" s="713">
        <f t="shared" si="3"/>
        <v>421.46999999999997</v>
      </c>
    </row>
    <row r="66" spans="1:135" s="161" customFormat="1" ht="17.25" customHeight="1" x14ac:dyDescent="0.25">
      <c r="A66" s="602" t="s">
        <v>1054</v>
      </c>
      <c r="B66" s="886" t="s">
        <v>1168</v>
      </c>
      <c r="C66" s="886" t="s">
        <v>1077</v>
      </c>
      <c r="D66" s="168" t="s">
        <v>1541</v>
      </c>
      <c r="E66" s="6" t="s">
        <v>911</v>
      </c>
      <c r="F66" s="6" t="s">
        <v>1346</v>
      </c>
      <c r="G66" s="6" t="s">
        <v>3</v>
      </c>
      <c r="H66" s="915">
        <v>31.89</v>
      </c>
      <c r="I66" s="607">
        <f t="shared" si="7"/>
        <v>15.945</v>
      </c>
      <c r="J66" s="599">
        <f t="shared" si="8"/>
        <v>10.63</v>
      </c>
      <c r="K66" s="599">
        <f t="shared" si="9"/>
        <v>38.268000000000001</v>
      </c>
      <c r="L66" s="600">
        <v>42799</v>
      </c>
      <c r="M66" s="8" t="s">
        <v>2504</v>
      </c>
      <c r="N66" s="177">
        <v>1</v>
      </c>
      <c r="O66" s="5"/>
      <c r="R66" s="713">
        <f t="shared" si="3"/>
        <v>31.89</v>
      </c>
    </row>
    <row r="67" spans="1:135" s="161" customFormat="1" ht="17.25" customHeight="1" x14ac:dyDescent="0.25">
      <c r="A67" s="602" t="s">
        <v>1054</v>
      </c>
      <c r="B67" s="886" t="s">
        <v>1168</v>
      </c>
      <c r="C67" s="886" t="s">
        <v>1075</v>
      </c>
      <c r="D67" s="168" t="s">
        <v>1542</v>
      </c>
      <c r="E67" s="6" t="s">
        <v>196</v>
      </c>
      <c r="F67" s="6" t="s">
        <v>1346</v>
      </c>
      <c r="G67" s="6" t="s">
        <v>3</v>
      </c>
      <c r="H67" s="915">
        <v>31.89</v>
      </c>
      <c r="I67" s="607">
        <f t="shared" si="7"/>
        <v>15.945</v>
      </c>
      <c r="J67" s="599">
        <f t="shared" si="8"/>
        <v>10.63</v>
      </c>
      <c r="K67" s="599">
        <f t="shared" si="9"/>
        <v>38.268000000000001</v>
      </c>
      <c r="L67" s="600">
        <v>42799</v>
      </c>
      <c r="M67" s="8" t="s">
        <v>2504</v>
      </c>
      <c r="N67" s="177">
        <v>1</v>
      </c>
      <c r="O67" s="5"/>
      <c r="R67" s="713">
        <f t="shared" si="3"/>
        <v>31.89</v>
      </c>
    </row>
    <row r="68" spans="1:135" s="161" customFormat="1" ht="17.25" customHeight="1" x14ac:dyDescent="0.25">
      <c r="A68" s="602" t="s">
        <v>1054</v>
      </c>
      <c r="B68" s="886" t="s">
        <v>1168</v>
      </c>
      <c r="C68" s="886" t="s">
        <v>1075</v>
      </c>
      <c r="D68" s="168" t="s">
        <v>1542</v>
      </c>
      <c r="E68" s="6"/>
      <c r="F68" s="6" t="s">
        <v>1346</v>
      </c>
      <c r="G68" s="6" t="s">
        <v>3</v>
      </c>
      <c r="H68" s="915">
        <v>31.89</v>
      </c>
      <c r="I68" s="607">
        <f t="shared" si="7"/>
        <v>15.945</v>
      </c>
      <c r="J68" s="599">
        <f t="shared" si="8"/>
        <v>10.63</v>
      </c>
      <c r="K68" s="599">
        <f t="shared" si="9"/>
        <v>38.268000000000001</v>
      </c>
      <c r="L68" s="600">
        <v>42799</v>
      </c>
      <c r="M68" s="8" t="s">
        <v>2504</v>
      </c>
      <c r="N68" s="177">
        <v>1</v>
      </c>
      <c r="O68" s="5"/>
      <c r="R68" s="713">
        <f t="shared" si="3"/>
        <v>31.89</v>
      </c>
    </row>
    <row r="69" spans="1:135" s="161" customFormat="1" ht="17.25" customHeight="1" x14ac:dyDescent="0.25">
      <c r="A69" s="602" t="s">
        <v>1054</v>
      </c>
      <c r="B69" s="906" t="s">
        <v>1590</v>
      </c>
      <c r="C69" s="892" t="s">
        <v>1526</v>
      </c>
      <c r="D69" s="166" t="s">
        <v>1604</v>
      </c>
      <c r="E69" s="166" t="s">
        <v>1052</v>
      </c>
      <c r="F69" s="6"/>
      <c r="G69" s="6" t="s">
        <v>3</v>
      </c>
      <c r="H69" s="915">
        <v>78</v>
      </c>
      <c r="I69" s="607">
        <f t="shared" si="7"/>
        <v>39</v>
      </c>
      <c r="J69" s="599">
        <f t="shared" si="8"/>
        <v>26</v>
      </c>
      <c r="K69" s="599">
        <f t="shared" si="9"/>
        <v>93.6</v>
      </c>
      <c r="L69" s="600">
        <v>42799</v>
      </c>
      <c r="M69" s="8" t="s">
        <v>2504</v>
      </c>
      <c r="N69" s="601">
        <v>1</v>
      </c>
      <c r="O69" s="5"/>
      <c r="R69" s="713">
        <f t="shared" si="3"/>
        <v>78</v>
      </c>
    </row>
    <row r="70" spans="1:135" s="161" customFormat="1" ht="17.25" customHeight="1" x14ac:dyDescent="0.25">
      <c r="A70" s="602" t="s">
        <v>1054</v>
      </c>
      <c r="B70" s="906" t="s">
        <v>1590</v>
      </c>
      <c r="C70" s="892" t="s">
        <v>1526</v>
      </c>
      <c r="D70" s="166" t="s">
        <v>1604</v>
      </c>
      <c r="E70" s="166"/>
      <c r="F70" s="6"/>
      <c r="G70" s="6" t="s">
        <v>3</v>
      </c>
      <c r="H70" s="915">
        <v>78</v>
      </c>
      <c r="I70" s="607">
        <f t="shared" si="7"/>
        <v>39</v>
      </c>
      <c r="J70" s="599">
        <f t="shared" si="8"/>
        <v>26</v>
      </c>
      <c r="K70" s="599">
        <f t="shared" si="9"/>
        <v>93.6</v>
      </c>
      <c r="L70" s="600">
        <v>42799</v>
      </c>
      <c r="M70" s="8" t="s">
        <v>2504</v>
      </c>
      <c r="N70" s="601">
        <v>1</v>
      </c>
      <c r="O70" s="5"/>
      <c r="R70" s="713">
        <f t="shared" si="3"/>
        <v>78</v>
      </c>
      <c r="AB70" s="161" t="s">
        <v>1787</v>
      </c>
      <c r="AV70" s="161" t="s">
        <v>1786</v>
      </c>
      <c r="EE70" s="161" t="s">
        <v>1785</v>
      </c>
    </row>
    <row r="71" spans="1:135" s="161" customFormat="1" ht="17.25" customHeight="1" x14ac:dyDescent="0.25">
      <c r="A71" s="602" t="s">
        <v>1055</v>
      </c>
      <c r="B71" s="886" t="s">
        <v>37</v>
      </c>
      <c r="C71" s="886" t="s">
        <v>2575</v>
      </c>
      <c r="D71" s="168" t="s">
        <v>1027</v>
      </c>
      <c r="E71" s="6" t="s">
        <v>1028</v>
      </c>
      <c r="F71" s="6"/>
      <c r="G71" s="6" t="s">
        <v>3</v>
      </c>
      <c r="H71" s="914">
        <v>33.76</v>
      </c>
      <c r="I71" s="607">
        <f t="shared" si="7"/>
        <v>16.88</v>
      </c>
      <c r="J71" s="599">
        <f t="shared" si="8"/>
        <v>11.253333333333332</v>
      </c>
      <c r="K71" s="599">
        <f t="shared" si="9"/>
        <v>40.512</v>
      </c>
      <c r="L71" s="600">
        <v>42799</v>
      </c>
      <c r="M71" s="8" t="s">
        <v>2504</v>
      </c>
      <c r="N71" s="177">
        <v>6</v>
      </c>
      <c r="O71" s="5"/>
      <c r="R71" s="713">
        <f t="shared" si="3"/>
        <v>202.56</v>
      </c>
    </row>
    <row r="72" spans="1:135" s="161" customFormat="1" ht="17.25" customHeight="1" x14ac:dyDescent="0.25">
      <c r="A72" s="602" t="s">
        <v>1055</v>
      </c>
      <c r="B72" s="886" t="s">
        <v>2298</v>
      </c>
      <c r="C72" s="886" t="s">
        <v>679</v>
      </c>
      <c r="D72" s="6" t="s">
        <v>681</v>
      </c>
      <c r="E72" s="6" t="s">
        <v>1788</v>
      </c>
      <c r="F72" s="6" t="s">
        <v>552</v>
      </c>
      <c r="G72" s="6" t="s">
        <v>3</v>
      </c>
      <c r="H72" s="914">
        <v>29</v>
      </c>
      <c r="I72" s="607">
        <f t="shared" si="7"/>
        <v>14.5</v>
      </c>
      <c r="J72" s="599">
        <f t="shared" si="8"/>
        <v>9.6666666666666661</v>
      </c>
      <c r="K72" s="599">
        <f t="shared" si="9"/>
        <v>34.799999999999997</v>
      </c>
      <c r="L72" s="600">
        <v>42799</v>
      </c>
      <c r="M72" s="8" t="s">
        <v>2504</v>
      </c>
      <c r="N72" s="177">
        <v>1</v>
      </c>
      <c r="O72" s="5"/>
      <c r="R72" s="713">
        <f t="shared" si="3"/>
        <v>29</v>
      </c>
    </row>
    <row r="73" spans="1:135" s="161" customFormat="1" ht="17.25" customHeight="1" x14ac:dyDescent="0.25">
      <c r="A73" s="602" t="s">
        <v>1055</v>
      </c>
      <c r="B73" s="886" t="s">
        <v>79</v>
      </c>
      <c r="C73" s="886" t="s">
        <v>321</v>
      </c>
      <c r="D73" s="168" t="s">
        <v>280</v>
      </c>
      <c r="E73" s="6" t="s">
        <v>1789</v>
      </c>
      <c r="F73" s="6" t="s">
        <v>335</v>
      </c>
      <c r="G73" s="6" t="s">
        <v>3</v>
      </c>
      <c r="H73" s="914">
        <v>55.25</v>
      </c>
      <c r="I73" s="607">
        <f t="shared" si="7"/>
        <v>27.625</v>
      </c>
      <c r="J73" s="599">
        <f t="shared" si="8"/>
        <v>18.416666666666668</v>
      </c>
      <c r="K73" s="599">
        <f t="shared" si="9"/>
        <v>66.3</v>
      </c>
      <c r="L73" s="600">
        <v>42799</v>
      </c>
      <c r="M73" s="8" t="s">
        <v>2504</v>
      </c>
      <c r="N73" s="177">
        <v>4</v>
      </c>
      <c r="O73" s="5"/>
      <c r="R73" s="713">
        <f t="shared" ref="R73:R136" si="10">N73*H73</f>
        <v>221</v>
      </c>
    </row>
    <row r="74" spans="1:135" s="161" customFormat="1" ht="17.25" customHeight="1" x14ac:dyDescent="0.25">
      <c r="A74" s="469" t="s">
        <v>1056</v>
      </c>
      <c r="B74" s="886" t="s">
        <v>537</v>
      </c>
      <c r="C74" s="886" t="s">
        <v>154</v>
      </c>
      <c r="D74" s="168" t="s">
        <v>235</v>
      </c>
      <c r="E74" s="6" t="s">
        <v>155</v>
      </c>
      <c r="F74" s="6" t="s">
        <v>338</v>
      </c>
      <c r="G74" s="6" t="s">
        <v>3</v>
      </c>
      <c r="H74" s="914">
        <v>48.52</v>
      </c>
      <c r="I74" s="607">
        <f t="shared" si="7"/>
        <v>24.26</v>
      </c>
      <c r="J74" s="599">
        <f t="shared" si="8"/>
        <v>16.173333333333336</v>
      </c>
      <c r="K74" s="599">
        <f t="shared" si="9"/>
        <v>58.224000000000004</v>
      </c>
      <c r="L74" s="600">
        <v>42799</v>
      </c>
      <c r="M74" s="8" t="s">
        <v>2504</v>
      </c>
      <c r="N74" s="177">
        <v>3</v>
      </c>
      <c r="O74" s="5"/>
      <c r="R74" s="713">
        <f t="shared" si="10"/>
        <v>145.56</v>
      </c>
    </row>
    <row r="75" spans="1:135" s="161" customFormat="1" ht="17.25" customHeight="1" x14ac:dyDescent="0.25">
      <c r="A75" s="469" t="s">
        <v>1056</v>
      </c>
      <c r="B75" s="886" t="s">
        <v>41</v>
      </c>
      <c r="C75" s="886" t="s">
        <v>473</v>
      </c>
      <c r="D75" s="168" t="s">
        <v>250</v>
      </c>
      <c r="E75" s="6" t="s">
        <v>622</v>
      </c>
      <c r="F75" s="6" t="s">
        <v>343</v>
      </c>
      <c r="G75" s="6" t="s">
        <v>3</v>
      </c>
      <c r="H75" s="914">
        <v>37.22</v>
      </c>
      <c r="I75" s="607">
        <f t="shared" si="7"/>
        <v>18.61</v>
      </c>
      <c r="J75" s="599">
        <f t="shared" si="8"/>
        <v>12.406666666666666</v>
      </c>
      <c r="K75" s="599">
        <f t="shared" si="9"/>
        <v>44.664000000000001</v>
      </c>
      <c r="L75" s="600">
        <v>42799</v>
      </c>
      <c r="M75" s="8" t="s">
        <v>2504</v>
      </c>
      <c r="N75" s="177">
        <v>9</v>
      </c>
      <c r="O75" s="5"/>
      <c r="R75" s="713">
        <f t="shared" si="10"/>
        <v>334.98</v>
      </c>
    </row>
    <row r="76" spans="1:135" s="161" customFormat="1" ht="17.25" customHeight="1" x14ac:dyDescent="0.25">
      <c r="A76" s="469" t="s">
        <v>1056</v>
      </c>
      <c r="B76" s="886" t="s">
        <v>80</v>
      </c>
      <c r="C76" s="886" t="s">
        <v>323</v>
      </c>
      <c r="D76" s="168" t="s">
        <v>446</v>
      </c>
      <c r="E76" s="6" t="s">
        <v>1790</v>
      </c>
      <c r="F76" s="6" t="s">
        <v>335</v>
      </c>
      <c r="G76" s="6" t="s">
        <v>3</v>
      </c>
      <c r="H76" s="914">
        <v>60.93</v>
      </c>
      <c r="I76" s="607">
        <f t="shared" si="7"/>
        <v>30.465</v>
      </c>
      <c r="J76" s="599">
        <f t="shared" si="8"/>
        <v>20.309999999999999</v>
      </c>
      <c r="K76" s="599">
        <f t="shared" si="9"/>
        <v>73.116</v>
      </c>
      <c r="L76" s="600">
        <v>42799</v>
      </c>
      <c r="M76" s="8" t="s">
        <v>2504</v>
      </c>
      <c r="N76" s="177">
        <v>1</v>
      </c>
      <c r="O76" s="5"/>
      <c r="R76" s="713">
        <f t="shared" si="10"/>
        <v>60.93</v>
      </c>
    </row>
    <row r="77" spans="1:135" s="161" customFormat="1" ht="17.25" customHeight="1" x14ac:dyDescent="0.25">
      <c r="A77" s="469" t="s">
        <v>1056</v>
      </c>
      <c r="B77" s="886" t="s">
        <v>2298</v>
      </c>
      <c r="C77" s="886" t="s">
        <v>680</v>
      </c>
      <c r="D77" s="6" t="s">
        <v>682</v>
      </c>
      <c r="E77" s="6" t="s">
        <v>805</v>
      </c>
      <c r="F77" s="6" t="s">
        <v>552</v>
      </c>
      <c r="G77" s="6" t="s">
        <v>3</v>
      </c>
      <c r="H77" s="914">
        <v>29</v>
      </c>
      <c r="I77" s="607">
        <f t="shared" si="7"/>
        <v>14.5</v>
      </c>
      <c r="J77" s="599">
        <f t="shared" si="8"/>
        <v>9.6666666666666661</v>
      </c>
      <c r="K77" s="599">
        <f t="shared" si="9"/>
        <v>34.799999999999997</v>
      </c>
      <c r="L77" s="600">
        <v>42799</v>
      </c>
      <c r="M77" s="8" t="s">
        <v>2504</v>
      </c>
      <c r="N77" s="177">
        <v>3</v>
      </c>
      <c r="O77" s="5"/>
      <c r="R77" s="713">
        <f t="shared" si="10"/>
        <v>87</v>
      </c>
    </row>
    <row r="78" spans="1:135" s="161" customFormat="1" ht="17.25" customHeight="1" x14ac:dyDescent="0.25">
      <c r="A78" s="469" t="s">
        <v>1056</v>
      </c>
      <c r="B78" s="886" t="s">
        <v>822</v>
      </c>
      <c r="C78" s="886" t="s">
        <v>617</v>
      </c>
      <c r="D78" s="168" t="s">
        <v>823</v>
      </c>
      <c r="E78" s="6" t="s">
        <v>1916</v>
      </c>
      <c r="F78" s="6" t="s">
        <v>344</v>
      </c>
      <c r="G78" s="6" t="s">
        <v>3</v>
      </c>
      <c r="H78" s="915">
        <v>35.22</v>
      </c>
      <c r="I78" s="607">
        <f t="shared" si="7"/>
        <v>17.61</v>
      </c>
      <c r="J78" s="599">
        <f t="shared" si="8"/>
        <v>11.74</v>
      </c>
      <c r="K78" s="599">
        <f t="shared" si="9"/>
        <v>42.263999999999996</v>
      </c>
      <c r="L78" s="600">
        <v>42799</v>
      </c>
      <c r="M78" s="8" t="s">
        <v>2504</v>
      </c>
      <c r="N78" s="177">
        <v>4</v>
      </c>
      <c r="O78" s="5"/>
      <c r="R78" s="713">
        <f t="shared" si="10"/>
        <v>140.88</v>
      </c>
    </row>
    <row r="79" spans="1:135" s="161" customFormat="1" ht="17.25" customHeight="1" x14ac:dyDescent="0.25">
      <c r="A79" s="469" t="s">
        <v>1056</v>
      </c>
      <c r="B79" s="886" t="s">
        <v>2036</v>
      </c>
      <c r="C79" s="886" t="s">
        <v>1442</v>
      </c>
      <c r="D79" s="168" t="s">
        <v>1522</v>
      </c>
      <c r="E79" s="6" t="s">
        <v>2250</v>
      </c>
      <c r="F79" s="6" t="s">
        <v>1474</v>
      </c>
      <c r="G79" s="6" t="s">
        <v>3</v>
      </c>
      <c r="H79" s="915">
        <v>52.12</v>
      </c>
      <c r="I79" s="607">
        <f t="shared" si="7"/>
        <v>26.06</v>
      </c>
      <c r="J79" s="599">
        <f t="shared" si="8"/>
        <v>17.373333333333331</v>
      </c>
      <c r="K79" s="599">
        <f t="shared" si="9"/>
        <v>62.543999999999997</v>
      </c>
      <c r="L79" s="600">
        <v>42799</v>
      </c>
      <c r="M79" s="8" t="s">
        <v>2504</v>
      </c>
      <c r="N79" s="177">
        <v>7</v>
      </c>
      <c r="O79" s="5"/>
      <c r="R79" s="713">
        <f t="shared" si="10"/>
        <v>364.84</v>
      </c>
    </row>
    <row r="80" spans="1:135" s="161" customFormat="1" ht="17.25" customHeight="1" x14ac:dyDescent="0.25">
      <c r="A80" s="469" t="s">
        <v>1056</v>
      </c>
      <c r="B80" s="886" t="s">
        <v>1587</v>
      </c>
      <c r="C80" s="886" t="s">
        <v>1526</v>
      </c>
      <c r="D80" s="168" t="s">
        <v>1527</v>
      </c>
      <c r="E80" s="168" t="s">
        <v>911</v>
      </c>
      <c r="F80" s="6" t="s">
        <v>1346</v>
      </c>
      <c r="G80" s="6" t="s">
        <v>3</v>
      </c>
      <c r="H80" s="915">
        <v>78</v>
      </c>
      <c r="I80" s="607">
        <f t="shared" si="7"/>
        <v>39</v>
      </c>
      <c r="J80" s="599">
        <f t="shared" si="8"/>
        <v>26</v>
      </c>
      <c r="K80" s="599">
        <f t="shared" si="9"/>
        <v>93.6</v>
      </c>
      <c r="L80" s="600">
        <v>42799</v>
      </c>
      <c r="M80" s="8" t="s">
        <v>2504</v>
      </c>
      <c r="N80" s="177">
        <v>1</v>
      </c>
      <c r="O80" s="5"/>
      <c r="R80" s="713">
        <f t="shared" si="10"/>
        <v>78</v>
      </c>
    </row>
    <row r="81" spans="1:18" s="161" customFormat="1" ht="17.25" customHeight="1" x14ac:dyDescent="0.25">
      <c r="A81" s="469" t="s">
        <v>1056</v>
      </c>
      <c r="B81" s="886" t="s">
        <v>1587</v>
      </c>
      <c r="C81" s="886" t="s">
        <v>1526</v>
      </c>
      <c r="D81" s="168" t="s">
        <v>1527</v>
      </c>
      <c r="E81" s="168" t="s">
        <v>1791</v>
      </c>
      <c r="F81" s="6" t="s">
        <v>1346</v>
      </c>
      <c r="G81" s="6" t="s">
        <v>3</v>
      </c>
      <c r="H81" s="915">
        <v>78</v>
      </c>
      <c r="I81" s="607">
        <f t="shared" si="7"/>
        <v>39</v>
      </c>
      <c r="J81" s="599">
        <f t="shared" si="8"/>
        <v>26</v>
      </c>
      <c r="K81" s="599">
        <f t="shared" si="9"/>
        <v>93.6</v>
      </c>
      <c r="L81" s="600">
        <v>42799</v>
      </c>
      <c r="M81" s="8" t="s">
        <v>2504</v>
      </c>
      <c r="N81" s="177">
        <v>1</v>
      </c>
      <c r="O81" s="5"/>
      <c r="R81" s="713">
        <f t="shared" si="10"/>
        <v>78</v>
      </c>
    </row>
    <row r="82" spans="1:18" s="161" customFormat="1" ht="17.25" customHeight="1" x14ac:dyDescent="0.25">
      <c r="A82" s="469" t="s">
        <v>1057</v>
      </c>
      <c r="B82" s="886" t="s">
        <v>99</v>
      </c>
      <c r="C82" s="886" t="s">
        <v>159</v>
      </c>
      <c r="D82" s="168" t="s">
        <v>256</v>
      </c>
      <c r="E82" s="6" t="s">
        <v>151</v>
      </c>
      <c r="F82" s="6" t="s">
        <v>340</v>
      </c>
      <c r="G82" s="6" t="s">
        <v>3</v>
      </c>
      <c r="H82" s="914">
        <v>46.83</v>
      </c>
      <c r="I82" s="607">
        <f t="shared" si="7"/>
        <v>23.414999999999999</v>
      </c>
      <c r="J82" s="599">
        <f t="shared" si="8"/>
        <v>15.61</v>
      </c>
      <c r="K82" s="599">
        <f t="shared" si="9"/>
        <v>56.195999999999998</v>
      </c>
      <c r="L82" s="600">
        <v>42799</v>
      </c>
      <c r="M82" s="8" t="s">
        <v>2504</v>
      </c>
      <c r="N82" s="177">
        <v>1</v>
      </c>
      <c r="O82" s="5"/>
      <c r="R82" s="713">
        <f t="shared" si="10"/>
        <v>46.83</v>
      </c>
    </row>
    <row r="83" spans="1:18" s="161" customFormat="1" ht="17.25" customHeight="1" x14ac:dyDescent="0.25">
      <c r="A83" s="469" t="s">
        <v>1057</v>
      </c>
      <c r="B83" s="886" t="s">
        <v>158</v>
      </c>
      <c r="C83" s="886" t="s">
        <v>160</v>
      </c>
      <c r="D83" s="168" t="s">
        <v>257</v>
      </c>
      <c r="E83" s="6" t="s">
        <v>1757</v>
      </c>
      <c r="F83" s="6" t="s">
        <v>340</v>
      </c>
      <c r="G83" s="6" t="s">
        <v>3</v>
      </c>
      <c r="H83" s="914">
        <v>42.53</v>
      </c>
      <c r="I83" s="607">
        <f t="shared" si="7"/>
        <v>21.265000000000001</v>
      </c>
      <c r="J83" s="599">
        <f t="shared" si="8"/>
        <v>14.176666666666668</v>
      </c>
      <c r="K83" s="599">
        <f t="shared" si="9"/>
        <v>51.036000000000001</v>
      </c>
      <c r="L83" s="600">
        <v>42799</v>
      </c>
      <c r="M83" s="8" t="s">
        <v>2504</v>
      </c>
      <c r="N83" s="177">
        <v>5</v>
      </c>
      <c r="O83" s="5"/>
      <c r="R83" s="713">
        <f t="shared" si="10"/>
        <v>212.65</v>
      </c>
    </row>
    <row r="84" spans="1:18" s="161" customFormat="1" ht="17.25" customHeight="1" x14ac:dyDescent="0.25">
      <c r="A84" s="469" t="s">
        <v>1057</v>
      </c>
      <c r="B84" s="886" t="s">
        <v>1507</v>
      </c>
      <c r="C84" s="886" t="s">
        <v>1508</v>
      </c>
      <c r="D84" s="168" t="s">
        <v>1509</v>
      </c>
      <c r="E84" s="6" t="s">
        <v>1759</v>
      </c>
      <c r="F84" s="6"/>
      <c r="G84" s="6" t="s">
        <v>3</v>
      </c>
      <c r="H84" s="915">
        <v>92.95</v>
      </c>
      <c r="I84" s="607">
        <f t="shared" si="7"/>
        <v>46.475000000000001</v>
      </c>
      <c r="J84" s="599">
        <f t="shared" si="8"/>
        <v>30.983333333333334</v>
      </c>
      <c r="K84" s="599">
        <f t="shared" si="9"/>
        <v>111.54</v>
      </c>
      <c r="L84" s="600">
        <v>42799</v>
      </c>
      <c r="M84" s="8" t="s">
        <v>2504</v>
      </c>
      <c r="N84" s="177">
        <v>1</v>
      </c>
      <c r="O84" s="5"/>
      <c r="R84" s="713">
        <f t="shared" si="10"/>
        <v>92.95</v>
      </c>
    </row>
    <row r="85" spans="1:18" s="161" customFormat="1" ht="17.25" customHeight="1" x14ac:dyDescent="0.25">
      <c r="A85" s="469" t="s">
        <v>1057</v>
      </c>
      <c r="B85" s="886" t="s">
        <v>46</v>
      </c>
      <c r="C85" s="886" t="s">
        <v>54</v>
      </c>
      <c r="D85" s="168" t="s">
        <v>213</v>
      </c>
      <c r="E85" s="6" t="s">
        <v>1758</v>
      </c>
      <c r="F85" s="6" t="s">
        <v>340</v>
      </c>
      <c r="G85" s="6" t="s">
        <v>3</v>
      </c>
      <c r="H85" s="914">
        <v>46.83</v>
      </c>
      <c r="I85" s="607">
        <f t="shared" si="7"/>
        <v>23.414999999999999</v>
      </c>
      <c r="J85" s="599">
        <f t="shared" si="8"/>
        <v>15.61</v>
      </c>
      <c r="K85" s="599">
        <f t="shared" si="9"/>
        <v>56.195999999999998</v>
      </c>
      <c r="L85" s="600">
        <v>42799</v>
      </c>
      <c r="M85" s="8" t="s">
        <v>2504</v>
      </c>
      <c r="N85" s="177">
        <v>1</v>
      </c>
      <c r="O85" s="5"/>
      <c r="R85" s="713">
        <f t="shared" si="10"/>
        <v>46.83</v>
      </c>
    </row>
    <row r="86" spans="1:18" s="161" customFormat="1" ht="17.25" customHeight="1" x14ac:dyDescent="0.25">
      <c r="A86" s="469" t="s">
        <v>1057</v>
      </c>
      <c r="B86" s="886" t="s">
        <v>139</v>
      </c>
      <c r="C86" s="886" t="s">
        <v>163</v>
      </c>
      <c r="D86" s="168" t="s">
        <v>259</v>
      </c>
      <c r="E86" s="6" t="s">
        <v>871</v>
      </c>
      <c r="F86" s="6" t="s">
        <v>339</v>
      </c>
      <c r="G86" s="6" t="s">
        <v>3</v>
      </c>
      <c r="H86" s="914">
        <v>42</v>
      </c>
      <c r="I86" s="607">
        <f t="shared" si="7"/>
        <v>21</v>
      </c>
      <c r="J86" s="599">
        <f t="shared" si="8"/>
        <v>14</v>
      </c>
      <c r="K86" s="599">
        <f t="shared" si="9"/>
        <v>50.4</v>
      </c>
      <c r="L86" s="600">
        <v>42799</v>
      </c>
      <c r="M86" s="8" t="s">
        <v>2504</v>
      </c>
      <c r="N86" s="177">
        <v>4</v>
      </c>
      <c r="O86" s="5"/>
      <c r="R86" s="713">
        <f t="shared" si="10"/>
        <v>168</v>
      </c>
    </row>
    <row r="87" spans="1:18" s="161" customFormat="1" ht="17.25" customHeight="1" x14ac:dyDescent="0.25">
      <c r="A87" s="469" t="s">
        <v>1057</v>
      </c>
      <c r="B87" s="886" t="s">
        <v>139</v>
      </c>
      <c r="C87" s="886" t="s">
        <v>140</v>
      </c>
      <c r="D87" s="168" t="s">
        <v>252</v>
      </c>
      <c r="E87" s="166" t="s">
        <v>1052</v>
      </c>
      <c r="F87" s="6" t="s">
        <v>1540</v>
      </c>
      <c r="G87" s="6" t="s">
        <v>3</v>
      </c>
      <c r="H87" s="915">
        <v>42</v>
      </c>
      <c r="I87" s="607">
        <f t="shared" si="7"/>
        <v>21</v>
      </c>
      <c r="J87" s="599">
        <f t="shared" si="8"/>
        <v>14</v>
      </c>
      <c r="K87" s="599">
        <f t="shared" si="9"/>
        <v>50.4</v>
      </c>
      <c r="L87" s="600">
        <v>42799</v>
      </c>
      <c r="M87" s="8" t="s">
        <v>2504</v>
      </c>
      <c r="N87" s="601">
        <v>1</v>
      </c>
      <c r="O87" s="5"/>
      <c r="R87" s="713">
        <f t="shared" si="10"/>
        <v>42</v>
      </c>
    </row>
    <row r="88" spans="1:18" s="161" customFormat="1" ht="17.25" customHeight="1" x14ac:dyDescent="0.25">
      <c r="A88" s="469" t="s">
        <v>1057</v>
      </c>
      <c r="B88" s="886" t="s">
        <v>29</v>
      </c>
      <c r="C88" s="886" t="s">
        <v>2791</v>
      </c>
      <c r="D88" s="168" t="s">
        <v>217</v>
      </c>
      <c r="E88" s="6" t="s">
        <v>621</v>
      </c>
      <c r="F88" s="6" t="s">
        <v>341</v>
      </c>
      <c r="G88" s="6" t="s">
        <v>3</v>
      </c>
      <c r="H88" s="914">
        <v>46.32</v>
      </c>
      <c r="I88" s="607">
        <f t="shared" ref="I88:I151" si="11">+H88/2</f>
        <v>23.16</v>
      </c>
      <c r="J88" s="599">
        <f t="shared" ref="J88:J151" si="12">+H88/3</f>
        <v>15.44</v>
      </c>
      <c r="K88" s="599">
        <f t="shared" ref="K88:K151" si="13">+H88+(H88*20%)</f>
        <v>55.584000000000003</v>
      </c>
      <c r="L88" s="600">
        <v>42799</v>
      </c>
      <c r="M88" s="8" t="s">
        <v>2504</v>
      </c>
      <c r="N88" s="177">
        <v>3</v>
      </c>
      <c r="O88" s="5"/>
      <c r="R88" s="713">
        <f t="shared" si="10"/>
        <v>138.96</v>
      </c>
    </row>
    <row r="89" spans="1:18" s="161" customFormat="1" ht="17.25" customHeight="1" x14ac:dyDescent="0.25">
      <c r="A89" s="469" t="s">
        <v>1057</v>
      </c>
      <c r="B89" s="886" t="s">
        <v>2299</v>
      </c>
      <c r="C89" s="886" t="s">
        <v>39</v>
      </c>
      <c r="D89" s="168" t="s">
        <v>218</v>
      </c>
      <c r="E89" s="6" t="s">
        <v>1792</v>
      </c>
      <c r="F89" s="6" t="s">
        <v>341</v>
      </c>
      <c r="G89" s="6" t="s">
        <v>3</v>
      </c>
      <c r="H89" s="914">
        <v>46.32</v>
      </c>
      <c r="I89" s="607">
        <f t="shared" si="11"/>
        <v>23.16</v>
      </c>
      <c r="J89" s="599">
        <f t="shared" si="12"/>
        <v>15.44</v>
      </c>
      <c r="K89" s="599">
        <f t="shared" si="13"/>
        <v>55.584000000000003</v>
      </c>
      <c r="L89" s="600">
        <v>42799</v>
      </c>
      <c r="M89" s="8" t="s">
        <v>2504</v>
      </c>
      <c r="N89" s="177">
        <v>1</v>
      </c>
      <c r="O89" s="5"/>
      <c r="R89" s="713">
        <f t="shared" si="10"/>
        <v>46.32</v>
      </c>
    </row>
    <row r="90" spans="1:18" s="161" customFormat="1" ht="17.25" customHeight="1" x14ac:dyDescent="0.25">
      <c r="A90" s="469" t="s">
        <v>1057</v>
      </c>
      <c r="B90" s="886" t="s">
        <v>82</v>
      </c>
      <c r="C90" s="886" t="s">
        <v>475</v>
      </c>
      <c r="D90" s="168" t="s">
        <v>313</v>
      </c>
      <c r="E90" s="6" t="s">
        <v>188</v>
      </c>
      <c r="F90" s="6" t="s">
        <v>362</v>
      </c>
      <c r="G90" s="6" t="s">
        <v>3</v>
      </c>
      <c r="H90" s="914">
        <v>38.94</v>
      </c>
      <c r="I90" s="607">
        <f t="shared" si="11"/>
        <v>19.47</v>
      </c>
      <c r="J90" s="599">
        <f t="shared" si="12"/>
        <v>12.979999999999999</v>
      </c>
      <c r="K90" s="599">
        <f t="shared" si="13"/>
        <v>46.727999999999994</v>
      </c>
      <c r="L90" s="600">
        <v>42799</v>
      </c>
      <c r="M90" s="8" t="s">
        <v>2504</v>
      </c>
      <c r="N90" s="177">
        <v>1</v>
      </c>
      <c r="O90" s="5"/>
      <c r="R90" s="713">
        <f t="shared" si="10"/>
        <v>38.94</v>
      </c>
    </row>
    <row r="91" spans="1:18" s="161" customFormat="1" ht="17.25" customHeight="1" x14ac:dyDescent="0.25">
      <c r="A91" s="469" t="s">
        <v>1057</v>
      </c>
      <c r="B91" s="906" t="s">
        <v>1582</v>
      </c>
      <c r="C91" s="892" t="s">
        <v>1023</v>
      </c>
      <c r="D91" s="166" t="s">
        <v>1607</v>
      </c>
      <c r="E91" s="166" t="s">
        <v>1793</v>
      </c>
      <c r="F91" s="6" t="s">
        <v>1794</v>
      </c>
      <c r="G91" s="6" t="s">
        <v>3</v>
      </c>
      <c r="H91" s="915">
        <v>37.69</v>
      </c>
      <c r="I91" s="607">
        <f t="shared" si="11"/>
        <v>18.844999999999999</v>
      </c>
      <c r="J91" s="599">
        <f t="shared" si="12"/>
        <v>12.563333333333333</v>
      </c>
      <c r="K91" s="599">
        <f t="shared" si="13"/>
        <v>45.227999999999994</v>
      </c>
      <c r="L91" s="600">
        <v>42799</v>
      </c>
      <c r="M91" s="8" t="s">
        <v>2504</v>
      </c>
      <c r="N91" s="601">
        <v>1</v>
      </c>
      <c r="O91" s="5"/>
      <c r="R91" s="713">
        <f t="shared" si="10"/>
        <v>37.69</v>
      </c>
    </row>
    <row r="92" spans="1:18" s="161" customFormat="1" ht="17.25" customHeight="1" x14ac:dyDescent="0.25">
      <c r="A92" s="469" t="s">
        <v>1058</v>
      </c>
      <c r="B92" s="886" t="s">
        <v>586</v>
      </c>
      <c r="C92" s="886" t="s">
        <v>24</v>
      </c>
      <c r="D92" s="168" t="s">
        <v>263</v>
      </c>
      <c r="E92" s="6" t="s">
        <v>1153</v>
      </c>
      <c r="F92" s="6" t="s">
        <v>346</v>
      </c>
      <c r="G92" s="6" t="s">
        <v>3</v>
      </c>
      <c r="H92" s="914">
        <v>49.4</v>
      </c>
      <c r="I92" s="607">
        <f t="shared" si="11"/>
        <v>24.7</v>
      </c>
      <c r="J92" s="599">
        <f t="shared" si="12"/>
        <v>16.466666666666665</v>
      </c>
      <c r="K92" s="599">
        <f t="shared" si="13"/>
        <v>59.28</v>
      </c>
      <c r="L92" s="600">
        <v>42799</v>
      </c>
      <c r="M92" s="8" t="s">
        <v>2504</v>
      </c>
      <c r="N92" s="177">
        <v>3</v>
      </c>
      <c r="O92" s="5"/>
      <c r="R92" s="713">
        <f t="shared" si="10"/>
        <v>148.19999999999999</v>
      </c>
    </row>
    <row r="93" spans="1:18" s="161" customFormat="1" ht="17.25" customHeight="1" x14ac:dyDescent="0.25">
      <c r="A93" s="469" t="s">
        <v>1058</v>
      </c>
      <c r="B93" s="886" t="s">
        <v>34</v>
      </c>
      <c r="C93" s="886" t="s">
        <v>24</v>
      </c>
      <c r="D93" s="168" t="s">
        <v>263</v>
      </c>
      <c r="E93" s="6" t="s">
        <v>1796</v>
      </c>
      <c r="F93" s="6" t="s">
        <v>346</v>
      </c>
      <c r="G93" s="6" t="s">
        <v>3</v>
      </c>
      <c r="H93" s="914">
        <v>49.9</v>
      </c>
      <c r="I93" s="607">
        <f t="shared" si="11"/>
        <v>24.95</v>
      </c>
      <c r="J93" s="599">
        <f t="shared" si="12"/>
        <v>16.633333333333333</v>
      </c>
      <c r="K93" s="599">
        <f t="shared" si="13"/>
        <v>59.879999999999995</v>
      </c>
      <c r="L93" s="600">
        <v>42799</v>
      </c>
      <c r="M93" s="8" t="s">
        <v>2504</v>
      </c>
      <c r="N93" s="177">
        <v>9</v>
      </c>
      <c r="O93" s="5"/>
      <c r="R93" s="713">
        <f t="shared" si="10"/>
        <v>449.09999999999997</v>
      </c>
    </row>
    <row r="94" spans="1:18" s="161" customFormat="1" ht="17.25" customHeight="1" x14ac:dyDescent="0.25">
      <c r="A94" s="469" t="s">
        <v>1058</v>
      </c>
      <c r="B94" s="886" t="s">
        <v>34</v>
      </c>
      <c r="C94" s="886" t="s">
        <v>24</v>
      </c>
      <c r="D94" s="168" t="s">
        <v>263</v>
      </c>
      <c r="E94" s="6" t="s">
        <v>642</v>
      </c>
      <c r="F94" s="6" t="s">
        <v>346</v>
      </c>
      <c r="G94" s="6" t="s">
        <v>3</v>
      </c>
      <c r="H94" s="914">
        <v>49.9</v>
      </c>
      <c r="I94" s="607">
        <f t="shared" si="11"/>
        <v>24.95</v>
      </c>
      <c r="J94" s="599">
        <f t="shared" si="12"/>
        <v>16.633333333333333</v>
      </c>
      <c r="K94" s="599">
        <f t="shared" si="13"/>
        <v>59.879999999999995</v>
      </c>
      <c r="L94" s="600">
        <v>42799</v>
      </c>
      <c r="M94" s="8" t="s">
        <v>2504</v>
      </c>
      <c r="N94" s="177">
        <v>3</v>
      </c>
      <c r="O94" s="5"/>
      <c r="R94" s="713">
        <f t="shared" si="10"/>
        <v>149.69999999999999</v>
      </c>
    </row>
    <row r="95" spans="1:18" s="161" customFormat="1" ht="17.25" customHeight="1" x14ac:dyDescent="0.25">
      <c r="A95" s="469" t="s">
        <v>1058</v>
      </c>
      <c r="B95" s="886" t="s">
        <v>103</v>
      </c>
      <c r="C95" s="886" t="s">
        <v>24</v>
      </c>
      <c r="D95" s="168" t="s">
        <v>263</v>
      </c>
      <c r="E95" s="6" t="s">
        <v>1751</v>
      </c>
      <c r="F95" s="6" t="s">
        <v>346</v>
      </c>
      <c r="G95" s="6" t="s">
        <v>3</v>
      </c>
      <c r="H95" s="914">
        <v>49.4</v>
      </c>
      <c r="I95" s="607">
        <f t="shared" si="11"/>
        <v>24.7</v>
      </c>
      <c r="J95" s="599">
        <f t="shared" si="12"/>
        <v>16.466666666666665</v>
      </c>
      <c r="K95" s="599">
        <f t="shared" si="13"/>
        <v>59.28</v>
      </c>
      <c r="L95" s="600">
        <v>42799</v>
      </c>
      <c r="M95" s="8" t="s">
        <v>2504</v>
      </c>
      <c r="N95" s="177">
        <v>3</v>
      </c>
      <c r="O95" s="5"/>
      <c r="R95" s="713">
        <f t="shared" si="10"/>
        <v>148.19999999999999</v>
      </c>
    </row>
    <row r="96" spans="1:18" s="161" customFormat="1" ht="17.25" customHeight="1" x14ac:dyDescent="0.25">
      <c r="A96" s="469" t="s">
        <v>1058</v>
      </c>
      <c r="B96" s="886" t="s">
        <v>103</v>
      </c>
      <c r="C96" s="886" t="s">
        <v>24</v>
      </c>
      <c r="D96" s="168" t="s">
        <v>263</v>
      </c>
      <c r="E96" s="6" t="s">
        <v>1795</v>
      </c>
      <c r="F96" s="6" t="s">
        <v>346</v>
      </c>
      <c r="G96" s="6" t="s">
        <v>3</v>
      </c>
      <c r="H96" s="914">
        <v>49.4</v>
      </c>
      <c r="I96" s="607">
        <f t="shared" si="11"/>
        <v>24.7</v>
      </c>
      <c r="J96" s="599">
        <f t="shared" si="12"/>
        <v>16.466666666666665</v>
      </c>
      <c r="K96" s="599">
        <f t="shared" si="13"/>
        <v>59.28</v>
      </c>
      <c r="L96" s="600">
        <v>42799</v>
      </c>
      <c r="M96" s="8" t="s">
        <v>2504</v>
      </c>
      <c r="N96" s="177">
        <v>1</v>
      </c>
      <c r="O96" s="5"/>
      <c r="R96" s="713">
        <f t="shared" si="10"/>
        <v>49.4</v>
      </c>
    </row>
    <row r="97" spans="1:18" s="161" customFormat="1" ht="17.25" customHeight="1" x14ac:dyDescent="0.25">
      <c r="A97" s="469" t="s">
        <v>1059</v>
      </c>
      <c r="B97" s="886" t="s">
        <v>1233</v>
      </c>
      <c r="C97" s="892" t="s">
        <v>1125</v>
      </c>
      <c r="D97" s="168" t="s">
        <v>1252</v>
      </c>
      <c r="E97" s="6" t="s">
        <v>1797</v>
      </c>
      <c r="F97" s="6" t="s">
        <v>344</v>
      </c>
      <c r="G97" s="6" t="s">
        <v>3</v>
      </c>
      <c r="H97" s="915">
        <v>46.3</v>
      </c>
      <c r="I97" s="607">
        <f t="shared" si="11"/>
        <v>23.15</v>
      </c>
      <c r="J97" s="599">
        <f t="shared" si="12"/>
        <v>15.433333333333332</v>
      </c>
      <c r="K97" s="599">
        <f t="shared" si="13"/>
        <v>55.559999999999995</v>
      </c>
      <c r="L97" s="600">
        <v>42799</v>
      </c>
      <c r="M97" s="8" t="s">
        <v>2504</v>
      </c>
      <c r="N97" s="177">
        <v>12</v>
      </c>
      <c r="O97" s="5"/>
      <c r="R97" s="713">
        <f t="shared" si="10"/>
        <v>555.59999999999991</v>
      </c>
    </row>
    <row r="98" spans="1:18" s="161" customFormat="1" ht="17.25" customHeight="1" x14ac:dyDescent="0.25">
      <c r="A98" s="469" t="s">
        <v>1059</v>
      </c>
      <c r="B98" s="886" t="s">
        <v>1233</v>
      </c>
      <c r="C98" s="892" t="s">
        <v>1125</v>
      </c>
      <c r="D98" s="168" t="s">
        <v>1252</v>
      </c>
      <c r="E98" s="6" t="s">
        <v>1798</v>
      </c>
      <c r="F98" s="6" t="s">
        <v>344</v>
      </c>
      <c r="G98" s="6" t="s">
        <v>3</v>
      </c>
      <c r="H98" s="915">
        <v>46.3</v>
      </c>
      <c r="I98" s="607">
        <f t="shared" si="11"/>
        <v>23.15</v>
      </c>
      <c r="J98" s="599">
        <f t="shared" si="12"/>
        <v>15.433333333333332</v>
      </c>
      <c r="K98" s="599">
        <f t="shared" si="13"/>
        <v>55.559999999999995</v>
      </c>
      <c r="L98" s="600">
        <v>42799</v>
      </c>
      <c r="M98" s="8" t="s">
        <v>2504</v>
      </c>
      <c r="N98" s="177">
        <v>12</v>
      </c>
      <c r="O98" s="5"/>
      <c r="R98" s="713">
        <f t="shared" si="10"/>
        <v>555.59999999999991</v>
      </c>
    </row>
    <row r="99" spans="1:18" s="161" customFormat="1" ht="17.25" customHeight="1" x14ac:dyDescent="0.25">
      <c r="A99" s="469" t="s">
        <v>1059</v>
      </c>
      <c r="B99" s="886" t="s">
        <v>1233</v>
      </c>
      <c r="C99" s="892" t="s">
        <v>1125</v>
      </c>
      <c r="D99" s="168" t="s">
        <v>1252</v>
      </c>
      <c r="E99" s="6" t="s">
        <v>1799</v>
      </c>
      <c r="F99" s="6" t="s">
        <v>344</v>
      </c>
      <c r="G99" s="6" t="s">
        <v>3</v>
      </c>
      <c r="H99" s="915">
        <v>46.3</v>
      </c>
      <c r="I99" s="607">
        <f t="shared" si="11"/>
        <v>23.15</v>
      </c>
      <c r="J99" s="599">
        <f t="shared" si="12"/>
        <v>15.433333333333332</v>
      </c>
      <c r="K99" s="599">
        <f t="shared" si="13"/>
        <v>55.559999999999995</v>
      </c>
      <c r="L99" s="600">
        <v>42799</v>
      </c>
      <c r="M99" s="8" t="s">
        <v>2504</v>
      </c>
      <c r="N99" s="177">
        <v>13</v>
      </c>
      <c r="O99" s="5"/>
      <c r="R99" s="713">
        <f t="shared" si="10"/>
        <v>601.9</v>
      </c>
    </row>
    <row r="100" spans="1:18" s="161" customFormat="1" ht="17.25" customHeight="1" x14ac:dyDescent="0.25">
      <c r="A100" s="469" t="s">
        <v>1060</v>
      </c>
      <c r="B100" s="886" t="s">
        <v>1233</v>
      </c>
      <c r="C100" s="892" t="s">
        <v>1125</v>
      </c>
      <c r="D100" s="168" t="s">
        <v>1252</v>
      </c>
      <c r="E100" s="6" t="s">
        <v>1800</v>
      </c>
      <c r="F100" s="6" t="s">
        <v>344</v>
      </c>
      <c r="G100" s="6" t="s">
        <v>3</v>
      </c>
      <c r="H100" s="915">
        <v>46.3</v>
      </c>
      <c r="I100" s="607">
        <f t="shared" si="11"/>
        <v>23.15</v>
      </c>
      <c r="J100" s="599">
        <f t="shared" si="12"/>
        <v>15.433333333333332</v>
      </c>
      <c r="K100" s="599">
        <f t="shared" si="13"/>
        <v>55.559999999999995</v>
      </c>
      <c r="L100" s="600">
        <v>42799</v>
      </c>
      <c r="M100" s="8" t="s">
        <v>2504</v>
      </c>
      <c r="N100" s="177">
        <v>10</v>
      </c>
      <c r="O100" s="5"/>
      <c r="R100" s="713">
        <f t="shared" si="10"/>
        <v>463</v>
      </c>
    </row>
    <row r="101" spans="1:18" s="161" customFormat="1" ht="17.25" customHeight="1" x14ac:dyDescent="0.25">
      <c r="A101" s="469" t="s">
        <v>1060</v>
      </c>
      <c r="B101" s="886" t="s">
        <v>1233</v>
      </c>
      <c r="C101" s="892" t="s">
        <v>1125</v>
      </c>
      <c r="D101" s="168" t="s">
        <v>1252</v>
      </c>
      <c r="E101" s="6" t="s">
        <v>1799</v>
      </c>
      <c r="F101" s="6" t="s">
        <v>344</v>
      </c>
      <c r="G101" s="6" t="s">
        <v>3</v>
      </c>
      <c r="H101" s="915">
        <v>46.3</v>
      </c>
      <c r="I101" s="607">
        <f t="shared" si="11"/>
        <v>23.15</v>
      </c>
      <c r="J101" s="599">
        <f t="shared" si="12"/>
        <v>15.433333333333332</v>
      </c>
      <c r="K101" s="599">
        <f t="shared" si="13"/>
        <v>55.559999999999995</v>
      </c>
      <c r="L101" s="600">
        <v>42799</v>
      </c>
      <c r="M101" s="8" t="s">
        <v>2504</v>
      </c>
      <c r="N101" s="177">
        <v>20</v>
      </c>
      <c r="O101" s="5"/>
      <c r="R101" s="713">
        <f t="shared" si="10"/>
        <v>926</v>
      </c>
    </row>
    <row r="102" spans="1:18" s="161" customFormat="1" ht="17.25" customHeight="1" x14ac:dyDescent="0.25">
      <c r="A102" s="469" t="s">
        <v>1061</v>
      </c>
      <c r="B102" s="886" t="s">
        <v>1233</v>
      </c>
      <c r="C102" s="892" t="s">
        <v>164</v>
      </c>
      <c r="D102" s="168" t="s">
        <v>817</v>
      </c>
      <c r="E102" s="6"/>
      <c r="F102" s="6"/>
      <c r="G102" s="6" t="s">
        <v>3</v>
      </c>
      <c r="H102" s="915">
        <v>46.3</v>
      </c>
      <c r="I102" s="607">
        <f t="shared" si="11"/>
        <v>23.15</v>
      </c>
      <c r="J102" s="599">
        <f t="shared" si="12"/>
        <v>15.433333333333332</v>
      </c>
      <c r="K102" s="599">
        <f t="shared" si="13"/>
        <v>55.559999999999995</v>
      </c>
      <c r="L102" s="600">
        <v>42799</v>
      </c>
      <c r="M102" s="8" t="s">
        <v>2504</v>
      </c>
      <c r="N102" s="177">
        <v>1</v>
      </c>
      <c r="O102" s="5"/>
      <c r="R102" s="713">
        <f t="shared" si="10"/>
        <v>46.3</v>
      </c>
    </row>
    <row r="103" spans="1:18" s="161" customFormat="1" ht="17.25" customHeight="1" x14ac:dyDescent="0.25">
      <c r="A103" s="469" t="s">
        <v>1061</v>
      </c>
      <c r="B103" s="886" t="s">
        <v>1233</v>
      </c>
      <c r="C103" s="892" t="s">
        <v>164</v>
      </c>
      <c r="D103" s="168" t="s">
        <v>817</v>
      </c>
      <c r="E103" s="6"/>
      <c r="F103" s="6"/>
      <c r="G103" s="6" t="s">
        <v>3</v>
      </c>
      <c r="H103" s="915">
        <v>46.3</v>
      </c>
      <c r="I103" s="607">
        <f t="shared" si="11"/>
        <v>23.15</v>
      </c>
      <c r="J103" s="599">
        <f t="shared" si="12"/>
        <v>15.433333333333332</v>
      </c>
      <c r="K103" s="599">
        <f t="shared" si="13"/>
        <v>55.559999999999995</v>
      </c>
      <c r="L103" s="600">
        <v>42799</v>
      </c>
      <c r="M103" s="8" t="s">
        <v>2504</v>
      </c>
      <c r="N103" s="177">
        <v>1</v>
      </c>
      <c r="O103" s="5"/>
      <c r="R103" s="713">
        <f t="shared" si="10"/>
        <v>46.3</v>
      </c>
    </row>
    <row r="104" spans="1:18" s="161" customFormat="1" ht="17.25" customHeight="1" x14ac:dyDescent="0.25">
      <c r="A104" s="469" t="s">
        <v>1061</v>
      </c>
      <c r="B104" s="886" t="s">
        <v>1577</v>
      </c>
      <c r="C104" s="892" t="s">
        <v>1578</v>
      </c>
      <c r="D104" s="168" t="s">
        <v>1579</v>
      </c>
      <c r="E104" s="6"/>
      <c r="F104" s="6"/>
      <c r="G104" s="6" t="s">
        <v>3</v>
      </c>
      <c r="H104" s="915">
        <v>31.59</v>
      </c>
      <c r="I104" s="607">
        <f t="shared" si="11"/>
        <v>15.795</v>
      </c>
      <c r="J104" s="599">
        <f t="shared" si="12"/>
        <v>10.53</v>
      </c>
      <c r="K104" s="599">
        <f t="shared" si="13"/>
        <v>37.908000000000001</v>
      </c>
      <c r="L104" s="600">
        <v>42799</v>
      </c>
      <c r="M104" s="8" t="s">
        <v>2504</v>
      </c>
      <c r="N104" s="177">
        <v>2</v>
      </c>
      <c r="O104" s="5"/>
      <c r="R104" s="713">
        <f t="shared" si="10"/>
        <v>63.18</v>
      </c>
    </row>
    <row r="105" spans="1:18" s="161" customFormat="1" ht="17.25" customHeight="1" x14ac:dyDescent="0.25">
      <c r="A105" s="469" t="s">
        <v>1061</v>
      </c>
      <c r="B105" s="886" t="s">
        <v>1063</v>
      </c>
      <c r="C105" s="886" t="s">
        <v>1104</v>
      </c>
      <c r="D105" s="168" t="s">
        <v>1106</v>
      </c>
      <c r="E105" s="6" t="s">
        <v>1118</v>
      </c>
      <c r="F105" s="6" t="s">
        <v>1108</v>
      </c>
      <c r="G105" s="6" t="s">
        <v>3</v>
      </c>
      <c r="H105" s="914">
        <v>10.5</v>
      </c>
      <c r="I105" s="607">
        <f t="shared" si="11"/>
        <v>5.25</v>
      </c>
      <c r="J105" s="599">
        <f t="shared" si="12"/>
        <v>3.5</v>
      </c>
      <c r="K105" s="599">
        <f t="shared" si="13"/>
        <v>12.6</v>
      </c>
      <c r="L105" s="600">
        <v>42799</v>
      </c>
      <c r="M105" s="8" t="s">
        <v>2504</v>
      </c>
      <c r="N105" s="177">
        <v>23</v>
      </c>
      <c r="O105" s="5"/>
      <c r="R105" s="713">
        <f t="shared" si="10"/>
        <v>241.5</v>
      </c>
    </row>
    <row r="106" spans="1:18" s="161" customFormat="1" ht="17.25" customHeight="1" x14ac:dyDescent="0.25">
      <c r="A106" s="469" t="s">
        <v>1061</v>
      </c>
      <c r="B106" s="886" t="s">
        <v>1063</v>
      </c>
      <c r="C106" s="886" t="s">
        <v>1104</v>
      </c>
      <c r="D106" s="168" t="s">
        <v>1106</v>
      </c>
      <c r="E106" s="6" t="s">
        <v>1456</v>
      </c>
      <c r="F106" s="6" t="s">
        <v>1108</v>
      </c>
      <c r="G106" s="6" t="s">
        <v>3</v>
      </c>
      <c r="H106" s="914">
        <v>10.5</v>
      </c>
      <c r="I106" s="607">
        <f t="shared" si="11"/>
        <v>5.25</v>
      </c>
      <c r="J106" s="599">
        <f t="shared" si="12"/>
        <v>3.5</v>
      </c>
      <c r="K106" s="599">
        <f t="shared" si="13"/>
        <v>12.6</v>
      </c>
      <c r="L106" s="600">
        <v>42799</v>
      </c>
      <c r="M106" s="8" t="s">
        <v>2504</v>
      </c>
      <c r="N106" s="177">
        <v>12</v>
      </c>
      <c r="O106" s="5"/>
      <c r="R106" s="713">
        <f t="shared" si="10"/>
        <v>126</v>
      </c>
    </row>
    <row r="107" spans="1:18" s="161" customFormat="1" ht="17.25" customHeight="1" x14ac:dyDescent="0.25">
      <c r="A107" s="469" t="s">
        <v>1061</v>
      </c>
      <c r="B107" s="886" t="s">
        <v>1063</v>
      </c>
      <c r="C107" s="886" t="s">
        <v>1104</v>
      </c>
      <c r="D107" s="168" t="s">
        <v>1106</v>
      </c>
      <c r="E107" s="6" t="s">
        <v>1455</v>
      </c>
      <c r="F107" s="6" t="s">
        <v>1108</v>
      </c>
      <c r="G107" s="6" t="s">
        <v>3</v>
      </c>
      <c r="H107" s="914">
        <v>10.5</v>
      </c>
      <c r="I107" s="607">
        <f t="shared" si="11"/>
        <v>5.25</v>
      </c>
      <c r="J107" s="599">
        <f t="shared" si="12"/>
        <v>3.5</v>
      </c>
      <c r="K107" s="599">
        <f t="shared" si="13"/>
        <v>12.6</v>
      </c>
      <c r="L107" s="600">
        <v>42799</v>
      </c>
      <c r="M107" s="8" t="s">
        <v>2504</v>
      </c>
      <c r="N107" s="177">
        <v>9</v>
      </c>
      <c r="O107" s="5"/>
      <c r="R107" s="713">
        <f t="shared" si="10"/>
        <v>94.5</v>
      </c>
    </row>
    <row r="108" spans="1:18" s="161" customFormat="1" ht="17.25" customHeight="1" x14ac:dyDescent="0.25">
      <c r="A108" s="469" t="s">
        <v>1061</v>
      </c>
      <c r="B108" s="886" t="s">
        <v>1063</v>
      </c>
      <c r="C108" s="886" t="s">
        <v>1105</v>
      </c>
      <c r="D108" s="168" t="s">
        <v>1107</v>
      </c>
      <c r="E108" s="6" t="s">
        <v>903</v>
      </c>
      <c r="F108" s="6" t="s">
        <v>1108</v>
      </c>
      <c r="G108" s="6" t="s">
        <v>3</v>
      </c>
      <c r="H108" s="914">
        <v>13.32</v>
      </c>
      <c r="I108" s="607">
        <f t="shared" si="11"/>
        <v>6.66</v>
      </c>
      <c r="J108" s="599">
        <f t="shared" si="12"/>
        <v>4.4400000000000004</v>
      </c>
      <c r="K108" s="599">
        <f t="shared" si="13"/>
        <v>15.984</v>
      </c>
      <c r="L108" s="600">
        <v>42799</v>
      </c>
      <c r="M108" s="8" t="s">
        <v>2504</v>
      </c>
      <c r="N108" s="177">
        <v>3</v>
      </c>
      <c r="O108" s="5"/>
      <c r="R108" s="713">
        <f t="shared" si="10"/>
        <v>39.96</v>
      </c>
    </row>
    <row r="109" spans="1:18" s="161" customFormat="1" ht="17.25" customHeight="1" x14ac:dyDescent="0.25">
      <c r="A109" s="469" t="s">
        <v>1061</v>
      </c>
      <c r="B109" s="886" t="s">
        <v>1063</v>
      </c>
      <c r="C109" s="886" t="s">
        <v>1105</v>
      </c>
      <c r="D109" s="168" t="s">
        <v>1107</v>
      </c>
      <c r="E109" s="6" t="s">
        <v>1455</v>
      </c>
      <c r="F109" s="6" t="s">
        <v>1108</v>
      </c>
      <c r="G109" s="6" t="s">
        <v>3</v>
      </c>
      <c r="H109" s="914">
        <v>13.32</v>
      </c>
      <c r="I109" s="607">
        <f t="shared" si="11"/>
        <v>6.66</v>
      </c>
      <c r="J109" s="599">
        <f t="shared" si="12"/>
        <v>4.4400000000000004</v>
      </c>
      <c r="K109" s="599">
        <f t="shared" si="13"/>
        <v>15.984</v>
      </c>
      <c r="L109" s="600">
        <v>42799</v>
      </c>
      <c r="M109" s="8" t="s">
        <v>2504</v>
      </c>
      <c r="N109" s="177">
        <v>9</v>
      </c>
      <c r="O109" s="5"/>
      <c r="R109" s="713">
        <f t="shared" si="10"/>
        <v>119.88</v>
      </c>
    </row>
    <row r="110" spans="1:18" s="161" customFormat="1" ht="17.25" customHeight="1" x14ac:dyDescent="0.25">
      <c r="A110" s="469" t="s">
        <v>1061</v>
      </c>
      <c r="B110" s="886" t="s">
        <v>1063</v>
      </c>
      <c r="C110" s="886" t="s">
        <v>1105</v>
      </c>
      <c r="D110" s="168" t="s">
        <v>1107</v>
      </c>
      <c r="E110" s="6" t="s">
        <v>1118</v>
      </c>
      <c r="F110" s="6" t="s">
        <v>1108</v>
      </c>
      <c r="G110" s="6" t="s">
        <v>3</v>
      </c>
      <c r="H110" s="914">
        <v>13.32</v>
      </c>
      <c r="I110" s="607">
        <f t="shared" si="11"/>
        <v>6.66</v>
      </c>
      <c r="J110" s="599">
        <f t="shared" si="12"/>
        <v>4.4400000000000004</v>
      </c>
      <c r="K110" s="599">
        <f t="shared" si="13"/>
        <v>15.984</v>
      </c>
      <c r="L110" s="600">
        <v>42799</v>
      </c>
      <c r="M110" s="8" t="s">
        <v>2504</v>
      </c>
      <c r="N110" s="177">
        <v>7</v>
      </c>
      <c r="O110" s="5"/>
      <c r="R110" s="713">
        <f t="shared" si="10"/>
        <v>93.240000000000009</v>
      </c>
    </row>
    <row r="111" spans="1:18" s="161" customFormat="1" ht="17.25" customHeight="1" x14ac:dyDescent="0.25">
      <c r="A111" s="469" t="s">
        <v>1061</v>
      </c>
      <c r="B111" s="886" t="s">
        <v>1063</v>
      </c>
      <c r="C111" s="886" t="s">
        <v>1105</v>
      </c>
      <c r="D111" s="168" t="s">
        <v>1107</v>
      </c>
      <c r="E111" s="6" t="s">
        <v>1801</v>
      </c>
      <c r="F111" s="6" t="s">
        <v>1108</v>
      </c>
      <c r="G111" s="6" t="s">
        <v>3</v>
      </c>
      <c r="H111" s="914">
        <v>13.32</v>
      </c>
      <c r="I111" s="607">
        <f t="shared" si="11"/>
        <v>6.66</v>
      </c>
      <c r="J111" s="599">
        <f t="shared" si="12"/>
        <v>4.4400000000000004</v>
      </c>
      <c r="K111" s="599">
        <f t="shared" si="13"/>
        <v>15.984</v>
      </c>
      <c r="L111" s="600">
        <v>42799</v>
      </c>
      <c r="M111" s="8" t="s">
        <v>2504</v>
      </c>
      <c r="N111" s="177">
        <v>18</v>
      </c>
      <c r="O111" s="5"/>
      <c r="R111" s="713">
        <f t="shared" si="10"/>
        <v>239.76</v>
      </c>
    </row>
    <row r="112" spans="1:18" s="161" customFormat="1" ht="17.25" customHeight="1" x14ac:dyDescent="0.25">
      <c r="A112" s="469" t="s">
        <v>1061</v>
      </c>
      <c r="B112" s="886" t="s">
        <v>485</v>
      </c>
      <c r="C112" s="886" t="s">
        <v>148</v>
      </c>
      <c r="D112" s="168" t="s">
        <v>508</v>
      </c>
      <c r="E112" s="6" t="s">
        <v>1831</v>
      </c>
      <c r="F112" s="6" t="s">
        <v>516</v>
      </c>
      <c r="G112" s="6" t="s">
        <v>3</v>
      </c>
      <c r="H112" s="914">
        <v>35.64</v>
      </c>
      <c r="I112" s="607">
        <f t="shared" si="11"/>
        <v>17.82</v>
      </c>
      <c r="J112" s="599">
        <f t="shared" si="12"/>
        <v>11.88</v>
      </c>
      <c r="K112" s="599">
        <f t="shared" si="13"/>
        <v>42.768000000000001</v>
      </c>
      <c r="L112" s="600">
        <v>42799</v>
      </c>
      <c r="M112" s="8" t="s">
        <v>2504</v>
      </c>
      <c r="N112" s="177">
        <v>2</v>
      </c>
      <c r="O112" s="5"/>
      <c r="R112" s="713">
        <f t="shared" si="10"/>
        <v>71.28</v>
      </c>
    </row>
    <row r="113" spans="1:18" s="161" customFormat="1" ht="17.25" customHeight="1" x14ac:dyDescent="0.25">
      <c r="A113" s="469" t="s">
        <v>1061</v>
      </c>
      <c r="B113" s="886" t="s">
        <v>158</v>
      </c>
      <c r="C113" s="886" t="s">
        <v>159</v>
      </c>
      <c r="D113" s="168" t="s">
        <v>256</v>
      </c>
      <c r="E113" s="6" t="s">
        <v>1832</v>
      </c>
      <c r="F113" s="6" t="s">
        <v>340</v>
      </c>
      <c r="G113" s="6" t="s">
        <v>3</v>
      </c>
      <c r="H113" s="914">
        <v>46.83</v>
      </c>
      <c r="I113" s="607">
        <f t="shared" si="11"/>
        <v>23.414999999999999</v>
      </c>
      <c r="J113" s="599">
        <f t="shared" si="12"/>
        <v>15.61</v>
      </c>
      <c r="K113" s="599">
        <f t="shared" si="13"/>
        <v>56.195999999999998</v>
      </c>
      <c r="L113" s="600">
        <v>42799</v>
      </c>
      <c r="M113" s="8" t="s">
        <v>2504</v>
      </c>
      <c r="N113" s="177">
        <v>3</v>
      </c>
      <c r="O113" s="5"/>
      <c r="R113" s="713">
        <f t="shared" si="10"/>
        <v>140.49</v>
      </c>
    </row>
    <row r="114" spans="1:18" s="161" customFormat="1" ht="17.25" customHeight="1" x14ac:dyDescent="0.25">
      <c r="A114" s="469" t="s">
        <v>1061</v>
      </c>
      <c r="B114" s="886" t="s">
        <v>158</v>
      </c>
      <c r="C114" s="886" t="s">
        <v>159</v>
      </c>
      <c r="D114" s="168" t="s">
        <v>256</v>
      </c>
      <c r="E114" s="6" t="s">
        <v>1817</v>
      </c>
      <c r="F114" s="6" t="s">
        <v>340</v>
      </c>
      <c r="G114" s="6" t="s">
        <v>3</v>
      </c>
      <c r="H114" s="914">
        <v>46.83</v>
      </c>
      <c r="I114" s="607">
        <f t="shared" si="11"/>
        <v>23.414999999999999</v>
      </c>
      <c r="J114" s="599">
        <f t="shared" si="12"/>
        <v>15.61</v>
      </c>
      <c r="K114" s="599">
        <f t="shared" si="13"/>
        <v>56.195999999999998</v>
      </c>
      <c r="L114" s="600">
        <v>42799</v>
      </c>
      <c r="M114" s="8" t="s">
        <v>2504</v>
      </c>
      <c r="N114" s="177">
        <v>2</v>
      </c>
      <c r="O114" s="5"/>
      <c r="R114" s="713">
        <f t="shared" si="10"/>
        <v>93.66</v>
      </c>
    </row>
    <row r="115" spans="1:18" s="161" customFormat="1" ht="17.25" customHeight="1" x14ac:dyDescent="0.25">
      <c r="A115" s="469" t="s">
        <v>1061</v>
      </c>
      <c r="B115" s="886" t="s">
        <v>46</v>
      </c>
      <c r="C115" s="886" t="s">
        <v>48</v>
      </c>
      <c r="D115" s="168" t="s">
        <v>216</v>
      </c>
      <c r="E115" s="6" t="s">
        <v>690</v>
      </c>
      <c r="F115" s="6" t="s">
        <v>340</v>
      </c>
      <c r="G115" s="6" t="s">
        <v>3</v>
      </c>
      <c r="H115" s="914">
        <v>46.83</v>
      </c>
      <c r="I115" s="607">
        <f t="shared" si="11"/>
        <v>23.414999999999999</v>
      </c>
      <c r="J115" s="599">
        <f t="shared" si="12"/>
        <v>15.61</v>
      </c>
      <c r="K115" s="599">
        <f t="shared" si="13"/>
        <v>56.195999999999998</v>
      </c>
      <c r="L115" s="600">
        <v>42799</v>
      </c>
      <c r="M115" s="8" t="s">
        <v>2504</v>
      </c>
      <c r="N115" s="177">
        <v>1</v>
      </c>
      <c r="O115" s="5"/>
      <c r="R115" s="713">
        <f t="shared" si="10"/>
        <v>46.83</v>
      </c>
    </row>
    <row r="116" spans="1:18" s="161" customFormat="1" ht="17.25" customHeight="1" x14ac:dyDescent="0.25">
      <c r="A116" s="469" t="s">
        <v>2079</v>
      </c>
      <c r="B116" s="886" t="s">
        <v>1101</v>
      </c>
      <c r="C116" s="886" t="s">
        <v>541</v>
      </c>
      <c r="D116" s="168" t="s">
        <v>742</v>
      </c>
      <c r="E116" s="6" t="s">
        <v>1736</v>
      </c>
      <c r="F116" s="6" t="s">
        <v>548</v>
      </c>
      <c r="G116" s="6" t="s">
        <v>3</v>
      </c>
      <c r="H116" s="914">
        <v>48.19</v>
      </c>
      <c r="I116" s="607">
        <f t="shared" si="11"/>
        <v>24.094999999999999</v>
      </c>
      <c r="J116" s="599">
        <f t="shared" si="12"/>
        <v>16.063333333333333</v>
      </c>
      <c r="K116" s="599">
        <f t="shared" si="13"/>
        <v>57.827999999999996</v>
      </c>
      <c r="L116" s="600">
        <v>42799</v>
      </c>
      <c r="M116" s="8" t="s">
        <v>2504</v>
      </c>
      <c r="N116" s="177">
        <v>13</v>
      </c>
      <c r="O116" s="5"/>
      <c r="R116" s="713">
        <f t="shared" si="10"/>
        <v>626.47</v>
      </c>
    </row>
    <row r="117" spans="1:18" s="161" customFormat="1" ht="17.25" customHeight="1" x14ac:dyDescent="0.25">
      <c r="A117" s="469" t="s">
        <v>2079</v>
      </c>
      <c r="B117" s="907" t="s">
        <v>1101</v>
      </c>
      <c r="C117" s="886" t="s">
        <v>25</v>
      </c>
      <c r="D117" s="168" t="s">
        <v>273</v>
      </c>
      <c r="E117" s="6" t="s">
        <v>1738</v>
      </c>
      <c r="F117" s="6" t="s">
        <v>1130</v>
      </c>
      <c r="G117" s="6" t="s">
        <v>3</v>
      </c>
      <c r="H117" s="914">
        <v>47.7</v>
      </c>
      <c r="I117" s="607">
        <f t="shared" si="11"/>
        <v>23.85</v>
      </c>
      <c r="J117" s="599">
        <f t="shared" si="12"/>
        <v>15.9</v>
      </c>
      <c r="K117" s="599">
        <f t="shared" si="13"/>
        <v>57.24</v>
      </c>
      <c r="L117" s="600">
        <v>42799</v>
      </c>
      <c r="M117" s="8" t="s">
        <v>2504</v>
      </c>
      <c r="N117" s="177">
        <v>6</v>
      </c>
      <c r="O117" s="5"/>
      <c r="R117" s="713">
        <f t="shared" si="10"/>
        <v>286.20000000000005</v>
      </c>
    </row>
    <row r="118" spans="1:18" s="161" customFormat="1" ht="17.25" customHeight="1" x14ac:dyDescent="0.25">
      <c r="A118" s="469" t="s">
        <v>2079</v>
      </c>
      <c r="B118" s="886" t="s">
        <v>1101</v>
      </c>
      <c r="C118" s="886" t="s">
        <v>31</v>
      </c>
      <c r="D118" s="168" t="s">
        <v>386</v>
      </c>
      <c r="E118" s="6" t="s">
        <v>911</v>
      </c>
      <c r="F118" s="6" t="s">
        <v>1737</v>
      </c>
      <c r="G118" s="6" t="s">
        <v>3</v>
      </c>
      <c r="H118" s="914">
        <v>47.7</v>
      </c>
      <c r="I118" s="607">
        <f t="shared" si="11"/>
        <v>23.85</v>
      </c>
      <c r="J118" s="599">
        <f t="shared" si="12"/>
        <v>15.9</v>
      </c>
      <c r="K118" s="599">
        <f t="shared" si="13"/>
        <v>57.24</v>
      </c>
      <c r="L118" s="600">
        <v>42799</v>
      </c>
      <c r="M118" s="8" t="s">
        <v>2504</v>
      </c>
      <c r="N118" s="177">
        <v>3</v>
      </c>
      <c r="O118" s="5"/>
      <c r="R118" s="713">
        <f t="shared" si="10"/>
        <v>143.10000000000002</v>
      </c>
    </row>
    <row r="119" spans="1:18" s="161" customFormat="1" ht="17.25" customHeight="1" x14ac:dyDescent="0.25">
      <c r="A119" s="469" t="s">
        <v>2079</v>
      </c>
      <c r="B119" s="886" t="s">
        <v>103</v>
      </c>
      <c r="C119" s="886" t="s">
        <v>20</v>
      </c>
      <c r="D119" s="168" t="s">
        <v>261</v>
      </c>
      <c r="E119" s="6" t="s">
        <v>896</v>
      </c>
      <c r="F119" s="6" t="s">
        <v>346</v>
      </c>
      <c r="G119" s="6" t="s">
        <v>3</v>
      </c>
      <c r="H119" s="914">
        <v>49.4</v>
      </c>
      <c r="I119" s="607">
        <f t="shared" si="11"/>
        <v>24.7</v>
      </c>
      <c r="J119" s="599">
        <f t="shared" si="12"/>
        <v>16.466666666666665</v>
      </c>
      <c r="K119" s="599">
        <f t="shared" si="13"/>
        <v>59.28</v>
      </c>
      <c r="L119" s="600">
        <v>42799</v>
      </c>
      <c r="M119" s="8" t="s">
        <v>2504</v>
      </c>
      <c r="N119" s="177">
        <v>4</v>
      </c>
      <c r="O119" s="5"/>
      <c r="R119" s="713">
        <f t="shared" si="10"/>
        <v>197.6</v>
      </c>
    </row>
    <row r="120" spans="1:18" s="161" customFormat="1" ht="17.25" customHeight="1" x14ac:dyDescent="0.25">
      <c r="A120" s="469" t="s">
        <v>1087</v>
      </c>
      <c r="B120" s="886" t="s">
        <v>586</v>
      </c>
      <c r="C120" s="886" t="s">
        <v>206</v>
      </c>
      <c r="D120" s="168" t="s">
        <v>276</v>
      </c>
      <c r="E120" s="6" t="s">
        <v>1741</v>
      </c>
      <c r="F120" s="6" t="s">
        <v>346</v>
      </c>
      <c r="G120" s="6" t="s">
        <v>3</v>
      </c>
      <c r="H120" s="914">
        <v>47.7</v>
      </c>
      <c r="I120" s="607">
        <f t="shared" si="11"/>
        <v>23.85</v>
      </c>
      <c r="J120" s="599">
        <f t="shared" si="12"/>
        <v>15.9</v>
      </c>
      <c r="K120" s="599">
        <f t="shared" si="13"/>
        <v>57.24</v>
      </c>
      <c r="L120" s="600">
        <v>42799</v>
      </c>
      <c r="M120" s="8" t="s">
        <v>2504</v>
      </c>
      <c r="N120" s="177">
        <v>7</v>
      </c>
      <c r="O120" s="5"/>
      <c r="R120" s="713">
        <f t="shared" si="10"/>
        <v>333.90000000000003</v>
      </c>
    </row>
    <row r="121" spans="1:18" s="161" customFormat="1" ht="17.25" customHeight="1" x14ac:dyDescent="0.25">
      <c r="A121" s="469" t="s">
        <v>1087</v>
      </c>
      <c r="B121" s="886" t="s">
        <v>150</v>
      </c>
      <c r="C121" s="886" t="s">
        <v>33</v>
      </c>
      <c r="D121" s="168" t="s">
        <v>221</v>
      </c>
      <c r="E121" s="6" t="s">
        <v>1739</v>
      </c>
      <c r="F121" s="6" t="s">
        <v>346</v>
      </c>
      <c r="G121" s="6" t="s">
        <v>3</v>
      </c>
      <c r="H121" s="914">
        <v>47.7</v>
      </c>
      <c r="I121" s="607">
        <f t="shared" si="11"/>
        <v>23.85</v>
      </c>
      <c r="J121" s="599">
        <f t="shared" si="12"/>
        <v>15.9</v>
      </c>
      <c r="K121" s="599">
        <f t="shared" si="13"/>
        <v>57.24</v>
      </c>
      <c r="L121" s="600">
        <v>42799</v>
      </c>
      <c r="M121" s="8" t="s">
        <v>2504</v>
      </c>
      <c r="N121" s="177">
        <v>9</v>
      </c>
      <c r="O121" s="5"/>
      <c r="R121" s="713">
        <f t="shared" si="10"/>
        <v>429.3</v>
      </c>
    </row>
    <row r="122" spans="1:18" s="161" customFormat="1" ht="17.25" customHeight="1" x14ac:dyDescent="0.25">
      <c r="A122" s="469" t="s">
        <v>1087</v>
      </c>
      <c r="B122" s="886" t="s">
        <v>586</v>
      </c>
      <c r="C122" s="886" t="s">
        <v>21</v>
      </c>
      <c r="D122" s="168" t="s">
        <v>262</v>
      </c>
      <c r="E122" s="6" t="s">
        <v>1740</v>
      </c>
      <c r="F122" s="6" t="s">
        <v>346</v>
      </c>
      <c r="G122" s="6" t="s">
        <v>3</v>
      </c>
      <c r="H122" s="914">
        <v>49.4</v>
      </c>
      <c r="I122" s="607">
        <f t="shared" si="11"/>
        <v>24.7</v>
      </c>
      <c r="J122" s="599">
        <f t="shared" si="12"/>
        <v>16.466666666666665</v>
      </c>
      <c r="K122" s="599">
        <f t="shared" si="13"/>
        <v>59.28</v>
      </c>
      <c r="L122" s="600">
        <v>42799</v>
      </c>
      <c r="M122" s="8" t="s">
        <v>2504</v>
      </c>
      <c r="N122" s="177">
        <v>10</v>
      </c>
      <c r="O122" s="5"/>
      <c r="R122" s="713">
        <f t="shared" si="10"/>
        <v>494</v>
      </c>
    </row>
    <row r="123" spans="1:18" s="161" customFormat="1" ht="17.25" customHeight="1" x14ac:dyDescent="0.25">
      <c r="A123" s="469" t="s">
        <v>1088</v>
      </c>
      <c r="B123" s="886" t="s">
        <v>34</v>
      </c>
      <c r="C123" s="886" t="s">
        <v>35</v>
      </c>
      <c r="D123" s="168" t="s">
        <v>222</v>
      </c>
      <c r="E123" s="6" t="s">
        <v>622</v>
      </c>
      <c r="F123" s="6" t="s">
        <v>346</v>
      </c>
      <c r="G123" s="6" t="s">
        <v>3</v>
      </c>
      <c r="H123" s="914">
        <v>47.7</v>
      </c>
      <c r="I123" s="607">
        <f t="shared" si="11"/>
        <v>23.85</v>
      </c>
      <c r="J123" s="599">
        <f t="shared" si="12"/>
        <v>15.9</v>
      </c>
      <c r="K123" s="599">
        <f t="shared" si="13"/>
        <v>57.24</v>
      </c>
      <c r="L123" s="600">
        <v>42799</v>
      </c>
      <c r="M123" s="8" t="s">
        <v>2504</v>
      </c>
      <c r="N123" s="177">
        <v>4</v>
      </c>
      <c r="O123" s="5"/>
      <c r="R123" s="713">
        <f t="shared" si="10"/>
        <v>190.8</v>
      </c>
    </row>
    <row r="124" spans="1:18" s="161" customFormat="1" ht="17.25" customHeight="1" x14ac:dyDescent="0.25">
      <c r="A124" s="469" t="s">
        <v>1088</v>
      </c>
      <c r="B124" s="886" t="s">
        <v>586</v>
      </c>
      <c r="C124" s="886" t="s">
        <v>35</v>
      </c>
      <c r="D124" s="168" t="s">
        <v>222</v>
      </c>
      <c r="E124" s="6" t="s">
        <v>1836</v>
      </c>
      <c r="F124" s="6" t="s">
        <v>346</v>
      </c>
      <c r="G124" s="6" t="s">
        <v>3</v>
      </c>
      <c r="H124" s="914">
        <v>47.7</v>
      </c>
      <c r="I124" s="607">
        <f t="shared" si="11"/>
        <v>23.85</v>
      </c>
      <c r="J124" s="599">
        <f t="shared" si="12"/>
        <v>15.9</v>
      </c>
      <c r="K124" s="599">
        <f t="shared" si="13"/>
        <v>57.24</v>
      </c>
      <c r="L124" s="600">
        <v>42799</v>
      </c>
      <c r="M124" s="8" t="s">
        <v>2504</v>
      </c>
      <c r="N124" s="177">
        <v>2</v>
      </c>
      <c r="O124" s="5"/>
      <c r="R124" s="713">
        <f t="shared" si="10"/>
        <v>95.4</v>
      </c>
    </row>
    <row r="125" spans="1:18" s="161" customFormat="1" ht="17.25" customHeight="1" x14ac:dyDescent="0.25">
      <c r="A125" s="469" t="s">
        <v>1088</v>
      </c>
      <c r="B125" s="886" t="s">
        <v>150</v>
      </c>
      <c r="C125" s="886" t="s">
        <v>35</v>
      </c>
      <c r="D125" s="168" t="s">
        <v>222</v>
      </c>
      <c r="E125" s="6" t="s">
        <v>901</v>
      </c>
      <c r="F125" s="6" t="s">
        <v>346</v>
      </c>
      <c r="G125" s="6" t="s">
        <v>3</v>
      </c>
      <c r="H125" s="914">
        <v>47.7</v>
      </c>
      <c r="I125" s="607">
        <f t="shared" si="11"/>
        <v>23.85</v>
      </c>
      <c r="J125" s="599">
        <f t="shared" si="12"/>
        <v>15.9</v>
      </c>
      <c r="K125" s="599">
        <f t="shared" si="13"/>
        <v>57.24</v>
      </c>
      <c r="L125" s="600">
        <v>42799</v>
      </c>
      <c r="M125" s="8" t="s">
        <v>2504</v>
      </c>
      <c r="N125" s="177">
        <v>1</v>
      </c>
      <c r="O125" s="5"/>
      <c r="R125" s="713">
        <f t="shared" si="10"/>
        <v>47.7</v>
      </c>
    </row>
    <row r="126" spans="1:18" s="161" customFormat="1" ht="17.25" customHeight="1" x14ac:dyDescent="0.25">
      <c r="A126" s="469" t="s">
        <v>1088</v>
      </c>
      <c r="B126" s="886" t="s">
        <v>103</v>
      </c>
      <c r="C126" s="886" t="s">
        <v>31</v>
      </c>
      <c r="D126" s="168" t="s">
        <v>386</v>
      </c>
      <c r="E126" s="6" t="s">
        <v>1837</v>
      </c>
      <c r="F126" s="6" t="s">
        <v>346</v>
      </c>
      <c r="G126" s="6" t="s">
        <v>3</v>
      </c>
      <c r="H126" s="914">
        <v>47.7</v>
      </c>
      <c r="I126" s="607">
        <f t="shared" si="11"/>
        <v>23.85</v>
      </c>
      <c r="J126" s="599">
        <f t="shared" si="12"/>
        <v>15.9</v>
      </c>
      <c r="K126" s="599">
        <f t="shared" si="13"/>
        <v>57.24</v>
      </c>
      <c r="L126" s="600">
        <v>42799</v>
      </c>
      <c r="M126" s="8" t="s">
        <v>2504</v>
      </c>
      <c r="N126" s="177">
        <v>1</v>
      </c>
      <c r="O126" s="5"/>
      <c r="R126" s="713">
        <f t="shared" si="10"/>
        <v>47.7</v>
      </c>
    </row>
    <row r="127" spans="1:18" s="161" customFormat="1" ht="17.25" customHeight="1" x14ac:dyDescent="0.25">
      <c r="A127" s="469" t="s">
        <v>1088</v>
      </c>
      <c r="B127" s="886" t="s">
        <v>103</v>
      </c>
      <c r="C127" s="886" t="s">
        <v>31</v>
      </c>
      <c r="D127" s="168" t="s">
        <v>386</v>
      </c>
      <c r="E127" s="6" t="s">
        <v>1838</v>
      </c>
      <c r="F127" s="6" t="s">
        <v>1839</v>
      </c>
      <c r="G127" s="6" t="s">
        <v>3</v>
      </c>
      <c r="H127" s="914">
        <v>47.7</v>
      </c>
      <c r="I127" s="607">
        <f t="shared" si="11"/>
        <v>23.85</v>
      </c>
      <c r="J127" s="599">
        <f t="shared" si="12"/>
        <v>15.9</v>
      </c>
      <c r="K127" s="599">
        <f t="shared" si="13"/>
        <v>57.24</v>
      </c>
      <c r="L127" s="600">
        <v>42799</v>
      </c>
      <c r="M127" s="8" t="s">
        <v>2504</v>
      </c>
      <c r="N127" s="177">
        <v>2</v>
      </c>
      <c r="O127" s="5"/>
      <c r="R127" s="713">
        <f t="shared" si="10"/>
        <v>95.4</v>
      </c>
    </row>
    <row r="128" spans="1:18" s="161" customFormat="1" ht="17.25" customHeight="1" x14ac:dyDescent="0.25">
      <c r="A128" s="469" t="s">
        <v>1088</v>
      </c>
      <c r="B128" s="886" t="s">
        <v>1101</v>
      </c>
      <c r="C128" s="886" t="s">
        <v>31</v>
      </c>
      <c r="D128" s="168" t="s">
        <v>386</v>
      </c>
      <c r="E128" s="6" t="s">
        <v>1840</v>
      </c>
      <c r="F128" s="6" t="s">
        <v>1840</v>
      </c>
      <c r="G128" s="6" t="s">
        <v>3</v>
      </c>
      <c r="H128" s="914">
        <v>47.7</v>
      </c>
      <c r="I128" s="607">
        <f t="shared" si="11"/>
        <v>23.85</v>
      </c>
      <c r="J128" s="599">
        <f t="shared" si="12"/>
        <v>15.9</v>
      </c>
      <c r="K128" s="599">
        <f t="shared" si="13"/>
        <v>57.24</v>
      </c>
      <c r="L128" s="600">
        <v>42799</v>
      </c>
      <c r="M128" s="8" t="s">
        <v>2504</v>
      </c>
      <c r="N128" s="177">
        <v>2</v>
      </c>
      <c r="O128" s="5"/>
      <c r="R128" s="713">
        <f t="shared" si="10"/>
        <v>95.4</v>
      </c>
    </row>
    <row r="129" spans="1:18" s="161" customFormat="1" ht="17.25" customHeight="1" x14ac:dyDescent="0.25">
      <c r="A129" s="469" t="s">
        <v>1088</v>
      </c>
      <c r="B129" s="906" t="s">
        <v>1369</v>
      </c>
      <c r="C129" s="892" t="s">
        <v>1505</v>
      </c>
      <c r="D129" s="166" t="s">
        <v>1643</v>
      </c>
      <c r="E129" s="166" t="s">
        <v>1843</v>
      </c>
      <c r="F129" s="6" t="s">
        <v>1646</v>
      </c>
      <c r="G129" s="6" t="s">
        <v>3</v>
      </c>
      <c r="H129" s="915">
        <v>63.4</v>
      </c>
      <c r="I129" s="607">
        <f t="shared" si="11"/>
        <v>31.7</v>
      </c>
      <c r="J129" s="599">
        <f t="shared" si="12"/>
        <v>21.133333333333333</v>
      </c>
      <c r="K129" s="599">
        <f t="shared" si="13"/>
        <v>76.08</v>
      </c>
      <c r="L129" s="600">
        <v>42799</v>
      </c>
      <c r="M129" s="8" t="s">
        <v>2504</v>
      </c>
      <c r="N129" s="601">
        <v>1</v>
      </c>
      <c r="O129" s="5"/>
      <c r="R129" s="713">
        <f t="shared" si="10"/>
        <v>63.4</v>
      </c>
    </row>
    <row r="130" spans="1:18" s="161" customFormat="1" ht="17.25" customHeight="1" x14ac:dyDescent="0.25">
      <c r="A130" s="469" t="s">
        <v>1088</v>
      </c>
      <c r="B130" s="886" t="s">
        <v>108</v>
      </c>
      <c r="C130" s="886" t="s">
        <v>2534</v>
      </c>
      <c r="D130" s="168" t="s">
        <v>266</v>
      </c>
      <c r="E130" s="6" t="s">
        <v>1153</v>
      </c>
      <c r="F130" s="6" t="s">
        <v>346</v>
      </c>
      <c r="G130" s="6" t="s">
        <v>3</v>
      </c>
      <c r="H130" s="914">
        <v>47.7</v>
      </c>
      <c r="I130" s="607">
        <f t="shared" si="11"/>
        <v>23.85</v>
      </c>
      <c r="J130" s="599">
        <f t="shared" si="12"/>
        <v>15.9</v>
      </c>
      <c r="K130" s="599">
        <f t="shared" si="13"/>
        <v>57.24</v>
      </c>
      <c r="L130" s="600">
        <v>42799</v>
      </c>
      <c r="M130" s="8" t="s">
        <v>2504</v>
      </c>
      <c r="N130" s="177">
        <v>3</v>
      </c>
      <c r="O130" s="5"/>
      <c r="R130" s="713">
        <f t="shared" si="10"/>
        <v>143.10000000000002</v>
      </c>
    </row>
    <row r="131" spans="1:18" s="161" customFormat="1" ht="17.25" customHeight="1" x14ac:dyDescent="0.25">
      <c r="A131" s="469" t="s">
        <v>1088</v>
      </c>
      <c r="B131" s="886" t="s">
        <v>586</v>
      </c>
      <c r="C131" s="886" t="s">
        <v>2534</v>
      </c>
      <c r="D131" s="168" t="s">
        <v>266</v>
      </c>
      <c r="E131" s="6" t="s">
        <v>1835</v>
      </c>
      <c r="F131" s="6" t="s">
        <v>346</v>
      </c>
      <c r="G131" s="6" t="s">
        <v>3</v>
      </c>
      <c r="H131" s="914">
        <v>47.7</v>
      </c>
      <c r="I131" s="607">
        <f t="shared" si="11"/>
        <v>23.85</v>
      </c>
      <c r="J131" s="599">
        <f t="shared" si="12"/>
        <v>15.9</v>
      </c>
      <c r="K131" s="599">
        <f t="shared" si="13"/>
        <v>57.24</v>
      </c>
      <c r="L131" s="600">
        <v>42799</v>
      </c>
      <c r="M131" s="8" t="s">
        <v>2504</v>
      </c>
      <c r="N131" s="177">
        <v>1</v>
      </c>
      <c r="O131" s="5"/>
      <c r="R131" s="713">
        <f t="shared" si="10"/>
        <v>47.7</v>
      </c>
    </row>
    <row r="132" spans="1:18" s="161" customFormat="1" ht="17.25" customHeight="1" x14ac:dyDescent="0.25">
      <c r="A132" s="469" t="s">
        <v>1088</v>
      </c>
      <c r="B132" s="886" t="s">
        <v>586</v>
      </c>
      <c r="C132" s="886" t="s">
        <v>2534</v>
      </c>
      <c r="D132" s="168" t="s">
        <v>266</v>
      </c>
      <c r="E132" s="6" t="s">
        <v>152</v>
      </c>
      <c r="F132" s="6" t="s">
        <v>346</v>
      </c>
      <c r="G132" s="6" t="s">
        <v>3</v>
      </c>
      <c r="H132" s="914">
        <v>47.7</v>
      </c>
      <c r="I132" s="607">
        <f t="shared" si="11"/>
        <v>23.85</v>
      </c>
      <c r="J132" s="599">
        <f t="shared" si="12"/>
        <v>15.9</v>
      </c>
      <c r="K132" s="599">
        <f t="shared" si="13"/>
        <v>57.24</v>
      </c>
      <c r="L132" s="600">
        <v>42799</v>
      </c>
      <c r="M132" s="8" t="s">
        <v>2504</v>
      </c>
      <c r="N132" s="177">
        <v>3</v>
      </c>
      <c r="O132" s="5"/>
      <c r="R132" s="713">
        <f t="shared" si="10"/>
        <v>143.10000000000002</v>
      </c>
    </row>
    <row r="133" spans="1:18" s="161" customFormat="1" ht="17.25" customHeight="1" x14ac:dyDescent="0.25">
      <c r="A133" s="469" t="s">
        <v>1088</v>
      </c>
      <c r="B133" s="886" t="s">
        <v>849</v>
      </c>
      <c r="C133" s="886" t="s">
        <v>472</v>
      </c>
      <c r="D133" s="168" t="s">
        <v>225</v>
      </c>
      <c r="E133" s="6" t="s">
        <v>1841</v>
      </c>
      <c r="F133" s="6"/>
      <c r="G133" s="6" t="s">
        <v>3</v>
      </c>
      <c r="H133" s="914">
        <v>47.7</v>
      </c>
      <c r="I133" s="607">
        <f t="shared" si="11"/>
        <v>23.85</v>
      </c>
      <c r="J133" s="599">
        <f t="shared" si="12"/>
        <v>15.9</v>
      </c>
      <c r="K133" s="599">
        <f t="shared" si="13"/>
        <v>57.24</v>
      </c>
      <c r="L133" s="600">
        <v>42799</v>
      </c>
      <c r="M133" s="8" t="s">
        <v>2504</v>
      </c>
      <c r="N133" s="177">
        <v>1</v>
      </c>
      <c r="O133" s="5"/>
      <c r="R133" s="713">
        <f t="shared" si="10"/>
        <v>47.7</v>
      </c>
    </row>
    <row r="134" spans="1:18" s="161" customFormat="1" ht="17.25" customHeight="1" x14ac:dyDescent="0.25">
      <c r="A134" s="469" t="s">
        <v>1088</v>
      </c>
      <c r="B134" s="886" t="s">
        <v>1101</v>
      </c>
      <c r="C134" s="886" t="s">
        <v>472</v>
      </c>
      <c r="D134" s="168" t="s">
        <v>225</v>
      </c>
      <c r="E134" s="6" t="s">
        <v>1132</v>
      </c>
      <c r="F134" s="6"/>
      <c r="G134" s="6" t="s">
        <v>3</v>
      </c>
      <c r="H134" s="914">
        <v>47.7</v>
      </c>
      <c r="I134" s="607">
        <f t="shared" si="11"/>
        <v>23.85</v>
      </c>
      <c r="J134" s="599">
        <f t="shared" si="12"/>
        <v>15.9</v>
      </c>
      <c r="K134" s="599">
        <f t="shared" si="13"/>
        <v>57.24</v>
      </c>
      <c r="L134" s="600">
        <v>42799</v>
      </c>
      <c r="M134" s="8" t="s">
        <v>2504</v>
      </c>
      <c r="N134" s="177">
        <v>1</v>
      </c>
      <c r="O134" s="5"/>
      <c r="R134" s="713">
        <f t="shared" si="10"/>
        <v>47.7</v>
      </c>
    </row>
    <row r="135" spans="1:18" s="161" customFormat="1" ht="17.25" customHeight="1" x14ac:dyDescent="0.25">
      <c r="A135" s="469" t="s">
        <v>1088</v>
      </c>
      <c r="B135" s="886" t="s">
        <v>1101</v>
      </c>
      <c r="C135" s="886" t="s">
        <v>472</v>
      </c>
      <c r="D135" s="168" t="s">
        <v>225</v>
      </c>
      <c r="E135" s="6" t="s">
        <v>1842</v>
      </c>
      <c r="F135" s="6" t="s">
        <v>1842</v>
      </c>
      <c r="G135" s="6" t="s">
        <v>3</v>
      </c>
      <c r="H135" s="914">
        <v>47.7</v>
      </c>
      <c r="I135" s="607">
        <f t="shared" si="11"/>
        <v>23.85</v>
      </c>
      <c r="J135" s="599">
        <f t="shared" si="12"/>
        <v>15.9</v>
      </c>
      <c r="K135" s="599">
        <f t="shared" si="13"/>
        <v>57.24</v>
      </c>
      <c r="L135" s="600">
        <v>42799</v>
      </c>
      <c r="M135" s="8" t="s">
        <v>2504</v>
      </c>
      <c r="N135" s="177">
        <v>3</v>
      </c>
      <c r="O135" s="5"/>
      <c r="R135" s="713">
        <f t="shared" si="10"/>
        <v>143.10000000000002</v>
      </c>
    </row>
    <row r="136" spans="1:18" s="161" customFormat="1" ht="17.25" customHeight="1" x14ac:dyDescent="0.25">
      <c r="A136" s="469" t="s">
        <v>1844</v>
      </c>
      <c r="B136" s="886" t="s">
        <v>103</v>
      </c>
      <c r="C136" s="886" t="s">
        <v>206</v>
      </c>
      <c r="D136" s="168" t="s">
        <v>268</v>
      </c>
      <c r="E136" s="6" t="s">
        <v>1918</v>
      </c>
      <c r="F136" s="6" t="s">
        <v>1918</v>
      </c>
      <c r="G136" s="6" t="s">
        <v>3</v>
      </c>
      <c r="H136" s="914">
        <v>47.7</v>
      </c>
      <c r="I136" s="607">
        <f t="shared" si="11"/>
        <v>23.85</v>
      </c>
      <c r="J136" s="599">
        <f t="shared" si="12"/>
        <v>15.9</v>
      </c>
      <c r="K136" s="599">
        <f t="shared" si="13"/>
        <v>57.24</v>
      </c>
      <c r="L136" s="600">
        <v>42799</v>
      </c>
      <c r="M136" s="8" t="s">
        <v>2504</v>
      </c>
      <c r="N136" s="177">
        <v>1</v>
      </c>
      <c r="O136" s="5"/>
      <c r="R136" s="713">
        <f t="shared" si="10"/>
        <v>47.7</v>
      </c>
    </row>
    <row r="137" spans="1:18" s="161" customFormat="1" ht="17.25" customHeight="1" x14ac:dyDescent="0.25">
      <c r="A137" s="469" t="s">
        <v>1844</v>
      </c>
      <c r="B137" s="886" t="s">
        <v>103</v>
      </c>
      <c r="C137" s="886" t="s">
        <v>206</v>
      </c>
      <c r="D137" s="168" t="s">
        <v>268</v>
      </c>
      <c r="E137" s="6" t="s">
        <v>1795</v>
      </c>
      <c r="F137" s="6" t="s">
        <v>346</v>
      </c>
      <c r="G137" s="6" t="s">
        <v>3</v>
      </c>
      <c r="H137" s="914">
        <v>47.7</v>
      </c>
      <c r="I137" s="607">
        <f t="shared" si="11"/>
        <v>23.85</v>
      </c>
      <c r="J137" s="599">
        <f t="shared" si="12"/>
        <v>15.9</v>
      </c>
      <c r="K137" s="599">
        <f t="shared" si="13"/>
        <v>57.24</v>
      </c>
      <c r="L137" s="600">
        <v>42799</v>
      </c>
      <c r="M137" s="8" t="s">
        <v>2504</v>
      </c>
      <c r="N137" s="177">
        <v>1</v>
      </c>
      <c r="O137" s="5"/>
      <c r="R137" s="713">
        <f t="shared" ref="R137:R200" si="14">N137*H137</f>
        <v>47.7</v>
      </c>
    </row>
    <row r="138" spans="1:18" s="161" customFormat="1" ht="17.25" customHeight="1" x14ac:dyDescent="0.25">
      <c r="A138" s="469" t="s">
        <v>1844</v>
      </c>
      <c r="B138" s="886" t="s">
        <v>103</v>
      </c>
      <c r="C138" s="886" t="s">
        <v>201</v>
      </c>
      <c r="D138" s="168" t="s">
        <v>2803</v>
      </c>
      <c r="E138" s="6"/>
      <c r="F138" s="6"/>
      <c r="G138" s="6" t="s">
        <v>3</v>
      </c>
      <c r="H138" s="914">
        <v>49.4</v>
      </c>
      <c r="I138" s="607">
        <f t="shared" si="11"/>
        <v>24.7</v>
      </c>
      <c r="J138" s="599">
        <f t="shared" si="12"/>
        <v>16.466666666666665</v>
      </c>
      <c r="K138" s="599">
        <f t="shared" si="13"/>
        <v>59.28</v>
      </c>
      <c r="L138" s="600">
        <v>42799</v>
      </c>
      <c r="M138" s="8" t="s">
        <v>2504</v>
      </c>
      <c r="N138" s="177">
        <v>1</v>
      </c>
      <c r="O138" s="5"/>
      <c r="R138" s="713">
        <f t="shared" si="14"/>
        <v>49.4</v>
      </c>
    </row>
    <row r="139" spans="1:18" s="161" customFormat="1" ht="17.25" customHeight="1" x14ac:dyDescent="0.25">
      <c r="A139" s="469" t="s">
        <v>1844</v>
      </c>
      <c r="B139" s="886" t="s">
        <v>103</v>
      </c>
      <c r="C139" s="886" t="s">
        <v>201</v>
      </c>
      <c r="D139" s="168" t="s">
        <v>2803</v>
      </c>
      <c r="E139" s="6"/>
      <c r="F139" s="6"/>
      <c r="G139" s="6" t="s">
        <v>3</v>
      </c>
      <c r="H139" s="914">
        <v>49.401000000000003</v>
      </c>
      <c r="I139" s="607">
        <f t="shared" si="11"/>
        <v>24.700500000000002</v>
      </c>
      <c r="J139" s="599">
        <f t="shared" si="12"/>
        <v>16.467000000000002</v>
      </c>
      <c r="K139" s="599">
        <f t="shared" si="13"/>
        <v>59.281200000000005</v>
      </c>
      <c r="L139" s="600">
        <v>42799</v>
      </c>
      <c r="M139" s="8" t="s">
        <v>2504</v>
      </c>
      <c r="N139" s="177">
        <v>1</v>
      </c>
      <c r="O139" s="5"/>
      <c r="R139" s="713">
        <f t="shared" si="14"/>
        <v>49.401000000000003</v>
      </c>
    </row>
    <row r="140" spans="1:18" s="161" customFormat="1" ht="17.25" customHeight="1" x14ac:dyDescent="0.25">
      <c r="A140" s="469" t="s">
        <v>1844</v>
      </c>
      <c r="B140" s="886" t="s">
        <v>103</v>
      </c>
      <c r="C140" s="886" t="s">
        <v>25</v>
      </c>
      <c r="D140" s="168" t="s">
        <v>2804</v>
      </c>
      <c r="E140" s="6"/>
      <c r="F140" s="6"/>
      <c r="G140" s="6" t="s">
        <v>3</v>
      </c>
      <c r="H140" s="914">
        <v>47.7</v>
      </c>
      <c r="I140" s="607">
        <f t="shared" si="11"/>
        <v>23.85</v>
      </c>
      <c r="J140" s="599">
        <f t="shared" si="12"/>
        <v>15.9</v>
      </c>
      <c r="K140" s="599">
        <f t="shared" si="13"/>
        <v>57.24</v>
      </c>
      <c r="L140" s="600">
        <v>42799</v>
      </c>
      <c r="M140" s="8" t="s">
        <v>2504</v>
      </c>
      <c r="N140" s="177">
        <v>1</v>
      </c>
      <c r="O140" s="5"/>
      <c r="R140" s="713">
        <f t="shared" si="14"/>
        <v>47.7</v>
      </c>
    </row>
    <row r="141" spans="1:18" s="161" customFormat="1" ht="17.25" customHeight="1" x14ac:dyDescent="0.25">
      <c r="A141" s="469" t="s">
        <v>1844</v>
      </c>
      <c r="B141" s="886" t="s">
        <v>26</v>
      </c>
      <c r="C141" s="886" t="s">
        <v>35</v>
      </c>
      <c r="D141" s="168" t="s">
        <v>222</v>
      </c>
      <c r="E141" s="6" t="s">
        <v>1742</v>
      </c>
      <c r="F141" s="6" t="s">
        <v>346</v>
      </c>
      <c r="G141" s="6" t="s">
        <v>3</v>
      </c>
      <c r="H141" s="914">
        <v>47.7</v>
      </c>
      <c r="I141" s="607">
        <f t="shared" si="11"/>
        <v>23.85</v>
      </c>
      <c r="J141" s="599">
        <f t="shared" si="12"/>
        <v>15.9</v>
      </c>
      <c r="K141" s="599">
        <f t="shared" si="13"/>
        <v>57.24</v>
      </c>
      <c r="L141" s="600">
        <v>42799</v>
      </c>
      <c r="M141" s="8" t="s">
        <v>2504</v>
      </c>
      <c r="N141" s="177">
        <v>2</v>
      </c>
      <c r="O141" s="5"/>
      <c r="R141" s="713">
        <f t="shared" si="14"/>
        <v>95.4</v>
      </c>
    </row>
    <row r="142" spans="1:18" s="161" customFormat="1" ht="17.25" customHeight="1" x14ac:dyDescent="0.25">
      <c r="A142" s="469" t="s">
        <v>1844</v>
      </c>
      <c r="B142" s="907" t="s">
        <v>1101</v>
      </c>
      <c r="C142" s="886" t="s">
        <v>25</v>
      </c>
      <c r="D142" s="168" t="s">
        <v>273</v>
      </c>
      <c r="E142" s="6" t="s">
        <v>1153</v>
      </c>
      <c r="F142" s="6" t="s">
        <v>346</v>
      </c>
      <c r="G142" s="6" t="s">
        <v>3</v>
      </c>
      <c r="H142" s="914">
        <v>47.7</v>
      </c>
      <c r="I142" s="607">
        <f t="shared" si="11"/>
        <v>23.85</v>
      </c>
      <c r="J142" s="599">
        <f t="shared" si="12"/>
        <v>15.9</v>
      </c>
      <c r="K142" s="599">
        <f t="shared" si="13"/>
        <v>57.24</v>
      </c>
      <c r="L142" s="600">
        <v>42799</v>
      </c>
      <c r="M142" s="8" t="s">
        <v>2504</v>
      </c>
      <c r="N142" s="177">
        <v>2</v>
      </c>
      <c r="O142" s="5"/>
      <c r="R142" s="713">
        <f t="shared" si="14"/>
        <v>95.4</v>
      </c>
    </row>
    <row r="143" spans="1:18" s="161" customFormat="1" ht="17.25" customHeight="1" x14ac:dyDescent="0.25">
      <c r="A143" s="469" t="s">
        <v>1844</v>
      </c>
      <c r="B143" s="907" t="s">
        <v>1101</v>
      </c>
      <c r="C143" s="886" t="s">
        <v>20</v>
      </c>
      <c r="D143" s="168" t="s">
        <v>273</v>
      </c>
      <c r="E143" s="6" t="s">
        <v>1129</v>
      </c>
      <c r="F143" s="6" t="s">
        <v>346</v>
      </c>
      <c r="G143" s="6" t="s">
        <v>3</v>
      </c>
      <c r="H143" s="914">
        <v>49.4</v>
      </c>
      <c r="I143" s="607">
        <f t="shared" si="11"/>
        <v>24.7</v>
      </c>
      <c r="J143" s="599">
        <f t="shared" si="12"/>
        <v>16.466666666666665</v>
      </c>
      <c r="K143" s="599">
        <f t="shared" si="13"/>
        <v>59.28</v>
      </c>
      <c r="L143" s="600">
        <v>42799</v>
      </c>
      <c r="M143" s="8" t="s">
        <v>2504</v>
      </c>
      <c r="N143" s="177">
        <v>1</v>
      </c>
      <c r="O143" s="5"/>
      <c r="R143" s="713">
        <f t="shared" si="14"/>
        <v>49.4</v>
      </c>
    </row>
    <row r="144" spans="1:18" s="161" customFormat="1" ht="17.25" customHeight="1" x14ac:dyDescent="0.25">
      <c r="A144" s="469" t="s">
        <v>1844</v>
      </c>
      <c r="B144" s="886" t="s">
        <v>103</v>
      </c>
      <c r="C144" s="886" t="s">
        <v>206</v>
      </c>
      <c r="D144" s="168" t="s">
        <v>273</v>
      </c>
      <c r="E144" s="6" t="s">
        <v>1846</v>
      </c>
      <c r="F144" s="6" t="s">
        <v>346</v>
      </c>
      <c r="G144" s="6" t="s">
        <v>3</v>
      </c>
      <c r="H144" s="914">
        <v>47.7</v>
      </c>
      <c r="I144" s="607">
        <f t="shared" si="11"/>
        <v>23.85</v>
      </c>
      <c r="J144" s="599">
        <f t="shared" si="12"/>
        <v>15.9</v>
      </c>
      <c r="K144" s="599">
        <f t="shared" si="13"/>
        <v>57.24</v>
      </c>
      <c r="L144" s="600">
        <v>42799</v>
      </c>
      <c r="M144" s="8" t="s">
        <v>2504</v>
      </c>
      <c r="N144" s="177">
        <v>1</v>
      </c>
      <c r="O144" s="5"/>
      <c r="R144" s="713">
        <f t="shared" si="14"/>
        <v>47.7</v>
      </c>
    </row>
    <row r="145" spans="1:18" s="161" customFormat="1" ht="17.25" customHeight="1" x14ac:dyDescent="0.25">
      <c r="A145" s="469" t="s">
        <v>1844</v>
      </c>
      <c r="B145" s="886" t="s">
        <v>586</v>
      </c>
      <c r="C145" s="886" t="s">
        <v>33</v>
      </c>
      <c r="D145" s="168" t="s">
        <v>221</v>
      </c>
      <c r="E145" s="6" t="s">
        <v>1917</v>
      </c>
      <c r="F145" s="6" t="s">
        <v>1917</v>
      </c>
      <c r="G145" s="6" t="s">
        <v>3</v>
      </c>
      <c r="H145" s="914">
        <v>47.7</v>
      </c>
      <c r="I145" s="607">
        <f t="shared" si="11"/>
        <v>23.85</v>
      </c>
      <c r="J145" s="599">
        <f t="shared" si="12"/>
        <v>15.9</v>
      </c>
      <c r="K145" s="599">
        <f t="shared" si="13"/>
        <v>57.24</v>
      </c>
      <c r="L145" s="600">
        <v>42799</v>
      </c>
      <c r="M145" s="8" t="s">
        <v>2504</v>
      </c>
      <c r="N145" s="177">
        <v>1</v>
      </c>
      <c r="O145" s="5"/>
      <c r="R145" s="713">
        <f t="shared" si="14"/>
        <v>47.7</v>
      </c>
    </row>
    <row r="146" spans="1:18" s="161" customFormat="1" ht="17.25" customHeight="1" x14ac:dyDescent="0.25">
      <c r="A146" s="469" t="s">
        <v>1844</v>
      </c>
      <c r="B146" s="886" t="s">
        <v>1369</v>
      </c>
      <c r="C146" s="892" t="s">
        <v>1120</v>
      </c>
      <c r="D146" s="166" t="s">
        <v>1121</v>
      </c>
      <c r="E146" s="6" t="s">
        <v>1533</v>
      </c>
      <c r="F146" s="6" t="s">
        <v>1745</v>
      </c>
      <c r="G146" s="6" t="s">
        <v>3</v>
      </c>
      <c r="H146" s="915">
        <v>57.8</v>
      </c>
      <c r="I146" s="607">
        <f t="shared" si="11"/>
        <v>28.9</v>
      </c>
      <c r="J146" s="599">
        <f t="shared" si="12"/>
        <v>19.266666666666666</v>
      </c>
      <c r="K146" s="599">
        <f t="shared" si="13"/>
        <v>69.36</v>
      </c>
      <c r="L146" s="600">
        <v>42799</v>
      </c>
      <c r="M146" s="8" t="s">
        <v>2504</v>
      </c>
      <c r="N146" s="177">
        <v>1</v>
      </c>
      <c r="O146" s="5"/>
      <c r="R146" s="713">
        <f t="shared" si="14"/>
        <v>57.8</v>
      </c>
    </row>
    <row r="147" spans="1:18" s="161" customFormat="1" ht="17.25" customHeight="1" x14ac:dyDescent="0.25">
      <c r="A147" s="469" t="s">
        <v>1844</v>
      </c>
      <c r="B147" s="886" t="s">
        <v>1101</v>
      </c>
      <c r="C147" s="892" t="s">
        <v>1120</v>
      </c>
      <c r="D147" s="166" t="s">
        <v>1121</v>
      </c>
      <c r="E147" s="6" t="s">
        <v>1743</v>
      </c>
      <c r="F147" s="6" t="s">
        <v>1128</v>
      </c>
      <c r="G147" s="6" t="s">
        <v>3</v>
      </c>
      <c r="H147" s="915">
        <v>46.67</v>
      </c>
      <c r="I147" s="607">
        <f t="shared" si="11"/>
        <v>23.335000000000001</v>
      </c>
      <c r="J147" s="599">
        <f t="shared" si="12"/>
        <v>15.556666666666667</v>
      </c>
      <c r="K147" s="599">
        <f t="shared" si="13"/>
        <v>56.004000000000005</v>
      </c>
      <c r="L147" s="600">
        <v>42799</v>
      </c>
      <c r="M147" s="8" t="s">
        <v>2504</v>
      </c>
      <c r="N147" s="177">
        <v>1</v>
      </c>
      <c r="O147" s="5"/>
      <c r="R147" s="713">
        <f t="shared" si="14"/>
        <v>46.67</v>
      </c>
    </row>
    <row r="148" spans="1:18" s="161" customFormat="1" ht="17.25" customHeight="1" x14ac:dyDescent="0.25">
      <c r="A148" s="469" t="s">
        <v>1844</v>
      </c>
      <c r="B148" s="886" t="s">
        <v>1101</v>
      </c>
      <c r="C148" s="892" t="s">
        <v>1120</v>
      </c>
      <c r="D148" s="166" t="s">
        <v>1121</v>
      </c>
      <c r="E148" s="6" t="s">
        <v>911</v>
      </c>
      <c r="F148" s="6" t="s">
        <v>875</v>
      </c>
      <c r="G148" s="6" t="s">
        <v>3</v>
      </c>
      <c r="H148" s="915">
        <v>46.67</v>
      </c>
      <c r="I148" s="607">
        <f t="shared" si="11"/>
        <v>23.335000000000001</v>
      </c>
      <c r="J148" s="599">
        <f t="shared" si="12"/>
        <v>15.556666666666667</v>
      </c>
      <c r="K148" s="599">
        <f t="shared" si="13"/>
        <v>56.004000000000005</v>
      </c>
      <c r="L148" s="600">
        <v>42799</v>
      </c>
      <c r="M148" s="8" t="s">
        <v>2504</v>
      </c>
      <c r="N148" s="177">
        <v>1</v>
      </c>
      <c r="O148" s="5"/>
      <c r="R148" s="713">
        <f t="shared" si="14"/>
        <v>46.67</v>
      </c>
    </row>
    <row r="149" spans="1:18" s="161" customFormat="1" ht="17.25" customHeight="1" x14ac:dyDescent="0.25">
      <c r="A149" s="469" t="s">
        <v>1844</v>
      </c>
      <c r="B149" s="886" t="s">
        <v>1101</v>
      </c>
      <c r="C149" s="892" t="s">
        <v>1120</v>
      </c>
      <c r="D149" s="166" t="s">
        <v>1121</v>
      </c>
      <c r="E149" s="6" t="s">
        <v>1744</v>
      </c>
      <c r="F149" s="6" t="s">
        <v>1744</v>
      </c>
      <c r="G149" s="6" t="s">
        <v>3</v>
      </c>
      <c r="H149" s="915">
        <v>46.67</v>
      </c>
      <c r="I149" s="607">
        <f t="shared" si="11"/>
        <v>23.335000000000001</v>
      </c>
      <c r="J149" s="599">
        <f t="shared" si="12"/>
        <v>15.556666666666667</v>
      </c>
      <c r="K149" s="599">
        <f t="shared" si="13"/>
        <v>56.004000000000005</v>
      </c>
      <c r="L149" s="600">
        <v>42799</v>
      </c>
      <c r="M149" s="8" t="s">
        <v>2504</v>
      </c>
      <c r="N149" s="177">
        <v>1</v>
      </c>
      <c r="O149" s="5"/>
      <c r="R149" s="713">
        <f t="shared" si="14"/>
        <v>46.67</v>
      </c>
    </row>
    <row r="150" spans="1:18" s="161" customFormat="1" ht="17.25" customHeight="1" x14ac:dyDescent="0.25">
      <c r="A150" s="469" t="s">
        <v>1844</v>
      </c>
      <c r="B150" s="886" t="s">
        <v>1101</v>
      </c>
      <c r="C150" s="886" t="s">
        <v>2300</v>
      </c>
      <c r="D150" s="168" t="s">
        <v>1538</v>
      </c>
      <c r="E150" s="6" t="s">
        <v>1533</v>
      </c>
      <c r="F150" s="6"/>
      <c r="G150" s="6" t="s">
        <v>3</v>
      </c>
      <c r="H150" s="915">
        <v>62</v>
      </c>
      <c r="I150" s="607">
        <f t="shared" si="11"/>
        <v>31</v>
      </c>
      <c r="J150" s="599">
        <f t="shared" si="12"/>
        <v>20.666666666666668</v>
      </c>
      <c r="K150" s="599">
        <f t="shared" si="13"/>
        <v>74.400000000000006</v>
      </c>
      <c r="L150" s="600">
        <v>42799</v>
      </c>
      <c r="M150" s="8" t="s">
        <v>2504</v>
      </c>
      <c r="N150" s="177">
        <v>1</v>
      </c>
      <c r="O150" s="5"/>
      <c r="R150" s="713">
        <f t="shared" si="14"/>
        <v>62</v>
      </c>
    </row>
    <row r="151" spans="1:18" s="161" customFormat="1" ht="17.25" customHeight="1" x14ac:dyDescent="0.25">
      <c r="A151" s="469" t="s">
        <v>1844</v>
      </c>
      <c r="B151" s="886" t="s">
        <v>539</v>
      </c>
      <c r="C151" s="886" t="s">
        <v>2300</v>
      </c>
      <c r="D151" s="168" t="s">
        <v>547</v>
      </c>
      <c r="E151" s="6" t="s">
        <v>1845</v>
      </c>
      <c r="F151" s="6" t="s">
        <v>346</v>
      </c>
      <c r="G151" s="6" t="s">
        <v>3</v>
      </c>
      <c r="H151" s="914">
        <v>48.19</v>
      </c>
      <c r="I151" s="607">
        <f t="shared" si="11"/>
        <v>24.094999999999999</v>
      </c>
      <c r="J151" s="599">
        <f t="shared" si="12"/>
        <v>16.063333333333333</v>
      </c>
      <c r="K151" s="599">
        <f t="shared" si="13"/>
        <v>57.827999999999996</v>
      </c>
      <c r="L151" s="600">
        <v>42799</v>
      </c>
      <c r="M151" s="8" t="s">
        <v>2504</v>
      </c>
      <c r="N151" s="177">
        <v>1</v>
      </c>
      <c r="O151" s="5"/>
      <c r="R151" s="713">
        <f t="shared" si="14"/>
        <v>48.19</v>
      </c>
    </row>
    <row r="152" spans="1:18" s="161" customFormat="1" ht="17.25" customHeight="1" x14ac:dyDescent="0.25">
      <c r="A152" s="469" t="s">
        <v>1844</v>
      </c>
      <c r="B152" s="886" t="s">
        <v>1101</v>
      </c>
      <c r="C152" s="886" t="s">
        <v>202</v>
      </c>
      <c r="D152" s="168" t="s">
        <v>265</v>
      </c>
      <c r="E152" s="6" t="s">
        <v>911</v>
      </c>
      <c r="F152" s="6" t="s">
        <v>1119</v>
      </c>
      <c r="G152" s="6" t="s">
        <v>3</v>
      </c>
      <c r="H152" s="914">
        <v>49.4</v>
      </c>
      <c r="I152" s="607">
        <f t="shared" ref="I152:I214" si="15">+H152/2</f>
        <v>24.7</v>
      </c>
      <c r="J152" s="599">
        <f t="shared" ref="J152:J214" si="16">+H152/3</f>
        <v>16.466666666666665</v>
      </c>
      <c r="K152" s="599">
        <f t="shared" ref="K152:K214" si="17">+H152+(H152*20%)</f>
        <v>59.28</v>
      </c>
      <c r="L152" s="600">
        <v>42799</v>
      </c>
      <c r="M152" s="8" t="s">
        <v>2504</v>
      </c>
      <c r="N152" s="177">
        <v>1</v>
      </c>
      <c r="O152" s="5"/>
      <c r="R152" s="713">
        <f t="shared" si="14"/>
        <v>49.4</v>
      </c>
    </row>
    <row r="153" spans="1:18" s="161" customFormat="1" ht="17.25" customHeight="1" x14ac:dyDescent="0.25">
      <c r="A153" s="469" t="s">
        <v>1919</v>
      </c>
      <c r="B153" s="886" t="s">
        <v>103</v>
      </c>
      <c r="C153" s="886" t="s">
        <v>24</v>
      </c>
      <c r="D153" s="168" t="s">
        <v>263</v>
      </c>
      <c r="E153" s="6" t="s">
        <v>1920</v>
      </c>
      <c r="F153" s="6" t="s">
        <v>346</v>
      </c>
      <c r="G153" s="6" t="s">
        <v>3</v>
      </c>
      <c r="H153" s="914">
        <v>49.4</v>
      </c>
      <c r="I153" s="607">
        <f t="shared" si="15"/>
        <v>24.7</v>
      </c>
      <c r="J153" s="599">
        <f t="shared" si="16"/>
        <v>16.466666666666665</v>
      </c>
      <c r="K153" s="599">
        <f t="shared" si="17"/>
        <v>59.28</v>
      </c>
      <c r="L153" s="600">
        <v>42799</v>
      </c>
      <c r="M153" s="8" t="s">
        <v>2504</v>
      </c>
      <c r="N153" s="177">
        <v>6</v>
      </c>
      <c r="O153" s="5"/>
      <c r="R153" s="713">
        <f t="shared" si="14"/>
        <v>296.39999999999998</v>
      </c>
    </row>
    <row r="154" spans="1:18" s="161" customFormat="1" ht="17.25" customHeight="1" x14ac:dyDescent="0.25">
      <c r="A154" s="469" t="s">
        <v>1919</v>
      </c>
      <c r="B154" s="886" t="s">
        <v>34</v>
      </c>
      <c r="C154" s="886" t="s">
        <v>202</v>
      </c>
      <c r="D154" s="168" t="s">
        <v>265</v>
      </c>
      <c r="E154" s="6" t="s">
        <v>622</v>
      </c>
      <c r="F154" s="6" t="s">
        <v>346</v>
      </c>
      <c r="G154" s="6" t="s">
        <v>3</v>
      </c>
      <c r="H154" s="914">
        <v>49.9</v>
      </c>
      <c r="I154" s="607">
        <f t="shared" si="15"/>
        <v>24.95</v>
      </c>
      <c r="J154" s="599">
        <f t="shared" si="16"/>
        <v>16.633333333333333</v>
      </c>
      <c r="K154" s="599">
        <f t="shared" si="17"/>
        <v>59.879999999999995</v>
      </c>
      <c r="L154" s="600">
        <v>42799</v>
      </c>
      <c r="M154" s="8" t="s">
        <v>2504</v>
      </c>
      <c r="N154" s="177">
        <v>2</v>
      </c>
      <c r="O154" s="5"/>
      <c r="R154" s="713">
        <f t="shared" si="14"/>
        <v>99.8</v>
      </c>
    </row>
    <row r="155" spans="1:18" s="161" customFormat="1" ht="17.25" customHeight="1" x14ac:dyDescent="0.25">
      <c r="A155" s="469" t="s">
        <v>1919</v>
      </c>
      <c r="B155" s="886" t="s">
        <v>586</v>
      </c>
      <c r="C155" s="886" t="s">
        <v>202</v>
      </c>
      <c r="D155" s="168" t="s">
        <v>265</v>
      </c>
      <c r="E155" s="6" t="s">
        <v>902</v>
      </c>
      <c r="F155" s="6" t="s">
        <v>346</v>
      </c>
      <c r="G155" s="6" t="s">
        <v>3</v>
      </c>
      <c r="H155" s="914">
        <v>49.4</v>
      </c>
      <c r="I155" s="607">
        <f t="shared" si="15"/>
        <v>24.7</v>
      </c>
      <c r="J155" s="599">
        <f t="shared" si="16"/>
        <v>16.466666666666665</v>
      </c>
      <c r="K155" s="599">
        <f t="shared" si="17"/>
        <v>59.28</v>
      </c>
      <c r="L155" s="600">
        <v>42799</v>
      </c>
      <c r="M155" s="8" t="s">
        <v>2504</v>
      </c>
      <c r="N155" s="177">
        <v>2</v>
      </c>
      <c r="O155" s="5"/>
      <c r="R155" s="713">
        <f t="shared" si="14"/>
        <v>98.8</v>
      </c>
    </row>
    <row r="156" spans="1:18" s="161" customFormat="1" ht="17.25" customHeight="1" x14ac:dyDescent="0.25">
      <c r="A156" s="469" t="s">
        <v>1919</v>
      </c>
      <c r="B156" s="886" t="s">
        <v>586</v>
      </c>
      <c r="C156" s="886" t="s">
        <v>202</v>
      </c>
      <c r="D156" s="168" t="s">
        <v>265</v>
      </c>
      <c r="E156" s="6" t="s">
        <v>1921</v>
      </c>
      <c r="F156" s="6" t="s">
        <v>1922</v>
      </c>
      <c r="G156" s="6" t="s">
        <v>3</v>
      </c>
      <c r="H156" s="914">
        <v>49.4</v>
      </c>
      <c r="I156" s="607">
        <f t="shared" si="15"/>
        <v>24.7</v>
      </c>
      <c r="J156" s="599">
        <f t="shared" si="16"/>
        <v>16.466666666666665</v>
      </c>
      <c r="K156" s="599">
        <f t="shared" si="17"/>
        <v>59.28</v>
      </c>
      <c r="L156" s="600">
        <v>42799</v>
      </c>
      <c r="M156" s="8" t="s">
        <v>2504</v>
      </c>
      <c r="N156" s="177">
        <v>1</v>
      </c>
      <c r="O156" s="5"/>
      <c r="R156" s="713">
        <f t="shared" si="14"/>
        <v>49.4</v>
      </c>
    </row>
    <row r="157" spans="1:18" s="161" customFormat="1" ht="17.25" customHeight="1" x14ac:dyDescent="0.25">
      <c r="A157" s="469" t="s">
        <v>1919</v>
      </c>
      <c r="B157" s="886" t="s">
        <v>103</v>
      </c>
      <c r="C157" s="886" t="s">
        <v>202</v>
      </c>
      <c r="D157" s="168" t="s">
        <v>265</v>
      </c>
      <c r="E157" s="6" t="s">
        <v>1924</v>
      </c>
      <c r="F157" s="6" t="s">
        <v>346</v>
      </c>
      <c r="G157" s="6" t="s">
        <v>3</v>
      </c>
      <c r="H157" s="914">
        <v>49.4</v>
      </c>
      <c r="I157" s="607">
        <f t="shared" si="15"/>
        <v>24.7</v>
      </c>
      <c r="J157" s="599">
        <f t="shared" si="16"/>
        <v>16.466666666666665</v>
      </c>
      <c r="K157" s="599">
        <f t="shared" si="17"/>
        <v>59.28</v>
      </c>
      <c r="L157" s="600">
        <v>42799</v>
      </c>
      <c r="M157" s="8" t="s">
        <v>2504</v>
      </c>
      <c r="N157" s="177">
        <v>1</v>
      </c>
      <c r="O157" s="5"/>
      <c r="R157" s="713">
        <f t="shared" si="14"/>
        <v>49.4</v>
      </c>
    </row>
    <row r="158" spans="1:18" s="161" customFormat="1" ht="17.25" customHeight="1" x14ac:dyDescent="0.25">
      <c r="A158" s="469" t="s">
        <v>1919</v>
      </c>
      <c r="B158" s="886" t="s">
        <v>103</v>
      </c>
      <c r="C158" s="886" t="s">
        <v>202</v>
      </c>
      <c r="D158" s="168" t="s">
        <v>265</v>
      </c>
      <c r="E158" s="6" t="s">
        <v>1925</v>
      </c>
      <c r="F158" s="6" t="s">
        <v>346</v>
      </c>
      <c r="G158" s="6" t="s">
        <v>3</v>
      </c>
      <c r="H158" s="914">
        <v>49.4</v>
      </c>
      <c r="I158" s="607">
        <f t="shared" si="15"/>
        <v>24.7</v>
      </c>
      <c r="J158" s="599">
        <f t="shared" si="16"/>
        <v>16.466666666666665</v>
      </c>
      <c r="K158" s="599">
        <f t="shared" si="17"/>
        <v>59.28</v>
      </c>
      <c r="L158" s="600">
        <v>42799</v>
      </c>
      <c r="M158" s="8" t="s">
        <v>2504</v>
      </c>
      <c r="N158" s="177">
        <v>1</v>
      </c>
      <c r="O158" s="5"/>
      <c r="R158" s="713">
        <f t="shared" si="14"/>
        <v>49.4</v>
      </c>
    </row>
    <row r="159" spans="1:18" s="161" customFormat="1" ht="17.25" customHeight="1" x14ac:dyDescent="0.25">
      <c r="A159" s="469" t="s">
        <v>1919</v>
      </c>
      <c r="B159" s="886" t="s">
        <v>103</v>
      </c>
      <c r="C159" s="886" t="s">
        <v>202</v>
      </c>
      <c r="D159" s="168" t="s">
        <v>265</v>
      </c>
      <c r="E159" s="6" t="s">
        <v>911</v>
      </c>
      <c r="F159" s="6" t="s">
        <v>346</v>
      </c>
      <c r="G159" s="6" t="s">
        <v>3</v>
      </c>
      <c r="H159" s="914">
        <v>49.4</v>
      </c>
      <c r="I159" s="607">
        <f t="shared" si="15"/>
        <v>24.7</v>
      </c>
      <c r="J159" s="599">
        <f t="shared" si="16"/>
        <v>16.466666666666665</v>
      </c>
      <c r="K159" s="599">
        <f t="shared" si="17"/>
        <v>59.28</v>
      </c>
      <c r="L159" s="600">
        <v>42799</v>
      </c>
      <c r="M159" s="8" t="s">
        <v>2504</v>
      </c>
      <c r="N159" s="177">
        <v>1</v>
      </c>
      <c r="O159" s="5"/>
      <c r="R159" s="713">
        <f t="shared" si="14"/>
        <v>49.4</v>
      </c>
    </row>
    <row r="160" spans="1:18" s="161" customFormat="1" ht="17.25" customHeight="1" x14ac:dyDescent="0.25">
      <c r="A160" s="469" t="s">
        <v>1919</v>
      </c>
      <c r="B160" s="886" t="s">
        <v>586</v>
      </c>
      <c r="C160" s="886" t="s">
        <v>202</v>
      </c>
      <c r="D160" s="168" t="s">
        <v>265</v>
      </c>
      <c r="E160" s="6" t="s">
        <v>1923</v>
      </c>
      <c r="F160" s="6" t="s">
        <v>346</v>
      </c>
      <c r="G160" s="6" t="s">
        <v>3</v>
      </c>
      <c r="H160" s="914">
        <v>49.4</v>
      </c>
      <c r="I160" s="607">
        <f t="shared" si="15"/>
        <v>24.7</v>
      </c>
      <c r="J160" s="599">
        <f t="shared" si="16"/>
        <v>16.466666666666665</v>
      </c>
      <c r="K160" s="599">
        <f t="shared" si="17"/>
        <v>59.28</v>
      </c>
      <c r="L160" s="600">
        <v>42799</v>
      </c>
      <c r="M160" s="8" t="s">
        <v>2504</v>
      </c>
      <c r="N160" s="177">
        <v>2</v>
      </c>
      <c r="O160" s="5"/>
      <c r="R160" s="713">
        <f t="shared" si="14"/>
        <v>98.8</v>
      </c>
    </row>
    <row r="161" spans="1:18" s="161" customFormat="1" ht="17.25" customHeight="1" x14ac:dyDescent="0.25">
      <c r="A161" s="469" t="s">
        <v>1919</v>
      </c>
      <c r="B161" s="886" t="s">
        <v>26</v>
      </c>
      <c r="C161" s="886" t="s">
        <v>202</v>
      </c>
      <c r="D161" s="168" t="s">
        <v>265</v>
      </c>
      <c r="E161" s="6" t="s">
        <v>898</v>
      </c>
      <c r="F161" s="6" t="s">
        <v>346</v>
      </c>
      <c r="G161" s="6" t="s">
        <v>3</v>
      </c>
      <c r="H161" s="914">
        <v>49.9</v>
      </c>
      <c r="I161" s="607">
        <f t="shared" si="15"/>
        <v>24.95</v>
      </c>
      <c r="J161" s="599">
        <f t="shared" si="16"/>
        <v>16.633333333333333</v>
      </c>
      <c r="K161" s="599">
        <f t="shared" si="17"/>
        <v>59.879999999999995</v>
      </c>
      <c r="L161" s="600">
        <v>42799</v>
      </c>
      <c r="M161" s="8" t="s">
        <v>2504</v>
      </c>
      <c r="N161" s="177">
        <v>3</v>
      </c>
      <c r="O161" s="5"/>
      <c r="R161" s="713">
        <f t="shared" si="14"/>
        <v>149.69999999999999</v>
      </c>
    </row>
    <row r="162" spans="1:18" s="161" customFormat="1" ht="17.25" customHeight="1" x14ac:dyDescent="0.25">
      <c r="A162" s="469" t="s">
        <v>1919</v>
      </c>
      <c r="B162" s="886" t="s">
        <v>1101</v>
      </c>
      <c r="C162" s="886" t="s">
        <v>2301</v>
      </c>
      <c r="D162" s="168" t="s">
        <v>742</v>
      </c>
      <c r="E162" s="6" t="s">
        <v>155</v>
      </c>
      <c r="F162" s="6" t="s">
        <v>548</v>
      </c>
      <c r="G162" s="6" t="s">
        <v>3</v>
      </c>
      <c r="H162" s="914">
        <v>48.19</v>
      </c>
      <c r="I162" s="607">
        <f t="shared" si="15"/>
        <v>24.094999999999999</v>
      </c>
      <c r="J162" s="599">
        <f t="shared" si="16"/>
        <v>16.063333333333333</v>
      </c>
      <c r="K162" s="599">
        <f t="shared" si="17"/>
        <v>57.827999999999996</v>
      </c>
      <c r="L162" s="600">
        <v>42799</v>
      </c>
      <c r="M162" s="8" t="s">
        <v>2504</v>
      </c>
      <c r="N162" s="177">
        <v>3</v>
      </c>
      <c r="O162" s="5"/>
      <c r="R162" s="713">
        <f t="shared" si="14"/>
        <v>144.57</v>
      </c>
    </row>
    <row r="163" spans="1:18" s="161" customFormat="1" ht="17.25" customHeight="1" x14ac:dyDescent="0.25">
      <c r="A163" s="469" t="s">
        <v>1761</v>
      </c>
      <c r="B163" s="886" t="s">
        <v>1168</v>
      </c>
      <c r="C163" s="886" t="s">
        <v>1171</v>
      </c>
      <c r="D163" s="168" t="s">
        <v>1173</v>
      </c>
      <c r="E163" s="6" t="s">
        <v>1749</v>
      </c>
      <c r="F163" s="6" t="s">
        <v>1163</v>
      </c>
      <c r="G163" s="6" t="s">
        <v>3</v>
      </c>
      <c r="H163" s="914">
        <v>42.96</v>
      </c>
      <c r="I163" s="607">
        <f t="shared" si="15"/>
        <v>21.48</v>
      </c>
      <c r="J163" s="599">
        <f t="shared" si="16"/>
        <v>14.32</v>
      </c>
      <c r="K163" s="599">
        <f t="shared" si="17"/>
        <v>51.552</v>
      </c>
      <c r="L163" s="600">
        <v>42799</v>
      </c>
      <c r="M163" s="8" t="s">
        <v>2504</v>
      </c>
      <c r="N163" s="177">
        <v>3</v>
      </c>
      <c r="O163" s="5"/>
      <c r="R163" s="713">
        <f t="shared" si="14"/>
        <v>128.88</v>
      </c>
    </row>
    <row r="164" spans="1:18" s="161" customFormat="1" ht="17.25" customHeight="1" x14ac:dyDescent="0.25">
      <c r="A164" s="469" t="s">
        <v>1761</v>
      </c>
      <c r="B164" s="886" t="s">
        <v>156</v>
      </c>
      <c r="C164" s="886" t="s">
        <v>1373</v>
      </c>
      <c r="D164" s="168" t="s">
        <v>235</v>
      </c>
      <c r="E164" s="6" t="s">
        <v>911</v>
      </c>
      <c r="F164" s="6" t="s">
        <v>338</v>
      </c>
      <c r="G164" s="6" t="s">
        <v>3</v>
      </c>
      <c r="H164" s="914">
        <v>48.52</v>
      </c>
      <c r="I164" s="607">
        <f t="shared" si="15"/>
        <v>24.26</v>
      </c>
      <c r="J164" s="599">
        <f t="shared" si="16"/>
        <v>16.173333333333336</v>
      </c>
      <c r="K164" s="599">
        <f t="shared" si="17"/>
        <v>58.224000000000004</v>
      </c>
      <c r="L164" s="600">
        <v>42799</v>
      </c>
      <c r="M164" s="8" t="s">
        <v>2504</v>
      </c>
      <c r="N164" s="177">
        <v>1</v>
      </c>
      <c r="O164" s="5"/>
      <c r="R164" s="713">
        <f t="shared" si="14"/>
        <v>48.52</v>
      </c>
    </row>
    <row r="165" spans="1:18" s="161" customFormat="1" ht="17.25" customHeight="1" x14ac:dyDescent="0.25">
      <c r="A165" s="469" t="s">
        <v>1761</v>
      </c>
      <c r="B165" s="886" t="s">
        <v>46</v>
      </c>
      <c r="C165" s="886" t="s">
        <v>47</v>
      </c>
      <c r="D165" s="168" t="s">
        <v>517</v>
      </c>
      <c r="E165" s="6" t="s">
        <v>1746</v>
      </c>
      <c r="F165" s="6" t="s">
        <v>516</v>
      </c>
      <c r="G165" s="6" t="s">
        <v>3</v>
      </c>
      <c r="H165" s="914">
        <v>46.83</v>
      </c>
      <c r="I165" s="607">
        <f t="shared" si="15"/>
        <v>23.414999999999999</v>
      </c>
      <c r="J165" s="599">
        <f t="shared" si="16"/>
        <v>15.61</v>
      </c>
      <c r="K165" s="599">
        <f t="shared" si="17"/>
        <v>56.195999999999998</v>
      </c>
      <c r="L165" s="600">
        <v>42799</v>
      </c>
      <c r="M165" s="8" t="s">
        <v>2504</v>
      </c>
      <c r="N165" s="177">
        <v>2</v>
      </c>
      <c r="O165" s="5"/>
      <c r="R165" s="713">
        <f t="shared" si="14"/>
        <v>93.66</v>
      </c>
    </row>
    <row r="166" spans="1:18" s="161" customFormat="1" ht="17.25" customHeight="1" x14ac:dyDescent="0.25">
      <c r="A166" s="469" t="s">
        <v>1761</v>
      </c>
      <c r="B166" s="886" t="s">
        <v>857</v>
      </c>
      <c r="C166" s="886" t="s">
        <v>864</v>
      </c>
      <c r="D166" s="168" t="s">
        <v>865</v>
      </c>
      <c r="E166" s="6" t="s">
        <v>866</v>
      </c>
      <c r="F166" s="6" t="s">
        <v>536</v>
      </c>
      <c r="G166" s="6" t="s">
        <v>3</v>
      </c>
      <c r="H166" s="914">
        <v>12.94</v>
      </c>
      <c r="I166" s="607">
        <f t="shared" si="15"/>
        <v>6.47</v>
      </c>
      <c r="J166" s="599">
        <f t="shared" si="16"/>
        <v>4.3133333333333335</v>
      </c>
      <c r="K166" s="599">
        <f t="shared" si="17"/>
        <v>15.527999999999999</v>
      </c>
      <c r="L166" s="600">
        <v>42799</v>
      </c>
      <c r="M166" s="8" t="s">
        <v>2504</v>
      </c>
      <c r="N166" s="177">
        <v>9</v>
      </c>
      <c r="O166" s="5"/>
      <c r="R166" s="713">
        <f t="shared" si="14"/>
        <v>116.46</v>
      </c>
    </row>
    <row r="167" spans="1:18" s="161" customFormat="1" ht="17.25" customHeight="1" x14ac:dyDescent="0.25">
      <c r="A167" s="469" t="s">
        <v>1761</v>
      </c>
      <c r="B167" s="886" t="s">
        <v>162</v>
      </c>
      <c r="C167" s="886" t="s">
        <v>197</v>
      </c>
      <c r="D167" s="168" t="s">
        <v>230</v>
      </c>
      <c r="E167" s="6" t="s">
        <v>1751</v>
      </c>
      <c r="F167" s="6" t="s">
        <v>338</v>
      </c>
      <c r="G167" s="6" t="s">
        <v>3</v>
      </c>
      <c r="H167" s="914">
        <v>34.200000000000003</v>
      </c>
      <c r="I167" s="607">
        <f t="shared" si="15"/>
        <v>17.100000000000001</v>
      </c>
      <c r="J167" s="599">
        <f t="shared" si="16"/>
        <v>11.4</v>
      </c>
      <c r="K167" s="599">
        <f t="shared" si="17"/>
        <v>41.040000000000006</v>
      </c>
      <c r="L167" s="600">
        <v>42799</v>
      </c>
      <c r="M167" s="8" t="s">
        <v>2504</v>
      </c>
      <c r="N167" s="177">
        <v>1</v>
      </c>
      <c r="O167" s="5"/>
      <c r="R167" s="713">
        <f t="shared" si="14"/>
        <v>34.200000000000003</v>
      </c>
    </row>
    <row r="168" spans="1:18" s="161" customFormat="1" ht="17.25" customHeight="1" x14ac:dyDescent="0.25">
      <c r="A168" s="469" t="s">
        <v>1761</v>
      </c>
      <c r="B168" s="886" t="s">
        <v>1704</v>
      </c>
      <c r="C168" s="886" t="s">
        <v>1705</v>
      </c>
      <c r="D168" s="168" t="s">
        <v>1706</v>
      </c>
      <c r="E168" s="6" t="s">
        <v>1294</v>
      </c>
      <c r="F168" s="6" t="s">
        <v>344</v>
      </c>
      <c r="G168" s="6" t="s">
        <v>3</v>
      </c>
      <c r="H168" s="914">
        <v>32.71</v>
      </c>
      <c r="I168" s="607">
        <f t="shared" si="15"/>
        <v>16.355</v>
      </c>
      <c r="J168" s="599">
        <f t="shared" si="16"/>
        <v>10.903333333333334</v>
      </c>
      <c r="K168" s="599">
        <f t="shared" si="17"/>
        <v>39.252000000000002</v>
      </c>
      <c r="L168" s="600">
        <v>42799</v>
      </c>
      <c r="M168" s="8" t="s">
        <v>2504</v>
      </c>
      <c r="N168" s="177">
        <v>2</v>
      </c>
      <c r="O168" s="5"/>
      <c r="R168" s="713">
        <f t="shared" si="14"/>
        <v>65.42</v>
      </c>
    </row>
    <row r="169" spans="1:18" s="161" customFormat="1" ht="17.25" customHeight="1" x14ac:dyDescent="0.25">
      <c r="A169" s="469" t="s">
        <v>1761</v>
      </c>
      <c r="B169" s="886" t="s">
        <v>497</v>
      </c>
      <c r="C169" s="886" t="s">
        <v>530</v>
      </c>
      <c r="D169" s="168" t="s">
        <v>529</v>
      </c>
      <c r="E169" s="6" t="s">
        <v>1747</v>
      </c>
      <c r="F169" s="6" t="s">
        <v>338</v>
      </c>
      <c r="G169" s="6" t="s">
        <v>3</v>
      </c>
      <c r="H169" s="914">
        <v>50.25</v>
      </c>
      <c r="I169" s="607">
        <f t="shared" si="15"/>
        <v>25.125</v>
      </c>
      <c r="J169" s="599">
        <f t="shared" si="16"/>
        <v>16.75</v>
      </c>
      <c r="K169" s="599">
        <f t="shared" si="17"/>
        <v>60.3</v>
      </c>
      <c r="L169" s="600">
        <v>42799</v>
      </c>
      <c r="M169" s="8" t="s">
        <v>2504</v>
      </c>
      <c r="N169" s="177">
        <v>3</v>
      </c>
      <c r="O169" s="5"/>
      <c r="R169" s="713">
        <f t="shared" si="14"/>
        <v>150.75</v>
      </c>
    </row>
    <row r="170" spans="1:18" s="161" customFormat="1" ht="17.25" customHeight="1" x14ac:dyDescent="0.25">
      <c r="A170" s="469" t="s">
        <v>1761</v>
      </c>
      <c r="B170" s="886" t="s">
        <v>593</v>
      </c>
      <c r="C170" s="886" t="s">
        <v>594</v>
      </c>
      <c r="D170" s="168" t="s">
        <v>608</v>
      </c>
      <c r="E170" s="6" t="s">
        <v>1750</v>
      </c>
      <c r="F170" s="6" t="s">
        <v>336</v>
      </c>
      <c r="G170" s="6" t="s">
        <v>3</v>
      </c>
      <c r="H170" s="914">
        <v>88.08</v>
      </c>
      <c r="I170" s="607">
        <f t="shared" si="15"/>
        <v>44.04</v>
      </c>
      <c r="J170" s="599">
        <f t="shared" si="16"/>
        <v>29.36</v>
      </c>
      <c r="K170" s="599">
        <f t="shared" si="17"/>
        <v>105.696</v>
      </c>
      <c r="L170" s="600">
        <v>42799</v>
      </c>
      <c r="M170" s="8" t="s">
        <v>2504</v>
      </c>
      <c r="N170" s="177">
        <v>1</v>
      </c>
      <c r="O170" s="5"/>
      <c r="R170" s="713">
        <f t="shared" si="14"/>
        <v>88.08</v>
      </c>
    </row>
    <row r="171" spans="1:18" s="161" customFormat="1" ht="17.25" customHeight="1" x14ac:dyDescent="0.25">
      <c r="A171" s="469" t="s">
        <v>1761</v>
      </c>
      <c r="B171" s="886" t="s">
        <v>1748</v>
      </c>
      <c r="C171" s="886" t="s">
        <v>774</v>
      </c>
      <c r="D171" s="6" t="s">
        <v>776</v>
      </c>
      <c r="E171" s="6" t="s">
        <v>913</v>
      </c>
      <c r="F171" s="6" t="s">
        <v>775</v>
      </c>
      <c r="G171" s="6" t="s">
        <v>3</v>
      </c>
      <c r="H171" s="914">
        <v>17.5</v>
      </c>
      <c r="I171" s="607">
        <f t="shared" si="15"/>
        <v>8.75</v>
      </c>
      <c r="J171" s="599">
        <f t="shared" si="16"/>
        <v>5.833333333333333</v>
      </c>
      <c r="K171" s="599">
        <f t="shared" si="17"/>
        <v>21</v>
      </c>
      <c r="L171" s="600">
        <v>42799</v>
      </c>
      <c r="M171" s="8" t="s">
        <v>2504</v>
      </c>
      <c r="N171" s="177">
        <v>3</v>
      </c>
      <c r="O171" s="5"/>
      <c r="R171" s="713">
        <f t="shared" si="14"/>
        <v>52.5</v>
      </c>
    </row>
    <row r="172" spans="1:18" s="161" customFormat="1" ht="17.25" customHeight="1" x14ac:dyDescent="0.25">
      <c r="A172" s="469" t="s">
        <v>1761</v>
      </c>
      <c r="B172" s="886" t="s">
        <v>186</v>
      </c>
      <c r="C172" s="886" t="s">
        <v>355</v>
      </c>
      <c r="D172" s="168" t="s">
        <v>351</v>
      </c>
      <c r="E172" s="6" t="s">
        <v>1926</v>
      </c>
      <c r="F172" s="6" t="s">
        <v>352</v>
      </c>
      <c r="G172" s="6" t="s">
        <v>3</v>
      </c>
      <c r="H172" s="914">
        <v>35.619999999999997</v>
      </c>
      <c r="I172" s="607">
        <f t="shared" si="15"/>
        <v>17.809999999999999</v>
      </c>
      <c r="J172" s="599">
        <f t="shared" si="16"/>
        <v>11.873333333333333</v>
      </c>
      <c r="K172" s="599">
        <f t="shared" si="17"/>
        <v>42.744</v>
      </c>
      <c r="L172" s="600">
        <v>42799</v>
      </c>
      <c r="M172" s="8" t="s">
        <v>2504</v>
      </c>
      <c r="N172" s="177">
        <v>4</v>
      </c>
      <c r="O172" s="5"/>
      <c r="R172" s="713">
        <f t="shared" si="14"/>
        <v>142.47999999999999</v>
      </c>
    </row>
    <row r="173" spans="1:18" s="161" customFormat="1" ht="17.25" customHeight="1" x14ac:dyDescent="0.25">
      <c r="A173" s="469" t="s">
        <v>1761</v>
      </c>
      <c r="B173" s="886" t="s">
        <v>1233</v>
      </c>
      <c r="C173" s="886" t="s">
        <v>579</v>
      </c>
      <c r="D173" s="168" t="s">
        <v>816</v>
      </c>
      <c r="E173" s="6" t="s">
        <v>621</v>
      </c>
      <c r="F173" s="6" t="s">
        <v>344</v>
      </c>
      <c r="G173" s="6" t="s">
        <v>3</v>
      </c>
      <c r="H173" s="915">
        <v>46.3</v>
      </c>
      <c r="I173" s="607">
        <f t="shared" si="15"/>
        <v>23.15</v>
      </c>
      <c r="J173" s="599">
        <f t="shared" si="16"/>
        <v>15.433333333333332</v>
      </c>
      <c r="K173" s="599">
        <f t="shared" si="17"/>
        <v>55.559999999999995</v>
      </c>
      <c r="L173" s="600">
        <v>42799</v>
      </c>
      <c r="M173" s="8" t="s">
        <v>2504</v>
      </c>
      <c r="N173" s="177">
        <v>2</v>
      </c>
      <c r="O173" s="5"/>
      <c r="R173" s="713">
        <f t="shared" si="14"/>
        <v>92.6</v>
      </c>
    </row>
    <row r="174" spans="1:18" s="161" customFormat="1" ht="17.25" customHeight="1" x14ac:dyDescent="0.25">
      <c r="A174" s="469" t="s">
        <v>1761</v>
      </c>
      <c r="B174" s="886" t="s">
        <v>1528</v>
      </c>
      <c r="C174" s="886" t="s">
        <v>985</v>
      </c>
      <c r="D174" s="168" t="s">
        <v>1530</v>
      </c>
      <c r="E174" s="6" t="s">
        <v>1197</v>
      </c>
      <c r="F174" s="6" t="s">
        <v>883</v>
      </c>
      <c r="G174" s="6" t="s">
        <v>3</v>
      </c>
      <c r="H174" s="915">
        <v>15.17</v>
      </c>
      <c r="I174" s="607">
        <f t="shared" si="15"/>
        <v>7.585</v>
      </c>
      <c r="J174" s="599">
        <f t="shared" si="16"/>
        <v>5.0566666666666666</v>
      </c>
      <c r="K174" s="599">
        <f t="shared" si="17"/>
        <v>18.204000000000001</v>
      </c>
      <c r="L174" s="600">
        <v>42799</v>
      </c>
      <c r="M174" s="8" t="s">
        <v>2504</v>
      </c>
      <c r="N174" s="177">
        <v>3</v>
      </c>
      <c r="O174" s="5"/>
      <c r="R174" s="713">
        <f t="shared" si="14"/>
        <v>45.51</v>
      </c>
    </row>
    <row r="175" spans="1:18" s="161" customFormat="1" ht="17.25" customHeight="1" x14ac:dyDescent="0.25">
      <c r="A175" s="469" t="s">
        <v>1761</v>
      </c>
      <c r="B175" s="886" t="s">
        <v>1577</v>
      </c>
      <c r="C175" s="886" t="s">
        <v>1578</v>
      </c>
      <c r="D175" s="168" t="s">
        <v>1579</v>
      </c>
      <c r="E175" s="6" t="s">
        <v>1355</v>
      </c>
      <c r="F175" s="6" t="s">
        <v>1346</v>
      </c>
      <c r="G175" s="6" t="s">
        <v>3</v>
      </c>
      <c r="H175" s="915">
        <v>31.59</v>
      </c>
      <c r="I175" s="607">
        <f t="shared" si="15"/>
        <v>15.795</v>
      </c>
      <c r="J175" s="599">
        <f t="shared" si="16"/>
        <v>10.53</v>
      </c>
      <c r="K175" s="599">
        <f t="shared" si="17"/>
        <v>37.908000000000001</v>
      </c>
      <c r="L175" s="600">
        <v>42799</v>
      </c>
      <c r="M175" s="8" t="s">
        <v>2504</v>
      </c>
      <c r="N175" s="177">
        <v>2</v>
      </c>
      <c r="O175" s="5"/>
      <c r="R175" s="713">
        <f t="shared" si="14"/>
        <v>63.18</v>
      </c>
    </row>
    <row r="176" spans="1:18" s="161" customFormat="1" ht="17.25" customHeight="1" x14ac:dyDescent="0.25">
      <c r="A176" s="469" t="s">
        <v>1761</v>
      </c>
      <c r="B176" s="886" t="s">
        <v>1466</v>
      </c>
      <c r="C176" s="886" t="s">
        <v>1442</v>
      </c>
      <c r="D176" s="168" t="s">
        <v>1522</v>
      </c>
      <c r="E176" s="6" t="s">
        <v>1521</v>
      </c>
      <c r="F176" s="6" t="s">
        <v>1474</v>
      </c>
      <c r="G176" s="6" t="s">
        <v>3</v>
      </c>
      <c r="H176" s="915">
        <v>52.12</v>
      </c>
      <c r="I176" s="607">
        <f t="shared" si="15"/>
        <v>26.06</v>
      </c>
      <c r="J176" s="599">
        <f t="shared" si="16"/>
        <v>17.373333333333331</v>
      </c>
      <c r="K176" s="599">
        <f t="shared" si="17"/>
        <v>62.543999999999997</v>
      </c>
      <c r="L176" s="600">
        <v>42799</v>
      </c>
      <c r="M176" s="8" t="s">
        <v>2504</v>
      </c>
      <c r="N176" s="177">
        <v>2</v>
      </c>
      <c r="O176" s="5"/>
      <c r="R176" s="713">
        <f t="shared" si="14"/>
        <v>104.24</v>
      </c>
    </row>
    <row r="177" spans="1:18" s="161" customFormat="1" ht="17.25" customHeight="1" x14ac:dyDescent="0.25">
      <c r="A177" s="469" t="s">
        <v>1761</v>
      </c>
      <c r="B177" s="886" t="s">
        <v>1278</v>
      </c>
      <c r="C177" s="886" t="s">
        <v>1510</v>
      </c>
      <c r="D177" s="168" t="s">
        <v>1516</v>
      </c>
      <c r="E177" s="168" t="s">
        <v>1022</v>
      </c>
      <c r="F177" s="6" t="s">
        <v>338</v>
      </c>
      <c r="G177" s="6" t="s">
        <v>3</v>
      </c>
      <c r="H177" s="915">
        <v>60.89</v>
      </c>
      <c r="I177" s="607">
        <f t="shared" si="15"/>
        <v>30.445</v>
      </c>
      <c r="J177" s="599">
        <f t="shared" si="16"/>
        <v>20.296666666666667</v>
      </c>
      <c r="K177" s="599">
        <f t="shared" si="17"/>
        <v>73.067999999999998</v>
      </c>
      <c r="L177" s="600">
        <v>42799</v>
      </c>
      <c r="M177" s="8" t="s">
        <v>2504</v>
      </c>
      <c r="N177" s="177">
        <v>1</v>
      </c>
      <c r="O177" s="5"/>
      <c r="R177" s="713">
        <f t="shared" si="14"/>
        <v>60.89</v>
      </c>
    </row>
    <row r="178" spans="1:18" s="161" customFormat="1" ht="17.25" customHeight="1" x14ac:dyDescent="0.25">
      <c r="A178" s="469" t="s">
        <v>1761</v>
      </c>
      <c r="B178" s="886" t="s">
        <v>1278</v>
      </c>
      <c r="C178" s="886" t="s">
        <v>1510</v>
      </c>
      <c r="D178" s="168" t="s">
        <v>1516</v>
      </c>
      <c r="E178" s="168" t="s">
        <v>911</v>
      </c>
      <c r="F178" s="6" t="s">
        <v>343</v>
      </c>
      <c r="G178" s="6" t="s">
        <v>3</v>
      </c>
      <c r="H178" s="915">
        <v>60.89</v>
      </c>
      <c r="I178" s="607">
        <f t="shared" si="15"/>
        <v>30.445</v>
      </c>
      <c r="J178" s="599">
        <f t="shared" si="16"/>
        <v>20.296666666666667</v>
      </c>
      <c r="K178" s="599">
        <f t="shared" si="17"/>
        <v>73.067999999999998</v>
      </c>
      <c r="L178" s="600">
        <v>42799</v>
      </c>
      <c r="M178" s="8" t="s">
        <v>2504</v>
      </c>
      <c r="N178" s="177">
        <v>1</v>
      </c>
      <c r="O178" s="5"/>
      <c r="R178" s="713">
        <f t="shared" si="14"/>
        <v>60.89</v>
      </c>
    </row>
    <row r="179" spans="1:18" s="161" customFormat="1" ht="17.25" customHeight="1" x14ac:dyDescent="0.25">
      <c r="A179" s="469" t="s">
        <v>1761</v>
      </c>
      <c r="B179" s="886" t="s">
        <v>1278</v>
      </c>
      <c r="C179" s="886" t="s">
        <v>1510</v>
      </c>
      <c r="D179" s="168" t="s">
        <v>1516</v>
      </c>
      <c r="E179" s="168" t="s">
        <v>1511</v>
      </c>
      <c r="F179" s="6" t="s">
        <v>1512</v>
      </c>
      <c r="G179" s="6" t="s">
        <v>3</v>
      </c>
      <c r="H179" s="915">
        <v>60.89</v>
      </c>
      <c r="I179" s="607">
        <f t="shared" si="15"/>
        <v>30.445</v>
      </c>
      <c r="J179" s="599">
        <f t="shared" si="16"/>
        <v>20.296666666666667</v>
      </c>
      <c r="K179" s="599">
        <f t="shared" si="17"/>
        <v>73.067999999999998</v>
      </c>
      <c r="L179" s="600">
        <v>42799</v>
      </c>
      <c r="M179" s="8" t="s">
        <v>2504</v>
      </c>
      <c r="N179" s="177">
        <v>1</v>
      </c>
      <c r="O179" s="5"/>
      <c r="R179" s="713">
        <f t="shared" si="14"/>
        <v>60.89</v>
      </c>
    </row>
    <row r="180" spans="1:18" s="161" customFormat="1" ht="17.25" customHeight="1" x14ac:dyDescent="0.25">
      <c r="A180" s="469" t="s">
        <v>1761</v>
      </c>
      <c r="B180" s="886" t="s">
        <v>17</v>
      </c>
      <c r="C180" s="886" t="s">
        <v>2302</v>
      </c>
      <c r="D180" s="168" t="s">
        <v>1515</v>
      </c>
      <c r="E180" s="168" t="s">
        <v>1752</v>
      </c>
      <c r="F180" s="6" t="s">
        <v>1346</v>
      </c>
      <c r="G180" s="6" t="s">
        <v>3</v>
      </c>
      <c r="H180" s="915">
        <v>38.93</v>
      </c>
      <c r="I180" s="607">
        <f t="shared" si="15"/>
        <v>19.465</v>
      </c>
      <c r="J180" s="599">
        <f t="shared" si="16"/>
        <v>12.976666666666667</v>
      </c>
      <c r="K180" s="599">
        <f t="shared" si="17"/>
        <v>46.716000000000001</v>
      </c>
      <c r="L180" s="600">
        <v>42799</v>
      </c>
      <c r="M180" s="8" t="s">
        <v>2504</v>
      </c>
      <c r="N180" s="177">
        <v>1</v>
      </c>
      <c r="O180" s="5"/>
      <c r="R180" s="713">
        <f t="shared" si="14"/>
        <v>38.93</v>
      </c>
    </row>
    <row r="181" spans="1:18" s="161" customFormat="1" ht="17.25" customHeight="1" x14ac:dyDescent="0.25">
      <c r="A181" s="469" t="s">
        <v>1089</v>
      </c>
      <c r="B181" s="886" t="s">
        <v>1177</v>
      </c>
      <c r="C181" s="886" t="s">
        <v>160</v>
      </c>
      <c r="D181" s="168" t="s">
        <v>1272</v>
      </c>
      <c r="E181" s="168" t="s">
        <v>911</v>
      </c>
      <c r="F181" s="6" t="s">
        <v>803</v>
      </c>
      <c r="G181" s="6" t="s">
        <v>3</v>
      </c>
      <c r="H181" s="915">
        <v>58.19</v>
      </c>
      <c r="I181" s="607">
        <f t="shared" si="15"/>
        <v>29.094999999999999</v>
      </c>
      <c r="J181" s="599">
        <f t="shared" si="16"/>
        <v>19.396666666666665</v>
      </c>
      <c r="K181" s="599">
        <f t="shared" si="17"/>
        <v>69.828000000000003</v>
      </c>
      <c r="L181" s="600">
        <v>42799</v>
      </c>
      <c r="M181" s="8" t="s">
        <v>2504</v>
      </c>
      <c r="N181" s="177">
        <v>1</v>
      </c>
      <c r="O181" s="5"/>
      <c r="R181" s="713">
        <f t="shared" si="14"/>
        <v>58.19</v>
      </c>
    </row>
    <row r="182" spans="1:18" s="161" customFormat="1" ht="17.25" customHeight="1" x14ac:dyDescent="0.25">
      <c r="A182" s="469" t="s">
        <v>1089</v>
      </c>
      <c r="B182" s="886" t="s">
        <v>1233</v>
      </c>
      <c r="C182" s="886" t="s">
        <v>1124</v>
      </c>
      <c r="D182" s="168" t="s">
        <v>1234</v>
      </c>
      <c r="E182" s="6" t="s">
        <v>1852</v>
      </c>
      <c r="F182" s="6" t="s">
        <v>344</v>
      </c>
      <c r="G182" s="6" t="s">
        <v>3</v>
      </c>
      <c r="H182" s="915">
        <v>46.3</v>
      </c>
      <c r="I182" s="607">
        <f t="shared" si="15"/>
        <v>23.15</v>
      </c>
      <c r="J182" s="599">
        <f t="shared" si="16"/>
        <v>15.433333333333332</v>
      </c>
      <c r="K182" s="599">
        <f t="shared" si="17"/>
        <v>55.559999999999995</v>
      </c>
      <c r="L182" s="600">
        <v>42799</v>
      </c>
      <c r="M182" s="8" t="s">
        <v>2504</v>
      </c>
      <c r="N182" s="177">
        <v>1</v>
      </c>
      <c r="O182" s="5"/>
      <c r="R182" s="713">
        <f t="shared" si="14"/>
        <v>46.3</v>
      </c>
    </row>
    <row r="183" spans="1:18" s="161" customFormat="1" ht="17.25" customHeight="1" x14ac:dyDescent="0.25">
      <c r="A183" s="469" t="s">
        <v>1089</v>
      </c>
      <c r="B183" s="886" t="s">
        <v>1233</v>
      </c>
      <c r="C183" s="886" t="s">
        <v>164</v>
      </c>
      <c r="D183" s="168" t="s">
        <v>817</v>
      </c>
      <c r="E183" s="6" t="s">
        <v>1255</v>
      </c>
      <c r="F183" s="6" t="s">
        <v>344</v>
      </c>
      <c r="G183" s="6" t="s">
        <v>3</v>
      </c>
      <c r="H183" s="915">
        <v>46.3</v>
      </c>
      <c r="I183" s="607">
        <f t="shared" si="15"/>
        <v>23.15</v>
      </c>
      <c r="J183" s="599">
        <f t="shared" si="16"/>
        <v>15.433333333333332</v>
      </c>
      <c r="K183" s="599">
        <f t="shared" si="17"/>
        <v>55.559999999999995</v>
      </c>
      <c r="L183" s="600">
        <v>42799</v>
      </c>
      <c r="M183" s="8" t="s">
        <v>2504</v>
      </c>
      <c r="N183" s="177">
        <v>1</v>
      </c>
      <c r="O183" s="5"/>
      <c r="R183" s="713">
        <f t="shared" si="14"/>
        <v>46.3</v>
      </c>
    </row>
    <row r="184" spans="1:18" s="161" customFormat="1" ht="17.25" customHeight="1" x14ac:dyDescent="0.25">
      <c r="A184" s="469" t="s">
        <v>1089</v>
      </c>
      <c r="B184" s="886" t="s">
        <v>1406</v>
      </c>
      <c r="C184" s="886" t="s">
        <v>1023</v>
      </c>
      <c r="D184" s="168" t="s">
        <v>1407</v>
      </c>
      <c r="E184" s="6" t="s">
        <v>622</v>
      </c>
      <c r="F184" s="6" t="s">
        <v>803</v>
      </c>
      <c r="G184" s="6" t="s">
        <v>3</v>
      </c>
      <c r="H184" s="914">
        <v>40.03</v>
      </c>
      <c r="I184" s="607">
        <f t="shared" si="15"/>
        <v>20.015000000000001</v>
      </c>
      <c r="J184" s="599">
        <f t="shared" si="16"/>
        <v>13.343333333333334</v>
      </c>
      <c r="K184" s="599">
        <f t="shared" si="17"/>
        <v>48.036000000000001</v>
      </c>
      <c r="L184" s="600">
        <v>42799</v>
      </c>
      <c r="M184" s="8" t="s">
        <v>2504</v>
      </c>
      <c r="N184" s="177">
        <v>2</v>
      </c>
      <c r="O184" s="5"/>
      <c r="R184" s="713">
        <f t="shared" si="14"/>
        <v>80.06</v>
      </c>
    </row>
    <row r="185" spans="1:18" s="161" customFormat="1" ht="17.25" customHeight="1" x14ac:dyDescent="0.25">
      <c r="A185" s="469" t="s">
        <v>1089</v>
      </c>
      <c r="B185" s="886" t="s">
        <v>65</v>
      </c>
      <c r="C185" s="886" t="s">
        <v>66</v>
      </c>
      <c r="D185" s="168" t="s">
        <v>242</v>
      </c>
      <c r="E185" s="6" t="s">
        <v>1853</v>
      </c>
      <c r="F185" s="6" t="s">
        <v>338</v>
      </c>
      <c r="G185" s="6" t="s">
        <v>3</v>
      </c>
      <c r="H185" s="914">
        <v>48.36</v>
      </c>
      <c r="I185" s="607">
        <f t="shared" si="15"/>
        <v>24.18</v>
      </c>
      <c r="J185" s="599">
        <f t="shared" si="16"/>
        <v>16.12</v>
      </c>
      <c r="K185" s="599">
        <f t="shared" si="17"/>
        <v>58.031999999999996</v>
      </c>
      <c r="L185" s="600">
        <v>42799</v>
      </c>
      <c r="M185" s="8" t="s">
        <v>2504</v>
      </c>
      <c r="N185" s="177">
        <v>1</v>
      </c>
      <c r="O185" s="5"/>
      <c r="R185" s="713">
        <f t="shared" si="14"/>
        <v>48.36</v>
      </c>
    </row>
    <row r="186" spans="1:18" s="161" customFormat="1" ht="17.25" customHeight="1" x14ac:dyDescent="0.25">
      <c r="A186" s="469" t="s">
        <v>1089</v>
      </c>
      <c r="B186" s="886" t="s">
        <v>1063</v>
      </c>
      <c r="C186" s="886" t="s">
        <v>1065</v>
      </c>
      <c r="D186" s="168" t="s">
        <v>1068</v>
      </c>
      <c r="E186" s="6" t="s">
        <v>911</v>
      </c>
      <c r="F186" s="6" t="s">
        <v>1070</v>
      </c>
      <c r="G186" s="6" t="s">
        <v>3</v>
      </c>
      <c r="H186" s="914">
        <v>42.96</v>
      </c>
      <c r="I186" s="607">
        <f t="shared" si="15"/>
        <v>21.48</v>
      </c>
      <c r="J186" s="599">
        <f t="shared" si="16"/>
        <v>14.32</v>
      </c>
      <c r="K186" s="599">
        <f t="shared" si="17"/>
        <v>51.552</v>
      </c>
      <c r="L186" s="600">
        <v>42799</v>
      </c>
      <c r="M186" s="8" t="s">
        <v>2504</v>
      </c>
      <c r="N186" s="177">
        <v>1</v>
      </c>
      <c r="O186" s="5"/>
      <c r="R186" s="713">
        <f t="shared" si="14"/>
        <v>42.96</v>
      </c>
    </row>
    <row r="187" spans="1:18" s="161" customFormat="1" ht="17.25" customHeight="1" x14ac:dyDescent="0.25">
      <c r="A187" s="469" t="s">
        <v>1089</v>
      </c>
      <c r="B187" s="886" t="s">
        <v>1063</v>
      </c>
      <c r="C187" s="886" t="s">
        <v>1065</v>
      </c>
      <c r="D187" s="168" t="s">
        <v>1068</v>
      </c>
      <c r="E187" s="6" t="s">
        <v>642</v>
      </c>
      <c r="F187" s="6" t="s">
        <v>1070</v>
      </c>
      <c r="G187" s="6" t="s">
        <v>3</v>
      </c>
      <c r="H187" s="914">
        <v>42.96</v>
      </c>
      <c r="I187" s="607">
        <f t="shared" si="15"/>
        <v>21.48</v>
      </c>
      <c r="J187" s="599">
        <f t="shared" si="16"/>
        <v>14.32</v>
      </c>
      <c r="K187" s="599">
        <f t="shared" si="17"/>
        <v>51.552</v>
      </c>
      <c r="L187" s="600">
        <v>42799</v>
      </c>
      <c r="M187" s="8" t="s">
        <v>2504</v>
      </c>
      <c r="N187" s="177">
        <v>1</v>
      </c>
      <c r="O187" s="5"/>
      <c r="R187" s="713">
        <f t="shared" si="14"/>
        <v>42.96</v>
      </c>
    </row>
    <row r="188" spans="1:18" s="161" customFormat="1" ht="17.25" customHeight="1" x14ac:dyDescent="0.25">
      <c r="A188" s="469" t="s">
        <v>1089</v>
      </c>
      <c r="B188" s="886" t="s">
        <v>1063</v>
      </c>
      <c r="C188" s="886" t="s">
        <v>1065</v>
      </c>
      <c r="D188" s="168" t="s">
        <v>1068</v>
      </c>
      <c r="E188" s="6" t="s">
        <v>1849</v>
      </c>
      <c r="F188" s="6" t="s">
        <v>1070</v>
      </c>
      <c r="G188" s="6" t="s">
        <v>3</v>
      </c>
      <c r="H188" s="914">
        <v>42.96</v>
      </c>
      <c r="I188" s="607">
        <f t="shared" si="15"/>
        <v>21.48</v>
      </c>
      <c r="J188" s="599">
        <f t="shared" si="16"/>
        <v>14.32</v>
      </c>
      <c r="K188" s="599">
        <f t="shared" si="17"/>
        <v>51.552</v>
      </c>
      <c r="L188" s="600">
        <v>42799</v>
      </c>
      <c r="M188" s="8" t="s">
        <v>2504</v>
      </c>
      <c r="N188" s="177">
        <v>1</v>
      </c>
      <c r="O188" s="5"/>
      <c r="R188" s="713">
        <f t="shared" si="14"/>
        <v>42.96</v>
      </c>
    </row>
    <row r="189" spans="1:18" s="161" customFormat="1" ht="17.25" customHeight="1" x14ac:dyDescent="0.25">
      <c r="A189" s="469" t="s">
        <v>1089</v>
      </c>
      <c r="B189" s="886" t="s">
        <v>1063</v>
      </c>
      <c r="C189" s="886" t="s">
        <v>1066</v>
      </c>
      <c r="D189" s="168" t="s">
        <v>1069</v>
      </c>
      <c r="E189" s="6" t="s">
        <v>1848</v>
      </c>
      <c r="F189" s="6" t="s">
        <v>1070</v>
      </c>
      <c r="G189" s="6" t="s">
        <v>3</v>
      </c>
      <c r="H189" s="914">
        <v>42.96</v>
      </c>
      <c r="I189" s="607">
        <f t="shared" si="15"/>
        <v>21.48</v>
      </c>
      <c r="J189" s="599">
        <f t="shared" si="16"/>
        <v>14.32</v>
      </c>
      <c r="K189" s="599">
        <f t="shared" si="17"/>
        <v>51.552</v>
      </c>
      <c r="L189" s="600">
        <v>42799</v>
      </c>
      <c r="M189" s="8" t="s">
        <v>2504</v>
      </c>
      <c r="N189" s="177">
        <v>3</v>
      </c>
      <c r="O189" s="5"/>
      <c r="R189" s="713">
        <f t="shared" si="14"/>
        <v>128.88</v>
      </c>
    </row>
    <row r="190" spans="1:18" s="161" customFormat="1" ht="17.25" customHeight="1" x14ac:dyDescent="0.25">
      <c r="A190" s="469" t="s">
        <v>1089</v>
      </c>
      <c r="B190" s="886" t="s">
        <v>96</v>
      </c>
      <c r="C190" s="886" t="s">
        <v>887</v>
      </c>
      <c r="D190" s="168" t="s">
        <v>440</v>
      </c>
      <c r="E190" s="6" t="s">
        <v>1850</v>
      </c>
      <c r="F190" s="6" t="s">
        <v>363</v>
      </c>
      <c r="G190" s="6" t="s">
        <v>3</v>
      </c>
      <c r="H190" s="914">
        <v>10.55</v>
      </c>
      <c r="I190" s="607">
        <f t="shared" si="15"/>
        <v>5.2750000000000004</v>
      </c>
      <c r="J190" s="599">
        <f t="shared" si="16"/>
        <v>3.5166666666666671</v>
      </c>
      <c r="K190" s="599">
        <f t="shared" si="17"/>
        <v>12.66</v>
      </c>
      <c r="L190" s="600">
        <v>42799</v>
      </c>
      <c r="M190" s="8" t="s">
        <v>2504</v>
      </c>
      <c r="N190" s="177">
        <v>4</v>
      </c>
      <c r="O190" s="5"/>
      <c r="R190" s="713">
        <f t="shared" si="14"/>
        <v>42.2</v>
      </c>
    </row>
    <row r="191" spans="1:18" s="161" customFormat="1" ht="17.25" customHeight="1" x14ac:dyDescent="0.25">
      <c r="A191" s="469" t="s">
        <v>1089</v>
      </c>
      <c r="B191" s="886" t="s">
        <v>173</v>
      </c>
      <c r="C191" s="886" t="s">
        <v>172</v>
      </c>
      <c r="D191" s="168" t="s">
        <v>248</v>
      </c>
      <c r="E191" s="6" t="s">
        <v>1851</v>
      </c>
      <c r="F191" s="6" t="s">
        <v>347</v>
      </c>
      <c r="G191" s="6" t="s">
        <v>3</v>
      </c>
      <c r="H191" s="914">
        <v>41.97</v>
      </c>
      <c r="I191" s="607">
        <f t="shared" si="15"/>
        <v>20.984999999999999</v>
      </c>
      <c r="J191" s="599">
        <f t="shared" si="16"/>
        <v>13.99</v>
      </c>
      <c r="K191" s="599">
        <f t="shared" si="17"/>
        <v>50.363999999999997</v>
      </c>
      <c r="L191" s="600">
        <v>42799</v>
      </c>
      <c r="M191" s="8" t="s">
        <v>2504</v>
      </c>
      <c r="N191" s="177">
        <v>1</v>
      </c>
      <c r="O191" s="5"/>
      <c r="R191" s="713">
        <f t="shared" si="14"/>
        <v>41.97</v>
      </c>
    </row>
    <row r="192" spans="1:18" s="161" customFormat="1" ht="17.25" customHeight="1" x14ac:dyDescent="0.25">
      <c r="A192" s="469" t="s">
        <v>1089</v>
      </c>
      <c r="B192" s="886" t="s">
        <v>82</v>
      </c>
      <c r="C192" s="886" t="s">
        <v>493</v>
      </c>
      <c r="D192" s="168" t="s">
        <v>525</v>
      </c>
      <c r="E192" s="6" t="s">
        <v>1189</v>
      </c>
      <c r="F192" s="6" t="s">
        <v>362</v>
      </c>
      <c r="G192" s="6" t="s">
        <v>3</v>
      </c>
      <c r="H192" s="914">
        <v>38.94</v>
      </c>
      <c r="I192" s="607">
        <f t="shared" si="15"/>
        <v>19.47</v>
      </c>
      <c r="J192" s="599">
        <f t="shared" si="16"/>
        <v>12.979999999999999</v>
      </c>
      <c r="K192" s="599">
        <f t="shared" si="17"/>
        <v>46.727999999999994</v>
      </c>
      <c r="L192" s="600">
        <v>42799</v>
      </c>
      <c r="M192" s="8" t="s">
        <v>2504</v>
      </c>
      <c r="N192" s="177">
        <v>1</v>
      </c>
      <c r="O192" s="5"/>
      <c r="R192" s="713">
        <f t="shared" si="14"/>
        <v>38.94</v>
      </c>
    </row>
    <row r="193" spans="1:18" s="161" customFormat="1" ht="17.25" customHeight="1" x14ac:dyDescent="0.25">
      <c r="A193" s="469" t="s">
        <v>1089</v>
      </c>
      <c r="B193" s="886" t="s">
        <v>173</v>
      </c>
      <c r="C193" s="886" t="s">
        <v>115</v>
      </c>
      <c r="D193" s="168" t="s">
        <v>427</v>
      </c>
      <c r="E193" s="6" t="s">
        <v>1760</v>
      </c>
      <c r="F193" s="6" t="s">
        <v>347</v>
      </c>
      <c r="G193" s="6" t="s">
        <v>3</v>
      </c>
      <c r="H193" s="914">
        <v>39.909999999999997</v>
      </c>
      <c r="I193" s="607">
        <f t="shared" si="15"/>
        <v>19.954999999999998</v>
      </c>
      <c r="J193" s="599">
        <f t="shared" si="16"/>
        <v>13.303333333333333</v>
      </c>
      <c r="K193" s="599">
        <f t="shared" si="17"/>
        <v>47.891999999999996</v>
      </c>
      <c r="L193" s="600">
        <v>42799</v>
      </c>
      <c r="M193" s="8" t="s">
        <v>2504</v>
      </c>
      <c r="N193" s="177">
        <v>1</v>
      </c>
      <c r="O193" s="5"/>
      <c r="R193" s="713">
        <f t="shared" si="14"/>
        <v>39.909999999999997</v>
      </c>
    </row>
    <row r="194" spans="1:18" s="161" customFormat="1" ht="17.25" customHeight="1" x14ac:dyDescent="0.25">
      <c r="A194" s="469" t="s">
        <v>1089</v>
      </c>
      <c r="B194" s="886" t="s">
        <v>114</v>
      </c>
      <c r="C194" s="886" t="s">
        <v>178</v>
      </c>
      <c r="D194" s="168" t="s">
        <v>249</v>
      </c>
      <c r="E194" s="6" t="s">
        <v>1847</v>
      </c>
      <c r="F194" s="6" t="s">
        <v>347</v>
      </c>
      <c r="G194" s="6" t="s">
        <v>3</v>
      </c>
      <c r="H194" s="914">
        <v>37.340000000000003</v>
      </c>
      <c r="I194" s="607">
        <f t="shared" si="15"/>
        <v>18.670000000000002</v>
      </c>
      <c r="J194" s="599">
        <f t="shared" si="16"/>
        <v>12.446666666666667</v>
      </c>
      <c r="K194" s="599">
        <f t="shared" si="17"/>
        <v>44.808000000000007</v>
      </c>
      <c r="L194" s="600">
        <v>42799</v>
      </c>
      <c r="M194" s="8" t="s">
        <v>2504</v>
      </c>
      <c r="N194" s="177">
        <v>1</v>
      </c>
      <c r="O194" s="5"/>
      <c r="R194" s="713">
        <f t="shared" si="14"/>
        <v>37.340000000000003</v>
      </c>
    </row>
    <row r="195" spans="1:18" s="161" customFormat="1" ht="17.25" customHeight="1" x14ac:dyDescent="0.25">
      <c r="A195" s="469" t="s">
        <v>1089</v>
      </c>
      <c r="B195" s="886" t="s">
        <v>112</v>
      </c>
      <c r="C195" s="886" t="s">
        <v>443</v>
      </c>
      <c r="D195" s="168" t="s">
        <v>442</v>
      </c>
      <c r="E195" s="6" t="s">
        <v>153</v>
      </c>
      <c r="F195" s="6" t="s">
        <v>347</v>
      </c>
      <c r="G195" s="6" t="s">
        <v>3</v>
      </c>
      <c r="H195" s="914">
        <v>44.5</v>
      </c>
      <c r="I195" s="607">
        <f t="shared" si="15"/>
        <v>22.25</v>
      </c>
      <c r="J195" s="599">
        <f t="shared" si="16"/>
        <v>14.833333333333334</v>
      </c>
      <c r="K195" s="599">
        <f t="shared" si="17"/>
        <v>53.4</v>
      </c>
      <c r="L195" s="600">
        <v>42799</v>
      </c>
      <c r="M195" s="8" t="s">
        <v>2504</v>
      </c>
      <c r="N195" s="177">
        <v>2</v>
      </c>
      <c r="O195" s="5"/>
      <c r="R195" s="713">
        <f t="shared" si="14"/>
        <v>89</v>
      </c>
    </row>
    <row r="196" spans="1:18" s="161" customFormat="1" ht="17.25" customHeight="1" x14ac:dyDescent="0.25">
      <c r="A196" s="469" t="s">
        <v>1089</v>
      </c>
      <c r="B196" s="886" t="s">
        <v>180</v>
      </c>
      <c r="C196" s="886" t="s">
        <v>179</v>
      </c>
      <c r="D196" s="168" t="s">
        <v>385</v>
      </c>
      <c r="E196" s="6" t="s">
        <v>1753</v>
      </c>
      <c r="F196" s="6"/>
      <c r="G196" s="6" t="s">
        <v>3</v>
      </c>
      <c r="H196" s="914">
        <v>17.27</v>
      </c>
      <c r="I196" s="607">
        <f t="shared" si="15"/>
        <v>8.6349999999999998</v>
      </c>
      <c r="J196" s="599">
        <f t="shared" si="16"/>
        <v>5.7566666666666668</v>
      </c>
      <c r="K196" s="599">
        <f t="shared" si="17"/>
        <v>20.724</v>
      </c>
      <c r="L196" s="600">
        <v>42799</v>
      </c>
      <c r="M196" s="8" t="s">
        <v>2504</v>
      </c>
      <c r="N196" s="177">
        <v>2</v>
      </c>
      <c r="O196" s="5"/>
      <c r="R196" s="713">
        <f t="shared" si="14"/>
        <v>34.54</v>
      </c>
    </row>
    <row r="197" spans="1:18" s="161" customFormat="1" ht="17.25" customHeight="1" x14ac:dyDescent="0.25">
      <c r="A197" s="469" t="s">
        <v>1089</v>
      </c>
      <c r="B197" s="886" t="s">
        <v>180</v>
      </c>
      <c r="C197" s="886" t="s">
        <v>179</v>
      </c>
      <c r="D197" s="168" t="s">
        <v>385</v>
      </c>
      <c r="E197" s="6" t="s">
        <v>1755</v>
      </c>
      <c r="F197" s="6"/>
      <c r="G197" s="6" t="s">
        <v>3</v>
      </c>
      <c r="H197" s="914">
        <v>17.27</v>
      </c>
      <c r="I197" s="607">
        <f t="shared" si="15"/>
        <v>8.6349999999999998</v>
      </c>
      <c r="J197" s="599">
        <f t="shared" si="16"/>
        <v>5.7566666666666668</v>
      </c>
      <c r="K197" s="599">
        <f t="shared" si="17"/>
        <v>20.724</v>
      </c>
      <c r="L197" s="600">
        <v>42799</v>
      </c>
      <c r="M197" s="8" t="s">
        <v>2504</v>
      </c>
      <c r="N197" s="177">
        <v>6</v>
      </c>
      <c r="O197" s="5"/>
      <c r="R197" s="713">
        <f t="shared" si="14"/>
        <v>103.62</v>
      </c>
    </row>
    <row r="198" spans="1:18" s="161" customFormat="1" ht="17.25" customHeight="1" x14ac:dyDescent="0.25">
      <c r="A198" s="469" t="s">
        <v>1089</v>
      </c>
      <c r="B198" s="886" t="s">
        <v>194</v>
      </c>
      <c r="C198" s="886" t="s">
        <v>193</v>
      </c>
      <c r="D198" s="168" t="s">
        <v>444</v>
      </c>
      <c r="E198" s="6" t="s">
        <v>1754</v>
      </c>
      <c r="F198" s="6" t="s">
        <v>526</v>
      </c>
      <c r="G198" s="6" t="s">
        <v>3</v>
      </c>
      <c r="H198" s="914">
        <v>45.09</v>
      </c>
      <c r="I198" s="607">
        <f t="shared" si="15"/>
        <v>22.545000000000002</v>
      </c>
      <c r="J198" s="599">
        <f t="shared" si="16"/>
        <v>15.030000000000001</v>
      </c>
      <c r="K198" s="599">
        <f t="shared" si="17"/>
        <v>54.108000000000004</v>
      </c>
      <c r="L198" s="600">
        <v>42799</v>
      </c>
      <c r="M198" s="8" t="s">
        <v>2504</v>
      </c>
      <c r="N198" s="177">
        <v>4</v>
      </c>
      <c r="O198" s="5"/>
      <c r="R198" s="713">
        <f t="shared" si="14"/>
        <v>180.36</v>
      </c>
    </row>
    <row r="199" spans="1:18" s="161" customFormat="1" ht="17.25" customHeight="1" x14ac:dyDescent="0.25">
      <c r="A199" s="469" t="s">
        <v>1089</v>
      </c>
      <c r="B199" s="886" t="s">
        <v>43</v>
      </c>
      <c r="C199" s="886" t="s">
        <v>143</v>
      </c>
      <c r="D199" s="168" t="s">
        <v>309</v>
      </c>
      <c r="E199" s="6" t="s">
        <v>185</v>
      </c>
      <c r="F199" s="6" t="s">
        <v>362</v>
      </c>
      <c r="G199" s="6" t="s">
        <v>3</v>
      </c>
      <c r="H199" s="914">
        <v>28.06</v>
      </c>
      <c r="I199" s="607">
        <f t="shared" si="15"/>
        <v>14.03</v>
      </c>
      <c r="J199" s="599">
        <f t="shared" si="16"/>
        <v>9.3533333333333335</v>
      </c>
      <c r="K199" s="599">
        <f t="shared" si="17"/>
        <v>33.671999999999997</v>
      </c>
      <c r="L199" s="600">
        <v>42799</v>
      </c>
      <c r="M199" s="8" t="s">
        <v>2504</v>
      </c>
      <c r="N199" s="177">
        <v>5</v>
      </c>
      <c r="O199" s="5"/>
      <c r="R199" s="713">
        <f t="shared" si="14"/>
        <v>140.29999999999998</v>
      </c>
    </row>
    <row r="200" spans="1:18" s="161" customFormat="1" ht="17.25" customHeight="1" x14ac:dyDescent="0.25">
      <c r="A200" s="469" t="s">
        <v>1089</v>
      </c>
      <c r="B200" s="886" t="s">
        <v>497</v>
      </c>
      <c r="C200" s="886" t="s">
        <v>530</v>
      </c>
      <c r="D200" s="168" t="s">
        <v>529</v>
      </c>
      <c r="E200" s="6" t="s">
        <v>1400</v>
      </c>
      <c r="F200" s="6" t="s">
        <v>338</v>
      </c>
      <c r="G200" s="6" t="s">
        <v>3</v>
      </c>
      <c r="H200" s="914">
        <v>50.25</v>
      </c>
      <c r="I200" s="607">
        <f t="shared" si="15"/>
        <v>25.125</v>
      </c>
      <c r="J200" s="599">
        <f t="shared" si="16"/>
        <v>16.75</v>
      </c>
      <c r="K200" s="599">
        <f t="shared" si="17"/>
        <v>60.3</v>
      </c>
      <c r="L200" s="600">
        <v>42799</v>
      </c>
      <c r="M200" s="8" t="s">
        <v>2504</v>
      </c>
      <c r="N200" s="177">
        <v>1</v>
      </c>
      <c r="O200" s="5"/>
      <c r="R200" s="713">
        <f t="shared" si="14"/>
        <v>50.25</v>
      </c>
    </row>
    <row r="201" spans="1:18" s="161" customFormat="1" ht="17.25" customHeight="1" x14ac:dyDescent="0.25">
      <c r="A201" s="469" t="s">
        <v>1090</v>
      </c>
      <c r="B201" s="886" t="s">
        <v>1233</v>
      </c>
      <c r="C201" s="886" t="s">
        <v>1124</v>
      </c>
      <c r="D201" s="168" t="s">
        <v>1234</v>
      </c>
      <c r="E201" s="6" t="s">
        <v>1854</v>
      </c>
      <c r="F201" s="6" t="s">
        <v>1854</v>
      </c>
      <c r="G201" s="6" t="s">
        <v>3</v>
      </c>
      <c r="H201" s="915">
        <v>46.3</v>
      </c>
      <c r="I201" s="607">
        <f t="shared" si="15"/>
        <v>23.15</v>
      </c>
      <c r="J201" s="599">
        <f t="shared" si="16"/>
        <v>15.433333333333332</v>
      </c>
      <c r="K201" s="599">
        <f t="shared" si="17"/>
        <v>55.559999999999995</v>
      </c>
      <c r="L201" s="600">
        <v>42799</v>
      </c>
      <c r="M201" s="8" t="s">
        <v>2504</v>
      </c>
      <c r="N201" s="177">
        <v>10</v>
      </c>
      <c r="O201" s="5"/>
      <c r="R201" s="713">
        <f t="shared" ref="R201:R264" si="18">N201*H201</f>
        <v>463</v>
      </c>
    </row>
    <row r="202" spans="1:18" s="161" customFormat="1" ht="17.25" customHeight="1" x14ac:dyDescent="0.25">
      <c r="A202" s="469" t="s">
        <v>1090</v>
      </c>
      <c r="B202" s="886" t="s">
        <v>1233</v>
      </c>
      <c r="C202" s="886" t="s">
        <v>1124</v>
      </c>
      <c r="D202" s="168" t="s">
        <v>1234</v>
      </c>
      <c r="E202" s="6" t="s">
        <v>1855</v>
      </c>
      <c r="F202" s="6" t="s">
        <v>1855</v>
      </c>
      <c r="G202" s="6" t="s">
        <v>3</v>
      </c>
      <c r="H202" s="915">
        <v>46.3</v>
      </c>
      <c r="I202" s="607">
        <f t="shared" si="15"/>
        <v>23.15</v>
      </c>
      <c r="J202" s="599">
        <f t="shared" si="16"/>
        <v>15.433333333333332</v>
      </c>
      <c r="K202" s="599">
        <f t="shared" si="17"/>
        <v>55.559999999999995</v>
      </c>
      <c r="L202" s="600">
        <v>42799</v>
      </c>
      <c r="M202" s="8" t="s">
        <v>2504</v>
      </c>
      <c r="N202" s="177">
        <v>10</v>
      </c>
      <c r="O202" s="5"/>
      <c r="R202" s="713">
        <f t="shared" si="18"/>
        <v>463</v>
      </c>
    </row>
    <row r="203" spans="1:18" s="161" customFormat="1" ht="17.25" customHeight="1" x14ac:dyDescent="0.25">
      <c r="A203" s="469" t="s">
        <v>1090</v>
      </c>
      <c r="B203" s="886" t="s">
        <v>1233</v>
      </c>
      <c r="C203" s="886" t="s">
        <v>1124</v>
      </c>
      <c r="D203" s="168" t="s">
        <v>1234</v>
      </c>
      <c r="E203" s="6" t="s">
        <v>1856</v>
      </c>
      <c r="F203" s="6" t="s">
        <v>1856</v>
      </c>
      <c r="G203" s="6" t="s">
        <v>3</v>
      </c>
      <c r="H203" s="915">
        <v>46.3</v>
      </c>
      <c r="I203" s="607">
        <f t="shared" si="15"/>
        <v>23.15</v>
      </c>
      <c r="J203" s="599">
        <f t="shared" si="16"/>
        <v>15.433333333333332</v>
      </c>
      <c r="K203" s="599">
        <f t="shared" si="17"/>
        <v>55.559999999999995</v>
      </c>
      <c r="L203" s="600">
        <v>42799</v>
      </c>
      <c r="M203" s="8" t="s">
        <v>2504</v>
      </c>
      <c r="N203" s="177">
        <v>10</v>
      </c>
      <c r="O203" s="5"/>
      <c r="R203" s="713">
        <f t="shared" si="18"/>
        <v>463</v>
      </c>
    </row>
    <row r="204" spans="1:18" s="161" customFormat="1" ht="17.25" customHeight="1" x14ac:dyDescent="0.25">
      <c r="A204" s="469" t="s">
        <v>1090</v>
      </c>
      <c r="B204" s="886" t="s">
        <v>1249</v>
      </c>
      <c r="C204" s="886" t="s">
        <v>1265</v>
      </c>
      <c r="D204" s="168" t="s">
        <v>1266</v>
      </c>
      <c r="E204" s="6" t="s">
        <v>911</v>
      </c>
      <c r="F204" s="6" t="s">
        <v>1267</v>
      </c>
      <c r="G204" s="6" t="s">
        <v>3</v>
      </c>
      <c r="H204" s="915">
        <v>50.62</v>
      </c>
      <c r="I204" s="607">
        <f t="shared" si="15"/>
        <v>25.31</v>
      </c>
      <c r="J204" s="599">
        <f t="shared" si="16"/>
        <v>16.873333333333331</v>
      </c>
      <c r="K204" s="599">
        <f t="shared" si="17"/>
        <v>60.744</v>
      </c>
      <c r="L204" s="600">
        <v>42799</v>
      </c>
      <c r="M204" s="8" t="s">
        <v>2504</v>
      </c>
      <c r="N204" s="177">
        <v>3</v>
      </c>
      <c r="O204" s="5"/>
      <c r="R204" s="713">
        <f t="shared" si="18"/>
        <v>151.85999999999999</v>
      </c>
    </row>
    <row r="205" spans="1:18" s="161" customFormat="1" ht="17.25" customHeight="1" x14ac:dyDescent="0.25">
      <c r="A205" s="469" t="s">
        <v>1090</v>
      </c>
      <c r="B205" s="906" t="s">
        <v>842</v>
      </c>
      <c r="C205" s="892" t="s">
        <v>711</v>
      </c>
      <c r="D205" s="166" t="s">
        <v>1609</v>
      </c>
      <c r="E205" s="166" t="s">
        <v>1756</v>
      </c>
      <c r="F205" s="6"/>
      <c r="G205" s="6" t="s">
        <v>3</v>
      </c>
      <c r="H205" s="915">
        <v>38.71</v>
      </c>
      <c r="I205" s="607">
        <f t="shared" si="15"/>
        <v>19.355</v>
      </c>
      <c r="J205" s="599">
        <f t="shared" si="16"/>
        <v>12.903333333333334</v>
      </c>
      <c r="K205" s="599">
        <f t="shared" si="17"/>
        <v>46.451999999999998</v>
      </c>
      <c r="L205" s="600">
        <v>42799</v>
      </c>
      <c r="M205" s="8" t="s">
        <v>2504</v>
      </c>
      <c r="N205" s="601">
        <v>3</v>
      </c>
      <c r="O205" s="5"/>
      <c r="R205" s="713">
        <f t="shared" si="18"/>
        <v>116.13</v>
      </c>
    </row>
    <row r="206" spans="1:18" s="161" customFormat="1" ht="17.25" customHeight="1" x14ac:dyDescent="0.25">
      <c r="A206" s="469" t="s">
        <v>1091</v>
      </c>
      <c r="B206" s="886" t="s">
        <v>1233</v>
      </c>
      <c r="C206" s="886" t="s">
        <v>1124</v>
      </c>
      <c r="D206" s="168" t="s">
        <v>1234</v>
      </c>
      <c r="E206" s="6" t="s">
        <v>1857</v>
      </c>
      <c r="F206" s="6" t="s">
        <v>1857</v>
      </c>
      <c r="G206" s="6" t="s">
        <v>3</v>
      </c>
      <c r="H206" s="915">
        <v>46.3</v>
      </c>
      <c r="I206" s="607">
        <f t="shared" si="15"/>
        <v>23.15</v>
      </c>
      <c r="J206" s="599">
        <f t="shared" si="16"/>
        <v>15.433333333333332</v>
      </c>
      <c r="K206" s="599">
        <f t="shared" si="17"/>
        <v>55.559999999999995</v>
      </c>
      <c r="L206" s="600">
        <v>42799</v>
      </c>
      <c r="M206" s="8" t="s">
        <v>2504</v>
      </c>
      <c r="N206" s="177">
        <v>10</v>
      </c>
      <c r="O206" s="5"/>
      <c r="R206" s="713">
        <f t="shared" si="18"/>
        <v>463</v>
      </c>
    </row>
    <row r="207" spans="1:18" s="161" customFormat="1" ht="17.25" customHeight="1" x14ac:dyDescent="0.25">
      <c r="A207" s="469" t="s">
        <v>1091</v>
      </c>
      <c r="B207" s="886" t="s">
        <v>1233</v>
      </c>
      <c r="C207" s="886" t="s">
        <v>1124</v>
      </c>
      <c r="D207" s="168" t="s">
        <v>1234</v>
      </c>
      <c r="E207" s="6" t="s">
        <v>1858</v>
      </c>
      <c r="F207" s="6" t="s">
        <v>344</v>
      </c>
      <c r="G207" s="6" t="s">
        <v>3</v>
      </c>
      <c r="H207" s="915">
        <v>46.3</v>
      </c>
      <c r="I207" s="607">
        <f t="shared" si="15"/>
        <v>23.15</v>
      </c>
      <c r="J207" s="599">
        <f t="shared" si="16"/>
        <v>15.433333333333332</v>
      </c>
      <c r="K207" s="599">
        <f t="shared" si="17"/>
        <v>55.559999999999995</v>
      </c>
      <c r="L207" s="600">
        <v>42799</v>
      </c>
      <c r="M207" s="8" t="s">
        <v>2504</v>
      </c>
      <c r="N207" s="177">
        <v>10</v>
      </c>
      <c r="O207" s="5"/>
      <c r="R207" s="713">
        <f t="shared" si="18"/>
        <v>463</v>
      </c>
    </row>
    <row r="208" spans="1:18" s="161" customFormat="1" ht="17.25" customHeight="1" x14ac:dyDescent="0.25">
      <c r="A208" s="469" t="s">
        <v>1091</v>
      </c>
      <c r="B208" s="886" t="s">
        <v>1233</v>
      </c>
      <c r="C208" s="886" t="s">
        <v>1124</v>
      </c>
      <c r="D208" s="168" t="s">
        <v>1234</v>
      </c>
      <c r="E208" s="6" t="s">
        <v>1859</v>
      </c>
      <c r="F208" s="6" t="s">
        <v>1857</v>
      </c>
      <c r="G208" s="6" t="s">
        <v>3</v>
      </c>
      <c r="H208" s="915">
        <v>46.3</v>
      </c>
      <c r="I208" s="607">
        <f t="shared" si="15"/>
        <v>23.15</v>
      </c>
      <c r="J208" s="599">
        <f t="shared" si="16"/>
        <v>15.433333333333332</v>
      </c>
      <c r="K208" s="599">
        <f t="shared" si="17"/>
        <v>55.559999999999995</v>
      </c>
      <c r="L208" s="600">
        <v>42799</v>
      </c>
      <c r="M208" s="8" t="s">
        <v>2504</v>
      </c>
      <c r="N208" s="177">
        <v>10</v>
      </c>
      <c r="O208" s="5"/>
      <c r="R208" s="713">
        <f t="shared" si="18"/>
        <v>463</v>
      </c>
    </row>
    <row r="209" spans="1:18" s="161" customFormat="1" ht="17.25" customHeight="1" x14ac:dyDescent="0.25">
      <c r="A209" s="469" t="s">
        <v>1091</v>
      </c>
      <c r="B209" s="886" t="s">
        <v>1233</v>
      </c>
      <c r="C209" s="886" t="s">
        <v>1124</v>
      </c>
      <c r="D209" s="168" t="s">
        <v>1234</v>
      </c>
      <c r="E209" s="6" t="s">
        <v>1860</v>
      </c>
      <c r="F209" s="6" t="s">
        <v>1860</v>
      </c>
      <c r="G209" s="6" t="s">
        <v>3</v>
      </c>
      <c r="H209" s="915">
        <v>46.3</v>
      </c>
      <c r="I209" s="607">
        <f t="shared" si="15"/>
        <v>23.15</v>
      </c>
      <c r="J209" s="599">
        <f t="shared" si="16"/>
        <v>15.433333333333332</v>
      </c>
      <c r="K209" s="599">
        <f t="shared" si="17"/>
        <v>55.559999999999995</v>
      </c>
      <c r="L209" s="600">
        <v>42799</v>
      </c>
      <c r="M209" s="8" t="s">
        <v>2504</v>
      </c>
      <c r="N209" s="177">
        <v>10</v>
      </c>
      <c r="O209" s="5"/>
      <c r="R209" s="713">
        <f t="shared" si="18"/>
        <v>463</v>
      </c>
    </row>
    <row r="210" spans="1:18" s="161" customFormat="1" ht="17.25" customHeight="1" x14ac:dyDescent="0.25">
      <c r="A210" s="469" t="s">
        <v>1861</v>
      </c>
      <c r="B210" s="886" t="s">
        <v>79</v>
      </c>
      <c r="C210" s="886" t="s">
        <v>322</v>
      </c>
      <c r="D210" s="168" t="s">
        <v>278</v>
      </c>
      <c r="E210" s="6" t="s">
        <v>1862</v>
      </c>
      <c r="F210" s="6" t="s">
        <v>336</v>
      </c>
      <c r="G210" s="6" t="s">
        <v>3</v>
      </c>
      <c r="H210" s="914">
        <v>49.61</v>
      </c>
      <c r="I210" s="607">
        <f t="shared" si="15"/>
        <v>24.805</v>
      </c>
      <c r="J210" s="599">
        <f t="shared" si="16"/>
        <v>16.536666666666665</v>
      </c>
      <c r="K210" s="599">
        <f t="shared" si="17"/>
        <v>59.531999999999996</v>
      </c>
      <c r="L210" s="600">
        <v>42799</v>
      </c>
      <c r="M210" s="8" t="s">
        <v>2504</v>
      </c>
      <c r="N210" s="177">
        <v>10</v>
      </c>
      <c r="O210" s="5"/>
      <c r="R210" s="713">
        <f t="shared" si="18"/>
        <v>496.1</v>
      </c>
    </row>
    <row r="211" spans="1:18" s="161" customFormat="1" ht="17.25" customHeight="1" x14ac:dyDescent="0.25">
      <c r="A211" s="469" t="s">
        <v>1092</v>
      </c>
      <c r="B211" s="886" t="s">
        <v>1123</v>
      </c>
      <c r="C211" s="886" t="s">
        <v>1124</v>
      </c>
      <c r="D211" s="168" t="s">
        <v>1126</v>
      </c>
      <c r="E211" s="6" t="s">
        <v>1866</v>
      </c>
      <c r="F211" s="6" t="s">
        <v>1127</v>
      </c>
      <c r="G211" s="6" t="s">
        <v>3</v>
      </c>
      <c r="H211" s="914">
        <v>37.9</v>
      </c>
      <c r="I211" s="607">
        <f t="shared" si="15"/>
        <v>18.95</v>
      </c>
      <c r="J211" s="599">
        <f t="shared" si="16"/>
        <v>12.633333333333333</v>
      </c>
      <c r="K211" s="599">
        <f t="shared" si="17"/>
        <v>45.48</v>
      </c>
      <c r="L211" s="600">
        <v>42799</v>
      </c>
      <c r="M211" s="8" t="s">
        <v>2504</v>
      </c>
      <c r="N211" s="177">
        <v>1</v>
      </c>
      <c r="O211" s="5"/>
      <c r="R211" s="713">
        <f t="shared" si="18"/>
        <v>37.9</v>
      </c>
    </row>
    <row r="212" spans="1:18" s="161" customFormat="1" ht="17.25" customHeight="1" x14ac:dyDescent="0.25">
      <c r="A212" s="469" t="s">
        <v>1092</v>
      </c>
      <c r="B212" s="886" t="s">
        <v>1378</v>
      </c>
      <c r="C212" s="886" t="s">
        <v>1377</v>
      </c>
      <c r="D212" s="168" t="s">
        <v>1379</v>
      </c>
      <c r="E212" s="6" t="s">
        <v>1402</v>
      </c>
      <c r="F212" s="6"/>
      <c r="G212" s="6" t="s">
        <v>3</v>
      </c>
      <c r="H212" s="914">
        <v>42.5</v>
      </c>
      <c r="I212" s="607">
        <f t="shared" si="15"/>
        <v>21.25</v>
      </c>
      <c r="J212" s="599">
        <f t="shared" si="16"/>
        <v>14.166666666666666</v>
      </c>
      <c r="K212" s="599">
        <f t="shared" si="17"/>
        <v>51</v>
      </c>
      <c r="L212" s="600">
        <v>42799</v>
      </c>
      <c r="M212" s="8" t="s">
        <v>2504</v>
      </c>
      <c r="N212" s="177">
        <v>9</v>
      </c>
      <c r="O212" s="5"/>
      <c r="R212" s="713">
        <f t="shared" si="18"/>
        <v>382.5</v>
      </c>
    </row>
    <row r="213" spans="1:18" s="161" customFormat="1" ht="17.25" customHeight="1" x14ac:dyDescent="0.25">
      <c r="A213" s="469" t="s">
        <v>1092</v>
      </c>
      <c r="B213" s="886" t="s">
        <v>1233</v>
      </c>
      <c r="C213" s="886" t="s">
        <v>1124</v>
      </c>
      <c r="D213" s="168" t="s">
        <v>1234</v>
      </c>
      <c r="E213" s="6" t="s">
        <v>1863</v>
      </c>
      <c r="F213" s="6" t="s">
        <v>1863</v>
      </c>
      <c r="G213" s="6" t="s">
        <v>3</v>
      </c>
      <c r="H213" s="915">
        <v>46.3</v>
      </c>
      <c r="I213" s="607">
        <f t="shared" si="15"/>
        <v>23.15</v>
      </c>
      <c r="J213" s="599">
        <f t="shared" si="16"/>
        <v>15.433333333333332</v>
      </c>
      <c r="K213" s="599">
        <f t="shared" si="17"/>
        <v>55.559999999999995</v>
      </c>
      <c r="L213" s="600">
        <v>42799</v>
      </c>
      <c r="M213" s="8" t="s">
        <v>2504</v>
      </c>
      <c r="N213" s="177">
        <v>10</v>
      </c>
      <c r="O213" s="5"/>
      <c r="R213" s="713">
        <f t="shared" si="18"/>
        <v>463</v>
      </c>
    </row>
    <row r="214" spans="1:18" s="161" customFormat="1" ht="17.25" customHeight="1" x14ac:dyDescent="0.25">
      <c r="A214" s="469" t="s">
        <v>1092</v>
      </c>
      <c r="B214" s="886" t="s">
        <v>1233</v>
      </c>
      <c r="C214" s="886" t="s">
        <v>1124</v>
      </c>
      <c r="D214" s="168" t="s">
        <v>1234</v>
      </c>
      <c r="E214" s="6" t="s">
        <v>1864</v>
      </c>
      <c r="F214" s="6" t="s">
        <v>1864</v>
      </c>
      <c r="G214" s="6" t="s">
        <v>3</v>
      </c>
      <c r="H214" s="915">
        <v>46.3</v>
      </c>
      <c r="I214" s="607">
        <f t="shared" si="15"/>
        <v>23.15</v>
      </c>
      <c r="J214" s="599">
        <f t="shared" si="16"/>
        <v>15.433333333333332</v>
      </c>
      <c r="K214" s="599">
        <f t="shared" si="17"/>
        <v>55.559999999999995</v>
      </c>
      <c r="L214" s="600">
        <v>42799</v>
      </c>
      <c r="M214" s="8" t="s">
        <v>2504</v>
      </c>
      <c r="N214" s="177">
        <v>10</v>
      </c>
      <c r="O214" s="5"/>
      <c r="R214" s="713">
        <f t="shared" si="18"/>
        <v>463</v>
      </c>
    </row>
    <row r="215" spans="1:18" s="161" customFormat="1" ht="17.25" customHeight="1" x14ac:dyDescent="0.25">
      <c r="A215" s="469" t="s">
        <v>1092</v>
      </c>
      <c r="B215" s="886" t="s">
        <v>1233</v>
      </c>
      <c r="C215" s="886" t="s">
        <v>1124</v>
      </c>
      <c r="D215" s="168" t="s">
        <v>1234</v>
      </c>
      <c r="E215" s="6" t="s">
        <v>1865</v>
      </c>
      <c r="F215" s="6" t="s">
        <v>1865</v>
      </c>
      <c r="G215" s="6" t="s">
        <v>3</v>
      </c>
      <c r="H215" s="915">
        <v>46.3</v>
      </c>
      <c r="I215" s="607">
        <f t="shared" ref="I215:I279" si="19">+H215/2</f>
        <v>23.15</v>
      </c>
      <c r="J215" s="599">
        <f t="shared" ref="J215:J279" si="20">+H215/3</f>
        <v>15.433333333333332</v>
      </c>
      <c r="K215" s="599">
        <f t="shared" ref="K215:K279" si="21">+H215+(H215*20%)</f>
        <v>55.559999999999995</v>
      </c>
      <c r="L215" s="600">
        <v>42799</v>
      </c>
      <c r="M215" s="8" t="s">
        <v>2504</v>
      </c>
      <c r="N215" s="177">
        <v>10</v>
      </c>
      <c r="O215" s="5"/>
      <c r="R215" s="713">
        <f t="shared" si="18"/>
        <v>463</v>
      </c>
    </row>
    <row r="216" spans="1:18" s="161" customFormat="1" ht="17.25" customHeight="1" x14ac:dyDescent="0.25">
      <c r="A216" s="469" t="s">
        <v>1867</v>
      </c>
      <c r="B216" s="886" t="s">
        <v>1378</v>
      </c>
      <c r="C216" s="886" t="s">
        <v>1403</v>
      </c>
      <c r="D216" s="168" t="s">
        <v>1404</v>
      </c>
      <c r="E216" s="6" t="s">
        <v>1875</v>
      </c>
      <c r="F216" s="6" t="s">
        <v>1380</v>
      </c>
      <c r="G216" s="6" t="s">
        <v>3</v>
      </c>
      <c r="H216" s="914">
        <v>42.5</v>
      </c>
      <c r="I216" s="607">
        <f t="shared" si="19"/>
        <v>21.25</v>
      </c>
      <c r="J216" s="599">
        <f t="shared" si="20"/>
        <v>14.166666666666666</v>
      </c>
      <c r="K216" s="599">
        <f t="shared" si="21"/>
        <v>51</v>
      </c>
      <c r="L216" s="600">
        <v>42799</v>
      </c>
      <c r="M216" s="8" t="s">
        <v>2504</v>
      </c>
      <c r="N216" s="177">
        <v>1</v>
      </c>
      <c r="O216" s="5"/>
      <c r="R216" s="713">
        <f t="shared" si="18"/>
        <v>42.5</v>
      </c>
    </row>
    <row r="217" spans="1:18" s="161" customFormat="1" ht="17.25" customHeight="1" x14ac:dyDescent="0.25">
      <c r="A217" s="469" t="s">
        <v>1867</v>
      </c>
      <c r="B217" s="886" t="s">
        <v>849</v>
      </c>
      <c r="C217" s="886" t="s">
        <v>24</v>
      </c>
      <c r="D217" s="168" t="s">
        <v>263</v>
      </c>
      <c r="E217" s="6" t="s">
        <v>1153</v>
      </c>
      <c r="F217" s="6" t="s">
        <v>346</v>
      </c>
      <c r="G217" s="6" t="s">
        <v>3</v>
      </c>
      <c r="H217" s="914">
        <v>49.4</v>
      </c>
      <c r="I217" s="607">
        <f t="shared" si="19"/>
        <v>24.7</v>
      </c>
      <c r="J217" s="599">
        <f t="shared" si="20"/>
        <v>16.466666666666665</v>
      </c>
      <c r="K217" s="599">
        <f t="shared" si="21"/>
        <v>59.28</v>
      </c>
      <c r="L217" s="600">
        <v>42799</v>
      </c>
      <c r="M217" s="8" t="s">
        <v>2504</v>
      </c>
      <c r="N217" s="177">
        <v>1</v>
      </c>
      <c r="O217" s="5"/>
      <c r="R217" s="713">
        <f t="shared" si="18"/>
        <v>49.4</v>
      </c>
    </row>
    <row r="218" spans="1:18" s="161" customFormat="1" ht="17.25" customHeight="1" x14ac:dyDescent="0.25">
      <c r="A218" s="469" t="s">
        <v>1867</v>
      </c>
      <c r="B218" s="907" t="s">
        <v>1101</v>
      </c>
      <c r="C218" s="886" t="s">
        <v>25</v>
      </c>
      <c r="D218" s="168" t="s">
        <v>273</v>
      </c>
      <c r="E218" s="6" t="s">
        <v>1928</v>
      </c>
      <c r="F218" s="6" t="s">
        <v>346</v>
      </c>
      <c r="G218" s="6" t="s">
        <v>3</v>
      </c>
      <c r="H218" s="914">
        <v>47.7</v>
      </c>
      <c r="I218" s="607">
        <f t="shared" si="19"/>
        <v>23.85</v>
      </c>
      <c r="J218" s="599">
        <f t="shared" si="20"/>
        <v>15.9</v>
      </c>
      <c r="K218" s="599">
        <f t="shared" si="21"/>
        <v>57.24</v>
      </c>
      <c r="L218" s="600">
        <v>42799</v>
      </c>
      <c r="M218" s="8" t="s">
        <v>2504</v>
      </c>
      <c r="N218" s="177">
        <v>1</v>
      </c>
      <c r="O218" s="5"/>
      <c r="R218" s="713">
        <f t="shared" si="18"/>
        <v>47.7</v>
      </c>
    </row>
    <row r="219" spans="1:18" s="161" customFormat="1" ht="17.25" customHeight="1" x14ac:dyDescent="0.25">
      <c r="A219" s="469" t="s">
        <v>1867</v>
      </c>
      <c r="B219" s="886" t="s">
        <v>1101</v>
      </c>
      <c r="C219" s="886" t="s">
        <v>22</v>
      </c>
      <c r="D219" s="168" t="s">
        <v>264</v>
      </c>
      <c r="E219" s="6" t="s">
        <v>1737</v>
      </c>
      <c r="F219" s="6" t="s">
        <v>1927</v>
      </c>
      <c r="G219" s="6" t="s">
        <v>3</v>
      </c>
      <c r="H219" s="914">
        <v>49.4</v>
      </c>
      <c r="I219" s="607">
        <f t="shared" si="19"/>
        <v>24.7</v>
      </c>
      <c r="J219" s="599">
        <f t="shared" si="20"/>
        <v>16.466666666666665</v>
      </c>
      <c r="K219" s="599">
        <f t="shared" si="21"/>
        <v>59.28</v>
      </c>
      <c r="L219" s="600">
        <v>42799</v>
      </c>
      <c r="M219" s="8" t="s">
        <v>2504</v>
      </c>
      <c r="N219" s="177">
        <v>1</v>
      </c>
      <c r="O219" s="5"/>
      <c r="R219" s="713">
        <f t="shared" si="18"/>
        <v>49.4</v>
      </c>
    </row>
    <row r="220" spans="1:18" s="161" customFormat="1" ht="17.25" customHeight="1" x14ac:dyDescent="0.25">
      <c r="A220" s="469" t="s">
        <v>1867</v>
      </c>
      <c r="B220" s="886" t="s">
        <v>1385</v>
      </c>
      <c r="C220" s="886" t="s">
        <v>1408</v>
      </c>
      <c r="D220" s="168" t="s">
        <v>1409</v>
      </c>
      <c r="E220" s="6" t="s">
        <v>1410</v>
      </c>
      <c r="F220" s="6" t="s">
        <v>1070</v>
      </c>
      <c r="G220" s="6" t="s">
        <v>3</v>
      </c>
      <c r="H220" s="914">
        <v>39.450000000000003</v>
      </c>
      <c r="I220" s="607">
        <f t="shared" si="19"/>
        <v>19.725000000000001</v>
      </c>
      <c r="J220" s="599">
        <f t="shared" si="20"/>
        <v>13.15</v>
      </c>
      <c r="K220" s="599">
        <f t="shared" si="21"/>
        <v>47.34</v>
      </c>
      <c r="L220" s="600">
        <v>42799</v>
      </c>
      <c r="M220" s="8" t="s">
        <v>2504</v>
      </c>
      <c r="N220" s="177">
        <v>2</v>
      </c>
      <c r="O220" s="5"/>
      <c r="R220" s="713">
        <f t="shared" si="18"/>
        <v>78.900000000000006</v>
      </c>
    </row>
    <row r="221" spans="1:18" s="161" customFormat="1" ht="17.25" customHeight="1" x14ac:dyDescent="0.25">
      <c r="A221" s="469" t="s">
        <v>1867</v>
      </c>
      <c r="B221" s="886" t="s">
        <v>1385</v>
      </c>
      <c r="C221" s="886" t="s">
        <v>1386</v>
      </c>
      <c r="D221" s="168" t="s">
        <v>1387</v>
      </c>
      <c r="E221" s="6" t="s">
        <v>1253</v>
      </c>
      <c r="F221" s="6" t="s">
        <v>1070</v>
      </c>
      <c r="G221" s="6" t="s">
        <v>3</v>
      </c>
      <c r="H221" s="914">
        <v>39.450000000000003</v>
      </c>
      <c r="I221" s="607">
        <f t="shared" si="19"/>
        <v>19.725000000000001</v>
      </c>
      <c r="J221" s="599">
        <f t="shared" si="20"/>
        <v>13.15</v>
      </c>
      <c r="K221" s="599">
        <f t="shared" si="21"/>
        <v>47.34</v>
      </c>
      <c r="L221" s="600">
        <v>42799</v>
      </c>
      <c r="M221" s="8" t="s">
        <v>2504</v>
      </c>
      <c r="N221" s="177">
        <v>1</v>
      </c>
      <c r="O221" s="5"/>
      <c r="R221" s="713">
        <f t="shared" si="18"/>
        <v>39.450000000000003</v>
      </c>
    </row>
    <row r="222" spans="1:18" s="161" customFormat="1" ht="17.25" customHeight="1" x14ac:dyDescent="0.25">
      <c r="A222" s="469" t="s">
        <v>1867</v>
      </c>
      <c r="B222" s="886" t="s">
        <v>1382</v>
      </c>
      <c r="C222" s="886" t="s">
        <v>1383</v>
      </c>
      <c r="D222" s="168" t="s">
        <v>1384</v>
      </c>
      <c r="E222" s="6" t="s">
        <v>1405</v>
      </c>
      <c r="F222" s="6" t="s">
        <v>1070</v>
      </c>
      <c r="G222" s="6" t="s">
        <v>3</v>
      </c>
      <c r="H222" s="914">
        <v>50.52</v>
      </c>
      <c r="I222" s="607">
        <f t="shared" si="19"/>
        <v>25.26</v>
      </c>
      <c r="J222" s="599">
        <f t="shared" si="20"/>
        <v>16.84</v>
      </c>
      <c r="K222" s="599">
        <f t="shared" si="21"/>
        <v>60.624000000000002</v>
      </c>
      <c r="L222" s="600">
        <v>42799</v>
      </c>
      <c r="M222" s="8" t="s">
        <v>2504</v>
      </c>
      <c r="N222" s="177">
        <v>1</v>
      </c>
      <c r="O222" s="5"/>
      <c r="R222" s="713">
        <f t="shared" si="18"/>
        <v>50.52</v>
      </c>
    </row>
    <row r="223" spans="1:18" s="161" customFormat="1" ht="17.25" customHeight="1" x14ac:dyDescent="0.25">
      <c r="A223" s="469" t="s">
        <v>1867</v>
      </c>
      <c r="B223" s="886" t="s">
        <v>1374</v>
      </c>
      <c r="C223" s="886" t="s">
        <v>1375</v>
      </c>
      <c r="D223" s="168" t="s">
        <v>1376</v>
      </c>
      <c r="E223" s="6" t="s">
        <v>621</v>
      </c>
      <c r="F223" s="6" t="s">
        <v>775</v>
      </c>
      <c r="G223" s="6" t="s">
        <v>3</v>
      </c>
      <c r="H223" s="914">
        <v>39.450000000000003</v>
      </c>
      <c r="I223" s="607">
        <f t="shared" si="19"/>
        <v>19.725000000000001</v>
      </c>
      <c r="J223" s="599">
        <f t="shared" si="20"/>
        <v>13.15</v>
      </c>
      <c r="K223" s="599">
        <f t="shared" si="21"/>
        <v>47.34</v>
      </c>
      <c r="L223" s="600">
        <v>42799</v>
      </c>
      <c r="M223" s="8" t="s">
        <v>2504</v>
      </c>
      <c r="N223" s="177">
        <v>1</v>
      </c>
      <c r="O223" s="5"/>
      <c r="R223" s="713">
        <f t="shared" si="18"/>
        <v>39.450000000000003</v>
      </c>
    </row>
    <row r="224" spans="1:18" s="161" customFormat="1" ht="17.25" customHeight="1" x14ac:dyDescent="0.25">
      <c r="A224" s="469" t="s">
        <v>1867</v>
      </c>
      <c r="B224" s="886" t="s">
        <v>1374</v>
      </c>
      <c r="C224" s="886" t="s">
        <v>1375</v>
      </c>
      <c r="D224" s="168" t="s">
        <v>1376</v>
      </c>
      <c r="E224" s="6" t="s">
        <v>1022</v>
      </c>
      <c r="F224" s="6" t="s">
        <v>775</v>
      </c>
      <c r="G224" s="6" t="s">
        <v>3</v>
      </c>
      <c r="H224" s="914">
        <v>39.450000000000003</v>
      </c>
      <c r="I224" s="607">
        <f t="shared" si="19"/>
        <v>19.725000000000001</v>
      </c>
      <c r="J224" s="599">
        <f t="shared" si="20"/>
        <v>13.15</v>
      </c>
      <c r="K224" s="599">
        <f t="shared" si="21"/>
        <v>47.34</v>
      </c>
      <c r="L224" s="600">
        <v>42799</v>
      </c>
      <c r="M224" s="8" t="s">
        <v>2504</v>
      </c>
      <c r="N224" s="177">
        <v>1</v>
      </c>
      <c r="O224" s="5"/>
      <c r="R224" s="713">
        <f t="shared" si="18"/>
        <v>39.450000000000003</v>
      </c>
    </row>
    <row r="225" spans="1:18" s="161" customFormat="1" ht="17.25" customHeight="1" x14ac:dyDescent="0.25">
      <c r="A225" s="469" t="s">
        <v>1867</v>
      </c>
      <c r="B225" s="886" t="s">
        <v>1168</v>
      </c>
      <c r="C225" s="886" t="s">
        <v>1105</v>
      </c>
      <c r="D225" s="168" t="s">
        <v>1107</v>
      </c>
      <c r="E225" s="6" t="s">
        <v>1118</v>
      </c>
      <c r="F225" s="6" t="s">
        <v>1108</v>
      </c>
      <c r="G225" s="6" t="s">
        <v>3</v>
      </c>
      <c r="H225" s="914">
        <v>13.32</v>
      </c>
      <c r="I225" s="607">
        <f t="shared" si="19"/>
        <v>6.66</v>
      </c>
      <c r="J225" s="599">
        <f t="shared" si="20"/>
        <v>4.4400000000000004</v>
      </c>
      <c r="K225" s="599">
        <f t="shared" si="21"/>
        <v>15.984</v>
      </c>
      <c r="L225" s="600">
        <v>42799</v>
      </c>
      <c r="M225" s="8" t="s">
        <v>2504</v>
      </c>
      <c r="N225" s="177">
        <v>9</v>
      </c>
      <c r="O225" s="5"/>
      <c r="R225" s="713">
        <f t="shared" si="18"/>
        <v>119.88</v>
      </c>
    </row>
    <row r="226" spans="1:18" s="161" customFormat="1" ht="17.25" customHeight="1" x14ac:dyDescent="0.25">
      <c r="A226" s="469" t="s">
        <v>1867</v>
      </c>
      <c r="B226" s="886" t="s">
        <v>1177</v>
      </c>
      <c r="C226" s="886" t="s">
        <v>160</v>
      </c>
      <c r="D226" s="168" t="s">
        <v>998</v>
      </c>
      <c r="E226" s="168" t="s">
        <v>1874</v>
      </c>
      <c r="F226" s="6" t="s">
        <v>968</v>
      </c>
      <c r="G226" s="6" t="s">
        <v>3</v>
      </c>
      <c r="H226" s="914">
        <v>51.73</v>
      </c>
      <c r="I226" s="607">
        <f t="shared" si="19"/>
        <v>25.864999999999998</v>
      </c>
      <c r="J226" s="599">
        <f t="shared" si="20"/>
        <v>17.243333333333332</v>
      </c>
      <c r="K226" s="599">
        <f t="shared" si="21"/>
        <v>62.075999999999993</v>
      </c>
      <c r="L226" s="600">
        <v>42799</v>
      </c>
      <c r="M226" s="8" t="s">
        <v>2504</v>
      </c>
      <c r="N226" s="177">
        <v>4</v>
      </c>
      <c r="O226" s="5"/>
      <c r="R226" s="713">
        <f t="shared" si="18"/>
        <v>206.92</v>
      </c>
    </row>
    <row r="227" spans="1:18" s="161" customFormat="1" ht="17.25" customHeight="1" x14ac:dyDescent="0.25">
      <c r="A227" s="469" t="s">
        <v>1867</v>
      </c>
      <c r="B227" s="886" t="s">
        <v>1547</v>
      </c>
      <c r="C227" s="886" t="s">
        <v>166</v>
      </c>
      <c r="D227" s="168" t="s">
        <v>233</v>
      </c>
      <c r="E227" s="6" t="s">
        <v>804</v>
      </c>
      <c r="F227" s="6" t="s">
        <v>343</v>
      </c>
      <c r="G227" s="6" t="s">
        <v>3</v>
      </c>
      <c r="H227" s="914">
        <v>34.200000000000003</v>
      </c>
      <c r="I227" s="607">
        <f t="shared" si="19"/>
        <v>17.100000000000001</v>
      </c>
      <c r="J227" s="599">
        <f t="shared" si="20"/>
        <v>11.4</v>
      </c>
      <c r="K227" s="599">
        <f t="shared" si="21"/>
        <v>41.040000000000006</v>
      </c>
      <c r="L227" s="600">
        <v>42799</v>
      </c>
      <c r="M227" s="8" t="s">
        <v>2504</v>
      </c>
      <c r="N227" s="177">
        <v>1</v>
      </c>
      <c r="O227" s="5"/>
      <c r="R227" s="713">
        <f t="shared" si="18"/>
        <v>34.200000000000003</v>
      </c>
    </row>
    <row r="228" spans="1:18" s="161" customFormat="1" ht="17.25" customHeight="1" x14ac:dyDescent="0.25">
      <c r="A228" s="469" t="s">
        <v>1867</v>
      </c>
      <c r="B228" s="886" t="s">
        <v>113</v>
      </c>
      <c r="C228" s="886" t="s">
        <v>175</v>
      </c>
      <c r="D228" s="168" t="s">
        <v>282</v>
      </c>
      <c r="E228" s="6" t="s">
        <v>176</v>
      </c>
      <c r="F228" s="6" t="s">
        <v>338</v>
      </c>
      <c r="G228" s="6" t="s">
        <v>3</v>
      </c>
      <c r="H228" s="914">
        <v>42.29</v>
      </c>
      <c r="I228" s="607">
        <f t="shared" si="19"/>
        <v>21.145</v>
      </c>
      <c r="J228" s="599">
        <f t="shared" si="20"/>
        <v>14.096666666666666</v>
      </c>
      <c r="K228" s="599">
        <f t="shared" si="21"/>
        <v>50.747999999999998</v>
      </c>
      <c r="L228" s="600">
        <v>42799</v>
      </c>
      <c r="M228" s="8" t="s">
        <v>2504</v>
      </c>
      <c r="N228" s="177">
        <v>1</v>
      </c>
      <c r="O228" s="5"/>
      <c r="R228" s="713">
        <f t="shared" si="18"/>
        <v>42.29</v>
      </c>
    </row>
    <row r="229" spans="1:18" s="161" customFormat="1" ht="17.25" customHeight="1" x14ac:dyDescent="0.25">
      <c r="A229" s="469" t="s">
        <v>1867</v>
      </c>
      <c r="B229" s="886" t="s">
        <v>1101</v>
      </c>
      <c r="C229" s="892" t="s">
        <v>1120</v>
      </c>
      <c r="D229" s="166" t="s">
        <v>1121</v>
      </c>
      <c r="E229" s="6" t="s">
        <v>804</v>
      </c>
      <c r="F229" s="6" t="s">
        <v>875</v>
      </c>
      <c r="G229" s="6" t="s">
        <v>3</v>
      </c>
      <c r="H229" s="915">
        <v>57.8</v>
      </c>
      <c r="I229" s="607">
        <f t="shared" si="19"/>
        <v>28.9</v>
      </c>
      <c r="J229" s="599">
        <f t="shared" si="20"/>
        <v>19.266666666666666</v>
      </c>
      <c r="K229" s="599">
        <f t="shared" si="21"/>
        <v>69.36</v>
      </c>
      <c r="L229" s="600">
        <v>42799</v>
      </c>
      <c r="M229" s="8" t="s">
        <v>2504</v>
      </c>
      <c r="N229" s="177">
        <v>1</v>
      </c>
      <c r="O229" s="5"/>
      <c r="R229" s="713">
        <f t="shared" si="18"/>
        <v>57.8</v>
      </c>
    </row>
    <row r="230" spans="1:18" s="161" customFormat="1" ht="17.25" customHeight="1" x14ac:dyDescent="0.25">
      <c r="A230" s="469" t="s">
        <v>1867</v>
      </c>
      <c r="B230" s="886" t="s">
        <v>1233</v>
      </c>
      <c r="C230" s="886" t="s">
        <v>1238</v>
      </c>
      <c r="D230" s="168" t="s">
        <v>1239</v>
      </c>
      <c r="E230" s="6" t="s">
        <v>804</v>
      </c>
      <c r="F230" s="6" t="s">
        <v>344</v>
      </c>
      <c r="G230" s="6" t="s">
        <v>3</v>
      </c>
      <c r="H230" s="915">
        <v>46.3</v>
      </c>
      <c r="I230" s="607">
        <f t="shared" si="19"/>
        <v>23.15</v>
      </c>
      <c r="J230" s="599">
        <f t="shared" si="20"/>
        <v>15.433333333333332</v>
      </c>
      <c r="K230" s="599">
        <f t="shared" si="21"/>
        <v>55.559999999999995</v>
      </c>
      <c r="L230" s="600">
        <v>42799</v>
      </c>
      <c r="M230" s="8" t="s">
        <v>2504</v>
      </c>
      <c r="N230" s="177">
        <v>1</v>
      </c>
      <c r="O230" s="5"/>
      <c r="R230" s="713">
        <f t="shared" si="18"/>
        <v>46.3</v>
      </c>
    </row>
    <row r="231" spans="1:18" s="161" customFormat="1" ht="17.25" customHeight="1" x14ac:dyDescent="0.25">
      <c r="A231" s="469" t="s">
        <v>1867</v>
      </c>
      <c r="B231" s="886" t="s">
        <v>1101</v>
      </c>
      <c r="C231" s="886" t="s">
        <v>104</v>
      </c>
      <c r="D231" s="168" t="s">
        <v>1534</v>
      </c>
      <c r="E231" s="6" t="s">
        <v>1122</v>
      </c>
      <c r="F231" s="6" t="s">
        <v>1160</v>
      </c>
      <c r="G231" s="6" t="s">
        <v>3</v>
      </c>
      <c r="H231" s="915">
        <v>58.66</v>
      </c>
      <c r="I231" s="607">
        <f t="shared" si="19"/>
        <v>29.33</v>
      </c>
      <c r="J231" s="599">
        <f t="shared" si="20"/>
        <v>19.553333333333331</v>
      </c>
      <c r="K231" s="599">
        <f t="shared" si="21"/>
        <v>70.391999999999996</v>
      </c>
      <c r="L231" s="600">
        <v>42799</v>
      </c>
      <c r="M231" s="8" t="s">
        <v>2504</v>
      </c>
      <c r="N231" s="177">
        <v>1</v>
      </c>
      <c r="O231" s="5"/>
      <c r="R231" s="713">
        <f t="shared" si="18"/>
        <v>58.66</v>
      </c>
    </row>
    <row r="232" spans="1:18" s="161" customFormat="1" ht="17.25" customHeight="1" x14ac:dyDescent="0.25">
      <c r="A232" s="469" t="s">
        <v>1867</v>
      </c>
      <c r="B232" s="886" t="s">
        <v>1101</v>
      </c>
      <c r="C232" s="886" t="s">
        <v>202</v>
      </c>
      <c r="D232" s="168" t="s">
        <v>265</v>
      </c>
      <c r="E232" s="6"/>
      <c r="F232" s="6"/>
      <c r="G232" s="6" t="s">
        <v>3</v>
      </c>
      <c r="H232" s="915">
        <v>49.9</v>
      </c>
      <c r="I232" s="607">
        <f t="shared" si="19"/>
        <v>24.95</v>
      </c>
      <c r="J232" s="599">
        <f t="shared" si="20"/>
        <v>16.633333333333333</v>
      </c>
      <c r="K232" s="599">
        <f t="shared" si="21"/>
        <v>59.879999999999995</v>
      </c>
      <c r="L232" s="600">
        <v>42799</v>
      </c>
      <c r="M232" s="8" t="s">
        <v>2504</v>
      </c>
      <c r="N232" s="177">
        <v>4</v>
      </c>
      <c r="O232" s="5"/>
      <c r="R232" s="713">
        <f t="shared" si="18"/>
        <v>199.6</v>
      </c>
    </row>
    <row r="233" spans="1:18" s="161" customFormat="1" ht="17.25" customHeight="1" x14ac:dyDescent="0.25">
      <c r="A233" s="469" t="s">
        <v>1867</v>
      </c>
      <c r="B233" s="886" t="s">
        <v>1249</v>
      </c>
      <c r="C233" s="886" t="s">
        <v>1268</v>
      </c>
      <c r="D233" s="168" t="s">
        <v>1269</v>
      </c>
      <c r="E233" s="6" t="s">
        <v>642</v>
      </c>
      <c r="F233" s="6" t="s">
        <v>803</v>
      </c>
      <c r="G233" s="6" t="s">
        <v>3</v>
      </c>
      <c r="H233" s="915">
        <v>37.9</v>
      </c>
      <c r="I233" s="607">
        <f t="shared" si="19"/>
        <v>18.95</v>
      </c>
      <c r="J233" s="599">
        <f t="shared" si="20"/>
        <v>12.633333333333333</v>
      </c>
      <c r="K233" s="599">
        <f t="shared" si="21"/>
        <v>45.48</v>
      </c>
      <c r="L233" s="600">
        <v>42799</v>
      </c>
      <c r="M233" s="8" t="s">
        <v>2504</v>
      </c>
      <c r="N233" s="177">
        <v>1</v>
      </c>
      <c r="O233" s="5"/>
      <c r="R233" s="713">
        <f t="shared" si="18"/>
        <v>37.9</v>
      </c>
    </row>
    <row r="234" spans="1:18" s="161" customFormat="1" ht="17.25" customHeight="1" x14ac:dyDescent="0.25">
      <c r="A234" s="469" t="s">
        <v>1137</v>
      </c>
      <c r="B234" s="886" t="s">
        <v>1131</v>
      </c>
      <c r="C234" s="886" t="s">
        <v>541</v>
      </c>
      <c r="D234" s="168" t="s">
        <v>742</v>
      </c>
      <c r="E234" s="6" t="s">
        <v>1908</v>
      </c>
      <c r="F234" s="6" t="s">
        <v>548</v>
      </c>
      <c r="G234" s="6" t="s">
        <v>3</v>
      </c>
      <c r="H234" s="914">
        <v>48.19</v>
      </c>
      <c r="I234" s="607">
        <f t="shared" si="19"/>
        <v>24.094999999999999</v>
      </c>
      <c r="J234" s="599">
        <f t="shared" si="20"/>
        <v>16.063333333333333</v>
      </c>
      <c r="K234" s="599">
        <f t="shared" si="21"/>
        <v>57.827999999999996</v>
      </c>
      <c r="L234" s="600">
        <v>42799</v>
      </c>
      <c r="M234" s="8" t="s">
        <v>2504</v>
      </c>
      <c r="N234" s="177">
        <v>6</v>
      </c>
      <c r="O234" s="5"/>
      <c r="R234" s="713">
        <f t="shared" si="18"/>
        <v>289.14</v>
      </c>
    </row>
    <row r="235" spans="1:18" s="161" customFormat="1" ht="17.25" customHeight="1" x14ac:dyDescent="0.25">
      <c r="A235" s="469" t="s">
        <v>1137</v>
      </c>
      <c r="B235" s="886" t="s">
        <v>1131</v>
      </c>
      <c r="C235" s="886" t="s">
        <v>541</v>
      </c>
      <c r="D235" s="168" t="s">
        <v>742</v>
      </c>
      <c r="E235" s="6" t="s">
        <v>1400</v>
      </c>
      <c r="F235" s="6" t="s">
        <v>548</v>
      </c>
      <c r="G235" s="6" t="s">
        <v>3</v>
      </c>
      <c r="H235" s="914">
        <v>48.19</v>
      </c>
      <c r="I235" s="607">
        <f t="shared" si="19"/>
        <v>24.094999999999999</v>
      </c>
      <c r="J235" s="599">
        <f t="shared" si="20"/>
        <v>16.063333333333333</v>
      </c>
      <c r="K235" s="599">
        <f t="shared" si="21"/>
        <v>57.827999999999996</v>
      </c>
      <c r="L235" s="600">
        <v>42799</v>
      </c>
      <c r="M235" s="8" t="s">
        <v>2504</v>
      </c>
      <c r="N235" s="177">
        <v>1</v>
      </c>
      <c r="O235" s="5"/>
      <c r="R235" s="713">
        <f t="shared" si="18"/>
        <v>48.19</v>
      </c>
    </row>
    <row r="236" spans="1:18" s="161" customFormat="1" ht="17.25" customHeight="1" x14ac:dyDescent="0.25">
      <c r="A236" s="469" t="s">
        <v>1137</v>
      </c>
      <c r="B236" s="886" t="s">
        <v>1131</v>
      </c>
      <c r="C236" s="886" t="s">
        <v>541</v>
      </c>
      <c r="D236" s="168" t="s">
        <v>742</v>
      </c>
      <c r="E236" s="6" t="s">
        <v>621</v>
      </c>
      <c r="F236" s="6" t="s">
        <v>548</v>
      </c>
      <c r="G236" s="6" t="s">
        <v>3</v>
      </c>
      <c r="H236" s="914">
        <v>48.19</v>
      </c>
      <c r="I236" s="607">
        <f t="shared" si="19"/>
        <v>24.094999999999999</v>
      </c>
      <c r="J236" s="599">
        <f t="shared" si="20"/>
        <v>16.063333333333333</v>
      </c>
      <c r="K236" s="599">
        <f t="shared" si="21"/>
        <v>57.827999999999996</v>
      </c>
      <c r="L236" s="600">
        <v>42799</v>
      </c>
      <c r="M236" s="8" t="s">
        <v>2504</v>
      </c>
      <c r="N236" s="177">
        <v>3</v>
      </c>
      <c r="O236" s="5"/>
      <c r="R236" s="713">
        <f t="shared" si="18"/>
        <v>144.57</v>
      </c>
    </row>
    <row r="237" spans="1:18" s="161" customFormat="1" ht="17.25" customHeight="1" x14ac:dyDescent="0.25">
      <c r="A237" s="469" t="s">
        <v>1137</v>
      </c>
      <c r="B237" s="886" t="s">
        <v>1903</v>
      </c>
      <c r="C237" s="886" t="s">
        <v>541</v>
      </c>
      <c r="D237" s="168" t="s">
        <v>742</v>
      </c>
      <c r="E237" s="6" t="s">
        <v>1909</v>
      </c>
      <c r="F237" s="6" t="s">
        <v>548</v>
      </c>
      <c r="G237" s="6" t="s">
        <v>3</v>
      </c>
      <c r="H237" s="914">
        <v>48.19</v>
      </c>
      <c r="I237" s="607">
        <f t="shared" si="19"/>
        <v>24.094999999999999</v>
      </c>
      <c r="J237" s="599">
        <f t="shared" si="20"/>
        <v>16.063333333333333</v>
      </c>
      <c r="K237" s="599">
        <f t="shared" si="21"/>
        <v>57.827999999999996</v>
      </c>
      <c r="L237" s="600">
        <v>42799</v>
      </c>
      <c r="M237" s="8" t="s">
        <v>2504</v>
      </c>
      <c r="N237" s="177">
        <v>5</v>
      </c>
      <c r="O237" s="5"/>
      <c r="R237" s="713">
        <f t="shared" si="18"/>
        <v>240.95</v>
      </c>
    </row>
    <row r="238" spans="1:18" s="161" customFormat="1" ht="17.25" customHeight="1" x14ac:dyDescent="0.25">
      <c r="A238" s="469" t="s">
        <v>1137</v>
      </c>
      <c r="B238" s="886" t="s">
        <v>1131</v>
      </c>
      <c r="C238" s="886" t="s">
        <v>540</v>
      </c>
      <c r="D238" s="168" t="s">
        <v>1399</v>
      </c>
      <c r="E238" s="6" t="s">
        <v>1133</v>
      </c>
      <c r="F238" s="6" t="s">
        <v>346</v>
      </c>
      <c r="G238" s="6" t="s">
        <v>3</v>
      </c>
      <c r="H238" s="914">
        <v>58.66</v>
      </c>
      <c r="I238" s="607">
        <f t="shared" si="19"/>
        <v>29.33</v>
      </c>
      <c r="J238" s="599">
        <f t="shared" si="20"/>
        <v>19.553333333333331</v>
      </c>
      <c r="K238" s="599">
        <f t="shared" si="21"/>
        <v>70.391999999999996</v>
      </c>
      <c r="L238" s="600">
        <v>42799</v>
      </c>
      <c r="M238" s="8" t="s">
        <v>2504</v>
      </c>
      <c r="N238" s="177">
        <v>6</v>
      </c>
      <c r="O238" s="5"/>
      <c r="R238" s="713">
        <f t="shared" si="18"/>
        <v>351.96</v>
      </c>
    </row>
    <row r="239" spans="1:18" s="161" customFormat="1" ht="17.25" customHeight="1" x14ac:dyDescent="0.25">
      <c r="A239" s="469" t="s">
        <v>1137</v>
      </c>
      <c r="B239" s="886" t="s">
        <v>1131</v>
      </c>
      <c r="C239" s="886" t="s">
        <v>540</v>
      </c>
      <c r="D239" s="168" t="s">
        <v>1399</v>
      </c>
      <c r="E239" s="6" t="s">
        <v>746</v>
      </c>
      <c r="F239" s="6" t="s">
        <v>346</v>
      </c>
      <c r="G239" s="6" t="s">
        <v>3</v>
      </c>
      <c r="H239" s="914">
        <v>58.66</v>
      </c>
      <c r="I239" s="607">
        <f t="shared" si="19"/>
        <v>29.33</v>
      </c>
      <c r="J239" s="599">
        <f t="shared" si="20"/>
        <v>19.553333333333331</v>
      </c>
      <c r="K239" s="599">
        <f t="shared" si="21"/>
        <v>70.391999999999996</v>
      </c>
      <c r="L239" s="600">
        <v>42799</v>
      </c>
      <c r="M239" s="8" t="s">
        <v>2504</v>
      </c>
      <c r="N239" s="177">
        <v>3</v>
      </c>
      <c r="O239" s="5"/>
      <c r="R239" s="713">
        <f t="shared" si="18"/>
        <v>175.98</v>
      </c>
    </row>
    <row r="240" spans="1:18" s="161" customFormat="1" ht="17.25" customHeight="1" x14ac:dyDescent="0.25">
      <c r="A240" s="469" t="s">
        <v>1896</v>
      </c>
      <c r="B240" s="886" t="s">
        <v>1131</v>
      </c>
      <c r="C240" s="886" t="s">
        <v>184</v>
      </c>
      <c r="D240" s="168" t="s">
        <v>258</v>
      </c>
      <c r="E240" s="6" t="s">
        <v>911</v>
      </c>
      <c r="F240" s="6" t="s">
        <v>346</v>
      </c>
      <c r="G240" s="6" t="s">
        <v>3</v>
      </c>
      <c r="H240" s="914">
        <v>46.68</v>
      </c>
      <c r="I240" s="607">
        <f t="shared" si="19"/>
        <v>23.34</v>
      </c>
      <c r="J240" s="599">
        <f t="shared" si="20"/>
        <v>15.56</v>
      </c>
      <c r="K240" s="599">
        <f t="shared" si="21"/>
        <v>56.015999999999998</v>
      </c>
      <c r="L240" s="600">
        <v>42799</v>
      </c>
      <c r="M240" s="8" t="s">
        <v>2504</v>
      </c>
      <c r="N240" s="177">
        <v>1</v>
      </c>
      <c r="O240" s="5"/>
      <c r="R240" s="713">
        <f t="shared" si="18"/>
        <v>46.68</v>
      </c>
    </row>
    <row r="241" spans="1:18" s="161" customFormat="1" ht="17.25" customHeight="1" x14ac:dyDescent="0.25">
      <c r="A241" s="469" t="s">
        <v>1896</v>
      </c>
      <c r="B241" s="886" t="s">
        <v>586</v>
      </c>
      <c r="C241" s="886" t="s">
        <v>21</v>
      </c>
      <c r="D241" s="168" t="s">
        <v>262</v>
      </c>
      <c r="E241" s="6" t="s">
        <v>1900</v>
      </c>
      <c r="F241" s="6" t="s">
        <v>1900</v>
      </c>
      <c r="G241" s="6" t="s">
        <v>3</v>
      </c>
      <c r="H241" s="914">
        <v>49.4</v>
      </c>
      <c r="I241" s="607">
        <f t="shared" si="19"/>
        <v>24.7</v>
      </c>
      <c r="J241" s="599">
        <f t="shared" si="20"/>
        <v>16.466666666666665</v>
      </c>
      <c r="K241" s="599">
        <f t="shared" si="21"/>
        <v>59.28</v>
      </c>
      <c r="L241" s="600">
        <v>42799</v>
      </c>
      <c r="M241" s="8" t="s">
        <v>2504</v>
      </c>
      <c r="N241" s="177">
        <v>1</v>
      </c>
      <c r="O241" s="5"/>
      <c r="R241" s="713">
        <f t="shared" si="18"/>
        <v>49.4</v>
      </c>
    </row>
    <row r="242" spans="1:18" s="161" customFormat="1" ht="17.25" customHeight="1" x14ac:dyDescent="0.25">
      <c r="A242" s="469" t="s">
        <v>1896</v>
      </c>
      <c r="B242" s="886" t="s">
        <v>150</v>
      </c>
      <c r="C242" s="886" t="s">
        <v>21</v>
      </c>
      <c r="D242" s="168" t="s">
        <v>262</v>
      </c>
      <c r="E242" s="6" t="s">
        <v>1897</v>
      </c>
      <c r="F242" s="6" t="s">
        <v>346</v>
      </c>
      <c r="G242" s="6" t="s">
        <v>3</v>
      </c>
      <c r="H242" s="914">
        <v>49.4</v>
      </c>
      <c r="I242" s="607">
        <f t="shared" si="19"/>
        <v>24.7</v>
      </c>
      <c r="J242" s="599">
        <f t="shared" si="20"/>
        <v>16.466666666666665</v>
      </c>
      <c r="K242" s="599">
        <f t="shared" si="21"/>
        <v>59.28</v>
      </c>
      <c r="L242" s="600">
        <v>42799</v>
      </c>
      <c r="M242" s="8" t="s">
        <v>2504</v>
      </c>
      <c r="N242" s="177">
        <v>4</v>
      </c>
      <c r="O242" s="5"/>
      <c r="R242" s="713">
        <f t="shared" si="18"/>
        <v>197.6</v>
      </c>
    </row>
    <row r="243" spans="1:18" s="161" customFormat="1" ht="17.25" customHeight="1" x14ac:dyDescent="0.25">
      <c r="A243" s="469" t="s">
        <v>1896</v>
      </c>
      <c r="B243" s="886" t="s">
        <v>103</v>
      </c>
      <c r="C243" s="886" t="s">
        <v>21</v>
      </c>
      <c r="D243" s="168" t="s">
        <v>262</v>
      </c>
      <c r="E243" s="6" t="s">
        <v>1910</v>
      </c>
      <c r="F243" s="6" t="s">
        <v>346</v>
      </c>
      <c r="G243" s="6" t="s">
        <v>3</v>
      </c>
      <c r="H243" s="914">
        <v>49.4</v>
      </c>
      <c r="I243" s="607">
        <f t="shared" si="19"/>
        <v>24.7</v>
      </c>
      <c r="J243" s="599">
        <f t="shared" si="20"/>
        <v>16.466666666666665</v>
      </c>
      <c r="K243" s="599">
        <f t="shared" si="21"/>
        <v>59.28</v>
      </c>
      <c r="L243" s="600">
        <v>42799</v>
      </c>
      <c r="M243" s="8" t="s">
        <v>2504</v>
      </c>
      <c r="N243" s="177">
        <v>1</v>
      </c>
      <c r="O243" s="5"/>
      <c r="R243" s="713">
        <f t="shared" si="18"/>
        <v>49.4</v>
      </c>
    </row>
    <row r="244" spans="1:18" s="161" customFormat="1" ht="17.25" customHeight="1" x14ac:dyDescent="0.25">
      <c r="A244" s="469" t="s">
        <v>1896</v>
      </c>
      <c r="B244" s="886" t="s">
        <v>103</v>
      </c>
      <c r="C244" s="886" t="s">
        <v>22</v>
      </c>
      <c r="D244" s="168" t="s">
        <v>264</v>
      </c>
      <c r="E244" s="6" t="s">
        <v>155</v>
      </c>
      <c r="F244" s="6" t="s">
        <v>346</v>
      </c>
      <c r="G244" s="6" t="s">
        <v>3</v>
      </c>
      <c r="H244" s="914">
        <v>49.4</v>
      </c>
      <c r="I244" s="607">
        <f t="shared" si="19"/>
        <v>24.7</v>
      </c>
      <c r="J244" s="599">
        <f t="shared" si="20"/>
        <v>16.466666666666665</v>
      </c>
      <c r="K244" s="599">
        <f t="shared" si="21"/>
        <v>59.28</v>
      </c>
      <c r="L244" s="600">
        <v>42799</v>
      </c>
      <c r="M244" s="8" t="s">
        <v>2504</v>
      </c>
      <c r="N244" s="177">
        <v>5</v>
      </c>
      <c r="O244" s="5"/>
      <c r="R244" s="713">
        <f t="shared" si="18"/>
        <v>247</v>
      </c>
    </row>
    <row r="245" spans="1:18" s="161" customFormat="1" ht="17.25" customHeight="1" x14ac:dyDescent="0.25">
      <c r="A245" s="469" t="s">
        <v>1896</v>
      </c>
      <c r="B245" s="886" t="s">
        <v>103</v>
      </c>
      <c r="C245" s="886" t="s">
        <v>205</v>
      </c>
      <c r="D245" s="168" t="s">
        <v>275</v>
      </c>
      <c r="E245" s="6" t="s">
        <v>1911</v>
      </c>
      <c r="F245" s="6" t="s">
        <v>346</v>
      </c>
      <c r="G245" s="6" t="s">
        <v>3</v>
      </c>
      <c r="H245" s="914">
        <v>47.7</v>
      </c>
      <c r="I245" s="607">
        <f t="shared" si="19"/>
        <v>23.85</v>
      </c>
      <c r="J245" s="599">
        <f t="shared" si="20"/>
        <v>15.9</v>
      </c>
      <c r="K245" s="599">
        <f t="shared" si="21"/>
        <v>57.24</v>
      </c>
      <c r="L245" s="600">
        <v>42799</v>
      </c>
      <c r="M245" s="8" t="s">
        <v>2504</v>
      </c>
      <c r="N245" s="177">
        <v>1</v>
      </c>
      <c r="O245" s="5"/>
      <c r="R245" s="713">
        <f t="shared" si="18"/>
        <v>47.7</v>
      </c>
    </row>
    <row r="246" spans="1:18" s="161" customFormat="1" ht="17.25" customHeight="1" x14ac:dyDescent="0.25">
      <c r="A246" s="469" t="s">
        <v>1896</v>
      </c>
      <c r="B246" s="886" t="s">
        <v>849</v>
      </c>
      <c r="C246" s="886" t="s">
        <v>205</v>
      </c>
      <c r="D246" s="168" t="s">
        <v>275</v>
      </c>
      <c r="E246" s="6" t="s">
        <v>1912</v>
      </c>
      <c r="F246" s="6" t="s">
        <v>346</v>
      </c>
      <c r="G246" s="6" t="s">
        <v>3</v>
      </c>
      <c r="H246" s="914">
        <v>47.7</v>
      </c>
      <c r="I246" s="607">
        <f t="shared" si="19"/>
        <v>23.85</v>
      </c>
      <c r="J246" s="599">
        <f t="shared" si="20"/>
        <v>15.9</v>
      </c>
      <c r="K246" s="599">
        <f t="shared" si="21"/>
        <v>57.24</v>
      </c>
      <c r="L246" s="600">
        <v>42799</v>
      </c>
      <c r="M246" s="8" t="s">
        <v>2504</v>
      </c>
      <c r="N246" s="177">
        <v>1</v>
      </c>
      <c r="O246" s="5"/>
      <c r="R246" s="713">
        <f t="shared" si="18"/>
        <v>47.7</v>
      </c>
    </row>
    <row r="247" spans="1:18" s="161" customFormat="1" ht="17.25" customHeight="1" x14ac:dyDescent="0.25">
      <c r="A247" s="469" t="s">
        <v>1896</v>
      </c>
      <c r="B247" s="886" t="s">
        <v>849</v>
      </c>
      <c r="C247" s="886" t="s">
        <v>332</v>
      </c>
      <c r="D247" s="168" t="s">
        <v>272</v>
      </c>
      <c r="E247" s="6" t="s">
        <v>1915</v>
      </c>
      <c r="F247" s="6" t="s">
        <v>850</v>
      </c>
      <c r="G247" s="6" t="s">
        <v>3</v>
      </c>
      <c r="H247" s="914">
        <v>47.7</v>
      </c>
      <c r="I247" s="607">
        <f t="shared" si="19"/>
        <v>23.85</v>
      </c>
      <c r="J247" s="599">
        <f t="shared" si="20"/>
        <v>15.9</v>
      </c>
      <c r="K247" s="599">
        <f t="shared" si="21"/>
        <v>57.24</v>
      </c>
      <c r="L247" s="600">
        <v>42799</v>
      </c>
      <c r="M247" s="8" t="s">
        <v>2504</v>
      </c>
      <c r="N247" s="177">
        <v>3</v>
      </c>
      <c r="O247" s="5"/>
      <c r="R247" s="713">
        <f t="shared" si="18"/>
        <v>143.10000000000002</v>
      </c>
    </row>
    <row r="248" spans="1:18" s="161" customFormat="1" ht="17.25" customHeight="1" x14ac:dyDescent="0.25">
      <c r="A248" s="469" t="s">
        <v>1896</v>
      </c>
      <c r="B248" s="886" t="s">
        <v>103</v>
      </c>
      <c r="C248" s="886" t="s">
        <v>332</v>
      </c>
      <c r="D248" s="168" t="s">
        <v>272</v>
      </c>
      <c r="E248" s="6" t="s">
        <v>1913</v>
      </c>
      <c r="F248" s="6" t="s">
        <v>346</v>
      </c>
      <c r="G248" s="6" t="s">
        <v>3</v>
      </c>
      <c r="H248" s="914">
        <v>47.7</v>
      </c>
      <c r="I248" s="607">
        <f t="shared" si="19"/>
        <v>23.85</v>
      </c>
      <c r="J248" s="599">
        <f t="shared" si="20"/>
        <v>15.9</v>
      </c>
      <c r="K248" s="599">
        <f t="shared" si="21"/>
        <v>57.24</v>
      </c>
      <c r="L248" s="600">
        <v>42799</v>
      </c>
      <c r="M248" s="8" t="s">
        <v>2504</v>
      </c>
      <c r="N248" s="177">
        <v>1</v>
      </c>
      <c r="O248" s="5"/>
      <c r="R248" s="713">
        <f t="shared" si="18"/>
        <v>47.7</v>
      </c>
    </row>
    <row r="249" spans="1:18" s="161" customFormat="1" ht="17.25" customHeight="1" x14ac:dyDescent="0.25">
      <c r="A249" s="469" t="s">
        <v>1896</v>
      </c>
      <c r="B249" s="886" t="s">
        <v>1101</v>
      </c>
      <c r="C249" s="886" t="s">
        <v>332</v>
      </c>
      <c r="D249" s="168" t="s">
        <v>272</v>
      </c>
      <c r="E249" s="6" t="s">
        <v>1914</v>
      </c>
      <c r="F249" s="6" t="s">
        <v>346</v>
      </c>
      <c r="G249" s="6" t="s">
        <v>3</v>
      </c>
      <c r="H249" s="914">
        <v>47.7</v>
      </c>
      <c r="I249" s="607">
        <f t="shared" si="19"/>
        <v>23.85</v>
      </c>
      <c r="J249" s="599">
        <f t="shared" si="20"/>
        <v>15.9</v>
      </c>
      <c r="K249" s="599">
        <f t="shared" si="21"/>
        <v>57.24</v>
      </c>
      <c r="L249" s="600">
        <v>42799</v>
      </c>
      <c r="M249" s="8" t="s">
        <v>2504</v>
      </c>
      <c r="N249" s="177">
        <v>1</v>
      </c>
      <c r="O249" s="5"/>
      <c r="R249" s="713">
        <f t="shared" si="18"/>
        <v>47.7</v>
      </c>
    </row>
    <row r="250" spans="1:18" s="161" customFormat="1" ht="17.25" customHeight="1" x14ac:dyDescent="0.25">
      <c r="A250" s="469" t="s">
        <v>1896</v>
      </c>
      <c r="B250" s="886" t="s">
        <v>103</v>
      </c>
      <c r="C250" s="886" t="s">
        <v>874</v>
      </c>
      <c r="D250" s="168" t="s">
        <v>264</v>
      </c>
      <c r="E250" s="6"/>
      <c r="F250" s="6" t="s">
        <v>342</v>
      </c>
      <c r="G250" s="6" t="s">
        <v>3</v>
      </c>
      <c r="H250" s="915">
        <v>60.22</v>
      </c>
      <c r="I250" s="607">
        <f t="shared" si="19"/>
        <v>30.11</v>
      </c>
      <c r="J250" s="599">
        <f t="shared" si="20"/>
        <v>20.073333333333334</v>
      </c>
      <c r="K250" s="599">
        <f t="shared" si="21"/>
        <v>72.263999999999996</v>
      </c>
      <c r="L250" s="600">
        <v>42799</v>
      </c>
      <c r="M250" s="8" t="s">
        <v>2504</v>
      </c>
      <c r="N250" s="177">
        <v>1</v>
      </c>
      <c r="O250" s="5"/>
      <c r="R250" s="713">
        <f t="shared" si="18"/>
        <v>60.22</v>
      </c>
    </row>
    <row r="251" spans="1:18" s="161" customFormat="1" ht="17.25" customHeight="1" x14ac:dyDescent="0.25">
      <c r="A251" s="469" t="s">
        <v>1141</v>
      </c>
      <c r="B251" s="886" t="s">
        <v>1101</v>
      </c>
      <c r="C251" s="886" t="s">
        <v>31</v>
      </c>
      <c r="D251" s="168" t="s">
        <v>386</v>
      </c>
      <c r="E251" s="6" t="s">
        <v>7</v>
      </c>
      <c r="F251" s="6"/>
      <c r="G251" s="6" t="s">
        <v>3</v>
      </c>
      <c r="H251" s="914">
        <v>47.7</v>
      </c>
      <c r="I251" s="607">
        <f t="shared" si="19"/>
        <v>23.85</v>
      </c>
      <c r="J251" s="599">
        <f t="shared" si="20"/>
        <v>15.9</v>
      </c>
      <c r="K251" s="599">
        <f t="shared" si="21"/>
        <v>57.24</v>
      </c>
      <c r="L251" s="600">
        <v>42799</v>
      </c>
      <c r="M251" s="8" t="s">
        <v>2504</v>
      </c>
      <c r="N251" s="177">
        <v>10</v>
      </c>
      <c r="O251" s="5"/>
      <c r="R251" s="713">
        <f t="shared" si="18"/>
        <v>477</v>
      </c>
    </row>
    <row r="252" spans="1:18" s="161" customFormat="1" ht="17.25" customHeight="1" x14ac:dyDescent="0.25">
      <c r="A252" s="469" t="s">
        <v>1141</v>
      </c>
      <c r="B252" s="886" t="s">
        <v>1101</v>
      </c>
      <c r="C252" s="886" t="s">
        <v>31</v>
      </c>
      <c r="D252" s="168" t="s">
        <v>386</v>
      </c>
      <c r="E252" s="6" t="s">
        <v>1898</v>
      </c>
      <c r="F252" s="6" t="s">
        <v>1114</v>
      </c>
      <c r="G252" s="6" t="s">
        <v>3</v>
      </c>
      <c r="H252" s="914">
        <v>47.7</v>
      </c>
      <c r="I252" s="607">
        <f t="shared" si="19"/>
        <v>23.85</v>
      </c>
      <c r="J252" s="599">
        <f t="shared" si="20"/>
        <v>15.9</v>
      </c>
      <c r="K252" s="599">
        <f t="shared" si="21"/>
        <v>57.24</v>
      </c>
      <c r="L252" s="600">
        <v>42799</v>
      </c>
      <c r="M252" s="8" t="s">
        <v>2504</v>
      </c>
      <c r="N252" s="177">
        <v>10</v>
      </c>
      <c r="O252" s="5"/>
      <c r="R252" s="713">
        <f t="shared" si="18"/>
        <v>477</v>
      </c>
    </row>
    <row r="253" spans="1:18" s="161" customFormat="1" ht="17.25" customHeight="1" x14ac:dyDescent="0.25">
      <c r="A253" s="469" t="s">
        <v>1141</v>
      </c>
      <c r="B253" s="886" t="s">
        <v>1101</v>
      </c>
      <c r="C253" s="886" t="s">
        <v>31</v>
      </c>
      <c r="D253" s="168" t="s">
        <v>386</v>
      </c>
      <c r="E253" s="6" t="s">
        <v>1899</v>
      </c>
      <c r="F253" s="6" t="s">
        <v>1900</v>
      </c>
      <c r="G253" s="6" t="s">
        <v>3</v>
      </c>
      <c r="H253" s="914">
        <v>47.7</v>
      </c>
      <c r="I253" s="607">
        <f t="shared" si="19"/>
        <v>23.85</v>
      </c>
      <c r="J253" s="599">
        <f t="shared" si="20"/>
        <v>15.9</v>
      </c>
      <c r="K253" s="599">
        <f t="shared" si="21"/>
        <v>57.24</v>
      </c>
      <c r="L253" s="600">
        <v>42799</v>
      </c>
      <c r="M253" s="8" t="s">
        <v>2504</v>
      </c>
      <c r="N253" s="177">
        <v>10</v>
      </c>
      <c r="O253" s="5"/>
      <c r="R253" s="713">
        <f t="shared" si="18"/>
        <v>477</v>
      </c>
    </row>
    <row r="254" spans="1:18" s="161" customFormat="1" ht="17.25" customHeight="1" x14ac:dyDescent="0.25">
      <c r="A254" s="469" t="s">
        <v>1138</v>
      </c>
      <c r="B254" s="886" t="s">
        <v>1131</v>
      </c>
      <c r="C254" s="886" t="s">
        <v>32</v>
      </c>
      <c r="D254" s="168" t="s">
        <v>220</v>
      </c>
      <c r="E254" s="6" t="s">
        <v>1902</v>
      </c>
      <c r="F254" s="6" t="s">
        <v>346</v>
      </c>
      <c r="G254" s="6" t="s">
        <v>3</v>
      </c>
      <c r="H254" s="914">
        <v>47.7</v>
      </c>
      <c r="I254" s="607">
        <f t="shared" si="19"/>
        <v>23.85</v>
      </c>
      <c r="J254" s="599">
        <f t="shared" si="20"/>
        <v>15.9</v>
      </c>
      <c r="K254" s="599">
        <f t="shared" si="21"/>
        <v>57.24</v>
      </c>
      <c r="L254" s="600">
        <v>42799</v>
      </c>
      <c r="M254" s="8" t="s">
        <v>2504</v>
      </c>
      <c r="N254" s="177">
        <v>1</v>
      </c>
      <c r="O254" s="5"/>
      <c r="R254" s="713">
        <f t="shared" si="18"/>
        <v>47.7</v>
      </c>
    </row>
    <row r="255" spans="1:18" s="161" customFormat="1" ht="17.25" customHeight="1" x14ac:dyDescent="0.25">
      <c r="A255" s="469" t="s">
        <v>1138</v>
      </c>
      <c r="B255" s="886" t="s">
        <v>29</v>
      </c>
      <c r="C255" s="886" t="s">
        <v>39</v>
      </c>
      <c r="D255" s="168" t="s">
        <v>218</v>
      </c>
      <c r="E255" s="6" t="s">
        <v>621</v>
      </c>
      <c r="F255" s="6" t="s">
        <v>341</v>
      </c>
      <c r="G255" s="6" t="s">
        <v>3</v>
      </c>
      <c r="H255" s="914">
        <v>46.32</v>
      </c>
      <c r="I255" s="607">
        <f t="shared" si="19"/>
        <v>23.16</v>
      </c>
      <c r="J255" s="599">
        <f t="shared" si="20"/>
        <v>15.44</v>
      </c>
      <c r="K255" s="599">
        <f t="shared" si="21"/>
        <v>55.584000000000003</v>
      </c>
      <c r="L255" s="600">
        <v>42799</v>
      </c>
      <c r="M255" s="8" t="s">
        <v>2504</v>
      </c>
      <c r="N255" s="177">
        <v>2</v>
      </c>
      <c r="O255" s="5"/>
      <c r="R255" s="713">
        <f t="shared" si="18"/>
        <v>92.64</v>
      </c>
    </row>
    <row r="256" spans="1:18" s="161" customFormat="1" ht="17.25" customHeight="1" x14ac:dyDescent="0.25">
      <c r="A256" s="469" t="s">
        <v>1138</v>
      </c>
      <c r="B256" s="886" t="s">
        <v>1101</v>
      </c>
      <c r="C256" s="886" t="s">
        <v>31</v>
      </c>
      <c r="D256" s="168" t="s">
        <v>386</v>
      </c>
      <c r="E256" s="6" t="s">
        <v>1821</v>
      </c>
      <c r="F256" s="6"/>
      <c r="G256" s="6" t="s">
        <v>3</v>
      </c>
      <c r="H256" s="914">
        <v>47.7</v>
      </c>
      <c r="I256" s="607">
        <f t="shared" si="19"/>
        <v>23.85</v>
      </c>
      <c r="J256" s="599">
        <f t="shared" si="20"/>
        <v>15.9</v>
      </c>
      <c r="K256" s="599">
        <f t="shared" si="21"/>
        <v>57.24</v>
      </c>
      <c r="L256" s="600">
        <v>42799</v>
      </c>
      <c r="M256" s="8" t="s">
        <v>2504</v>
      </c>
      <c r="N256" s="177">
        <v>10</v>
      </c>
      <c r="O256" s="5"/>
      <c r="R256" s="713">
        <f t="shared" si="18"/>
        <v>477</v>
      </c>
    </row>
    <row r="257" spans="1:18" s="161" customFormat="1" ht="17.25" customHeight="1" x14ac:dyDescent="0.25">
      <c r="A257" s="469" t="s">
        <v>1138</v>
      </c>
      <c r="B257" s="886" t="s">
        <v>1101</v>
      </c>
      <c r="C257" s="886" t="s">
        <v>31</v>
      </c>
      <c r="D257" s="168" t="s">
        <v>386</v>
      </c>
      <c r="E257" s="6" t="s">
        <v>1901</v>
      </c>
      <c r="F257" s="6"/>
      <c r="G257" s="6" t="s">
        <v>3</v>
      </c>
      <c r="H257" s="914">
        <v>47.7</v>
      </c>
      <c r="I257" s="607">
        <f t="shared" si="19"/>
        <v>23.85</v>
      </c>
      <c r="J257" s="599">
        <f t="shared" si="20"/>
        <v>15.9</v>
      </c>
      <c r="K257" s="599">
        <f t="shared" si="21"/>
        <v>57.24</v>
      </c>
      <c r="L257" s="600">
        <v>42799</v>
      </c>
      <c r="M257" s="8" t="s">
        <v>2504</v>
      </c>
      <c r="N257" s="177">
        <v>3</v>
      </c>
      <c r="O257" s="5"/>
      <c r="R257" s="713">
        <f t="shared" si="18"/>
        <v>143.10000000000002</v>
      </c>
    </row>
    <row r="258" spans="1:18" s="161" customFormat="1" ht="17.25" customHeight="1" x14ac:dyDescent="0.25">
      <c r="A258" s="469" t="s">
        <v>1138</v>
      </c>
      <c r="B258" s="886" t="s">
        <v>587</v>
      </c>
      <c r="C258" s="886" t="s">
        <v>164</v>
      </c>
      <c r="D258" s="168" t="s">
        <v>232</v>
      </c>
      <c r="E258" s="6" t="s">
        <v>1904</v>
      </c>
      <c r="F258" s="6" t="s">
        <v>688</v>
      </c>
      <c r="G258" s="6" t="s">
        <v>3</v>
      </c>
      <c r="H258" s="914">
        <v>31.06</v>
      </c>
      <c r="I258" s="607">
        <f t="shared" si="19"/>
        <v>15.53</v>
      </c>
      <c r="J258" s="599">
        <f t="shared" si="20"/>
        <v>10.353333333333333</v>
      </c>
      <c r="K258" s="599">
        <f t="shared" si="21"/>
        <v>37.271999999999998</v>
      </c>
      <c r="L258" s="600">
        <v>42799</v>
      </c>
      <c r="M258" s="8" t="s">
        <v>2504</v>
      </c>
      <c r="N258" s="177">
        <v>4</v>
      </c>
      <c r="O258" s="5"/>
      <c r="R258" s="713">
        <f t="shared" si="18"/>
        <v>124.24</v>
      </c>
    </row>
    <row r="259" spans="1:18" s="161" customFormat="1" ht="17.25" customHeight="1" x14ac:dyDescent="0.25">
      <c r="A259" s="469" t="s">
        <v>1138</v>
      </c>
      <c r="B259" s="886" t="s">
        <v>587</v>
      </c>
      <c r="C259" s="886" t="s">
        <v>164</v>
      </c>
      <c r="D259" s="168" t="s">
        <v>232</v>
      </c>
      <c r="E259" s="6" t="s">
        <v>1905</v>
      </c>
      <c r="F259" s="6" t="s">
        <v>688</v>
      </c>
      <c r="G259" s="6" t="s">
        <v>3</v>
      </c>
      <c r="H259" s="914">
        <v>31.06</v>
      </c>
      <c r="I259" s="607">
        <f t="shared" si="19"/>
        <v>15.53</v>
      </c>
      <c r="J259" s="599">
        <f t="shared" si="20"/>
        <v>10.353333333333333</v>
      </c>
      <c r="K259" s="599">
        <f t="shared" si="21"/>
        <v>37.271999999999998</v>
      </c>
      <c r="L259" s="600">
        <v>42799</v>
      </c>
      <c r="M259" s="8" t="s">
        <v>2504</v>
      </c>
      <c r="N259" s="177">
        <v>6</v>
      </c>
      <c r="O259" s="5"/>
      <c r="R259" s="713">
        <f t="shared" si="18"/>
        <v>186.35999999999999</v>
      </c>
    </row>
    <row r="260" spans="1:18" s="161" customFormat="1" ht="17.25" customHeight="1" x14ac:dyDescent="0.25">
      <c r="A260" s="469" t="s">
        <v>1138</v>
      </c>
      <c r="B260" s="886" t="s">
        <v>587</v>
      </c>
      <c r="C260" s="886" t="s">
        <v>164</v>
      </c>
      <c r="D260" s="168" t="s">
        <v>232</v>
      </c>
      <c r="E260" s="6" t="s">
        <v>621</v>
      </c>
      <c r="F260" s="6" t="s">
        <v>688</v>
      </c>
      <c r="G260" s="6" t="s">
        <v>3</v>
      </c>
      <c r="H260" s="914">
        <v>31.06</v>
      </c>
      <c r="I260" s="607">
        <f t="shared" si="19"/>
        <v>15.53</v>
      </c>
      <c r="J260" s="599">
        <f t="shared" si="20"/>
        <v>10.353333333333333</v>
      </c>
      <c r="K260" s="599">
        <f t="shared" si="21"/>
        <v>37.271999999999998</v>
      </c>
      <c r="L260" s="600">
        <v>42799</v>
      </c>
      <c r="M260" s="8" t="s">
        <v>2504</v>
      </c>
      <c r="N260" s="177">
        <v>2</v>
      </c>
      <c r="O260" s="5"/>
      <c r="R260" s="713">
        <f t="shared" si="18"/>
        <v>62.12</v>
      </c>
    </row>
    <row r="261" spans="1:18" s="161" customFormat="1" ht="17.25" customHeight="1" x14ac:dyDescent="0.25">
      <c r="A261" s="469" t="s">
        <v>1138</v>
      </c>
      <c r="B261" s="886" t="s">
        <v>1528</v>
      </c>
      <c r="C261" s="886" t="s">
        <v>1408</v>
      </c>
      <c r="D261" s="168" t="s">
        <v>1529</v>
      </c>
      <c r="E261" s="6" t="s">
        <v>911</v>
      </c>
      <c r="F261" s="6" t="s">
        <v>1346</v>
      </c>
      <c r="G261" s="6" t="s">
        <v>3</v>
      </c>
      <c r="H261" s="915">
        <v>33.799999999999997</v>
      </c>
      <c r="I261" s="607">
        <f t="shared" si="19"/>
        <v>16.899999999999999</v>
      </c>
      <c r="J261" s="599">
        <f t="shared" si="20"/>
        <v>11.266666666666666</v>
      </c>
      <c r="K261" s="599">
        <f t="shared" si="21"/>
        <v>40.559999999999995</v>
      </c>
      <c r="L261" s="600">
        <v>42799</v>
      </c>
      <c r="M261" s="8" t="s">
        <v>2504</v>
      </c>
      <c r="N261" s="177">
        <v>1</v>
      </c>
      <c r="O261" s="5"/>
      <c r="R261" s="713">
        <f t="shared" si="18"/>
        <v>33.799999999999997</v>
      </c>
    </row>
    <row r="262" spans="1:18" s="161" customFormat="1" ht="17.25" customHeight="1" x14ac:dyDescent="0.25">
      <c r="A262" s="469" t="s">
        <v>1138</v>
      </c>
      <c r="B262" s="886" t="s">
        <v>479</v>
      </c>
      <c r="C262" s="886" t="s">
        <v>495</v>
      </c>
      <c r="D262" s="168" t="s">
        <v>518</v>
      </c>
      <c r="E262" s="6" t="s">
        <v>1906</v>
      </c>
      <c r="F262" s="6" t="s">
        <v>506</v>
      </c>
      <c r="G262" s="6" t="s">
        <v>3</v>
      </c>
      <c r="H262" s="914">
        <v>37.11</v>
      </c>
      <c r="I262" s="607">
        <f t="shared" si="19"/>
        <v>18.555</v>
      </c>
      <c r="J262" s="599">
        <f t="shared" si="20"/>
        <v>12.37</v>
      </c>
      <c r="K262" s="599">
        <f t="shared" si="21"/>
        <v>44.531999999999996</v>
      </c>
      <c r="L262" s="600">
        <v>42799</v>
      </c>
      <c r="M262" s="8" t="s">
        <v>2504</v>
      </c>
      <c r="N262" s="177">
        <v>2</v>
      </c>
      <c r="O262" s="5"/>
      <c r="R262" s="713">
        <f t="shared" si="18"/>
        <v>74.22</v>
      </c>
    </row>
    <row r="263" spans="1:18" s="161" customFormat="1" ht="17.25" customHeight="1" x14ac:dyDescent="0.25">
      <c r="A263" s="469" t="s">
        <v>1138</v>
      </c>
      <c r="B263" s="886" t="s">
        <v>1903</v>
      </c>
      <c r="C263" s="892" t="s">
        <v>1120</v>
      </c>
      <c r="D263" s="166" t="s">
        <v>1121</v>
      </c>
      <c r="E263" s="6" t="s">
        <v>690</v>
      </c>
      <c r="F263" s="6" t="s">
        <v>875</v>
      </c>
      <c r="G263" s="6" t="s">
        <v>3</v>
      </c>
      <c r="H263" s="915">
        <v>57.8</v>
      </c>
      <c r="I263" s="607">
        <f t="shared" si="19"/>
        <v>28.9</v>
      </c>
      <c r="J263" s="599">
        <f t="shared" si="20"/>
        <v>19.266666666666666</v>
      </c>
      <c r="K263" s="599">
        <f t="shared" si="21"/>
        <v>69.36</v>
      </c>
      <c r="L263" s="600">
        <v>42799</v>
      </c>
      <c r="M263" s="8" t="s">
        <v>2504</v>
      </c>
      <c r="N263" s="177">
        <v>1</v>
      </c>
      <c r="O263" s="5"/>
      <c r="R263" s="713">
        <f t="shared" si="18"/>
        <v>57.8</v>
      </c>
    </row>
    <row r="264" spans="1:18" s="161" customFormat="1" ht="17.25" customHeight="1" x14ac:dyDescent="0.25">
      <c r="A264" s="469" t="s">
        <v>1892</v>
      </c>
      <c r="B264" s="886" t="s">
        <v>1233</v>
      </c>
      <c r="C264" s="886" t="s">
        <v>1124</v>
      </c>
      <c r="D264" s="168" t="s">
        <v>1234</v>
      </c>
      <c r="E264" s="6" t="s">
        <v>1864</v>
      </c>
      <c r="F264" s="6" t="s">
        <v>1886</v>
      </c>
      <c r="G264" s="6" t="s">
        <v>3</v>
      </c>
      <c r="H264" s="915">
        <v>46.3</v>
      </c>
      <c r="I264" s="607">
        <f t="shared" si="19"/>
        <v>23.15</v>
      </c>
      <c r="J264" s="599">
        <f t="shared" si="20"/>
        <v>15.433333333333332</v>
      </c>
      <c r="K264" s="599">
        <f t="shared" si="21"/>
        <v>55.559999999999995</v>
      </c>
      <c r="L264" s="600">
        <v>42799</v>
      </c>
      <c r="M264" s="8" t="s">
        <v>2504</v>
      </c>
      <c r="N264" s="177">
        <v>40</v>
      </c>
      <c r="O264" s="5"/>
      <c r="R264" s="713">
        <f t="shared" si="18"/>
        <v>1852</v>
      </c>
    </row>
    <row r="265" spans="1:18" s="161" customFormat="1" ht="17.25" customHeight="1" x14ac:dyDescent="0.25">
      <c r="A265" s="469" t="s">
        <v>1142</v>
      </c>
      <c r="B265" s="886" t="s">
        <v>1233</v>
      </c>
      <c r="C265" s="886" t="s">
        <v>1124</v>
      </c>
      <c r="D265" s="168" t="s">
        <v>1234</v>
      </c>
      <c r="E265" s="6" t="s">
        <v>1860</v>
      </c>
      <c r="F265" s="6" t="s">
        <v>1894</v>
      </c>
      <c r="G265" s="6" t="s">
        <v>3</v>
      </c>
      <c r="H265" s="915">
        <v>46.3</v>
      </c>
      <c r="I265" s="607">
        <f t="shared" si="19"/>
        <v>23.15</v>
      </c>
      <c r="J265" s="599">
        <f t="shared" si="20"/>
        <v>15.433333333333332</v>
      </c>
      <c r="K265" s="599">
        <f t="shared" si="21"/>
        <v>55.559999999999995</v>
      </c>
      <c r="L265" s="600">
        <v>42799</v>
      </c>
      <c r="M265" s="8" t="s">
        <v>2504</v>
      </c>
      <c r="N265" s="177">
        <v>10</v>
      </c>
      <c r="O265" s="5"/>
      <c r="R265" s="713">
        <f t="shared" ref="R265:R328" si="22">N265*H265</f>
        <v>463</v>
      </c>
    </row>
    <row r="266" spans="1:18" s="161" customFormat="1" ht="17.25" customHeight="1" x14ac:dyDescent="0.25">
      <c r="A266" s="469" t="s">
        <v>1142</v>
      </c>
      <c r="B266" s="886" t="s">
        <v>1233</v>
      </c>
      <c r="C266" s="886" t="s">
        <v>1124</v>
      </c>
      <c r="D266" s="168" t="s">
        <v>1234</v>
      </c>
      <c r="E266" s="6" t="s">
        <v>1893</v>
      </c>
      <c r="F266" s="6" t="s">
        <v>344</v>
      </c>
      <c r="G266" s="6" t="s">
        <v>3</v>
      </c>
      <c r="H266" s="915">
        <v>46.3</v>
      </c>
      <c r="I266" s="607">
        <f t="shared" si="19"/>
        <v>23.15</v>
      </c>
      <c r="J266" s="599">
        <f t="shared" si="20"/>
        <v>15.433333333333332</v>
      </c>
      <c r="K266" s="599">
        <f t="shared" si="21"/>
        <v>55.559999999999995</v>
      </c>
      <c r="L266" s="600">
        <v>42799</v>
      </c>
      <c r="M266" s="8" t="s">
        <v>2504</v>
      </c>
      <c r="N266" s="177">
        <v>4</v>
      </c>
      <c r="O266" s="5"/>
      <c r="R266" s="713">
        <f t="shared" si="22"/>
        <v>185.2</v>
      </c>
    </row>
    <row r="267" spans="1:18" s="161" customFormat="1" ht="17.25" customHeight="1" x14ac:dyDescent="0.25">
      <c r="A267" s="469" t="s">
        <v>1142</v>
      </c>
      <c r="B267" s="886" t="s">
        <v>1233</v>
      </c>
      <c r="C267" s="886" t="s">
        <v>1124</v>
      </c>
      <c r="D267" s="168" t="s">
        <v>1234</v>
      </c>
      <c r="E267" s="6" t="s">
        <v>621</v>
      </c>
      <c r="F267" s="6" t="s">
        <v>344</v>
      </c>
      <c r="G267" s="6" t="s">
        <v>3</v>
      </c>
      <c r="H267" s="915">
        <v>46.3</v>
      </c>
      <c r="I267" s="607">
        <f t="shared" si="19"/>
        <v>23.15</v>
      </c>
      <c r="J267" s="599">
        <f t="shared" si="20"/>
        <v>15.433333333333332</v>
      </c>
      <c r="K267" s="599">
        <f t="shared" si="21"/>
        <v>55.559999999999995</v>
      </c>
      <c r="L267" s="600">
        <v>42799</v>
      </c>
      <c r="M267" s="8" t="s">
        <v>2504</v>
      </c>
      <c r="N267" s="177">
        <v>3</v>
      </c>
      <c r="O267" s="5"/>
      <c r="R267" s="713">
        <f t="shared" si="22"/>
        <v>138.89999999999998</v>
      </c>
    </row>
    <row r="268" spans="1:18" s="161" customFormat="1" ht="17.25" customHeight="1" x14ac:dyDescent="0.25">
      <c r="A268" s="469" t="s">
        <v>1142</v>
      </c>
      <c r="B268" s="886" t="s">
        <v>557</v>
      </c>
      <c r="C268" s="886" t="s">
        <v>164</v>
      </c>
      <c r="D268" s="168" t="s">
        <v>232</v>
      </c>
      <c r="E268" s="6" t="s">
        <v>621</v>
      </c>
      <c r="F268" s="6" t="s">
        <v>344</v>
      </c>
      <c r="G268" s="6" t="s">
        <v>3</v>
      </c>
      <c r="H268" s="914">
        <v>46.3</v>
      </c>
      <c r="I268" s="607">
        <f t="shared" si="19"/>
        <v>23.15</v>
      </c>
      <c r="J268" s="599">
        <f t="shared" si="20"/>
        <v>15.433333333333332</v>
      </c>
      <c r="K268" s="599">
        <f t="shared" si="21"/>
        <v>55.559999999999995</v>
      </c>
      <c r="L268" s="600">
        <v>42799</v>
      </c>
      <c r="M268" s="8" t="s">
        <v>2504</v>
      </c>
      <c r="N268" s="177">
        <v>3</v>
      </c>
      <c r="O268" s="5"/>
      <c r="R268" s="713">
        <f t="shared" si="22"/>
        <v>138.89999999999998</v>
      </c>
    </row>
    <row r="269" spans="1:18" s="161" customFormat="1" ht="17.25" customHeight="1" x14ac:dyDescent="0.25">
      <c r="A269" s="469" t="s">
        <v>1142</v>
      </c>
      <c r="B269" s="886" t="s">
        <v>167</v>
      </c>
      <c r="C269" s="886" t="s">
        <v>381</v>
      </c>
      <c r="D269" s="168" t="s">
        <v>382</v>
      </c>
      <c r="E269" s="6" t="s">
        <v>947</v>
      </c>
      <c r="F269" s="6" t="s">
        <v>383</v>
      </c>
      <c r="G269" s="6" t="s">
        <v>3</v>
      </c>
      <c r="H269" s="914">
        <v>33.840000000000003</v>
      </c>
      <c r="I269" s="607">
        <f t="shared" si="19"/>
        <v>16.920000000000002</v>
      </c>
      <c r="J269" s="599">
        <f t="shared" si="20"/>
        <v>11.280000000000001</v>
      </c>
      <c r="K269" s="599">
        <f t="shared" si="21"/>
        <v>40.608000000000004</v>
      </c>
      <c r="L269" s="600">
        <v>42799</v>
      </c>
      <c r="M269" s="8" t="s">
        <v>2504</v>
      </c>
      <c r="N269" s="177">
        <v>10</v>
      </c>
      <c r="O269" s="5"/>
      <c r="R269" s="713">
        <f t="shared" si="22"/>
        <v>338.40000000000003</v>
      </c>
    </row>
    <row r="270" spans="1:18" s="161" customFormat="1" ht="17.25" customHeight="1" x14ac:dyDescent="0.25">
      <c r="A270" s="469" t="s">
        <v>1142</v>
      </c>
      <c r="B270" s="886" t="s">
        <v>558</v>
      </c>
      <c r="C270" s="886" t="s">
        <v>195</v>
      </c>
      <c r="D270" s="168" t="s">
        <v>2805</v>
      </c>
      <c r="E270" s="6"/>
      <c r="F270" s="6"/>
      <c r="G270" s="6" t="s">
        <v>3</v>
      </c>
      <c r="H270" s="914">
        <v>31.06</v>
      </c>
      <c r="I270" s="607">
        <f t="shared" si="19"/>
        <v>15.53</v>
      </c>
      <c r="J270" s="599">
        <f t="shared" si="20"/>
        <v>10.353333333333333</v>
      </c>
      <c r="K270" s="599">
        <f t="shared" si="21"/>
        <v>37.271999999999998</v>
      </c>
      <c r="L270" s="600">
        <v>42799</v>
      </c>
      <c r="M270" s="8" t="s">
        <v>2504</v>
      </c>
      <c r="N270" s="177">
        <v>1</v>
      </c>
      <c r="O270" s="5"/>
      <c r="R270" s="713">
        <f t="shared" si="22"/>
        <v>31.06</v>
      </c>
    </row>
    <row r="271" spans="1:18" s="161" customFormat="1" ht="17.25" customHeight="1" x14ac:dyDescent="0.25">
      <c r="A271" s="469" t="s">
        <v>1142</v>
      </c>
      <c r="B271" s="886" t="s">
        <v>1030</v>
      </c>
      <c r="C271" s="886" t="s">
        <v>1109</v>
      </c>
      <c r="D271" s="168" t="s">
        <v>2806</v>
      </c>
      <c r="E271" s="6"/>
      <c r="F271" s="6"/>
      <c r="G271" s="6" t="s">
        <v>3</v>
      </c>
      <c r="H271" s="914">
        <v>45.3</v>
      </c>
      <c r="I271" s="607">
        <f t="shared" si="19"/>
        <v>22.65</v>
      </c>
      <c r="J271" s="599">
        <f t="shared" si="20"/>
        <v>15.1</v>
      </c>
      <c r="K271" s="599">
        <f t="shared" si="21"/>
        <v>54.36</v>
      </c>
      <c r="L271" s="600">
        <v>42799</v>
      </c>
      <c r="M271" s="8" t="s">
        <v>2504</v>
      </c>
      <c r="N271" s="177">
        <v>1</v>
      </c>
      <c r="O271" s="5"/>
      <c r="R271" s="713">
        <f t="shared" si="22"/>
        <v>45.3</v>
      </c>
    </row>
    <row r="272" spans="1:18" s="161" customFormat="1" ht="17.25" customHeight="1" x14ac:dyDescent="0.25">
      <c r="A272" s="469" t="s">
        <v>1142</v>
      </c>
      <c r="B272" s="886" t="s">
        <v>165</v>
      </c>
      <c r="C272" s="886" t="s">
        <v>195</v>
      </c>
      <c r="D272" s="168" t="s">
        <v>2805</v>
      </c>
      <c r="E272" s="6"/>
      <c r="F272" s="6"/>
      <c r="G272" s="6" t="s">
        <v>3</v>
      </c>
      <c r="H272" s="914">
        <v>31.06</v>
      </c>
      <c r="I272" s="607">
        <f t="shared" si="19"/>
        <v>15.53</v>
      </c>
      <c r="J272" s="599">
        <f t="shared" si="20"/>
        <v>10.353333333333333</v>
      </c>
      <c r="K272" s="599">
        <f t="shared" si="21"/>
        <v>37.271999999999998</v>
      </c>
      <c r="L272" s="600">
        <v>42799</v>
      </c>
      <c r="M272" s="8" t="s">
        <v>2504</v>
      </c>
      <c r="N272" s="177">
        <v>1</v>
      </c>
      <c r="O272" s="5"/>
      <c r="R272" s="713">
        <f t="shared" si="22"/>
        <v>31.06</v>
      </c>
    </row>
    <row r="273" spans="1:18" s="161" customFormat="1" ht="17.25" customHeight="1" x14ac:dyDescent="0.25">
      <c r="A273" s="469" t="s">
        <v>1142</v>
      </c>
      <c r="B273" s="886" t="s">
        <v>851</v>
      </c>
      <c r="C273" s="892" t="s">
        <v>852</v>
      </c>
      <c r="D273" s="168" t="s">
        <v>853</v>
      </c>
      <c r="E273" s="166"/>
      <c r="F273" s="6" t="s">
        <v>1240</v>
      </c>
      <c r="G273" s="6" t="s">
        <v>3</v>
      </c>
      <c r="H273" s="915">
        <v>45.34</v>
      </c>
      <c r="I273" s="607">
        <f t="shared" si="19"/>
        <v>22.67</v>
      </c>
      <c r="J273" s="599">
        <f t="shared" si="20"/>
        <v>15.113333333333335</v>
      </c>
      <c r="K273" s="599">
        <f t="shared" si="21"/>
        <v>54.408000000000001</v>
      </c>
      <c r="L273" s="600">
        <v>42799</v>
      </c>
      <c r="M273" s="8" t="s">
        <v>2504</v>
      </c>
      <c r="N273" s="601">
        <v>1</v>
      </c>
      <c r="O273" s="5"/>
      <c r="R273" s="713">
        <f t="shared" si="22"/>
        <v>45.34</v>
      </c>
    </row>
    <row r="274" spans="1:18" s="161" customFormat="1" ht="17.25" customHeight="1" x14ac:dyDescent="0.25">
      <c r="A274" s="469" t="s">
        <v>1142</v>
      </c>
      <c r="B274" s="886" t="s">
        <v>888</v>
      </c>
      <c r="C274" s="886" t="s">
        <v>892</v>
      </c>
      <c r="D274" s="168" t="s">
        <v>1009</v>
      </c>
      <c r="E274" s="168" t="s">
        <v>1010</v>
      </c>
      <c r="F274" s="6" t="s">
        <v>909</v>
      </c>
      <c r="G274" s="6" t="s">
        <v>3</v>
      </c>
      <c r="H274" s="914">
        <v>17.23</v>
      </c>
      <c r="I274" s="607">
        <f t="shared" si="19"/>
        <v>8.6150000000000002</v>
      </c>
      <c r="J274" s="599">
        <f t="shared" si="20"/>
        <v>5.7433333333333332</v>
      </c>
      <c r="K274" s="599">
        <f t="shared" si="21"/>
        <v>20.676000000000002</v>
      </c>
      <c r="L274" s="600">
        <v>42799</v>
      </c>
      <c r="M274" s="8" t="s">
        <v>2504</v>
      </c>
      <c r="N274" s="177">
        <v>1</v>
      </c>
      <c r="O274" s="5"/>
      <c r="R274" s="713">
        <f t="shared" si="22"/>
        <v>17.23</v>
      </c>
    </row>
    <row r="275" spans="1:18" s="161" customFormat="1" ht="17.25" customHeight="1" x14ac:dyDescent="0.25">
      <c r="A275" s="469" t="s">
        <v>1142</v>
      </c>
      <c r="B275" s="886" t="s">
        <v>1406</v>
      </c>
      <c r="C275" s="886" t="s">
        <v>1023</v>
      </c>
      <c r="D275" s="168" t="s">
        <v>1407</v>
      </c>
      <c r="E275" s="6" t="s">
        <v>1895</v>
      </c>
      <c r="F275" s="6" t="s">
        <v>803</v>
      </c>
      <c r="G275" s="6" t="s">
        <v>3</v>
      </c>
      <c r="H275" s="914">
        <v>40.03</v>
      </c>
      <c r="I275" s="607">
        <f t="shared" si="19"/>
        <v>20.015000000000001</v>
      </c>
      <c r="J275" s="599">
        <f t="shared" si="20"/>
        <v>13.343333333333334</v>
      </c>
      <c r="K275" s="599">
        <f t="shared" si="21"/>
        <v>48.036000000000001</v>
      </c>
      <c r="L275" s="600">
        <v>42799</v>
      </c>
      <c r="M275" s="8" t="s">
        <v>2504</v>
      </c>
      <c r="N275" s="177">
        <v>3</v>
      </c>
      <c r="O275" s="5"/>
      <c r="R275" s="713">
        <f t="shared" si="22"/>
        <v>120.09</v>
      </c>
    </row>
    <row r="276" spans="1:18" s="161" customFormat="1" ht="17.25" customHeight="1" x14ac:dyDescent="0.25">
      <c r="A276" s="469" t="s">
        <v>1139</v>
      </c>
      <c r="B276" s="886" t="s">
        <v>1385</v>
      </c>
      <c r="C276" s="886" t="s">
        <v>1386</v>
      </c>
      <c r="D276" s="168" t="s">
        <v>1387</v>
      </c>
      <c r="E276" s="6" t="s">
        <v>1148</v>
      </c>
      <c r="F276" s="6" t="s">
        <v>1070</v>
      </c>
      <c r="G276" s="6" t="s">
        <v>3</v>
      </c>
      <c r="H276" s="914">
        <v>39.450000000000003</v>
      </c>
      <c r="I276" s="607">
        <f t="shared" si="19"/>
        <v>19.725000000000001</v>
      </c>
      <c r="J276" s="599">
        <f t="shared" si="20"/>
        <v>13.15</v>
      </c>
      <c r="K276" s="599">
        <f t="shared" si="21"/>
        <v>47.34</v>
      </c>
      <c r="L276" s="600">
        <v>42799</v>
      </c>
      <c r="M276" s="8" t="s">
        <v>2504</v>
      </c>
      <c r="N276" s="177">
        <v>1</v>
      </c>
      <c r="O276" s="5"/>
      <c r="R276" s="713">
        <f t="shared" si="22"/>
        <v>39.450000000000003</v>
      </c>
    </row>
    <row r="277" spans="1:18" s="161" customFormat="1" ht="17.25" customHeight="1" x14ac:dyDescent="0.25">
      <c r="A277" s="469" t="s">
        <v>1139</v>
      </c>
      <c r="B277" s="886" t="s">
        <v>1385</v>
      </c>
      <c r="C277" s="886" t="s">
        <v>1408</v>
      </c>
      <c r="D277" s="168" t="s">
        <v>1409</v>
      </c>
      <c r="E277" s="6" t="s">
        <v>1411</v>
      </c>
      <c r="F277" s="6" t="s">
        <v>1070</v>
      </c>
      <c r="G277" s="6" t="s">
        <v>3</v>
      </c>
      <c r="H277" s="914">
        <v>39.450000000000003</v>
      </c>
      <c r="I277" s="607">
        <f t="shared" si="19"/>
        <v>19.725000000000001</v>
      </c>
      <c r="J277" s="599">
        <f t="shared" si="20"/>
        <v>13.15</v>
      </c>
      <c r="K277" s="599">
        <f t="shared" si="21"/>
        <v>47.34</v>
      </c>
      <c r="L277" s="600">
        <v>42799</v>
      </c>
      <c r="M277" s="8" t="s">
        <v>2504</v>
      </c>
      <c r="N277" s="177">
        <v>1</v>
      </c>
      <c r="O277" s="5"/>
      <c r="R277" s="713">
        <f t="shared" si="22"/>
        <v>39.450000000000003</v>
      </c>
    </row>
    <row r="278" spans="1:18" s="161" customFormat="1" ht="17.25" customHeight="1" x14ac:dyDescent="0.25">
      <c r="A278" s="469" t="s">
        <v>1139</v>
      </c>
      <c r="B278" s="886" t="s">
        <v>1327</v>
      </c>
      <c r="C278" s="886" t="s">
        <v>1328</v>
      </c>
      <c r="D278" s="168" t="s">
        <v>1329</v>
      </c>
      <c r="E278" s="6" t="s">
        <v>1255</v>
      </c>
      <c r="F278" s="6" t="s">
        <v>1413</v>
      </c>
      <c r="G278" s="6" t="s">
        <v>3</v>
      </c>
      <c r="H278" s="914">
        <v>24.92</v>
      </c>
      <c r="I278" s="607">
        <f t="shared" si="19"/>
        <v>12.46</v>
      </c>
      <c r="J278" s="599">
        <f t="shared" si="20"/>
        <v>8.3066666666666666</v>
      </c>
      <c r="K278" s="599">
        <f t="shared" si="21"/>
        <v>29.904000000000003</v>
      </c>
      <c r="L278" s="600">
        <v>42799</v>
      </c>
      <c r="M278" s="8" t="s">
        <v>2504</v>
      </c>
      <c r="N278" s="177">
        <v>1</v>
      </c>
      <c r="O278" s="5"/>
      <c r="R278" s="713">
        <f t="shared" si="22"/>
        <v>24.92</v>
      </c>
    </row>
    <row r="279" spans="1:18" s="161" customFormat="1" ht="17.25" customHeight="1" x14ac:dyDescent="0.25">
      <c r="A279" s="469" t="s">
        <v>1139</v>
      </c>
      <c r="B279" s="886" t="s">
        <v>551</v>
      </c>
      <c r="C279" s="886" t="s">
        <v>554</v>
      </c>
      <c r="D279" s="6" t="s">
        <v>583</v>
      </c>
      <c r="E279" s="6" t="s">
        <v>584</v>
      </c>
      <c r="F279" s="6" t="s">
        <v>585</v>
      </c>
      <c r="G279" s="6" t="s">
        <v>3</v>
      </c>
      <c r="H279" s="914">
        <v>24.02</v>
      </c>
      <c r="I279" s="607">
        <f t="shared" si="19"/>
        <v>12.01</v>
      </c>
      <c r="J279" s="599">
        <f t="shared" si="20"/>
        <v>8.0066666666666659</v>
      </c>
      <c r="K279" s="599">
        <f t="shared" si="21"/>
        <v>28.823999999999998</v>
      </c>
      <c r="L279" s="600">
        <v>42799</v>
      </c>
      <c r="M279" s="8" t="s">
        <v>2504</v>
      </c>
      <c r="N279" s="177">
        <v>1</v>
      </c>
      <c r="O279" s="5"/>
      <c r="R279" s="713">
        <f t="shared" si="22"/>
        <v>24.02</v>
      </c>
    </row>
    <row r="280" spans="1:18" s="161" customFormat="1" ht="17.25" customHeight="1" x14ac:dyDescent="0.25">
      <c r="A280" s="469" t="s">
        <v>1139</v>
      </c>
      <c r="B280" s="886" t="s">
        <v>588</v>
      </c>
      <c r="C280" s="886" t="s">
        <v>589</v>
      </c>
      <c r="D280" s="168" t="s">
        <v>607</v>
      </c>
      <c r="E280" s="6" t="s">
        <v>187</v>
      </c>
      <c r="F280" s="6" t="s">
        <v>1891</v>
      </c>
      <c r="G280" s="6" t="s">
        <v>3</v>
      </c>
      <c r="H280" s="914">
        <v>121.46</v>
      </c>
      <c r="I280" s="607">
        <f t="shared" ref="I280:I343" si="23">+H280/2</f>
        <v>60.73</v>
      </c>
      <c r="J280" s="599">
        <f t="shared" ref="J280:J343" si="24">+H280/3</f>
        <v>40.486666666666665</v>
      </c>
      <c r="K280" s="599">
        <f t="shared" ref="K280:K343" si="25">+H280+(H280*20%)</f>
        <v>145.75200000000001</v>
      </c>
      <c r="L280" s="600">
        <v>42799</v>
      </c>
      <c r="M280" s="8" t="s">
        <v>2504</v>
      </c>
      <c r="N280" s="177">
        <v>1</v>
      </c>
      <c r="O280" s="5"/>
      <c r="R280" s="713">
        <f t="shared" si="22"/>
        <v>121.46</v>
      </c>
    </row>
    <row r="281" spans="1:18" s="161" customFormat="1" ht="17.25" customHeight="1" x14ac:dyDescent="0.25">
      <c r="A281" s="469" t="s">
        <v>1139</v>
      </c>
      <c r="B281" s="906" t="s">
        <v>1626</v>
      </c>
      <c r="C281" s="892" t="s">
        <v>1627</v>
      </c>
      <c r="D281" s="166" t="s">
        <v>1628</v>
      </c>
      <c r="E281" s="166" t="s">
        <v>187</v>
      </c>
      <c r="F281" s="6"/>
      <c r="G281" s="6" t="s">
        <v>3</v>
      </c>
      <c r="H281" s="915">
        <v>41.38</v>
      </c>
      <c r="I281" s="607">
        <f t="shared" si="23"/>
        <v>20.69</v>
      </c>
      <c r="J281" s="599">
        <f t="shared" si="24"/>
        <v>13.793333333333335</v>
      </c>
      <c r="K281" s="599">
        <f t="shared" si="25"/>
        <v>49.656000000000006</v>
      </c>
      <c r="L281" s="600">
        <v>42799</v>
      </c>
      <c r="M281" s="8" t="s">
        <v>2504</v>
      </c>
      <c r="N281" s="601">
        <v>1</v>
      </c>
      <c r="O281" s="5"/>
      <c r="R281" s="713">
        <f t="shared" si="22"/>
        <v>41.38</v>
      </c>
    </row>
    <row r="282" spans="1:18" s="161" customFormat="1" ht="17.25" customHeight="1" x14ac:dyDescent="0.25">
      <c r="A282" s="469" t="s">
        <v>1139</v>
      </c>
      <c r="B282" s="886" t="s">
        <v>1283</v>
      </c>
      <c r="C282" s="886" t="s">
        <v>1357</v>
      </c>
      <c r="D282" s="168" t="s">
        <v>1285</v>
      </c>
      <c r="E282" s="6" t="s">
        <v>1888</v>
      </c>
      <c r="F282" s="6" t="s">
        <v>552</v>
      </c>
      <c r="G282" s="6" t="s">
        <v>3</v>
      </c>
      <c r="H282" s="915">
        <v>60.89</v>
      </c>
      <c r="I282" s="607">
        <f t="shared" si="23"/>
        <v>30.445</v>
      </c>
      <c r="J282" s="599">
        <f t="shared" si="24"/>
        <v>20.296666666666667</v>
      </c>
      <c r="K282" s="599">
        <f t="shared" si="25"/>
        <v>73.067999999999998</v>
      </c>
      <c r="L282" s="600">
        <v>42799</v>
      </c>
      <c r="M282" s="8" t="s">
        <v>2504</v>
      </c>
      <c r="N282" s="177">
        <v>1</v>
      </c>
      <c r="O282" s="5"/>
      <c r="R282" s="713">
        <f t="shared" si="22"/>
        <v>60.89</v>
      </c>
    </row>
    <row r="283" spans="1:18" s="161" customFormat="1" ht="17.25" customHeight="1" x14ac:dyDescent="0.25">
      <c r="A283" s="469" t="s">
        <v>1139</v>
      </c>
      <c r="B283" s="886" t="s">
        <v>1406</v>
      </c>
      <c r="C283" s="886" t="s">
        <v>960</v>
      </c>
      <c r="D283" s="168" t="s">
        <v>961</v>
      </c>
      <c r="E283" s="6" t="s">
        <v>1580</v>
      </c>
      <c r="F283" s="6" t="s">
        <v>803</v>
      </c>
      <c r="G283" s="6" t="s">
        <v>3</v>
      </c>
      <c r="H283" s="914">
        <v>40.03</v>
      </c>
      <c r="I283" s="607">
        <f t="shared" si="23"/>
        <v>20.015000000000001</v>
      </c>
      <c r="J283" s="599">
        <f t="shared" si="24"/>
        <v>13.343333333333334</v>
      </c>
      <c r="K283" s="599">
        <f t="shared" si="25"/>
        <v>48.036000000000001</v>
      </c>
      <c r="L283" s="600">
        <v>42799</v>
      </c>
      <c r="M283" s="8" t="s">
        <v>2504</v>
      </c>
      <c r="N283" s="177">
        <v>1</v>
      </c>
      <c r="O283" s="5"/>
      <c r="R283" s="713">
        <f t="shared" si="22"/>
        <v>40.03</v>
      </c>
    </row>
    <row r="284" spans="1:18" s="161" customFormat="1" ht="17.25" customHeight="1" x14ac:dyDescent="0.25">
      <c r="A284" s="469" t="s">
        <v>1139</v>
      </c>
      <c r="B284" s="886" t="s">
        <v>791</v>
      </c>
      <c r="C284" s="886" t="s">
        <v>813</v>
      </c>
      <c r="D284" s="166" t="s">
        <v>814</v>
      </c>
      <c r="E284" s="6" t="s">
        <v>1750</v>
      </c>
      <c r="F284" s="6" t="s">
        <v>909</v>
      </c>
      <c r="G284" s="6" t="s">
        <v>3</v>
      </c>
      <c r="H284" s="914">
        <v>42.72</v>
      </c>
      <c r="I284" s="607">
        <f t="shared" si="23"/>
        <v>21.36</v>
      </c>
      <c r="J284" s="599">
        <f t="shared" si="24"/>
        <v>14.24</v>
      </c>
      <c r="K284" s="599">
        <f t="shared" si="25"/>
        <v>51.263999999999996</v>
      </c>
      <c r="L284" s="600">
        <v>42799</v>
      </c>
      <c r="M284" s="8" t="s">
        <v>2504</v>
      </c>
      <c r="N284" s="177">
        <v>1</v>
      </c>
      <c r="O284" s="5"/>
      <c r="R284" s="713">
        <f t="shared" si="22"/>
        <v>42.72</v>
      </c>
    </row>
    <row r="285" spans="1:18" s="161" customFormat="1" ht="17.25" customHeight="1" x14ac:dyDescent="0.25">
      <c r="A285" s="469" t="s">
        <v>1139</v>
      </c>
      <c r="B285" s="886" t="s">
        <v>1143</v>
      </c>
      <c r="C285" s="886" t="s">
        <v>1149</v>
      </c>
      <c r="D285" s="168" t="s">
        <v>1150</v>
      </c>
      <c r="E285" s="6" t="s">
        <v>1151</v>
      </c>
      <c r="F285" s="6" t="s">
        <v>883</v>
      </c>
      <c r="G285" s="6" t="s">
        <v>3</v>
      </c>
      <c r="H285" s="914">
        <v>22.03</v>
      </c>
      <c r="I285" s="607">
        <f t="shared" si="23"/>
        <v>11.015000000000001</v>
      </c>
      <c r="J285" s="599">
        <f t="shared" si="24"/>
        <v>7.3433333333333337</v>
      </c>
      <c r="K285" s="599">
        <f t="shared" si="25"/>
        <v>26.436</v>
      </c>
      <c r="L285" s="600">
        <v>42799</v>
      </c>
      <c r="M285" s="8" t="s">
        <v>2504</v>
      </c>
      <c r="N285" s="177">
        <v>1</v>
      </c>
      <c r="O285" s="5"/>
      <c r="R285" s="713">
        <f t="shared" si="22"/>
        <v>22.03</v>
      </c>
    </row>
    <row r="286" spans="1:18" s="161" customFormat="1" ht="17.25" customHeight="1" x14ac:dyDescent="0.25">
      <c r="A286" s="469" t="s">
        <v>1139</v>
      </c>
      <c r="B286" s="886" t="s">
        <v>977</v>
      </c>
      <c r="C286" s="886" t="s">
        <v>1154</v>
      </c>
      <c r="D286" s="168" t="s">
        <v>1155</v>
      </c>
      <c r="E286" s="6" t="s">
        <v>1890</v>
      </c>
      <c r="F286" s="6" t="s">
        <v>1156</v>
      </c>
      <c r="G286" s="6" t="s">
        <v>3</v>
      </c>
      <c r="H286" s="914">
        <v>117.96</v>
      </c>
      <c r="I286" s="607">
        <f t="shared" si="23"/>
        <v>58.98</v>
      </c>
      <c r="J286" s="599">
        <f t="shared" si="24"/>
        <v>39.32</v>
      </c>
      <c r="K286" s="599">
        <f t="shared" si="25"/>
        <v>141.55199999999999</v>
      </c>
      <c r="L286" s="600">
        <v>42799</v>
      </c>
      <c r="M286" s="8" t="s">
        <v>2504</v>
      </c>
      <c r="N286" s="177">
        <v>2</v>
      </c>
      <c r="O286" s="5"/>
      <c r="R286" s="713">
        <f t="shared" si="22"/>
        <v>235.92</v>
      </c>
    </row>
    <row r="287" spans="1:18" s="161" customFormat="1" ht="17.25" customHeight="1" x14ac:dyDescent="0.25">
      <c r="A287" s="469" t="s">
        <v>1139</v>
      </c>
      <c r="B287" s="886" t="s">
        <v>977</v>
      </c>
      <c r="C287" s="886" t="s">
        <v>1050</v>
      </c>
      <c r="D287" s="168" t="s">
        <v>1157</v>
      </c>
      <c r="E287" s="6" t="s">
        <v>1158</v>
      </c>
      <c r="F287" s="6" t="s">
        <v>1159</v>
      </c>
      <c r="G287" s="6" t="s">
        <v>3</v>
      </c>
      <c r="H287" s="914">
        <v>98.3</v>
      </c>
      <c r="I287" s="607">
        <f t="shared" si="23"/>
        <v>49.15</v>
      </c>
      <c r="J287" s="599">
        <f t="shared" si="24"/>
        <v>32.766666666666666</v>
      </c>
      <c r="K287" s="599">
        <f t="shared" si="25"/>
        <v>117.96</v>
      </c>
      <c r="L287" s="600">
        <v>42799</v>
      </c>
      <c r="M287" s="8" t="s">
        <v>2504</v>
      </c>
      <c r="N287" s="177">
        <v>1</v>
      </c>
      <c r="O287" s="5"/>
      <c r="R287" s="713">
        <f t="shared" si="22"/>
        <v>98.3</v>
      </c>
    </row>
    <row r="288" spans="1:18" s="161" customFormat="1" ht="17.25" customHeight="1" x14ac:dyDescent="0.25">
      <c r="A288" s="469" t="s">
        <v>1139</v>
      </c>
      <c r="B288" s="886" t="s">
        <v>587</v>
      </c>
      <c r="C288" s="886" t="s">
        <v>195</v>
      </c>
      <c r="D288" s="168" t="s">
        <v>231</v>
      </c>
      <c r="E288" s="6" t="s">
        <v>187</v>
      </c>
      <c r="F288" s="6" t="s">
        <v>688</v>
      </c>
      <c r="G288" s="6" t="s">
        <v>3</v>
      </c>
      <c r="H288" s="914">
        <v>31.06</v>
      </c>
      <c r="I288" s="607">
        <f t="shared" si="23"/>
        <v>15.53</v>
      </c>
      <c r="J288" s="599">
        <f t="shared" si="24"/>
        <v>10.353333333333333</v>
      </c>
      <c r="K288" s="599">
        <f t="shared" si="25"/>
        <v>37.271999999999998</v>
      </c>
      <c r="L288" s="600">
        <v>42799</v>
      </c>
      <c r="M288" s="8" t="s">
        <v>2504</v>
      </c>
      <c r="N288" s="177">
        <v>1</v>
      </c>
      <c r="O288" s="5"/>
      <c r="R288" s="713">
        <f t="shared" si="22"/>
        <v>31.06</v>
      </c>
    </row>
    <row r="289" spans="1:18" s="161" customFormat="1" ht="17.25" customHeight="1" x14ac:dyDescent="0.25">
      <c r="A289" s="469" t="s">
        <v>1139</v>
      </c>
      <c r="B289" s="886" t="s">
        <v>587</v>
      </c>
      <c r="C289" s="886" t="s">
        <v>16</v>
      </c>
      <c r="D289" s="168" t="s">
        <v>227</v>
      </c>
      <c r="E289" s="6" t="s">
        <v>1889</v>
      </c>
      <c r="F289" s="6" t="s">
        <v>344</v>
      </c>
      <c r="G289" s="6" t="s">
        <v>3</v>
      </c>
      <c r="H289" s="914">
        <v>31.06</v>
      </c>
      <c r="I289" s="607">
        <f t="shared" si="23"/>
        <v>15.53</v>
      </c>
      <c r="J289" s="599">
        <f t="shared" si="24"/>
        <v>10.353333333333333</v>
      </c>
      <c r="K289" s="599">
        <f t="shared" si="25"/>
        <v>37.271999999999998</v>
      </c>
      <c r="L289" s="600">
        <v>42799</v>
      </c>
      <c r="M289" s="8" t="s">
        <v>2504</v>
      </c>
      <c r="N289" s="177">
        <v>5</v>
      </c>
      <c r="O289" s="5"/>
      <c r="R289" s="713">
        <f t="shared" si="22"/>
        <v>155.29999999999998</v>
      </c>
    </row>
    <row r="290" spans="1:18" s="161" customFormat="1" ht="17.25" customHeight="1" x14ac:dyDescent="0.25">
      <c r="A290" s="469" t="s">
        <v>1139</v>
      </c>
      <c r="B290" s="886" t="s">
        <v>30</v>
      </c>
      <c r="C290" s="886" t="s">
        <v>62</v>
      </c>
      <c r="D290" s="168" t="s">
        <v>228</v>
      </c>
      <c r="E290" s="6" t="s">
        <v>1743</v>
      </c>
      <c r="F290" s="6" t="s">
        <v>344</v>
      </c>
      <c r="G290" s="6" t="s">
        <v>3</v>
      </c>
      <c r="H290" s="914">
        <v>31.06</v>
      </c>
      <c r="I290" s="607">
        <f t="shared" si="23"/>
        <v>15.53</v>
      </c>
      <c r="J290" s="599">
        <f t="shared" si="24"/>
        <v>10.353333333333333</v>
      </c>
      <c r="K290" s="599">
        <f t="shared" si="25"/>
        <v>37.271999999999998</v>
      </c>
      <c r="L290" s="600">
        <v>42799</v>
      </c>
      <c r="M290" s="8" t="s">
        <v>2504</v>
      </c>
      <c r="N290" s="177">
        <v>1</v>
      </c>
      <c r="O290" s="5"/>
      <c r="R290" s="713">
        <f t="shared" si="22"/>
        <v>31.06</v>
      </c>
    </row>
    <row r="291" spans="1:18" s="161" customFormat="1" ht="17.25" customHeight="1" x14ac:dyDescent="0.25">
      <c r="A291" s="469" t="s">
        <v>1139</v>
      </c>
      <c r="B291" s="886" t="s">
        <v>587</v>
      </c>
      <c r="C291" s="886" t="s">
        <v>62</v>
      </c>
      <c r="D291" s="168" t="s">
        <v>228</v>
      </c>
      <c r="E291" s="6" t="s">
        <v>1355</v>
      </c>
      <c r="F291" s="6" t="s">
        <v>344</v>
      </c>
      <c r="G291" s="6" t="s">
        <v>3</v>
      </c>
      <c r="H291" s="914">
        <v>31.06</v>
      </c>
      <c r="I291" s="607">
        <f t="shared" si="23"/>
        <v>15.53</v>
      </c>
      <c r="J291" s="599">
        <f t="shared" si="24"/>
        <v>10.353333333333333</v>
      </c>
      <c r="K291" s="599">
        <f t="shared" si="25"/>
        <v>37.271999999999998</v>
      </c>
      <c r="L291" s="600">
        <v>42799</v>
      </c>
      <c r="M291" s="8" t="s">
        <v>2504</v>
      </c>
      <c r="N291" s="177">
        <v>1</v>
      </c>
      <c r="O291" s="5"/>
      <c r="R291" s="713">
        <f t="shared" si="22"/>
        <v>31.06</v>
      </c>
    </row>
    <row r="292" spans="1:18" s="161" customFormat="1" ht="17.25" customHeight="1" x14ac:dyDescent="0.25">
      <c r="A292" s="469" t="s">
        <v>1139</v>
      </c>
      <c r="B292" s="886" t="s">
        <v>815</v>
      </c>
      <c r="C292" s="886" t="s">
        <v>62</v>
      </c>
      <c r="D292" s="168" t="s">
        <v>228</v>
      </c>
      <c r="E292" s="6" t="s">
        <v>1826</v>
      </c>
      <c r="F292" s="6" t="s">
        <v>801</v>
      </c>
      <c r="G292" s="6" t="s">
        <v>3</v>
      </c>
      <c r="H292" s="914">
        <v>33.380000000000003</v>
      </c>
      <c r="I292" s="607">
        <f t="shared" si="23"/>
        <v>16.690000000000001</v>
      </c>
      <c r="J292" s="599">
        <f t="shared" si="24"/>
        <v>11.126666666666667</v>
      </c>
      <c r="K292" s="599">
        <f t="shared" si="25"/>
        <v>40.056000000000004</v>
      </c>
      <c r="L292" s="600">
        <v>42799</v>
      </c>
      <c r="M292" s="8" t="s">
        <v>2504</v>
      </c>
      <c r="N292" s="177">
        <v>2</v>
      </c>
      <c r="O292" s="5"/>
      <c r="R292" s="713">
        <f t="shared" si="22"/>
        <v>66.760000000000005</v>
      </c>
    </row>
    <row r="293" spans="1:18" s="161" customFormat="1" ht="17.25" customHeight="1" x14ac:dyDescent="0.25">
      <c r="A293" s="469" t="s">
        <v>1139</v>
      </c>
      <c r="B293" s="886" t="s">
        <v>28</v>
      </c>
      <c r="C293" s="886" t="s">
        <v>55</v>
      </c>
      <c r="D293" s="168" t="s">
        <v>214</v>
      </c>
      <c r="E293" s="6"/>
      <c r="F293" s="6" t="s">
        <v>339</v>
      </c>
      <c r="G293" s="6" t="s">
        <v>3</v>
      </c>
      <c r="H293" s="914">
        <v>53.42</v>
      </c>
      <c r="I293" s="607">
        <f t="shared" si="23"/>
        <v>26.71</v>
      </c>
      <c r="J293" s="599">
        <f t="shared" si="24"/>
        <v>17.806666666666668</v>
      </c>
      <c r="K293" s="599">
        <f t="shared" si="25"/>
        <v>64.103999999999999</v>
      </c>
      <c r="L293" s="600">
        <v>42799</v>
      </c>
      <c r="M293" s="8" t="s">
        <v>2504</v>
      </c>
      <c r="N293" s="177">
        <v>1</v>
      </c>
      <c r="O293" s="5"/>
      <c r="R293" s="713">
        <f t="shared" si="22"/>
        <v>53.42</v>
      </c>
    </row>
    <row r="294" spans="1:18" s="161" customFormat="1" ht="17.25" customHeight="1" x14ac:dyDescent="0.25">
      <c r="A294" s="469" t="s">
        <v>1140</v>
      </c>
      <c r="B294" s="886" t="s">
        <v>500</v>
      </c>
      <c r="C294" s="886" t="s">
        <v>501</v>
      </c>
      <c r="D294" s="168" t="s">
        <v>521</v>
      </c>
      <c r="E294" s="6" t="s">
        <v>1876</v>
      </c>
      <c r="F294" s="6" t="s">
        <v>522</v>
      </c>
      <c r="G294" s="6" t="s">
        <v>3</v>
      </c>
      <c r="H294" s="914">
        <v>63.85</v>
      </c>
      <c r="I294" s="607">
        <f t="shared" si="23"/>
        <v>31.925000000000001</v>
      </c>
      <c r="J294" s="599">
        <f t="shared" si="24"/>
        <v>21.283333333333335</v>
      </c>
      <c r="K294" s="599">
        <f t="shared" si="25"/>
        <v>76.62</v>
      </c>
      <c r="L294" s="600">
        <v>42799</v>
      </c>
      <c r="M294" s="8" t="s">
        <v>2504</v>
      </c>
      <c r="N294" s="177">
        <v>1</v>
      </c>
      <c r="O294" s="5"/>
      <c r="R294" s="713">
        <f t="shared" si="22"/>
        <v>63.85</v>
      </c>
    </row>
    <row r="295" spans="1:18" s="161" customFormat="1" ht="17.25" customHeight="1" x14ac:dyDescent="0.25">
      <c r="A295" s="469" t="s">
        <v>1140</v>
      </c>
      <c r="B295" s="886" t="s">
        <v>474</v>
      </c>
      <c r="C295" s="886" t="s">
        <v>72</v>
      </c>
      <c r="D295" s="168" t="s">
        <v>241</v>
      </c>
      <c r="E295" s="6" t="s">
        <v>198</v>
      </c>
      <c r="F295" s="6" t="s">
        <v>340</v>
      </c>
      <c r="G295" s="6" t="s">
        <v>3</v>
      </c>
      <c r="H295" s="914">
        <v>15.2</v>
      </c>
      <c r="I295" s="607">
        <f t="shared" si="23"/>
        <v>7.6</v>
      </c>
      <c r="J295" s="599">
        <f t="shared" si="24"/>
        <v>5.0666666666666664</v>
      </c>
      <c r="K295" s="599">
        <f t="shared" si="25"/>
        <v>18.239999999999998</v>
      </c>
      <c r="L295" s="600">
        <v>42799</v>
      </c>
      <c r="M295" s="8" t="s">
        <v>2504</v>
      </c>
      <c r="N295" s="177">
        <v>1</v>
      </c>
      <c r="O295" s="5"/>
      <c r="R295" s="713">
        <f t="shared" si="22"/>
        <v>15.2</v>
      </c>
    </row>
    <row r="296" spans="1:18" s="161" customFormat="1" ht="17.25" customHeight="1" x14ac:dyDescent="0.25">
      <c r="A296" s="469" t="s">
        <v>1140</v>
      </c>
      <c r="B296" s="886" t="s">
        <v>64</v>
      </c>
      <c r="C296" s="886" t="s">
        <v>199</v>
      </c>
      <c r="D296" s="168" t="s">
        <v>260</v>
      </c>
      <c r="E296" s="6" t="s">
        <v>1877</v>
      </c>
      <c r="F296" s="6" t="s">
        <v>349</v>
      </c>
      <c r="G296" s="6" t="s">
        <v>3</v>
      </c>
      <c r="H296" s="914">
        <v>33.81</v>
      </c>
      <c r="I296" s="607">
        <f t="shared" si="23"/>
        <v>16.905000000000001</v>
      </c>
      <c r="J296" s="599">
        <f t="shared" si="24"/>
        <v>11.270000000000001</v>
      </c>
      <c r="K296" s="599">
        <f t="shared" si="25"/>
        <v>40.572000000000003</v>
      </c>
      <c r="L296" s="600">
        <v>42799</v>
      </c>
      <c r="M296" s="8" t="s">
        <v>2504</v>
      </c>
      <c r="N296" s="177">
        <v>1</v>
      </c>
      <c r="O296" s="5"/>
      <c r="R296" s="713">
        <f t="shared" si="22"/>
        <v>33.81</v>
      </c>
    </row>
    <row r="297" spans="1:18" s="161" customFormat="1" ht="17.25" customHeight="1" x14ac:dyDescent="0.25">
      <c r="A297" s="469" t="s">
        <v>1140</v>
      </c>
      <c r="B297" s="886" t="s">
        <v>37</v>
      </c>
      <c r="C297" s="886" t="s">
        <v>166</v>
      </c>
      <c r="D297" s="168" t="s">
        <v>233</v>
      </c>
      <c r="E297" s="6" t="s">
        <v>622</v>
      </c>
      <c r="F297" s="6" t="s">
        <v>343</v>
      </c>
      <c r="G297" s="6" t="s">
        <v>3</v>
      </c>
      <c r="H297" s="914">
        <v>34.200000000000003</v>
      </c>
      <c r="I297" s="607">
        <f t="shared" si="23"/>
        <v>17.100000000000001</v>
      </c>
      <c r="J297" s="599">
        <f t="shared" si="24"/>
        <v>11.4</v>
      </c>
      <c r="K297" s="599">
        <f t="shared" si="25"/>
        <v>41.040000000000006</v>
      </c>
      <c r="L297" s="600">
        <v>42799</v>
      </c>
      <c r="M297" s="8" t="s">
        <v>2504</v>
      </c>
      <c r="N297" s="177">
        <v>1</v>
      </c>
      <c r="O297" s="5"/>
      <c r="R297" s="713">
        <f t="shared" si="22"/>
        <v>34.200000000000003</v>
      </c>
    </row>
    <row r="298" spans="1:18" s="161" customFormat="1" ht="17.25" customHeight="1" x14ac:dyDescent="0.25">
      <c r="A298" s="469" t="s">
        <v>1140</v>
      </c>
      <c r="B298" s="886" t="s">
        <v>822</v>
      </c>
      <c r="C298" s="886" t="s">
        <v>617</v>
      </c>
      <c r="D298" s="168" t="s">
        <v>823</v>
      </c>
      <c r="E298" s="6" t="s">
        <v>1883</v>
      </c>
      <c r="F298" s="6" t="s">
        <v>647</v>
      </c>
      <c r="G298" s="6" t="s">
        <v>3</v>
      </c>
      <c r="H298" s="915">
        <v>35.22</v>
      </c>
      <c r="I298" s="607">
        <f t="shared" si="23"/>
        <v>17.61</v>
      </c>
      <c r="J298" s="599">
        <f t="shared" si="24"/>
        <v>11.74</v>
      </c>
      <c r="K298" s="599">
        <f t="shared" si="25"/>
        <v>42.263999999999996</v>
      </c>
      <c r="L298" s="600">
        <v>42799</v>
      </c>
      <c r="M298" s="8" t="s">
        <v>2504</v>
      </c>
      <c r="N298" s="177">
        <v>3</v>
      </c>
      <c r="O298" s="5"/>
      <c r="R298" s="713">
        <f t="shared" si="22"/>
        <v>105.66</v>
      </c>
    </row>
    <row r="299" spans="1:18" s="161" customFormat="1" ht="17.25" customHeight="1" x14ac:dyDescent="0.25">
      <c r="A299" s="469" t="s">
        <v>1140</v>
      </c>
      <c r="B299" s="886" t="s">
        <v>1001</v>
      </c>
      <c r="C299" s="886" t="s">
        <v>1002</v>
      </c>
      <c r="D299" s="168" t="s">
        <v>1003</v>
      </c>
      <c r="E299" s="6" t="s">
        <v>804</v>
      </c>
      <c r="F299" s="6" t="s">
        <v>1004</v>
      </c>
      <c r="G299" s="6" t="s">
        <v>3</v>
      </c>
      <c r="H299" s="914">
        <v>27.43</v>
      </c>
      <c r="I299" s="607">
        <f t="shared" si="23"/>
        <v>13.715</v>
      </c>
      <c r="J299" s="599">
        <f t="shared" si="24"/>
        <v>9.1433333333333326</v>
      </c>
      <c r="K299" s="599">
        <f t="shared" si="25"/>
        <v>32.915999999999997</v>
      </c>
      <c r="L299" s="600">
        <v>42799</v>
      </c>
      <c r="M299" s="8" t="s">
        <v>2504</v>
      </c>
      <c r="N299" s="177">
        <v>1</v>
      </c>
      <c r="O299" s="5"/>
      <c r="R299" s="713">
        <f t="shared" si="22"/>
        <v>27.43</v>
      </c>
    </row>
    <row r="300" spans="1:18" s="161" customFormat="1" ht="17.25" customHeight="1" x14ac:dyDescent="0.25">
      <c r="A300" s="469" t="s">
        <v>1140</v>
      </c>
      <c r="B300" s="886" t="s">
        <v>1001</v>
      </c>
      <c r="C300" s="886" t="s">
        <v>1006</v>
      </c>
      <c r="D300" s="168" t="s">
        <v>1007</v>
      </c>
      <c r="E300" s="168" t="s">
        <v>1008</v>
      </c>
      <c r="F300" s="6" t="s">
        <v>908</v>
      </c>
      <c r="G300" s="6" t="s">
        <v>3</v>
      </c>
      <c r="H300" s="914">
        <v>27.43</v>
      </c>
      <c r="I300" s="607">
        <f t="shared" si="23"/>
        <v>13.715</v>
      </c>
      <c r="J300" s="599">
        <f t="shared" si="24"/>
        <v>9.1433333333333326</v>
      </c>
      <c r="K300" s="599">
        <f t="shared" si="25"/>
        <v>32.915999999999997</v>
      </c>
      <c r="L300" s="600">
        <v>42799</v>
      </c>
      <c r="M300" s="8" t="s">
        <v>2504</v>
      </c>
      <c r="N300" s="177">
        <v>1</v>
      </c>
      <c r="O300" s="5"/>
      <c r="R300" s="713">
        <f t="shared" si="22"/>
        <v>27.43</v>
      </c>
    </row>
    <row r="301" spans="1:18" s="161" customFormat="1" ht="17.25" customHeight="1" x14ac:dyDescent="0.25">
      <c r="A301" s="469" t="s">
        <v>1140</v>
      </c>
      <c r="B301" s="886" t="s">
        <v>959</v>
      </c>
      <c r="C301" s="886" t="s">
        <v>794</v>
      </c>
      <c r="D301" s="168" t="s">
        <v>1005</v>
      </c>
      <c r="E301" s="6" t="s">
        <v>1884</v>
      </c>
      <c r="F301" s="6" t="s">
        <v>963</v>
      </c>
      <c r="G301" s="6" t="s">
        <v>3</v>
      </c>
      <c r="H301" s="914">
        <v>36.15</v>
      </c>
      <c r="I301" s="607">
        <f t="shared" si="23"/>
        <v>18.074999999999999</v>
      </c>
      <c r="J301" s="599">
        <f t="shared" si="24"/>
        <v>12.049999999999999</v>
      </c>
      <c r="K301" s="599">
        <f t="shared" si="25"/>
        <v>43.379999999999995</v>
      </c>
      <c r="L301" s="600">
        <v>42799</v>
      </c>
      <c r="M301" s="8" t="s">
        <v>2504</v>
      </c>
      <c r="N301" s="177">
        <v>2</v>
      </c>
      <c r="O301" s="5"/>
      <c r="R301" s="713">
        <f t="shared" si="22"/>
        <v>72.3</v>
      </c>
    </row>
    <row r="302" spans="1:18" s="161" customFormat="1" ht="17.25" customHeight="1" x14ac:dyDescent="0.25">
      <c r="A302" s="469" t="s">
        <v>1140</v>
      </c>
      <c r="B302" s="886" t="s">
        <v>1014</v>
      </c>
      <c r="C302" s="886" t="s">
        <v>1015</v>
      </c>
      <c r="D302" s="168" t="s">
        <v>1016</v>
      </c>
      <c r="E302" s="6" t="s">
        <v>1017</v>
      </c>
      <c r="F302" s="6" t="s">
        <v>908</v>
      </c>
      <c r="G302" s="6" t="s">
        <v>3</v>
      </c>
      <c r="H302" s="914">
        <v>35.409999999999997</v>
      </c>
      <c r="I302" s="607">
        <f t="shared" si="23"/>
        <v>17.704999999999998</v>
      </c>
      <c r="J302" s="599">
        <f t="shared" si="24"/>
        <v>11.803333333333333</v>
      </c>
      <c r="K302" s="599">
        <f t="shared" si="25"/>
        <v>42.491999999999997</v>
      </c>
      <c r="L302" s="600">
        <v>42799</v>
      </c>
      <c r="M302" s="8" t="s">
        <v>2504</v>
      </c>
      <c r="N302" s="177">
        <v>1</v>
      </c>
      <c r="O302" s="5"/>
      <c r="R302" s="713">
        <f t="shared" si="22"/>
        <v>35.409999999999997</v>
      </c>
    </row>
    <row r="303" spans="1:18" s="161" customFormat="1" ht="17.25" customHeight="1" x14ac:dyDescent="0.25">
      <c r="A303" s="469" t="s">
        <v>1140</v>
      </c>
      <c r="B303" s="886" t="s">
        <v>1063</v>
      </c>
      <c r="C303" s="886" t="s">
        <v>1065</v>
      </c>
      <c r="D303" s="168" t="s">
        <v>1068</v>
      </c>
      <c r="E303" s="6" t="s">
        <v>1052</v>
      </c>
      <c r="F303" s="6" t="s">
        <v>1070</v>
      </c>
      <c r="G303" s="6" t="s">
        <v>3</v>
      </c>
      <c r="H303" s="914">
        <v>42.96</v>
      </c>
      <c r="I303" s="607">
        <f t="shared" si="23"/>
        <v>21.48</v>
      </c>
      <c r="J303" s="599">
        <f t="shared" si="24"/>
        <v>14.32</v>
      </c>
      <c r="K303" s="599">
        <f t="shared" si="25"/>
        <v>51.552</v>
      </c>
      <c r="L303" s="600">
        <v>42799</v>
      </c>
      <c r="M303" s="8" t="s">
        <v>2504</v>
      </c>
      <c r="N303" s="177">
        <v>1</v>
      </c>
      <c r="O303" s="5"/>
      <c r="R303" s="713">
        <f t="shared" si="22"/>
        <v>42.96</v>
      </c>
    </row>
    <row r="304" spans="1:18" s="161" customFormat="1" ht="17.25" customHeight="1" x14ac:dyDescent="0.25">
      <c r="A304" s="469" t="s">
        <v>1140</v>
      </c>
      <c r="B304" s="886" t="s">
        <v>1063</v>
      </c>
      <c r="C304" s="886" t="s">
        <v>1077</v>
      </c>
      <c r="D304" s="168" t="s">
        <v>1080</v>
      </c>
      <c r="E304" s="6" t="s">
        <v>1085</v>
      </c>
      <c r="F304" s="6" t="s">
        <v>1070</v>
      </c>
      <c r="G304" s="6" t="s">
        <v>3</v>
      </c>
      <c r="H304" s="914">
        <v>31.1</v>
      </c>
      <c r="I304" s="607">
        <f t="shared" si="23"/>
        <v>15.55</v>
      </c>
      <c r="J304" s="599">
        <f t="shared" si="24"/>
        <v>10.366666666666667</v>
      </c>
      <c r="K304" s="599">
        <f t="shared" si="25"/>
        <v>37.32</v>
      </c>
      <c r="L304" s="600">
        <v>42799</v>
      </c>
      <c r="M304" s="8" t="s">
        <v>2504</v>
      </c>
      <c r="N304" s="177">
        <v>3</v>
      </c>
      <c r="O304" s="5"/>
      <c r="R304" s="713">
        <f t="shared" si="22"/>
        <v>93.300000000000011</v>
      </c>
    </row>
    <row r="305" spans="1:18" s="161" customFormat="1" ht="17.25" customHeight="1" x14ac:dyDescent="0.25">
      <c r="A305" s="469" t="s">
        <v>1140</v>
      </c>
      <c r="B305" s="886" t="s">
        <v>1063</v>
      </c>
      <c r="C305" s="886" t="s">
        <v>1077</v>
      </c>
      <c r="D305" s="168" t="s">
        <v>1080</v>
      </c>
      <c r="E305" s="6" t="s">
        <v>911</v>
      </c>
      <c r="F305" s="6" t="s">
        <v>1070</v>
      </c>
      <c r="G305" s="6" t="s">
        <v>3</v>
      </c>
      <c r="H305" s="914">
        <v>31.1</v>
      </c>
      <c r="I305" s="607">
        <f t="shared" si="23"/>
        <v>15.55</v>
      </c>
      <c r="J305" s="599">
        <f t="shared" si="24"/>
        <v>10.366666666666667</v>
      </c>
      <c r="K305" s="599">
        <f t="shared" si="25"/>
        <v>37.32</v>
      </c>
      <c r="L305" s="600">
        <v>42799</v>
      </c>
      <c r="M305" s="8" t="s">
        <v>2504</v>
      </c>
      <c r="N305" s="177">
        <v>1</v>
      </c>
      <c r="O305" s="5"/>
      <c r="R305" s="713">
        <f t="shared" si="22"/>
        <v>31.1</v>
      </c>
    </row>
    <row r="306" spans="1:18" s="161" customFormat="1" ht="17.25" customHeight="1" x14ac:dyDescent="0.25">
      <c r="A306" s="469" t="s">
        <v>1140</v>
      </c>
      <c r="B306" s="886" t="s">
        <v>1063</v>
      </c>
      <c r="C306" s="886" t="s">
        <v>1081</v>
      </c>
      <c r="D306" s="168" t="s">
        <v>1083</v>
      </c>
      <c r="E306" s="6" t="s">
        <v>1818</v>
      </c>
      <c r="F306" s="6" t="s">
        <v>1070</v>
      </c>
      <c r="G306" s="6" t="s">
        <v>3</v>
      </c>
      <c r="H306" s="914">
        <v>31.1</v>
      </c>
      <c r="I306" s="607">
        <f t="shared" si="23"/>
        <v>15.55</v>
      </c>
      <c r="J306" s="599">
        <f t="shared" si="24"/>
        <v>10.366666666666667</v>
      </c>
      <c r="K306" s="599">
        <f t="shared" si="25"/>
        <v>37.32</v>
      </c>
      <c r="L306" s="600">
        <v>42799</v>
      </c>
      <c r="M306" s="8" t="s">
        <v>2504</v>
      </c>
      <c r="N306" s="177">
        <v>3</v>
      </c>
      <c r="O306" s="5"/>
      <c r="R306" s="713">
        <f t="shared" si="22"/>
        <v>93.300000000000011</v>
      </c>
    </row>
    <row r="307" spans="1:18" s="161" customFormat="1" ht="17.25" customHeight="1" x14ac:dyDescent="0.25">
      <c r="A307" s="469" t="s">
        <v>1140</v>
      </c>
      <c r="B307" s="886" t="s">
        <v>1063</v>
      </c>
      <c r="C307" s="886" t="s">
        <v>1082</v>
      </c>
      <c r="D307" s="168" t="s">
        <v>1084</v>
      </c>
      <c r="E307" s="6" t="s">
        <v>1086</v>
      </c>
      <c r="F307" s="6" t="s">
        <v>1070</v>
      </c>
      <c r="G307" s="6" t="s">
        <v>3</v>
      </c>
      <c r="H307" s="914">
        <v>31.1</v>
      </c>
      <c r="I307" s="607">
        <f t="shared" si="23"/>
        <v>15.55</v>
      </c>
      <c r="J307" s="599">
        <f t="shared" si="24"/>
        <v>10.366666666666667</v>
      </c>
      <c r="K307" s="599">
        <f t="shared" si="25"/>
        <v>37.32</v>
      </c>
      <c r="L307" s="600">
        <v>42799</v>
      </c>
      <c r="M307" s="8" t="s">
        <v>2504</v>
      </c>
      <c r="N307" s="177">
        <v>1</v>
      </c>
      <c r="O307" s="5"/>
      <c r="R307" s="713">
        <f t="shared" si="22"/>
        <v>31.1</v>
      </c>
    </row>
    <row r="308" spans="1:18" s="161" customFormat="1" ht="17.25" customHeight="1" x14ac:dyDescent="0.25">
      <c r="A308" s="469" t="s">
        <v>1140</v>
      </c>
      <c r="B308" s="886" t="s">
        <v>628</v>
      </c>
      <c r="C308" s="886" t="s">
        <v>632</v>
      </c>
      <c r="D308" s="6" t="s">
        <v>633</v>
      </c>
      <c r="E308" s="6" t="s">
        <v>911</v>
      </c>
      <c r="F308" s="6" t="s">
        <v>1882</v>
      </c>
      <c r="G308" s="6" t="s">
        <v>3</v>
      </c>
      <c r="H308" s="914">
        <v>47.55</v>
      </c>
      <c r="I308" s="607">
        <f t="shared" si="23"/>
        <v>23.774999999999999</v>
      </c>
      <c r="J308" s="599">
        <f t="shared" si="24"/>
        <v>15.85</v>
      </c>
      <c r="K308" s="599">
        <f t="shared" si="25"/>
        <v>57.059999999999995</v>
      </c>
      <c r="L308" s="600">
        <v>42799</v>
      </c>
      <c r="M308" s="8" t="s">
        <v>2504</v>
      </c>
      <c r="N308" s="177">
        <v>1</v>
      </c>
      <c r="O308" s="5"/>
      <c r="R308" s="713">
        <f t="shared" si="22"/>
        <v>47.55</v>
      </c>
    </row>
    <row r="309" spans="1:18" s="161" customFormat="1" ht="17.25" customHeight="1" x14ac:dyDescent="0.25">
      <c r="A309" s="469" t="s">
        <v>1140</v>
      </c>
      <c r="B309" s="886" t="s">
        <v>994</v>
      </c>
      <c r="C309" s="886" t="s">
        <v>685</v>
      </c>
      <c r="D309" s="168" t="s">
        <v>995</v>
      </c>
      <c r="E309" s="6" t="s">
        <v>996</v>
      </c>
      <c r="F309" s="6" t="s">
        <v>909</v>
      </c>
      <c r="G309" s="6" t="s">
        <v>3</v>
      </c>
      <c r="H309" s="914">
        <v>35.409999999999997</v>
      </c>
      <c r="I309" s="607">
        <f t="shared" si="23"/>
        <v>17.704999999999998</v>
      </c>
      <c r="J309" s="599">
        <f t="shared" si="24"/>
        <v>11.803333333333333</v>
      </c>
      <c r="K309" s="599">
        <f t="shared" si="25"/>
        <v>42.491999999999997</v>
      </c>
      <c r="L309" s="600">
        <v>42799</v>
      </c>
      <c r="M309" s="8" t="s">
        <v>2504</v>
      </c>
      <c r="N309" s="177">
        <v>2</v>
      </c>
      <c r="O309" s="5"/>
      <c r="R309" s="713">
        <f t="shared" si="22"/>
        <v>70.819999999999993</v>
      </c>
    </row>
    <row r="310" spans="1:18" s="161" customFormat="1" ht="17.25" customHeight="1" x14ac:dyDescent="0.25">
      <c r="A310" s="469" t="s">
        <v>1140</v>
      </c>
      <c r="B310" s="886" t="s">
        <v>969</v>
      </c>
      <c r="C310" s="886" t="s">
        <v>970</v>
      </c>
      <c r="D310" s="168" t="s">
        <v>971</v>
      </c>
      <c r="E310" s="6" t="s">
        <v>866</v>
      </c>
      <c r="F310" s="6" t="s">
        <v>909</v>
      </c>
      <c r="G310" s="6" t="s">
        <v>3</v>
      </c>
      <c r="H310" s="914">
        <v>40.49</v>
      </c>
      <c r="I310" s="607">
        <f t="shared" si="23"/>
        <v>20.245000000000001</v>
      </c>
      <c r="J310" s="599">
        <f t="shared" si="24"/>
        <v>13.496666666666668</v>
      </c>
      <c r="K310" s="599">
        <f t="shared" si="25"/>
        <v>48.588000000000001</v>
      </c>
      <c r="L310" s="600">
        <v>42799</v>
      </c>
      <c r="M310" s="8" t="s">
        <v>2504</v>
      </c>
      <c r="N310" s="177">
        <v>1</v>
      </c>
      <c r="O310" s="5"/>
      <c r="R310" s="713">
        <f t="shared" si="22"/>
        <v>40.49</v>
      </c>
    </row>
    <row r="311" spans="1:18" s="161" customFormat="1" ht="17.25" customHeight="1" x14ac:dyDescent="0.25">
      <c r="A311" s="469" t="s">
        <v>1140</v>
      </c>
      <c r="B311" s="886" t="s">
        <v>969</v>
      </c>
      <c r="C311" s="886" t="s">
        <v>970</v>
      </c>
      <c r="D311" s="168" t="s">
        <v>971</v>
      </c>
      <c r="E311" s="6" t="s">
        <v>1887</v>
      </c>
      <c r="F311" s="6" t="s">
        <v>1018</v>
      </c>
      <c r="G311" s="6" t="s">
        <v>3</v>
      </c>
      <c r="H311" s="914">
        <v>40.49</v>
      </c>
      <c r="I311" s="607">
        <f t="shared" si="23"/>
        <v>20.245000000000001</v>
      </c>
      <c r="J311" s="599">
        <f t="shared" si="24"/>
        <v>13.496666666666668</v>
      </c>
      <c r="K311" s="599">
        <f t="shared" si="25"/>
        <v>48.588000000000001</v>
      </c>
      <c r="L311" s="600">
        <v>42799</v>
      </c>
      <c r="M311" s="8" t="s">
        <v>2504</v>
      </c>
      <c r="N311" s="177">
        <v>1</v>
      </c>
      <c r="O311" s="5"/>
      <c r="R311" s="713">
        <f t="shared" si="22"/>
        <v>40.49</v>
      </c>
    </row>
    <row r="312" spans="1:18" s="161" customFormat="1" ht="17.25" customHeight="1" x14ac:dyDescent="0.25">
      <c r="A312" s="469" t="s">
        <v>1140</v>
      </c>
      <c r="B312" s="886" t="s">
        <v>1019</v>
      </c>
      <c r="C312" s="886" t="s">
        <v>1020</v>
      </c>
      <c r="D312" s="168" t="s">
        <v>1021</v>
      </c>
      <c r="E312" s="6" t="s">
        <v>1022</v>
      </c>
      <c r="F312" s="6" t="s">
        <v>908</v>
      </c>
      <c r="G312" s="6" t="s">
        <v>3</v>
      </c>
      <c r="H312" s="914">
        <v>66.349999999999994</v>
      </c>
      <c r="I312" s="607">
        <f t="shared" si="23"/>
        <v>33.174999999999997</v>
      </c>
      <c r="J312" s="599">
        <f t="shared" si="24"/>
        <v>22.116666666666664</v>
      </c>
      <c r="K312" s="599">
        <f t="shared" si="25"/>
        <v>79.61999999999999</v>
      </c>
      <c r="L312" s="600">
        <v>42799</v>
      </c>
      <c r="M312" s="8" t="s">
        <v>2504</v>
      </c>
      <c r="N312" s="177">
        <v>1</v>
      </c>
      <c r="O312" s="5"/>
      <c r="R312" s="713">
        <f t="shared" si="22"/>
        <v>66.349999999999994</v>
      </c>
    </row>
    <row r="313" spans="1:18" s="161" customFormat="1" ht="17.25" customHeight="1" x14ac:dyDescent="0.25">
      <c r="A313" s="469" t="s">
        <v>1140</v>
      </c>
      <c r="B313" s="886" t="s">
        <v>1233</v>
      </c>
      <c r="C313" s="886" t="s">
        <v>1124</v>
      </c>
      <c r="D313" s="168" t="s">
        <v>1234</v>
      </c>
      <c r="E313" s="6" t="s">
        <v>1885</v>
      </c>
      <c r="F313" s="6" t="s">
        <v>1886</v>
      </c>
      <c r="G313" s="6" t="s">
        <v>3</v>
      </c>
      <c r="H313" s="915">
        <v>46.3</v>
      </c>
      <c r="I313" s="607">
        <f t="shared" si="23"/>
        <v>23.15</v>
      </c>
      <c r="J313" s="599">
        <f t="shared" si="24"/>
        <v>15.433333333333332</v>
      </c>
      <c r="K313" s="599">
        <f t="shared" si="25"/>
        <v>55.559999999999995</v>
      </c>
      <c r="L313" s="600">
        <v>42799</v>
      </c>
      <c r="M313" s="8" t="s">
        <v>2504</v>
      </c>
      <c r="N313" s="177">
        <v>3</v>
      </c>
      <c r="O313" s="5"/>
      <c r="R313" s="713">
        <f t="shared" si="22"/>
        <v>138.89999999999998</v>
      </c>
    </row>
    <row r="314" spans="1:18" s="161" customFormat="1" ht="17.25" customHeight="1" x14ac:dyDescent="0.25">
      <c r="A314" s="469" t="s">
        <v>1140</v>
      </c>
      <c r="B314" s="886" t="s">
        <v>1233</v>
      </c>
      <c r="C314" s="886" t="s">
        <v>1124</v>
      </c>
      <c r="D314" s="168" t="s">
        <v>1234</v>
      </c>
      <c r="E314" s="6" t="s">
        <v>1401</v>
      </c>
      <c r="F314" s="6" t="s">
        <v>344</v>
      </c>
      <c r="G314" s="6" t="s">
        <v>3</v>
      </c>
      <c r="H314" s="915">
        <v>46.3</v>
      </c>
      <c r="I314" s="607">
        <f t="shared" si="23"/>
        <v>23.15</v>
      </c>
      <c r="J314" s="599">
        <f t="shared" si="24"/>
        <v>15.433333333333332</v>
      </c>
      <c r="K314" s="599">
        <f t="shared" si="25"/>
        <v>55.559999999999995</v>
      </c>
      <c r="L314" s="600">
        <v>42799</v>
      </c>
      <c r="M314" s="8" t="s">
        <v>2504</v>
      </c>
      <c r="N314" s="177">
        <v>1</v>
      </c>
      <c r="O314" s="5"/>
      <c r="R314" s="713">
        <f t="shared" si="22"/>
        <v>46.3</v>
      </c>
    </row>
    <row r="315" spans="1:18" s="161" customFormat="1" ht="17.25" customHeight="1" x14ac:dyDescent="0.25">
      <c r="A315" s="469" t="s">
        <v>1878</v>
      </c>
      <c r="B315" s="886" t="s">
        <v>1101</v>
      </c>
      <c r="C315" s="886" t="s">
        <v>31</v>
      </c>
      <c r="D315" s="168" t="s">
        <v>386</v>
      </c>
      <c r="E315" s="6" t="s">
        <v>1879</v>
      </c>
      <c r="F315" s="6" t="s">
        <v>1745</v>
      </c>
      <c r="G315" s="6" t="s">
        <v>3</v>
      </c>
      <c r="H315" s="914">
        <v>47.7</v>
      </c>
      <c r="I315" s="607">
        <f t="shared" si="23"/>
        <v>23.85</v>
      </c>
      <c r="J315" s="599">
        <f t="shared" si="24"/>
        <v>15.9</v>
      </c>
      <c r="K315" s="599">
        <f t="shared" si="25"/>
        <v>57.24</v>
      </c>
      <c r="L315" s="600">
        <v>42799</v>
      </c>
      <c r="M315" s="8" t="s">
        <v>2504</v>
      </c>
      <c r="N315" s="177">
        <v>10</v>
      </c>
      <c r="O315" s="5"/>
      <c r="R315" s="713">
        <f t="shared" si="22"/>
        <v>477</v>
      </c>
    </row>
    <row r="316" spans="1:18" s="161" customFormat="1" ht="17.25" customHeight="1" x14ac:dyDescent="0.25">
      <c r="A316" s="469" t="s">
        <v>1878</v>
      </c>
      <c r="B316" s="886" t="s">
        <v>1101</v>
      </c>
      <c r="C316" s="886" t="s">
        <v>31</v>
      </c>
      <c r="D316" s="168" t="s">
        <v>386</v>
      </c>
      <c r="E316" s="6" t="s">
        <v>1821</v>
      </c>
      <c r="F316" s="6"/>
      <c r="G316" s="6" t="s">
        <v>3</v>
      </c>
      <c r="H316" s="914">
        <v>47.7</v>
      </c>
      <c r="I316" s="607">
        <f t="shared" si="23"/>
        <v>23.85</v>
      </c>
      <c r="J316" s="599">
        <f t="shared" si="24"/>
        <v>15.9</v>
      </c>
      <c r="K316" s="599">
        <f t="shared" si="25"/>
        <v>57.24</v>
      </c>
      <c r="L316" s="600">
        <v>42799</v>
      </c>
      <c r="M316" s="8" t="s">
        <v>2504</v>
      </c>
      <c r="N316" s="177">
        <v>10</v>
      </c>
      <c r="O316" s="5"/>
      <c r="R316" s="713">
        <f t="shared" si="22"/>
        <v>477</v>
      </c>
    </row>
    <row r="317" spans="1:18" s="161" customFormat="1" ht="17.25" customHeight="1" x14ac:dyDescent="0.25">
      <c r="A317" s="469" t="s">
        <v>1878</v>
      </c>
      <c r="B317" s="886" t="s">
        <v>1101</v>
      </c>
      <c r="C317" s="886" t="s">
        <v>31</v>
      </c>
      <c r="D317" s="168" t="s">
        <v>386</v>
      </c>
      <c r="E317" s="6" t="s">
        <v>1880</v>
      </c>
      <c r="F317" s="6" t="s">
        <v>1881</v>
      </c>
      <c r="G317" s="6" t="s">
        <v>3</v>
      </c>
      <c r="H317" s="914">
        <v>47.71</v>
      </c>
      <c r="I317" s="607">
        <f t="shared" si="23"/>
        <v>23.855</v>
      </c>
      <c r="J317" s="599">
        <f t="shared" si="24"/>
        <v>15.903333333333334</v>
      </c>
      <c r="K317" s="599">
        <f t="shared" si="25"/>
        <v>57.252000000000002</v>
      </c>
      <c r="L317" s="600">
        <v>42799</v>
      </c>
      <c r="M317" s="8" t="s">
        <v>2504</v>
      </c>
      <c r="N317" s="177">
        <v>10</v>
      </c>
      <c r="O317" s="5"/>
      <c r="R317" s="713">
        <f t="shared" si="22"/>
        <v>477.1</v>
      </c>
    </row>
    <row r="318" spans="1:18" s="161" customFormat="1" ht="17.25" customHeight="1" x14ac:dyDescent="0.25">
      <c r="A318" s="469" t="s">
        <v>1161</v>
      </c>
      <c r="B318" s="886" t="s">
        <v>815</v>
      </c>
      <c r="C318" s="886" t="s">
        <v>581</v>
      </c>
      <c r="D318" s="168" t="s">
        <v>620</v>
      </c>
      <c r="E318" s="6" t="s">
        <v>1826</v>
      </c>
      <c r="F318" s="6" t="s">
        <v>801</v>
      </c>
      <c r="G318" s="6" t="s">
        <v>3</v>
      </c>
      <c r="H318" s="914">
        <v>33.380000000000003</v>
      </c>
      <c r="I318" s="607">
        <f t="shared" si="23"/>
        <v>16.690000000000001</v>
      </c>
      <c r="J318" s="599">
        <f t="shared" si="24"/>
        <v>11.126666666666667</v>
      </c>
      <c r="K318" s="599">
        <f t="shared" si="25"/>
        <v>40.056000000000004</v>
      </c>
      <c r="L318" s="600">
        <v>42799</v>
      </c>
      <c r="M318" s="8" t="s">
        <v>2504</v>
      </c>
      <c r="N318" s="177">
        <v>1</v>
      </c>
      <c r="O318" s="5"/>
      <c r="R318" s="713">
        <f t="shared" si="22"/>
        <v>33.380000000000003</v>
      </c>
    </row>
    <row r="319" spans="1:18" s="161" customFormat="1" ht="17.25" customHeight="1" x14ac:dyDescent="0.25">
      <c r="A319" s="469" t="s">
        <v>1161</v>
      </c>
      <c r="B319" s="886" t="s">
        <v>815</v>
      </c>
      <c r="C319" s="886" t="s">
        <v>581</v>
      </c>
      <c r="D319" s="168" t="s">
        <v>620</v>
      </c>
      <c r="E319" s="6" t="s">
        <v>1872</v>
      </c>
      <c r="F319" s="6" t="s">
        <v>801</v>
      </c>
      <c r="G319" s="6" t="s">
        <v>3</v>
      </c>
      <c r="H319" s="914">
        <v>33.380000000000003</v>
      </c>
      <c r="I319" s="607">
        <f t="shared" si="23"/>
        <v>16.690000000000001</v>
      </c>
      <c r="J319" s="599">
        <f t="shared" si="24"/>
        <v>11.126666666666667</v>
      </c>
      <c r="K319" s="599">
        <f t="shared" si="25"/>
        <v>40.056000000000004</v>
      </c>
      <c r="L319" s="600">
        <v>42799</v>
      </c>
      <c r="M319" s="8" t="s">
        <v>2504</v>
      </c>
      <c r="N319" s="177">
        <v>2</v>
      </c>
      <c r="O319" s="5"/>
      <c r="R319" s="713">
        <f t="shared" si="22"/>
        <v>66.760000000000005</v>
      </c>
    </row>
    <row r="320" spans="1:18" s="161" customFormat="1" ht="17.25" customHeight="1" x14ac:dyDescent="0.25">
      <c r="A320" s="469" t="s">
        <v>1161</v>
      </c>
      <c r="B320" s="886" t="s">
        <v>200</v>
      </c>
      <c r="C320" s="886" t="s">
        <v>2576</v>
      </c>
      <c r="D320" s="168" t="s">
        <v>247</v>
      </c>
      <c r="E320" s="6" t="s">
        <v>952</v>
      </c>
      <c r="F320" s="6" t="s">
        <v>339</v>
      </c>
      <c r="G320" s="6" t="s">
        <v>3</v>
      </c>
      <c r="H320" s="914">
        <v>30.72</v>
      </c>
      <c r="I320" s="607">
        <f t="shared" si="23"/>
        <v>15.36</v>
      </c>
      <c r="J320" s="599">
        <f t="shared" si="24"/>
        <v>10.24</v>
      </c>
      <c r="K320" s="599">
        <f t="shared" si="25"/>
        <v>36.863999999999997</v>
      </c>
      <c r="L320" s="600">
        <v>42799</v>
      </c>
      <c r="M320" s="8" t="s">
        <v>2504</v>
      </c>
      <c r="N320" s="177">
        <v>4</v>
      </c>
      <c r="O320" s="5"/>
      <c r="R320" s="713">
        <f t="shared" si="22"/>
        <v>122.88</v>
      </c>
    </row>
    <row r="321" spans="1:18" s="161" customFormat="1" ht="17.25" customHeight="1" x14ac:dyDescent="0.25">
      <c r="A321" s="469" t="s">
        <v>1161</v>
      </c>
      <c r="B321" s="886" t="s">
        <v>791</v>
      </c>
      <c r="C321" s="886" t="s">
        <v>809</v>
      </c>
      <c r="D321" s="166" t="s">
        <v>810</v>
      </c>
      <c r="E321" s="6" t="s">
        <v>642</v>
      </c>
      <c r="F321" s="6" t="s">
        <v>647</v>
      </c>
      <c r="G321" s="6" t="s">
        <v>3</v>
      </c>
      <c r="H321" s="915">
        <v>42.72</v>
      </c>
      <c r="I321" s="607">
        <f t="shared" si="23"/>
        <v>21.36</v>
      </c>
      <c r="J321" s="599">
        <f t="shared" si="24"/>
        <v>14.24</v>
      </c>
      <c r="K321" s="599">
        <f t="shared" si="25"/>
        <v>51.263999999999996</v>
      </c>
      <c r="L321" s="600">
        <v>42799</v>
      </c>
      <c r="M321" s="8" t="s">
        <v>2504</v>
      </c>
      <c r="N321" s="177">
        <v>2</v>
      </c>
      <c r="O321" s="5"/>
      <c r="R321" s="713">
        <f t="shared" si="22"/>
        <v>85.44</v>
      </c>
    </row>
    <row r="322" spans="1:18" s="161" customFormat="1" ht="17.25" customHeight="1" x14ac:dyDescent="0.25">
      <c r="A322" s="469" t="s">
        <v>1161</v>
      </c>
      <c r="B322" s="886" t="s">
        <v>791</v>
      </c>
      <c r="C322" s="886" t="s">
        <v>792</v>
      </c>
      <c r="D322" s="6" t="s">
        <v>793</v>
      </c>
      <c r="E322" s="6" t="s">
        <v>1870</v>
      </c>
      <c r="F322" s="6" t="s">
        <v>647</v>
      </c>
      <c r="G322" s="6" t="s">
        <v>3</v>
      </c>
      <c r="H322" s="915">
        <v>40.15</v>
      </c>
      <c r="I322" s="607">
        <f t="shared" si="23"/>
        <v>20.074999999999999</v>
      </c>
      <c r="J322" s="599">
        <f t="shared" si="24"/>
        <v>13.383333333333333</v>
      </c>
      <c r="K322" s="599">
        <f t="shared" si="25"/>
        <v>48.18</v>
      </c>
      <c r="L322" s="600">
        <v>42799</v>
      </c>
      <c r="M322" s="8" t="s">
        <v>2504</v>
      </c>
      <c r="N322" s="177">
        <v>9</v>
      </c>
      <c r="O322" s="5"/>
      <c r="R322" s="713">
        <f t="shared" si="22"/>
        <v>361.34999999999997</v>
      </c>
    </row>
    <row r="323" spans="1:18" s="161" customFormat="1" ht="17.25" customHeight="1" x14ac:dyDescent="0.25">
      <c r="A323" s="469" t="s">
        <v>1161</v>
      </c>
      <c r="B323" s="886" t="s">
        <v>1235</v>
      </c>
      <c r="C323" s="886" t="s">
        <v>877</v>
      </c>
      <c r="D323" s="168" t="s">
        <v>1289</v>
      </c>
      <c r="E323" s="6" t="s">
        <v>621</v>
      </c>
      <c r="F323" s="6" t="s">
        <v>1871</v>
      </c>
      <c r="G323" s="6" t="s">
        <v>3</v>
      </c>
      <c r="H323" s="915">
        <v>65.45</v>
      </c>
      <c r="I323" s="607">
        <f t="shared" si="23"/>
        <v>32.725000000000001</v>
      </c>
      <c r="J323" s="599">
        <f t="shared" si="24"/>
        <v>21.816666666666666</v>
      </c>
      <c r="K323" s="599">
        <f t="shared" si="25"/>
        <v>78.540000000000006</v>
      </c>
      <c r="L323" s="600">
        <v>42799</v>
      </c>
      <c r="M323" s="8" t="s">
        <v>2504</v>
      </c>
      <c r="N323" s="177">
        <v>1</v>
      </c>
      <c r="O323" s="5"/>
      <c r="R323" s="713">
        <f t="shared" si="22"/>
        <v>65.45</v>
      </c>
    </row>
    <row r="324" spans="1:18" s="161" customFormat="1" ht="17.25" customHeight="1" x14ac:dyDescent="0.25">
      <c r="A324" s="469" t="s">
        <v>1161</v>
      </c>
      <c r="B324" s="886" t="s">
        <v>1309</v>
      </c>
      <c r="C324" s="886" t="s">
        <v>1312</v>
      </c>
      <c r="D324" s="168" t="s">
        <v>1313</v>
      </c>
      <c r="E324" s="6" t="s">
        <v>1340</v>
      </c>
      <c r="F324" s="6" t="s">
        <v>803</v>
      </c>
      <c r="G324" s="6" t="s">
        <v>3</v>
      </c>
      <c r="H324" s="915">
        <v>40.11</v>
      </c>
      <c r="I324" s="607">
        <f t="shared" si="23"/>
        <v>20.055</v>
      </c>
      <c r="J324" s="599">
        <f t="shared" si="24"/>
        <v>13.37</v>
      </c>
      <c r="K324" s="599">
        <f t="shared" si="25"/>
        <v>48.131999999999998</v>
      </c>
      <c r="L324" s="600">
        <v>42799</v>
      </c>
      <c r="M324" s="8" t="s">
        <v>2504</v>
      </c>
      <c r="N324" s="177">
        <v>1</v>
      </c>
      <c r="O324" s="5"/>
      <c r="R324" s="713">
        <f t="shared" si="22"/>
        <v>40.11</v>
      </c>
    </row>
    <row r="325" spans="1:18" s="161" customFormat="1" ht="17.25" customHeight="1" x14ac:dyDescent="0.25">
      <c r="A325" s="469" t="s">
        <v>1161</v>
      </c>
      <c r="B325" s="886" t="s">
        <v>1309</v>
      </c>
      <c r="C325" s="886" t="s">
        <v>1312</v>
      </c>
      <c r="D325" s="168" t="s">
        <v>1313</v>
      </c>
      <c r="E325" s="6" t="s">
        <v>1341</v>
      </c>
      <c r="F325" s="6" t="s">
        <v>803</v>
      </c>
      <c r="G325" s="6" t="s">
        <v>3</v>
      </c>
      <c r="H325" s="915">
        <v>40.11</v>
      </c>
      <c r="I325" s="607">
        <f t="shared" si="23"/>
        <v>20.055</v>
      </c>
      <c r="J325" s="599">
        <f t="shared" si="24"/>
        <v>13.37</v>
      </c>
      <c r="K325" s="599">
        <f t="shared" si="25"/>
        <v>48.131999999999998</v>
      </c>
      <c r="L325" s="600">
        <v>42799</v>
      </c>
      <c r="M325" s="8" t="s">
        <v>2504</v>
      </c>
      <c r="N325" s="177">
        <v>1</v>
      </c>
      <c r="O325" s="5"/>
      <c r="R325" s="713">
        <f t="shared" si="22"/>
        <v>40.11</v>
      </c>
    </row>
    <row r="326" spans="1:18" s="161" customFormat="1" ht="17.25" customHeight="1" x14ac:dyDescent="0.25">
      <c r="A326" s="469" t="s">
        <v>1161</v>
      </c>
      <c r="B326" s="886" t="s">
        <v>888</v>
      </c>
      <c r="C326" s="886" t="s">
        <v>889</v>
      </c>
      <c r="D326" s="168" t="s">
        <v>999</v>
      </c>
      <c r="E326" s="168" t="s">
        <v>1000</v>
      </c>
      <c r="F326" s="6" t="s">
        <v>909</v>
      </c>
      <c r="G326" s="6" t="s">
        <v>3</v>
      </c>
      <c r="H326" s="914">
        <v>17.23</v>
      </c>
      <c r="I326" s="607">
        <f t="shared" si="23"/>
        <v>8.6150000000000002</v>
      </c>
      <c r="J326" s="599">
        <f t="shared" si="24"/>
        <v>5.7433333333333332</v>
      </c>
      <c r="K326" s="599">
        <f t="shared" si="25"/>
        <v>20.676000000000002</v>
      </c>
      <c r="L326" s="600">
        <v>42799</v>
      </c>
      <c r="M326" s="8" t="s">
        <v>2504</v>
      </c>
      <c r="N326" s="177">
        <v>1</v>
      </c>
      <c r="O326" s="5"/>
      <c r="R326" s="713">
        <f t="shared" si="22"/>
        <v>17.23</v>
      </c>
    </row>
    <row r="327" spans="1:18" s="161" customFormat="1" ht="17.25" customHeight="1" x14ac:dyDescent="0.25">
      <c r="A327" s="469" t="s">
        <v>1161</v>
      </c>
      <c r="B327" s="886" t="s">
        <v>1168</v>
      </c>
      <c r="C327" s="886" t="s">
        <v>1072</v>
      </c>
      <c r="D327" s="168" t="s">
        <v>1174</v>
      </c>
      <c r="E327" s="6" t="s">
        <v>1288</v>
      </c>
      <c r="F327" s="6" t="s">
        <v>1163</v>
      </c>
      <c r="G327" s="6" t="s">
        <v>3</v>
      </c>
      <c r="H327" s="914">
        <v>42.96</v>
      </c>
      <c r="I327" s="607">
        <f t="shared" si="23"/>
        <v>21.48</v>
      </c>
      <c r="J327" s="599">
        <f t="shared" si="24"/>
        <v>14.32</v>
      </c>
      <c r="K327" s="599">
        <f t="shared" si="25"/>
        <v>51.552</v>
      </c>
      <c r="L327" s="600">
        <v>42799</v>
      </c>
      <c r="M327" s="8" t="s">
        <v>2504</v>
      </c>
      <c r="N327" s="177">
        <v>2</v>
      </c>
      <c r="O327" s="5"/>
      <c r="R327" s="713">
        <f t="shared" si="22"/>
        <v>85.92</v>
      </c>
    </row>
    <row r="328" spans="1:18" s="161" customFormat="1" ht="17.25" customHeight="1" x14ac:dyDescent="0.25">
      <c r="A328" s="469" t="s">
        <v>1161</v>
      </c>
      <c r="B328" s="886" t="s">
        <v>1233</v>
      </c>
      <c r="C328" s="886" t="s">
        <v>1124</v>
      </c>
      <c r="D328" s="168" t="s">
        <v>1234</v>
      </c>
      <c r="E328" s="6" t="s">
        <v>1873</v>
      </c>
      <c r="F328" s="6" t="s">
        <v>344</v>
      </c>
      <c r="G328" s="6" t="s">
        <v>3</v>
      </c>
      <c r="H328" s="915">
        <v>46.3</v>
      </c>
      <c r="I328" s="607">
        <f t="shared" si="23"/>
        <v>23.15</v>
      </c>
      <c r="J328" s="599">
        <f t="shared" si="24"/>
        <v>15.433333333333332</v>
      </c>
      <c r="K328" s="599">
        <f t="shared" si="25"/>
        <v>55.559999999999995</v>
      </c>
      <c r="L328" s="600">
        <v>42799</v>
      </c>
      <c r="M328" s="8" t="s">
        <v>2504</v>
      </c>
      <c r="N328" s="177">
        <v>6</v>
      </c>
      <c r="O328" s="5"/>
      <c r="R328" s="713">
        <f t="shared" si="22"/>
        <v>277.79999999999995</v>
      </c>
    </row>
    <row r="329" spans="1:18" s="161" customFormat="1" ht="17.25" customHeight="1" x14ac:dyDescent="0.25">
      <c r="A329" s="469" t="s">
        <v>1203</v>
      </c>
      <c r="B329" s="886" t="s">
        <v>784</v>
      </c>
      <c r="C329" s="886" t="s">
        <v>780</v>
      </c>
      <c r="D329" s="6" t="s">
        <v>781</v>
      </c>
      <c r="E329" s="6" t="s">
        <v>911</v>
      </c>
      <c r="F329" s="6" t="s">
        <v>785</v>
      </c>
      <c r="G329" s="6" t="s">
        <v>3</v>
      </c>
      <c r="H329" s="915">
        <v>17.5</v>
      </c>
      <c r="I329" s="607">
        <f t="shared" si="23"/>
        <v>8.75</v>
      </c>
      <c r="J329" s="599">
        <f t="shared" si="24"/>
        <v>5.833333333333333</v>
      </c>
      <c r="K329" s="599">
        <f t="shared" si="25"/>
        <v>21</v>
      </c>
      <c r="L329" s="600">
        <v>42799</v>
      </c>
      <c r="M329" s="8" t="s">
        <v>2504</v>
      </c>
      <c r="N329" s="177">
        <v>3</v>
      </c>
      <c r="O329" s="5"/>
      <c r="R329" s="713">
        <f t="shared" ref="R329:R392" si="26">N329*H329</f>
        <v>52.5</v>
      </c>
    </row>
    <row r="330" spans="1:18" s="161" customFormat="1" ht="17.25" customHeight="1" x14ac:dyDescent="0.25">
      <c r="A330" s="469" t="s">
        <v>1203</v>
      </c>
      <c r="B330" s="886" t="s">
        <v>1030</v>
      </c>
      <c r="C330" s="886" t="s">
        <v>1109</v>
      </c>
      <c r="D330" s="168" t="s">
        <v>1110</v>
      </c>
      <c r="E330" s="6" t="s">
        <v>804</v>
      </c>
      <c r="F330" s="6" t="s">
        <v>1134</v>
      </c>
      <c r="G330" s="6" t="s">
        <v>3</v>
      </c>
      <c r="H330" s="914">
        <v>42.97</v>
      </c>
      <c r="I330" s="607">
        <f t="shared" si="23"/>
        <v>21.484999999999999</v>
      </c>
      <c r="J330" s="599">
        <f t="shared" si="24"/>
        <v>14.323333333333332</v>
      </c>
      <c r="K330" s="599">
        <f t="shared" si="25"/>
        <v>51.564</v>
      </c>
      <c r="L330" s="600">
        <v>42799</v>
      </c>
      <c r="M330" s="8" t="s">
        <v>2504</v>
      </c>
      <c r="N330" s="177">
        <v>2</v>
      </c>
      <c r="O330" s="5"/>
      <c r="R330" s="713">
        <f t="shared" si="26"/>
        <v>85.94</v>
      </c>
    </row>
    <row r="331" spans="1:18" s="161" customFormat="1" ht="17.25" customHeight="1" x14ac:dyDescent="0.25">
      <c r="A331" s="469" t="s">
        <v>1203</v>
      </c>
      <c r="B331" s="886" t="s">
        <v>1030</v>
      </c>
      <c r="C331" s="886" t="s">
        <v>855</v>
      </c>
      <c r="D331" s="168" t="s">
        <v>1031</v>
      </c>
      <c r="E331" s="6" t="s">
        <v>804</v>
      </c>
      <c r="F331" s="6" t="s">
        <v>854</v>
      </c>
      <c r="G331" s="6" t="s">
        <v>3</v>
      </c>
      <c r="H331" s="914">
        <v>42.97</v>
      </c>
      <c r="I331" s="607">
        <f t="shared" si="23"/>
        <v>21.484999999999999</v>
      </c>
      <c r="J331" s="599">
        <f t="shared" si="24"/>
        <v>14.323333333333332</v>
      </c>
      <c r="K331" s="599">
        <f t="shared" si="25"/>
        <v>51.564</v>
      </c>
      <c r="L331" s="600">
        <v>42799</v>
      </c>
      <c r="M331" s="8" t="s">
        <v>2504</v>
      </c>
      <c r="N331" s="177">
        <v>2</v>
      </c>
      <c r="O331" s="5"/>
      <c r="R331" s="713">
        <f t="shared" si="26"/>
        <v>85.94</v>
      </c>
    </row>
    <row r="332" spans="1:18" s="161" customFormat="1" ht="17.25" customHeight="1" x14ac:dyDescent="0.25">
      <c r="A332" s="469" t="s">
        <v>1203</v>
      </c>
      <c r="B332" s="886" t="s">
        <v>2304</v>
      </c>
      <c r="C332" s="886" t="s">
        <v>780</v>
      </c>
      <c r="D332" s="168" t="s">
        <v>781</v>
      </c>
      <c r="E332" s="6"/>
      <c r="F332" s="6"/>
      <c r="G332" s="6" t="s">
        <v>3</v>
      </c>
      <c r="H332" s="914">
        <v>17.5</v>
      </c>
      <c r="I332" s="607">
        <f t="shared" si="23"/>
        <v>8.75</v>
      </c>
      <c r="J332" s="599">
        <f t="shared" si="24"/>
        <v>5.833333333333333</v>
      </c>
      <c r="K332" s="599">
        <f t="shared" si="25"/>
        <v>21</v>
      </c>
      <c r="L332" s="600">
        <v>42799</v>
      </c>
      <c r="M332" s="8" t="s">
        <v>2504</v>
      </c>
      <c r="N332" s="177">
        <v>2</v>
      </c>
      <c r="O332" s="5"/>
      <c r="R332" s="713">
        <f t="shared" si="26"/>
        <v>35</v>
      </c>
    </row>
    <row r="333" spans="1:18" s="161" customFormat="1" ht="17.25" customHeight="1" x14ac:dyDescent="0.25">
      <c r="A333" s="469" t="s">
        <v>1203</v>
      </c>
      <c r="B333" s="886" t="s">
        <v>1030</v>
      </c>
      <c r="C333" s="886" t="s">
        <v>1111</v>
      </c>
      <c r="D333" s="168" t="s">
        <v>2807</v>
      </c>
      <c r="E333" s="6"/>
      <c r="F333" s="6"/>
      <c r="G333" s="6" t="s">
        <v>3</v>
      </c>
      <c r="H333" s="914">
        <v>19</v>
      </c>
      <c r="I333" s="607">
        <f t="shared" si="23"/>
        <v>9.5</v>
      </c>
      <c r="J333" s="599">
        <f t="shared" si="24"/>
        <v>6.333333333333333</v>
      </c>
      <c r="K333" s="599">
        <f t="shared" si="25"/>
        <v>22.8</v>
      </c>
      <c r="L333" s="600">
        <v>42799</v>
      </c>
      <c r="M333" s="8" t="s">
        <v>2504</v>
      </c>
      <c r="N333" s="177">
        <v>9</v>
      </c>
      <c r="O333" s="5"/>
      <c r="R333" s="713">
        <f t="shared" si="26"/>
        <v>171</v>
      </c>
    </row>
    <row r="334" spans="1:18" s="161" customFormat="1" ht="17.25" customHeight="1" x14ac:dyDescent="0.25">
      <c r="A334" s="469" t="s">
        <v>1203</v>
      </c>
      <c r="B334" s="886" t="s">
        <v>1030</v>
      </c>
      <c r="C334" s="886" t="s">
        <v>855</v>
      </c>
      <c r="D334" s="168" t="s">
        <v>1031</v>
      </c>
      <c r="E334" s="6" t="s">
        <v>1022</v>
      </c>
      <c r="F334" s="6" t="s">
        <v>854</v>
      </c>
      <c r="G334" s="6" t="s">
        <v>3</v>
      </c>
      <c r="H334" s="914">
        <v>42.97</v>
      </c>
      <c r="I334" s="607">
        <f t="shared" si="23"/>
        <v>21.484999999999999</v>
      </c>
      <c r="J334" s="599">
        <f t="shared" si="24"/>
        <v>14.323333333333332</v>
      </c>
      <c r="K334" s="599">
        <f t="shared" si="25"/>
        <v>51.564</v>
      </c>
      <c r="L334" s="600">
        <v>42799</v>
      </c>
      <c r="M334" s="8" t="s">
        <v>2504</v>
      </c>
      <c r="N334" s="177">
        <v>7</v>
      </c>
      <c r="O334" s="5"/>
      <c r="R334" s="713">
        <f t="shared" si="26"/>
        <v>300.78999999999996</v>
      </c>
    </row>
    <row r="335" spans="1:18" s="161" customFormat="1" ht="17.25" customHeight="1" x14ac:dyDescent="0.25">
      <c r="A335" s="469" t="s">
        <v>1203</v>
      </c>
      <c r="B335" s="886" t="s">
        <v>1030</v>
      </c>
      <c r="C335" s="886" t="s">
        <v>855</v>
      </c>
      <c r="D335" s="168" t="s">
        <v>1112</v>
      </c>
      <c r="E335" s="6" t="s">
        <v>911</v>
      </c>
      <c r="F335" s="6" t="s">
        <v>1113</v>
      </c>
      <c r="G335" s="6" t="s">
        <v>3</v>
      </c>
      <c r="H335" s="914">
        <v>13.32</v>
      </c>
      <c r="I335" s="607">
        <f t="shared" si="23"/>
        <v>6.66</v>
      </c>
      <c r="J335" s="599">
        <f t="shared" si="24"/>
        <v>4.4400000000000004</v>
      </c>
      <c r="K335" s="599">
        <f t="shared" si="25"/>
        <v>15.984</v>
      </c>
      <c r="L335" s="600">
        <v>42799</v>
      </c>
      <c r="M335" s="8" t="s">
        <v>2504</v>
      </c>
      <c r="N335" s="177">
        <v>16</v>
      </c>
      <c r="O335" s="5"/>
      <c r="R335" s="713">
        <f t="shared" si="26"/>
        <v>213.12</v>
      </c>
    </row>
    <row r="336" spans="1:18" s="161" customFormat="1" ht="17.25" customHeight="1" x14ac:dyDescent="0.25">
      <c r="A336" s="469" t="s">
        <v>1203</v>
      </c>
      <c r="B336" s="886" t="s">
        <v>959</v>
      </c>
      <c r="C336" s="886" t="s">
        <v>1023</v>
      </c>
      <c r="D336" s="168" t="s">
        <v>1024</v>
      </c>
      <c r="E336" s="6" t="s">
        <v>1825</v>
      </c>
      <c r="F336" s="6" t="s">
        <v>963</v>
      </c>
      <c r="G336" s="6" t="s">
        <v>3</v>
      </c>
      <c r="H336" s="914">
        <v>36.15</v>
      </c>
      <c r="I336" s="607">
        <f t="shared" si="23"/>
        <v>18.074999999999999</v>
      </c>
      <c r="J336" s="599">
        <f t="shared" si="24"/>
        <v>12.049999999999999</v>
      </c>
      <c r="K336" s="599">
        <f t="shared" si="25"/>
        <v>43.379999999999995</v>
      </c>
      <c r="L336" s="600">
        <v>42799</v>
      </c>
      <c r="M336" s="8" t="s">
        <v>2504</v>
      </c>
      <c r="N336" s="177">
        <v>4</v>
      </c>
      <c r="O336" s="5"/>
      <c r="R336" s="713">
        <f t="shared" si="26"/>
        <v>144.6</v>
      </c>
    </row>
    <row r="337" spans="1:18" s="161" customFormat="1" ht="17.25" customHeight="1" x14ac:dyDescent="0.25">
      <c r="A337" s="469" t="s">
        <v>1204</v>
      </c>
      <c r="B337" s="886" t="s">
        <v>1033</v>
      </c>
      <c r="C337" s="886" t="s">
        <v>1034</v>
      </c>
      <c r="D337" s="168" t="s">
        <v>1035</v>
      </c>
      <c r="E337" s="6" t="s">
        <v>1043</v>
      </c>
      <c r="F337" s="6" t="s">
        <v>1036</v>
      </c>
      <c r="G337" s="6" t="s">
        <v>3</v>
      </c>
      <c r="H337" s="914">
        <v>40</v>
      </c>
      <c r="I337" s="607">
        <f t="shared" si="23"/>
        <v>20</v>
      </c>
      <c r="J337" s="599">
        <f t="shared" si="24"/>
        <v>13.333333333333334</v>
      </c>
      <c r="K337" s="599">
        <f t="shared" si="25"/>
        <v>48</v>
      </c>
      <c r="L337" s="600">
        <v>42799</v>
      </c>
      <c r="M337" s="8" t="s">
        <v>2504</v>
      </c>
      <c r="N337" s="177">
        <v>3</v>
      </c>
      <c r="O337" s="5"/>
      <c r="R337" s="713">
        <f t="shared" si="26"/>
        <v>120</v>
      </c>
    </row>
    <row r="338" spans="1:18" s="161" customFormat="1" ht="17.25" customHeight="1" x14ac:dyDescent="0.25">
      <c r="A338" s="469" t="s">
        <v>1204</v>
      </c>
      <c r="B338" s="886" t="s">
        <v>1033</v>
      </c>
      <c r="C338" s="886" t="s">
        <v>1046</v>
      </c>
      <c r="D338" s="168" t="s">
        <v>1047</v>
      </c>
      <c r="E338" s="6" t="s">
        <v>1829</v>
      </c>
      <c r="F338" s="6" t="s">
        <v>1882</v>
      </c>
      <c r="G338" s="6" t="s">
        <v>3</v>
      </c>
      <c r="H338" s="914">
        <v>50.26</v>
      </c>
      <c r="I338" s="607">
        <f t="shared" si="23"/>
        <v>25.13</v>
      </c>
      <c r="J338" s="599">
        <f t="shared" si="24"/>
        <v>16.753333333333334</v>
      </c>
      <c r="K338" s="599">
        <f t="shared" si="25"/>
        <v>60.311999999999998</v>
      </c>
      <c r="L338" s="600">
        <v>42799</v>
      </c>
      <c r="M338" s="8" t="s">
        <v>2504</v>
      </c>
      <c r="N338" s="177">
        <v>10</v>
      </c>
      <c r="O338" s="5"/>
      <c r="R338" s="713">
        <f t="shared" si="26"/>
        <v>502.59999999999997</v>
      </c>
    </row>
    <row r="339" spans="1:18" s="161" customFormat="1" ht="17.25" customHeight="1" x14ac:dyDescent="0.25">
      <c r="A339" s="469" t="s">
        <v>1204</v>
      </c>
      <c r="B339" s="886" t="s">
        <v>1033</v>
      </c>
      <c r="C339" s="886" t="s">
        <v>1048</v>
      </c>
      <c r="D339" s="168" t="s">
        <v>1049</v>
      </c>
      <c r="E339" s="6" t="s">
        <v>1830</v>
      </c>
      <c r="F339" s="6" t="s">
        <v>1882</v>
      </c>
      <c r="G339" s="6" t="s">
        <v>3</v>
      </c>
      <c r="H339" s="914">
        <v>40</v>
      </c>
      <c r="I339" s="607">
        <f t="shared" si="23"/>
        <v>20</v>
      </c>
      <c r="J339" s="599">
        <f t="shared" si="24"/>
        <v>13.333333333333334</v>
      </c>
      <c r="K339" s="599">
        <f t="shared" si="25"/>
        <v>48</v>
      </c>
      <c r="L339" s="600">
        <v>42799</v>
      </c>
      <c r="M339" s="8" t="s">
        <v>2504</v>
      </c>
      <c r="N339" s="177">
        <v>7</v>
      </c>
      <c r="O339" s="5"/>
      <c r="R339" s="713">
        <f t="shared" si="26"/>
        <v>280</v>
      </c>
    </row>
    <row r="340" spans="1:18" s="161" customFormat="1" ht="17.25" customHeight="1" x14ac:dyDescent="0.25">
      <c r="A340" s="469" t="s">
        <v>1204</v>
      </c>
      <c r="B340" s="886" t="s">
        <v>1030</v>
      </c>
      <c r="C340" s="886" t="s">
        <v>1109</v>
      </c>
      <c r="D340" s="168" t="s">
        <v>1110</v>
      </c>
      <c r="E340" s="6" t="s">
        <v>1135</v>
      </c>
      <c r="F340" s="6" t="s">
        <v>1134</v>
      </c>
      <c r="G340" s="6" t="s">
        <v>3</v>
      </c>
      <c r="H340" s="914">
        <v>42.97</v>
      </c>
      <c r="I340" s="607">
        <f t="shared" si="23"/>
        <v>21.484999999999999</v>
      </c>
      <c r="J340" s="599">
        <f t="shared" si="24"/>
        <v>14.323333333333332</v>
      </c>
      <c r="K340" s="599">
        <f t="shared" si="25"/>
        <v>51.564</v>
      </c>
      <c r="L340" s="600">
        <v>42799</v>
      </c>
      <c r="M340" s="8" t="s">
        <v>2504</v>
      </c>
      <c r="N340" s="177">
        <v>10</v>
      </c>
      <c r="O340" s="5"/>
      <c r="R340" s="713">
        <f t="shared" si="26"/>
        <v>429.7</v>
      </c>
    </row>
    <row r="341" spans="1:18" s="161" customFormat="1" ht="17.25" customHeight="1" x14ac:dyDescent="0.25">
      <c r="A341" s="469" t="s">
        <v>1204</v>
      </c>
      <c r="B341" s="886" t="s">
        <v>1063</v>
      </c>
      <c r="C341" s="886" t="s">
        <v>1097</v>
      </c>
      <c r="D341" s="168" t="s">
        <v>1098</v>
      </c>
      <c r="E341" s="6" t="s">
        <v>1826</v>
      </c>
      <c r="F341" s="6" t="s">
        <v>1108</v>
      </c>
      <c r="G341" s="6" t="s">
        <v>3</v>
      </c>
      <c r="H341" s="914">
        <v>16.5</v>
      </c>
      <c r="I341" s="607">
        <f t="shared" si="23"/>
        <v>8.25</v>
      </c>
      <c r="J341" s="599">
        <f t="shared" si="24"/>
        <v>5.5</v>
      </c>
      <c r="K341" s="599">
        <f t="shared" si="25"/>
        <v>19.8</v>
      </c>
      <c r="L341" s="600">
        <v>42799</v>
      </c>
      <c r="M341" s="8" t="s">
        <v>2504</v>
      </c>
      <c r="N341" s="177">
        <v>14</v>
      </c>
      <c r="O341" s="5"/>
      <c r="R341" s="713">
        <f t="shared" si="26"/>
        <v>231</v>
      </c>
    </row>
    <row r="342" spans="1:18" s="161" customFormat="1" ht="17.25" customHeight="1" x14ac:dyDescent="0.25">
      <c r="A342" s="469" t="s">
        <v>1204</v>
      </c>
      <c r="B342" s="886" t="s">
        <v>1063</v>
      </c>
      <c r="C342" s="886" t="s">
        <v>1097</v>
      </c>
      <c r="D342" s="168" t="s">
        <v>1098</v>
      </c>
      <c r="E342" s="6" t="s">
        <v>1827</v>
      </c>
      <c r="F342" s="6" t="s">
        <v>1108</v>
      </c>
      <c r="G342" s="6" t="s">
        <v>3</v>
      </c>
      <c r="H342" s="914">
        <v>16.5</v>
      </c>
      <c r="I342" s="607">
        <f t="shared" si="23"/>
        <v>8.25</v>
      </c>
      <c r="J342" s="599">
        <f t="shared" si="24"/>
        <v>5.5</v>
      </c>
      <c r="K342" s="599">
        <f t="shared" si="25"/>
        <v>19.8</v>
      </c>
      <c r="L342" s="600">
        <v>42799</v>
      </c>
      <c r="M342" s="8" t="s">
        <v>2504</v>
      </c>
      <c r="N342" s="177">
        <v>8</v>
      </c>
      <c r="O342" s="5"/>
      <c r="R342" s="713">
        <f t="shared" si="26"/>
        <v>132</v>
      </c>
    </row>
    <row r="343" spans="1:18" s="161" customFormat="1" ht="17.25" customHeight="1" x14ac:dyDescent="0.25">
      <c r="A343" s="469" t="s">
        <v>1204</v>
      </c>
      <c r="B343" s="886" t="s">
        <v>1063</v>
      </c>
      <c r="C343" s="886" t="s">
        <v>1093</v>
      </c>
      <c r="D343" s="168" t="s">
        <v>1094</v>
      </c>
      <c r="E343" s="6" t="s">
        <v>1828</v>
      </c>
      <c r="F343" s="6" t="s">
        <v>1108</v>
      </c>
      <c r="G343" s="6" t="s">
        <v>3</v>
      </c>
      <c r="H343" s="914">
        <v>16.5</v>
      </c>
      <c r="I343" s="607">
        <f t="shared" si="23"/>
        <v>8.25</v>
      </c>
      <c r="J343" s="599">
        <f t="shared" si="24"/>
        <v>5.5</v>
      </c>
      <c r="K343" s="599">
        <f t="shared" si="25"/>
        <v>19.8</v>
      </c>
      <c r="L343" s="600">
        <v>42799</v>
      </c>
      <c r="M343" s="8" t="s">
        <v>2504</v>
      </c>
      <c r="N343" s="177">
        <v>7</v>
      </c>
      <c r="O343" s="5"/>
      <c r="R343" s="713">
        <f t="shared" si="26"/>
        <v>115.5</v>
      </c>
    </row>
    <row r="344" spans="1:18" s="161" customFormat="1" ht="17.25" customHeight="1" x14ac:dyDescent="0.25">
      <c r="A344" s="469" t="s">
        <v>1204</v>
      </c>
      <c r="B344" s="886" t="s">
        <v>1063</v>
      </c>
      <c r="C344" s="886" t="s">
        <v>1076</v>
      </c>
      <c r="D344" s="168" t="s">
        <v>1079</v>
      </c>
      <c r="E344" s="6" t="s">
        <v>1117</v>
      </c>
      <c r="F344" s="6" t="s">
        <v>1070</v>
      </c>
      <c r="G344" s="6" t="s">
        <v>3</v>
      </c>
      <c r="H344" s="914">
        <v>31.1</v>
      </c>
      <c r="I344" s="607">
        <f t="shared" ref="I344:I407" si="27">+H344/2</f>
        <v>15.55</v>
      </c>
      <c r="J344" s="599">
        <f t="shared" ref="J344:J407" si="28">+H344/3</f>
        <v>10.366666666666667</v>
      </c>
      <c r="K344" s="599">
        <f t="shared" ref="K344:K407" si="29">+H344+(H344*20%)</f>
        <v>37.32</v>
      </c>
      <c r="L344" s="600">
        <v>42799</v>
      </c>
      <c r="M344" s="8" t="s">
        <v>2504</v>
      </c>
      <c r="N344" s="177">
        <v>2</v>
      </c>
      <c r="O344" s="5"/>
      <c r="R344" s="713">
        <f t="shared" si="26"/>
        <v>62.2</v>
      </c>
    </row>
    <row r="345" spans="1:18" s="161" customFormat="1" ht="17.25" customHeight="1" x14ac:dyDescent="0.25">
      <c r="A345" s="469" t="s">
        <v>1204</v>
      </c>
      <c r="B345" s="886" t="s">
        <v>997</v>
      </c>
      <c r="C345" s="886" t="s">
        <v>160</v>
      </c>
      <c r="D345" s="6" t="s">
        <v>998</v>
      </c>
      <c r="E345" s="6" t="s">
        <v>1982</v>
      </c>
      <c r="F345" s="6" t="s">
        <v>968</v>
      </c>
      <c r="G345" s="6" t="s">
        <v>3</v>
      </c>
      <c r="H345" s="914">
        <v>51.73</v>
      </c>
      <c r="I345" s="607">
        <f t="shared" si="27"/>
        <v>25.864999999999998</v>
      </c>
      <c r="J345" s="599">
        <f t="shared" si="28"/>
        <v>17.243333333333332</v>
      </c>
      <c r="K345" s="599">
        <f t="shared" si="29"/>
        <v>62.075999999999993</v>
      </c>
      <c r="L345" s="600">
        <v>42799</v>
      </c>
      <c r="M345" s="8" t="s">
        <v>2504</v>
      </c>
      <c r="N345" s="177">
        <v>6</v>
      </c>
      <c r="O345" s="5"/>
      <c r="R345" s="713">
        <f t="shared" si="26"/>
        <v>310.38</v>
      </c>
    </row>
    <row r="346" spans="1:18" s="161" customFormat="1" ht="17.25" customHeight="1" x14ac:dyDescent="0.25">
      <c r="A346" s="469" t="s">
        <v>1204</v>
      </c>
      <c r="B346" s="886" t="s">
        <v>1168</v>
      </c>
      <c r="C346" s="886" t="s">
        <v>1223</v>
      </c>
      <c r="D346" s="168" t="s">
        <v>1224</v>
      </c>
      <c r="E346" s="6" t="s">
        <v>911</v>
      </c>
      <c r="F346" s="6" t="s">
        <v>1108</v>
      </c>
      <c r="G346" s="6" t="s">
        <v>3</v>
      </c>
      <c r="H346" s="915">
        <v>10.45</v>
      </c>
      <c r="I346" s="607">
        <f t="shared" si="27"/>
        <v>5.2249999999999996</v>
      </c>
      <c r="J346" s="599">
        <f t="shared" si="28"/>
        <v>3.4833333333333329</v>
      </c>
      <c r="K346" s="599">
        <f t="shared" si="29"/>
        <v>12.54</v>
      </c>
      <c r="L346" s="600">
        <v>42799</v>
      </c>
      <c r="M346" s="8" t="s">
        <v>2504</v>
      </c>
      <c r="N346" s="177">
        <v>5</v>
      </c>
      <c r="O346" s="5"/>
      <c r="R346" s="713">
        <f t="shared" si="26"/>
        <v>52.25</v>
      </c>
    </row>
    <row r="347" spans="1:18" s="161" customFormat="1" ht="17.25" customHeight="1" x14ac:dyDescent="0.25">
      <c r="A347" s="469" t="s">
        <v>1204</v>
      </c>
      <c r="B347" s="886" t="s">
        <v>1283</v>
      </c>
      <c r="C347" s="886" t="s">
        <v>1356</v>
      </c>
      <c r="D347" s="168" t="s">
        <v>1285</v>
      </c>
      <c r="E347" s="6" t="s">
        <v>911</v>
      </c>
      <c r="F347" s="6" t="s">
        <v>552</v>
      </c>
      <c r="G347" s="6" t="s">
        <v>3</v>
      </c>
      <c r="H347" s="915">
        <v>60.89</v>
      </c>
      <c r="I347" s="607">
        <f t="shared" si="27"/>
        <v>30.445</v>
      </c>
      <c r="J347" s="599">
        <f t="shared" si="28"/>
        <v>20.296666666666667</v>
      </c>
      <c r="K347" s="599">
        <f t="shared" si="29"/>
        <v>73.067999999999998</v>
      </c>
      <c r="L347" s="600">
        <v>42799</v>
      </c>
      <c r="M347" s="8" t="s">
        <v>2504</v>
      </c>
      <c r="N347" s="177">
        <v>2</v>
      </c>
      <c r="O347" s="5"/>
      <c r="R347" s="713">
        <f t="shared" si="26"/>
        <v>121.78</v>
      </c>
    </row>
    <row r="348" spans="1:18" s="161" customFormat="1" ht="17.25" customHeight="1" x14ac:dyDescent="0.25">
      <c r="A348" s="469" t="s">
        <v>1220</v>
      </c>
      <c r="B348" s="886" t="s">
        <v>1063</v>
      </c>
      <c r="C348" s="886" t="s">
        <v>1095</v>
      </c>
      <c r="D348" s="168" t="s">
        <v>1096</v>
      </c>
      <c r="E348" s="6" t="s">
        <v>1809</v>
      </c>
      <c r="F348" s="6" t="s">
        <v>1108</v>
      </c>
      <c r="G348" s="6" t="s">
        <v>3</v>
      </c>
      <c r="H348" s="914">
        <v>16.5</v>
      </c>
      <c r="I348" s="607">
        <f t="shared" si="27"/>
        <v>8.25</v>
      </c>
      <c r="J348" s="599">
        <f t="shared" si="28"/>
        <v>5.5</v>
      </c>
      <c r="K348" s="599">
        <f t="shared" si="29"/>
        <v>19.8</v>
      </c>
      <c r="L348" s="600">
        <v>42799</v>
      </c>
      <c r="M348" s="8" t="s">
        <v>2504</v>
      </c>
      <c r="N348" s="177">
        <v>36</v>
      </c>
      <c r="O348" s="5"/>
      <c r="R348" s="713">
        <f t="shared" si="26"/>
        <v>594</v>
      </c>
    </row>
    <row r="349" spans="1:18" s="161" customFormat="1" ht="17.25" customHeight="1" x14ac:dyDescent="0.25">
      <c r="A349" s="469" t="s">
        <v>1220</v>
      </c>
      <c r="B349" s="886" t="s">
        <v>1168</v>
      </c>
      <c r="C349" s="886" t="s">
        <v>1064</v>
      </c>
      <c r="D349" s="168" t="s">
        <v>1169</v>
      </c>
      <c r="E349" s="168" t="s">
        <v>1810</v>
      </c>
      <c r="F349" s="6" t="s">
        <v>1163</v>
      </c>
      <c r="G349" s="6" t="s">
        <v>3</v>
      </c>
      <c r="H349" s="914">
        <v>42.96</v>
      </c>
      <c r="I349" s="607">
        <f t="shared" si="27"/>
        <v>21.48</v>
      </c>
      <c r="J349" s="599">
        <f t="shared" si="28"/>
        <v>14.32</v>
      </c>
      <c r="K349" s="599">
        <f t="shared" si="29"/>
        <v>51.552</v>
      </c>
      <c r="L349" s="600">
        <v>42799</v>
      </c>
      <c r="M349" s="8" t="s">
        <v>2504</v>
      </c>
      <c r="N349" s="177">
        <v>2</v>
      </c>
      <c r="O349" s="5"/>
      <c r="R349" s="713">
        <f t="shared" si="26"/>
        <v>85.92</v>
      </c>
    </row>
    <row r="350" spans="1:18" s="161" customFormat="1" ht="17.25" customHeight="1" x14ac:dyDescent="0.25">
      <c r="A350" s="469" t="s">
        <v>1220</v>
      </c>
      <c r="B350" s="886" t="s">
        <v>494</v>
      </c>
      <c r="C350" s="886" t="s">
        <v>2095</v>
      </c>
      <c r="D350" s="168" t="s">
        <v>519</v>
      </c>
      <c r="E350" s="6" t="s">
        <v>911</v>
      </c>
      <c r="F350" s="6" t="s">
        <v>520</v>
      </c>
      <c r="G350" s="6" t="s">
        <v>3</v>
      </c>
      <c r="H350" s="914">
        <v>62.41</v>
      </c>
      <c r="I350" s="607">
        <f t="shared" si="27"/>
        <v>31.204999999999998</v>
      </c>
      <c r="J350" s="599">
        <f t="shared" si="28"/>
        <v>20.803333333333331</v>
      </c>
      <c r="K350" s="599">
        <f t="shared" si="29"/>
        <v>74.891999999999996</v>
      </c>
      <c r="L350" s="600">
        <v>42799</v>
      </c>
      <c r="M350" s="8" t="s">
        <v>2504</v>
      </c>
      <c r="N350" s="177">
        <v>6</v>
      </c>
      <c r="O350" s="5"/>
      <c r="R350" s="713">
        <f t="shared" si="26"/>
        <v>374.46</v>
      </c>
    </row>
    <row r="351" spans="1:18" s="161" customFormat="1" ht="17.25" customHeight="1" x14ac:dyDescent="0.25">
      <c r="A351" s="469" t="s">
        <v>1220</v>
      </c>
      <c r="B351" s="886" t="s">
        <v>842</v>
      </c>
      <c r="C351" s="886" t="s">
        <v>644</v>
      </c>
      <c r="D351" s="6" t="s">
        <v>645</v>
      </c>
      <c r="E351" s="6" t="s">
        <v>1813</v>
      </c>
      <c r="F351" s="6" t="s">
        <v>647</v>
      </c>
      <c r="G351" s="6" t="s">
        <v>3</v>
      </c>
      <c r="H351" s="914">
        <v>38.71</v>
      </c>
      <c r="I351" s="607">
        <f t="shared" si="27"/>
        <v>19.355</v>
      </c>
      <c r="J351" s="599">
        <f t="shared" si="28"/>
        <v>12.903333333333334</v>
      </c>
      <c r="K351" s="599">
        <f t="shared" si="29"/>
        <v>46.451999999999998</v>
      </c>
      <c r="L351" s="600">
        <v>42799</v>
      </c>
      <c r="M351" s="8" t="s">
        <v>2504</v>
      </c>
      <c r="N351" s="177">
        <v>6</v>
      </c>
      <c r="O351" s="5"/>
      <c r="R351" s="713">
        <f t="shared" si="26"/>
        <v>232.26</v>
      </c>
    </row>
    <row r="352" spans="1:18" s="161" customFormat="1" ht="17.25" customHeight="1" x14ac:dyDescent="0.25">
      <c r="A352" s="469" t="s">
        <v>1220</v>
      </c>
      <c r="B352" s="886" t="s">
        <v>1178</v>
      </c>
      <c r="C352" s="886" t="s">
        <v>2305</v>
      </c>
      <c r="D352" s="6" t="s">
        <v>2808</v>
      </c>
      <c r="E352" s="6"/>
      <c r="F352" s="6"/>
      <c r="G352" s="6" t="s">
        <v>3</v>
      </c>
      <c r="H352" s="914">
        <v>35</v>
      </c>
      <c r="I352" s="607">
        <f t="shared" si="27"/>
        <v>17.5</v>
      </c>
      <c r="J352" s="599">
        <f t="shared" si="28"/>
        <v>11.666666666666666</v>
      </c>
      <c r="K352" s="599">
        <f t="shared" si="29"/>
        <v>42</v>
      </c>
      <c r="L352" s="600">
        <v>42799</v>
      </c>
      <c r="M352" s="8" t="s">
        <v>2504</v>
      </c>
      <c r="N352" s="177">
        <v>1</v>
      </c>
      <c r="O352" s="5"/>
      <c r="R352" s="713">
        <f t="shared" si="26"/>
        <v>35</v>
      </c>
    </row>
    <row r="353" spans="1:18" s="161" customFormat="1" ht="17.25" customHeight="1" x14ac:dyDescent="0.25">
      <c r="A353" s="469" t="s">
        <v>1220</v>
      </c>
      <c r="B353" s="886" t="s">
        <v>784</v>
      </c>
      <c r="C353" s="886" t="s">
        <v>748</v>
      </c>
      <c r="D353" s="6" t="s">
        <v>779</v>
      </c>
      <c r="E353" s="6" t="s">
        <v>1812</v>
      </c>
      <c r="F353" s="6" t="s">
        <v>1784</v>
      </c>
      <c r="G353" s="6" t="s">
        <v>3</v>
      </c>
      <c r="H353" s="914">
        <v>14.41</v>
      </c>
      <c r="I353" s="607">
        <f t="shared" si="27"/>
        <v>7.2050000000000001</v>
      </c>
      <c r="J353" s="599">
        <f t="shared" si="28"/>
        <v>4.8033333333333337</v>
      </c>
      <c r="K353" s="599">
        <f t="shared" si="29"/>
        <v>17.292000000000002</v>
      </c>
      <c r="L353" s="600">
        <v>42799</v>
      </c>
      <c r="M353" s="8" t="s">
        <v>2504</v>
      </c>
      <c r="N353" s="177">
        <v>1</v>
      </c>
      <c r="O353" s="5"/>
      <c r="R353" s="713">
        <f t="shared" si="26"/>
        <v>14.41</v>
      </c>
    </row>
    <row r="354" spans="1:18" s="161" customFormat="1" ht="17.25" customHeight="1" x14ac:dyDescent="0.25">
      <c r="A354" s="469" t="s">
        <v>1220</v>
      </c>
      <c r="B354" s="886" t="s">
        <v>1233</v>
      </c>
      <c r="C354" s="886" t="s">
        <v>164</v>
      </c>
      <c r="D354" s="168" t="s">
        <v>817</v>
      </c>
      <c r="E354" s="6" t="s">
        <v>1814</v>
      </c>
      <c r="F354" s="6" t="s">
        <v>344</v>
      </c>
      <c r="G354" s="6" t="s">
        <v>3</v>
      </c>
      <c r="H354" s="915">
        <v>46.3</v>
      </c>
      <c r="I354" s="607">
        <f t="shared" si="27"/>
        <v>23.15</v>
      </c>
      <c r="J354" s="599">
        <f t="shared" si="28"/>
        <v>15.433333333333332</v>
      </c>
      <c r="K354" s="599">
        <f t="shared" si="29"/>
        <v>55.559999999999995</v>
      </c>
      <c r="L354" s="600">
        <v>42799</v>
      </c>
      <c r="M354" s="8" t="s">
        <v>2504</v>
      </c>
      <c r="N354" s="177">
        <v>4</v>
      </c>
      <c r="O354" s="5"/>
      <c r="R354" s="713">
        <f t="shared" si="26"/>
        <v>185.2</v>
      </c>
    </row>
    <row r="355" spans="1:18" s="161" customFormat="1" ht="17.25" customHeight="1" x14ac:dyDescent="0.25">
      <c r="A355" s="469" t="s">
        <v>1220</v>
      </c>
      <c r="B355" s="886" t="s">
        <v>1241</v>
      </c>
      <c r="C355" s="886" t="s">
        <v>1275</v>
      </c>
      <c r="D355" s="168" t="s">
        <v>1276</v>
      </c>
      <c r="E355" s="6" t="s">
        <v>1811</v>
      </c>
      <c r="F355" s="6"/>
      <c r="G355" s="6" t="s">
        <v>3</v>
      </c>
      <c r="H355" s="915">
        <v>45.29</v>
      </c>
      <c r="I355" s="607">
        <f t="shared" si="27"/>
        <v>22.645</v>
      </c>
      <c r="J355" s="599">
        <f t="shared" si="28"/>
        <v>15.096666666666666</v>
      </c>
      <c r="K355" s="599">
        <f t="shared" si="29"/>
        <v>54.347999999999999</v>
      </c>
      <c r="L355" s="600">
        <v>42799</v>
      </c>
      <c r="M355" s="8" t="s">
        <v>2504</v>
      </c>
      <c r="N355" s="177">
        <v>1</v>
      </c>
      <c r="O355" s="5"/>
      <c r="R355" s="713">
        <f t="shared" si="26"/>
        <v>45.29</v>
      </c>
    </row>
    <row r="356" spans="1:18" s="161" customFormat="1" ht="17.25" customHeight="1" x14ac:dyDescent="0.25">
      <c r="A356" s="469" t="s">
        <v>1220</v>
      </c>
      <c r="B356" s="886" t="s">
        <v>1283</v>
      </c>
      <c r="C356" s="886" t="s">
        <v>1356</v>
      </c>
      <c r="D356" s="168" t="s">
        <v>1284</v>
      </c>
      <c r="E356" s="6" t="s">
        <v>911</v>
      </c>
      <c r="F356" s="6" t="s">
        <v>552</v>
      </c>
      <c r="G356" s="6" t="s">
        <v>3</v>
      </c>
      <c r="H356" s="915">
        <v>60.89</v>
      </c>
      <c r="I356" s="607">
        <f t="shared" si="27"/>
        <v>30.445</v>
      </c>
      <c r="J356" s="599">
        <f t="shared" si="28"/>
        <v>20.296666666666667</v>
      </c>
      <c r="K356" s="599">
        <f t="shared" si="29"/>
        <v>73.067999999999998</v>
      </c>
      <c r="L356" s="600">
        <v>42799</v>
      </c>
      <c r="M356" s="8" t="s">
        <v>2504</v>
      </c>
      <c r="N356" s="177">
        <v>1</v>
      </c>
      <c r="O356" s="5"/>
      <c r="R356" s="713">
        <f t="shared" si="26"/>
        <v>60.89</v>
      </c>
    </row>
    <row r="357" spans="1:18" s="161" customFormat="1" ht="17.25" customHeight="1" x14ac:dyDescent="0.25">
      <c r="A357" s="469" t="s">
        <v>1221</v>
      </c>
      <c r="B357" s="886" t="s">
        <v>1063</v>
      </c>
      <c r="C357" s="886" t="s">
        <v>1115</v>
      </c>
      <c r="D357" s="168" t="s">
        <v>1116</v>
      </c>
      <c r="E357" s="6" t="s">
        <v>1815</v>
      </c>
      <c r="F357" s="6" t="s">
        <v>1108</v>
      </c>
      <c r="G357" s="6" t="s">
        <v>3</v>
      </c>
      <c r="H357" s="914">
        <v>16.5</v>
      </c>
      <c r="I357" s="607">
        <f t="shared" si="27"/>
        <v>8.25</v>
      </c>
      <c r="J357" s="599">
        <f t="shared" si="28"/>
        <v>5.5</v>
      </c>
      <c r="K357" s="599">
        <f t="shared" si="29"/>
        <v>19.8</v>
      </c>
      <c r="L357" s="600">
        <v>42799</v>
      </c>
      <c r="M357" s="8" t="s">
        <v>2504</v>
      </c>
      <c r="N357" s="177">
        <v>8</v>
      </c>
      <c r="O357" s="5"/>
      <c r="R357" s="713">
        <f t="shared" si="26"/>
        <v>132</v>
      </c>
    </row>
    <row r="358" spans="1:18" s="161" customFormat="1" ht="17.25" customHeight="1" x14ac:dyDescent="0.25">
      <c r="A358" s="469" t="s">
        <v>1221</v>
      </c>
      <c r="B358" s="886" t="s">
        <v>1063</v>
      </c>
      <c r="C358" s="886" t="s">
        <v>1115</v>
      </c>
      <c r="D358" s="168" t="s">
        <v>1116</v>
      </c>
      <c r="E358" s="6" t="s">
        <v>1816</v>
      </c>
      <c r="F358" s="6" t="s">
        <v>1108</v>
      </c>
      <c r="G358" s="6" t="s">
        <v>3</v>
      </c>
      <c r="H358" s="914">
        <v>16.5</v>
      </c>
      <c r="I358" s="607">
        <f t="shared" si="27"/>
        <v>8.25</v>
      </c>
      <c r="J358" s="599">
        <f t="shared" si="28"/>
        <v>5.5</v>
      </c>
      <c r="K358" s="599">
        <f t="shared" si="29"/>
        <v>19.8</v>
      </c>
      <c r="L358" s="600">
        <v>42799</v>
      </c>
      <c r="M358" s="8" t="s">
        <v>2504</v>
      </c>
      <c r="N358" s="177">
        <v>23</v>
      </c>
      <c r="O358" s="5"/>
      <c r="R358" s="713">
        <f t="shared" si="26"/>
        <v>379.5</v>
      </c>
    </row>
    <row r="359" spans="1:18" s="161" customFormat="1" ht="17.25" customHeight="1" x14ac:dyDescent="0.25">
      <c r="A359" s="469" t="s">
        <v>1221</v>
      </c>
      <c r="B359" s="886" t="s">
        <v>1063</v>
      </c>
      <c r="C359" s="886" t="s">
        <v>1099</v>
      </c>
      <c r="D359" s="168" t="s">
        <v>1100</v>
      </c>
      <c r="E359" s="6" t="s">
        <v>1816</v>
      </c>
      <c r="F359" s="6" t="s">
        <v>1108</v>
      </c>
      <c r="G359" s="6" t="s">
        <v>3</v>
      </c>
      <c r="H359" s="914">
        <v>16.5</v>
      </c>
      <c r="I359" s="607">
        <f t="shared" si="27"/>
        <v>8.25</v>
      </c>
      <c r="J359" s="599">
        <f t="shared" si="28"/>
        <v>5.5</v>
      </c>
      <c r="K359" s="599">
        <f t="shared" si="29"/>
        <v>19.8</v>
      </c>
      <c r="L359" s="600">
        <v>42799</v>
      </c>
      <c r="M359" s="8" t="s">
        <v>2504</v>
      </c>
      <c r="N359" s="177">
        <v>19</v>
      </c>
      <c r="O359" s="5"/>
      <c r="R359" s="713">
        <f t="shared" si="26"/>
        <v>313.5</v>
      </c>
    </row>
    <row r="360" spans="1:18" s="161" customFormat="1" ht="17.25" customHeight="1" x14ac:dyDescent="0.25">
      <c r="A360" s="469" t="s">
        <v>1221</v>
      </c>
      <c r="B360" s="886" t="s">
        <v>1063</v>
      </c>
      <c r="C360" s="886" t="s">
        <v>1099</v>
      </c>
      <c r="D360" s="168" t="s">
        <v>1100</v>
      </c>
      <c r="E360" s="6" t="s">
        <v>942</v>
      </c>
      <c r="F360" s="6" t="s">
        <v>1108</v>
      </c>
      <c r="G360" s="6" t="s">
        <v>3</v>
      </c>
      <c r="H360" s="914">
        <v>16.5</v>
      </c>
      <c r="I360" s="607">
        <f t="shared" si="27"/>
        <v>8.25</v>
      </c>
      <c r="J360" s="599">
        <f t="shared" si="28"/>
        <v>5.5</v>
      </c>
      <c r="K360" s="599">
        <f t="shared" si="29"/>
        <v>19.8</v>
      </c>
      <c r="L360" s="600">
        <v>42799</v>
      </c>
      <c r="M360" s="8" t="s">
        <v>2504</v>
      </c>
      <c r="N360" s="177">
        <v>13</v>
      </c>
      <c r="O360" s="5"/>
      <c r="R360" s="713">
        <f t="shared" si="26"/>
        <v>214.5</v>
      </c>
    </row>
    <row r="361" spans="1:18" s="161" customFormat="1" ht="17.25" customHeight="1" x14ac:dyDescent="0.25">
      <c r="A361" s="469" t="s">
        <v>1221</v>
      </c>
      <c r="B361" s="886" t="s">
        <v>592</v>
      </c>
      <c r="C361" s="886" t="s">
        <v>1037</v>
      </c>
      <c r="D361" s="168" t="s">
        <v>1038</v>
      </c>
      <c r="E361" s="6" t="s">
        <v>1085</v>
      </c>
      <c r="F361" s="6" t="s">
        <v>1040</v>
      </c>
      <c r="G361" s="6" t="s">
        <v>3</v>
      </c>
      <c r="H361" s="914">
        <v>42.11</v>
      </c>
      <c r="I361" s="607">
        <f t="shared" si="27"/>
        <v>21.055</v>
      </c>
      <c r="J361" s="599">
        <f t="shared" si="28"/>
        <v>14.036666666666667</v>
      </c>
      <c r="K361" s="599">
        <f t="shared" si="29"/>
        <v>50.531999999999996</v>
      </c>
      <c r="L361" s="600">
        <v>42799</v>
      </c>
      <c r="M361" s="8" t="s">
        <v>2504</v>
      </c>
      <c r="N361" s="177">
        <v>12</v>
      </c>
      <c r="O361" s="5"/>
      <c r="R361" s="713">
        <f t="shared" si="26"/>
        <v>505.32</v>
      </c>
    </row>
    <row r="362" spans="1:18" s="161" customFormat="1" ht="17.25" customHeight="1" x14ac:dyDescent="0.25">
      <c r="A362" s="469" t="s">
        <v>1221</v>
      </c>
      <c r="B362" s="886" t="s">
        <v>592</v>
      </c>
      <c r="C362" s="886" t="s">
        <v>1037</v>
      </c>
      <c r="D362" s="168" t="s">
        <v>1038</v>
      </c>
      <c r="E362" s="6" t="s">
        <v>1039</v>
      </c>
      <c r="F362" s="6" t="s">
        <v>1040</v>
      </c>
      <c r="G362" s="6" t="s">
        <v>3</v>
      </c>
      <c r="H362" s="914">
        <v>42.11</v>
      </c>
      <c r="I362" s="607">
        <f t="shared" si="27"/>
        <v>21.055</v>
      </c>
      <c r="J362" s="599">
        <f t="shared" si="28"/>
        <v>14.036666666666667</v>
      </c>
      <c r="K362" s="599">
        <f t="shared" si="29"/>
        <v>50.531999999999996</v>
      </c>
      <c r="L362" s="600">
        <v>42799</v>
      </c>
      <c r="M362" s="8" t="s">
        <v>2504</v>
      </c>
      <c r="N362" s="177">
        <v>11</v>
      </c>
      <c r="O362" s="5"/>
      <c r="R362" s="713">
        <f t="shared" si="26"/>
        <v>463.21</v>
      </c>
    </row>
    <row r="363" spans="1:18" s="161" customFormat="1" ht="17.25" customHeight="1" x14ac:dyDescent="0.25">
      <c r="A363" s="469" t="s">
        <v>1221</v>
      </c>
      <c r="B363" s="886" t="s">
        <v>592</v>
      </c>
      <c r="C363" s="886" t="s">
        <v>1037</v>
      </c>
      <c r="D363" s="168" t="s">
        <v>1038</v>
      </c>
      <c r="E363" s="6" t="s">
        <v>1817</v>
      </c>
      <c r="F363" s="6" t="s">
        <v>1040</v>
      </c>
      <c r="G363" s="6" t="s">
        <v>3</v>
      </c>
      <c r="H363" s="914">
        <v>42.11</v>
      </c>
      <c r="I363" s="607">
        <f t="shared" si="27"/>
        <v>21.055</v>
      </c>
      <c r="J363" s="599">
        <f t="shared" si="28"/>
        <v>14.036666666666667</v>
      </c>
      <c r="K363" s="599">
        <f t="shared" si="29"/>
        <v>50.531999999999996</v>
      </c>
      <c r="L363" s="600">
        <v>42799</v>
      </c>
      <c r="M363" s="8" t="s">
        <v>2504</v>
      </c>
      <c r="N363" s="177">
        <v>1</v>
      </c>
      <c r="O363" s="5"/>
      <c r="R363" s="713">
        <f t="shared" si="26"/>
        <v>42.11</v>
      </c>
    </row>
    <row r="364" spans="1:18" s="161" customFormat="1" ht="17.25" customHeight="1" x14ac:dyDescent="0.25">
      <c r="A364" s="469" t="s">
        <v>1221</v>
      </c>
      <c r="B364" s="886" t="s">
        <v>789</v>
      </c>
      <c r="C364" s="886" t="s">
        <v>750</v>
      </c>
      <c r="D364" s="168" t="s">
        <v>2809</v>
      </c>
      <c r="E364" s="6"/>
      <c r="F364" s="6"/>
      <c r="G364" s="6" t="s">
        <v>3</v>
      </c>
      <c r="H364" s="914">
        <v>43</v>
      </c>
      <c r="I364" s="607">
        <f t="shared" si="27"/>
        <v>21.5</v>
      </c>
      <c r="J364" s="599">
        <f t="shared" si="28"/>
        <v>14.333333333333334</v>
      </c>
      <c r="K364" s="599">
        <f t="shared" si="29"/>
        <v>51.6</v>
      </c>
      <c r="L364" s="600">
        <v>42799</v>
      </c>
      <c r="M364" s="8" t="s">
        <v>2504</v>
      </c>
      <c r="N364" s="177">
        <v>3</v>
      </c>
      <c r="O364" s="5"/>
      <c r="R364" s="713">
        <f t="shared" si="26"/>
        <v>129</v>
      </c>
    </row>
    <row r="365" spans="1:18" s="161" customFormat="1" ht="17.25" customHeight="1" x14ac:dyDescent="0.25">
      <c r="A365" s="469" t="s">
        <v>1221</v>
      </c>
      <c r="B365" s="886" t="s">
        <v>842</v>
      </c>
      <c r="C365" s="886" t="s">
        <v>630</v>
      </c>
      <c r="D365" s="6" t="s">
        <v>631</v>
      </c>
      <c r="E365" s="6" t="s">
        <v>1818</v>
      </c>
      <c r="F365" s="6" t="s">
        <v>647</v>
      </c>
      <c r="G365" s="6" t="s">
        <v>3</v>
      </c>
      <c r="H365" s="914">
        <v>38.71</v>
      </c>
      <c r="I365" s="607">
        <f t="shared" si="27"/>
        <v>19.355</v>
      </c>
      <c r="J365" s="599">
        <f t="shared" si="28"/>
        <v>12.903333333333334</v>
      </c>
      <c r="K365" s="599">
        <f t="shared" si="29"/>
        <v>46.451999999999998</v>
      </c>
      <c r="L365" s="600">
        <v>42799</v>
      </c>
      <c r="M365" s="8" t="s">
        <v>2504</v>
      </c>
      <c r="N365" s="177">
        <v>1</v>
      </c>
      <c r="O365" s="5"/>
      <c r="R365" s="713">
        <f t="shared" si="26"/>
        <v>38.71</v>
      </c>
    </row>
    <row r="366" spans="1:18" s="161" customFormat="1" ht="17.25" customHeight="1" x14ac:dyDescent="0.25">
      <c r="A366" s="469" t="s">
        <v>1221</v>
      </c>
      <c r="B366" s="886" t="s">
        <v>1233</v>
      </c>
      <c r="C366" s="886" t="s">
        <v>164</v>
      </c>
      <c r="D366" s="168" t="s">
        <v>817</v>
      </c>
      <c r="E366" s="6" t="s">
        <v>1255</v>
      </c>
      <c r="F366" s="6" t="s">
        <v>344</v>
      </c>
      <c r="G366" s="6" t="s">
        <v>3</v>
      </c>
      <c r="H366" s="915">
        <v>46.3</v>
      </c>
      <c r="I366" s="607">
        <f t="shared" si="27"/>
        <v>23.15</v>
      </c>
      <c r="J366" s="599">
        <f t="shared" si="28"/>
        <v>15.433333333333332</v>
      </c>
      <c r="K366" s="599">
        <f t="shared" si="29"/>
        <v>55.559999999999995</v>
      </c>
      <c r="L366" s="600">
        <v>42799</v>
      </c>
      <c r="M366" s="8" t="s">
        <v>2504</v>
      </c>
      <c r="N366" s="177">
        <v>2</v>
      </c>
      <c r="O366" s="5"/>
      <c r="R366" s="713">
        <f t="shared" si="26"/>
        <v>92.6</v>
      </c>
    </row>
    <row r="367" spans="1:18" s="161" customFormat="1" ht="17.25" customHeight="1" x14ac:dyDescent="0.25">
      <c r="A367" s="469" t="s">
        <v>1222</v>
      </c>
      <c r="B367" s="886" t="s">
        <v>1131</v>
      </c>
      <c r="C367" s="886" t="s">
        <v>184</v>
      </c>
      <c r="D367" s="168" t="s">
        <v>258</v>
      </c>
      <c r="E367" s="6" t="s">
        <v>1821</v>
      </c>
      <c r="F367" s="6" t="s">
        <v>1822</v>
      </c>
      <c r="G367" s="6" t="s">
        <v>3</v>
      </c>
      <c r="H367" s="914">
        <v>46.68</v>
      </c>
      <c r="I367" s="607">
        <f t="shared" si="27"/>
        <v>23.34</v>
      </c>
      <c r="J367" s="599">
        <f t="shared" si="28"/>
        <v>15.56</v>
      </c>
      <c r="K367" s="599">
        <f t="shared" si="29"/>
        <v>56.015999999999998</v>
      </c>
      <c r="L367" s="600">
        <v>42799</v>
      </c>
      <c r="M367" s="8" t="s">
        <v>2504</v>
      </c>
      <c r="N367" s="177">
        <v>4</v>
      </c>
      <c r="O367" s="5"/>
      <c r="R367" s="713">
        <f t="shared" si="26"/>
        <v>186.72</v>
      </c>
    </row>
    <row r="368" spans="1:18" s="161" customFormat="1" ht="17.25" customHeight="1" x14ac:dyDescent="0.25">
      <c r="A368" s="469" t="s">
        <v>1222</v>
      </c>
      <c r="B368" s="886" t="s">
        <v>586</v>
      </c>
      <c r="C368" s="886" t="s">
        <v>24</v>
      </c>
      <c r="D368" s="168" t="s">
        <v>263</v>
      </c>
      <c r="E368" s="6" t="s">
        <v>1010</v>
      </c>
      <c r="F368" s="6" t="s">
        <v>346</v>
      </c>
      <c r="G368" s="6" t="s">
        <v>3</v>
      </c>
      <c r="H368" s="914">
        <v>49.4</v>
      </c>
      <c r="I368" s="607">
        <f t="shared" si="27"/>
        <v>24.7</v>
      </c>
      <c r="J368" s="599">
        <f t="shared" si="28"/>
        <v>16.466666666666665</v>
      </c>
      <c r="K368" s="599">
        <f t="shared" si="29"/>
        <v>59.28</v>
      </c>
      <c r="L368" s="600">
        <v>42799</v>
      </c>
      <c r="M368" s="8" t="s">
        <v>2504</v>
      </c>
      <c r="N368" s="177">
        <v>1</v>
      </c>
      <c r="O368" s="5"/>
      <c r="R368" s="713">
        <f t="shared" si="26"/>
        <v>49.4</v>
      </c>
    </row>
    <row r="369" spans="1:18" s="161" customFormat="1" ht="17.25" customHeight="1" x14ac:dyDescent="0.25">
      <c r="A369" s="469" t="s">
        <v>1222</v>
      </c>
      <c r="B369" s="886" t="s">
        <v>503</v>
      </c>
      <c r="C369" s="886" t="s">
        <v>737</v>
      </c>
      <c r="D369" s="168" t="s">
        <v>738</v>
      </c>
      <c r="E369" s="6"/>
      <c r="F369" s="6"/>
      <c r="G369" s="6" t="s">
        <v>3</v>
      </c>
      <c r="H369" s="914">
        <v>68.88</v>
      </c>
      <c r="I369" s="607">
        <f t="shared" si="27"/>
        <v>34.44</v>
      </c>
      <c r="J369" s="599">
        <f t="shared" si="28"/>
        <v>22.959999999999997</v>
      </c>
      <c r="K369" s="599">
        <f t="shared" si="29"/>
        <v>82.655999999999992</v>
      </c>
      <c r="L369" s="600">
        <v>42799</v>
      </c>
      <c r="M369" s="8" t="s">
        <v>2504</v>
      </c>
      <c r="N369" s="177">
        <v>1</v>
      </c>
      <c r="O369" s="5"/>
      <c r="R369" s="713">
        <f t="shared" si="26"/>
        <v>68.88</v>
      </c>
    </row>
    <row r="370" spans="1:18" s="161" customFormat="1" ht="17.25" customHeight="1" x14ac:dyDescent="0.25">
      <c r="A370" s="469" t="s">
        <v>1222</v>
      </c>
      <c r="B370" s="886" t="s">
        <v>1131</v>
      </c>
      <c r="C370" s="886" t="s">
        <v>739</v>
      </c>
      <c r="D370" s="6" t="s">
        <v>740</v>
      </c>
      <c r="E370" s="6" t="s">
        <v>621</v>
      </c>
      <c r="F370" s="6" t="s">
        <v>741</v>
      </c>
      <c r="G370" s="6" t="s">
        <v>3</v>
      </c>
      <c r="H370" s="914">
        <v>68.88</v>
      </c>
      <c r="I370" s="607">
        <f t="shared" si="27"/>
        <v>34.44</v>
      </c>
      <c r="J370" s="599">
        <f t="shared" si="28"/>
        <v>22.959999999999997</v>
      </c>
      <c r="K370" s="599">
        <f t="shared" si="29"/>
        <v>82.655999999999992</v>
      </c>
      <c r="L370" s="600">
        <v>42799</v>
      </c>
      <c r="M370" s="8" t="s">
        <v>2504</v>
      </c>
      <c r="N370" s="177">
        <v>1</v>
      </c>
      <c r="O370" s="5"/>
      <c r="R370" s="713">
        <f t="shared" si="26"/>
        <v>68.88</v>
      </c>
    </row>
    <row r="371" spans="1:18" s="161" customFormat="1" ht="17.25" customHeight="1" x14ac:dyDescent="0.25">
      <c r="A371" s="469" t="s">
        <v>1222</v>
      </c>
      <c r="B371" s="886" t="s">
        <v>857</v>
      </c>
      <c r="C371" s="886" t="s">
        <v>737</v>
      </c>
      <c r="D371" s="6" t="s">
        <v>738</v>
      </c>
      <c r="E371" s="6" t="s">
        <v>1819</v>
      </c>
      <c r="F371" s="6"/>
      <c r="G371" s="6" t="s">
        <v>3</v>
      </c>
      <c r="H371" s="914">
        <v>68.88</v>
      </c>
      <c r="I371" s="607">
        <f t="shared" si="27"/>
        <v>34.44</v>
      </c>
      <c r="J371" s="599">
        <f t="shared" si="28"/>
        <v>22.959999999999997</v>
      </c>
      <c r="K371" s="599">
        <f t="shared" si="29"/>
        <v>82.655999999999992</v>
      </c>
      <c r="L371" s="600">
        <v>42799</v>
      </c>
      <c r="M371" s="8" t="s">
        <v>2504</v>
      </c>
      <c r="N371" s="177">
        <v>2</v>
      </c>
      <c r="O371" s="5"/>
      <c r="R371" s="713">
        <f t="shared" si="26"/>
        <v>137.76</v>
      </c>
    </row>
    <row r="372" spans="1:18" s="161" customFormat="1" ht="17.25" customHeight="1" x14ac:dyDescent="0.25">
      <c r="A372" s="469" t="s">
        <v>1222</v>
      </c>
      <c r="B372" s="886" t="s">
        <v>857</v>
      </c>
      <c r="C372" s="886" t="s">
        <v>737</v>
      </c>
      <c r="D372" s="6" t="s">
        <v>738</v>
      </c>
      <c r="E372" s="6" t="s">
        <v>1820</v>
      </c>
      <c r="F372" s="6"/>
      <c r="G372" s="6" t="s">
        <v>3</v>
      </c>
      <c r="H372" s="914">
        <v>68.88</v>
      </c>
      <c r="I372" s="607">
        <f t="shared" si="27"/>
        <v>34.44</v>
      </c>
      <c r="J372" s="599">
        <f t="shared" si="28"/>
        <v>22.959999999999997</v>
      </c>
      <c r="K372" s="599">
        <f t="shared" si="29"/>
        <v>82.655999999999992</v>
      </c>
      <c r="L372" s="600">
        <v>42799</v>
      </c>
      <c r="M372" s="8" t="s">
        <v>2504</v>
      </c>
      <c r="N372" s="177">
        <v>3</v>
      </c>
      <c r="O372" s="5"/>
      <c r="R372" s="713">
        <f t="shared" si="26"/>
        <v>206.64</v>
      </c>
    </row>
    <row r="373" spans="1:18" s="161" customFormat="1" ht="17.25" customHeight="1" x14ac:dyDescent="0.25">
      <c r="A373" s="469" t="s">
        <v>1222</v>
      </c>
      <c r="B373" s="886" t="s">
        <v>503</v>
      </c>
      <c r="C373" s="886" t="s">
        <v>739</v>
      </c>
      <c r="D373" s="6" t="s">
        <v>740</v>
      </c>
      <c r="E373" s="6" t="s">
        <v>1537</v>
      </c>
      <c r="F373" s="6" t="s">
        <v>741</v>
      </c>
      <c r="G373" s="6" t="s">
        <v>3</v>
      </c>
      <c r="H373" s="914">
        <v>68.88</v>
      </c>
      <c r="I373" s="607">
        <f t="shared" si="27"/>
        <v>34.44</v>
      </c>
      <c r="J373" s="599">
        <f t="shared" si="28"/>
        <v>22.959999999999997</v>
      </c>
      <c r="K373" s="599">
        <f t="shared" si="29"/>
        <v>82.655999999999992</v>
      </c>
      <c r="L373" s="600">
        <v>42799</v>
      </c>
      <c r="M373" s="8" t="s">
        <v>2504</v>
      </c>
      <c r="N373" s="177">
        <v>3</v>
      </c>
      <c r="O373" s="5"/>
      <c r="R373" s="713">
        <f t="shared" si="26"/>
        <v>206.64</v>
      </c>
    </row>
    <row r="374" spans="1:18" s="161" customFormat="1" ht="17.25" customHeight="1" x14ac:dyDescent="0.25">
      <c r="A374" s="469" t="s">
        <v>1222</v>
      </c>
      <c r="B374" s="886" t="s">
        <v>503</v>
      </c>
      <c r="C374" s="886" t="s">
        <v>739</v>
      </c>
      <c r="D374" s="6" t="s">
        <v>740</v>
      </c>
      <c r="E374" s="6" t="s">
        <v>1823</v>
      </c>
      <c r="F374" s="6"/>
      <c r="G374" s="6" t="s">
        <v>3</v>
      </c>
      <c r="H374" s="914">
        <v>68.88</v>
      </c>
      <c r="I374" s="607">
        <f t="shared" si="27"/>
        <v>34.44</v>
      </c>
      <c r="J374" s="599">
        <f t="shared" si="28"/>
        <v>22.959999999999997</v>
      </c>
      <c r="K374" s="599">
        <f t="shared" si="29"/>
        <v>82.655999999999992</v>
      </c>
      <c r="L374" s="600">
        <v>42799</v>
      </c>
      <c r="M374" s="8" t="s">
        <v>2504</v>
      </c>
      <c r="N374" s="177">
        <v>2</v>
      </c>
      <c r="O374" s="5"/>
      <c r="R374" s="713">
        <f t="shared" si="26"/>
        <v>137.76</v>
      </c>
    </row>
    <row r="375" spans="1:18" s="161" customFormat="1" ht="17.25" customHeight="1" x14ac:dyDescent="0.25">
      <c r="A375" s="469" t="s">
        <v>1381</v>
      </c>
      <c r="B375" s="886" t="s">
        <v>789</v>
      </c>
      <c r="C375" s="886" t="s">
        <v>788</v>
      </c>
      <c r="D375" s="6" t="s">
        <v>790</v>
      </c>
      <c r="E375" s="6" t="s">
        <v>911</v>
      </c>
      <c r="F375" s="6" t="s">
        <v>785</v>
      </c>
      <c r="G375" s="6" t="s">
        <v>3</v>
      </c>
      <c r="H375" s="915">
        <v>47.51</v>
      </c>
      <c r="I375" s="607">
        <f t="shared" si="27"/>
        <v>23.754999999999999</v>
      </c>
      <c r="J375" s="599">
        <f t="shared" si="28"/>
        <v>15.836666666666666</v>
      </c>
      <c r="K375" s="599">
        <f t="shared" si="29"/>
        <v>57.012</v>
      </c>
      <c r="L375" s="600">
        <v>42799</v>
      </c>
      <c r="M375" s="8" t="s">
        <v>2504</v>
      </c>
      <c r="N375" s="177">
        <v>2</v>
      </c>
      <c r="O375" s="5"/>
      <c r="R375" s="713">
        <f t="shared" si="26"/>
        <v>95.02</v>
      </c>
    </row>
    <row r="376" spans="1:18" s="161" customFormat="1" ht="17.25" customHeight="1" x14ac:dyDescent="0.25">
      <c r="A376" s="469" t="s">
        <v>1381</v>
      </c>
      <c r="B376" s="886" t="s">
        <v>1233</v>
      </c>
      <c r="C376" s="886" t="s">
        <v>1124</v>
      </c>
      <c r="D376" s="168" t="s">
        <v>1234</v>
      </c>
      <c r="E376" s="6" t="s">
        <v>911</v>
      </c>
      <c r="F376" s="6" t="s">
        <v>344</v>
      </c>
      <c r="G376" s="6" t="s">
        <v>3</v>
      </c>
      <c r="H376" s="915">
        <v>46.3</v>
      </c>
      <c r="I376" s="607">
        <f t="shared" si="27"/>
        <v>23.15</v>
      </c>
      <c r="J376" s="599">
        <f t="shared" si="28"/>
        <v>15.433333333333332</v>
      </c>
      <c r="K376" s="599">
        <f t="shared" si="29"/>
        <v>55.559999999999995</v>
      </c>
      <c r="L376" s="600">
        <v>42799</v>
      </c>
      <c r="M376" s="8" t="s">
        <v>2504</v>
      </c>
      <c r="N376" s="177">
        <v>1</v>
      </c>
      <c r="O376" s="5"/>
      <c r="R376" s="713">
        <f t="shared" si="26"/>
        <v>46.3</v>
      </c>
    </row>
    <row r="377" spans="1:18" s="161" customFormat="1" ht="17.25" customHeight="1" x14ac:dyDescent="0.25">
      <c r="A377" s="469" t="s">
        <v>1381</v>
      </c>
      <c r="B377" s="886" t="s">
        <v>1233</v>
      </c>
      <c r="C377" s="886" t="s">
        <v>1124</v>
      </c>
      <c r="D377" s="168" t="s">
        <v>1234</v>
      </c>
      <c r="E377" s="6" t="s">
        <v>1815</v>
      </c>
      <c r="F377" s="6" t="s">
        <v>344</v>
      </c>
      <c r="G377" s="6" t="s">
        <v>3</v>
      </c>
      <c r="H377" s="915">
        <v>46.3</v>
      </c>
      <c r="I377" s="607">
        <f t="shared" si="27"/>
        <v>23.15</v>
      </c>
      <c r="J377" s="599">
        <f t="shared" si="28"/>
        <v>15.433333333333332</v>
      </c>
      <c r="K377" s="599">
        <f t="shared" si="29"/>
        <v>55.559999999999995</v>
      </c>
      <c r="L377" s="600">
        <v>42799</v>
      </c>
      <c r="M377" s="8" t="s">
        <v>2504</v>
      </c>
      <c r="N377" s="177">
        <v>1</v>
      </c>
      <c r="O377" s="5"/>
      <c r="R377" s="713">
        <f t="shared" si="26"/>
        <v>46.3</v>
      </c>
    </row>
    <row r="378" spans="1:18" s="161" customFormat="1" ht="17.25" customHeight="1" x14ac:dyDescent="0.25">
      <c r="A378" s="469" t="s">
        <v>1381</v>
      </c>
      <c r="B378" s="886" t="s">
        <v>1233</v>
      </c>
      <c r="C378" s="886" t="s">
        <v>1124</v>
      </c>
      <c r="D378" s="168" t="s">
        <v>1234</v>
      </c>
      <c r="E378" s="6" t="s">
        <v>1824</v>
      </c>
      <c r="F378" s="6" t="s">
        <v>344</v>
      </c>
      <c r="G378" s="6" t="s">
        <v>3</v>
      </c>
      <c r="H378" s="915">
        <v>46.3</v>
      </c>
      <c r="I378" s="607">
        <f t="shared" si="27"/>
        <v>23.15</v>
      </c>
      <c r="J378" s="599">
        <f t="shared" si="28"/>
        <v>15.433333333333332</v>
      </c>
      <c r="K378" s="599">
        <f t="shared" si="29"/>
        <v>55.559999999999995</v>
      </c>
      <c r="L378" s="600">
        <v>42799</v>
      </c>
      <c r="M378" s="8" t="s">
        <v>2504</v>
      </c>
      <c r="N378" s="177">
        <v>1</v>
      </c>
      <c r="O378" s="5"/>
      <c r="R378" s="713">
        <f t="shared" si="26"/>
        <v>46.3</v>
      </c>
    </row>
    <row r="379" spans="1:18" s="161" customFormat="1" ht="17.25" customHeight="1" x14ac:dyDescent="0.25">
      <c r="A379" s="469" t="s">
        <v>1381</v>
      </c>
      <c r="B379" s="886" t="s">
        <v>1233</v>
      </c>
      <c r="C379" s="886" t="s">
        <v>1124</v>
      </c>
      <c r="D379" s="168" t="s">
        <v>1234</v>
      </c>
      <c r="E379" s="6" t="s">
        <v>1821</v>
      </c>
      <c r="F379" s="6" t="s">
        <v>344</v>
      </c>
      <c r="G379" s="6" t="s">
        <v>3</v>
      </c>
      <c r="H379" s="915">
        <v>46.3</v>
      </c>
      <c r="I379" s="607">
        <f t="shared" si="27"/>
        <v>23.15</v>
      </c>
      <c r="J379" s="599">
        <f t="shared" si="28"/>
        <v>15.433333333333332</v>
      </c>
      <c r="K379" s="599">
        <f t="shared" si="29"/>
        <v>55.559999999999995</v>
      </c>
      <c r="L379" s="600">
        <v>42799</v>
      </c>
      <c r="M379" s="8" t="s">
        <v>2504</v>
      </c>
      <c r="N379" s="177">
        <v>10</v>
      </c>
      <c r="O379" s="5"/>
      <c r="R379" s="713">
        <f t="shared" si="26"/>
        <v>463</v>
      </c>
    </row>
    <row r="380" spans="1:18" s="161" customFormat="1" ht="17.25" customHeight="1" x14ac:dyDescent="0.25">
      <c r="A380" s="469" t="s">
        <v>1381</v>
      </c>
      <c r="B380" s="886" t="s">
        <v>1233</v>
      </c>
      <c r="C380" s="886" t="s">
        <v>1124</v>
      </c>
      <c r="D380" s="168" t="s">
        <v>1234</v>
      </c>
      <c r="E380" s="6" t="s">
        <v>621</v>
      </c>
      <c r="F380" s="6" t="s">
        <v>344</v>
      </c>
      <c r="G380" s="6" t="s">
        <v>3</v>
      </c>
      <c r="H380" s="915">
        <v>46.3</v>
      </c>
      <c r="I380" s="607">
        <f t="shared" si="27"/>
        <v>23.15</v>
      </c>
      <c r="J380" s="599">
        <f t="shared" si="28"/>
        <v>15.433333333333332</v>
      </c>
      <c r="K380" s="599">
        <f t="shared" si="29"/>
        <v>55.559999999999995</v>
      </c>
      <c r="L380" s="600">
        <v>42799</v>
      </c>
      <c r="M380" s="8" t="s">
        <v>2504</v>
      </c>
      <c r="N380" s="177">
        <v>8</v>
      </c>
      <c r="O380" s="5"/>
      <c r="R380" s="713">
        <f t="shared" si="26"/>
        <v>370.4</v>
      </c>
    </row>
    <row r="381" spans="1:18" s="161" customFormat="1" ht="17.25" customHeight="1" x14ac:dyDescent="0.25">
      <c r="A381" s="469" t="s">
        <v>1381</v>
      </c>
      <c r="B381" s="886" t="s">
        <v>1233</v>
      </c>
      <c r="C381" s="886" t="s">
        <v>579</v>
      </c>
      <c r="D381" s="168" t="s">
        <v>816</v>
      </c>
      <c r="E381" s="6" t="s">
        <v>621</v>
      </c>
      <c r="F381" s="6" t="s">
        <v>344</v>
      </c>
      <c r="G381" s="6" t="s">
        <v>3</v>
      </c>
      <c r="H381" s="915">
        <v>46.3</v>
      </c>
      <c r="I381" s="607">
        <f t="shared" si="27"/>
        <v>23.15</v>
      </c>
      <c r="J381" s="599">
        <f t="shared" si="28"/>
        <v>15.433333333333332</v>
      </c>
      <c r="K381" s="599">
        <f t="shared" si="29"/>
        <v>55.559999999999995</v>
      </c>
      <c r="L381" s="600">
        <v>42799</v>
      </c>
      <c r="M381" s="8" t="s">
        <v>2504</v>
      </c>
      <c r="N381" s="177">
        <v>3</v>
      </c>
      <c r="O381" s="5"/>
      <c r="R381" s="713">
        <f t="shared" si="26"/>
        <v>138.89999999999998</v>
      </c>
    </row>
    <row r="382" spans="1:18" s="161" customFormat="1" ht="17.25" customHeight="1" x14ac:dyDescent="0.25">
      <c r="A382" s="469" t="s">
        <v>1381</v>
      </c>
      <c r="B382" s="886" t="s">
        <v>1241</v>
      </c>
      <c r="C382" s="886" t="s">
        <v>1347</v>
      </c>
      <c r="D382" s="168" t="s">
        <v>1350</v>
      </c>
      <c r="E382" s="6" t="s">
        <v>804</v>
      </c>
      <c r="F382" s="6" t="s">
        <v>1346</v>
      </c>
      <c r="G382" s="6" t="s">
        <v>3</v>
      </c>
      <c r="H382" s="915">
        <v>43.09</v>
      </c>
      <c r="I382" s="607">
        <f t="shared" si="27"/>
        <v>21.545000000000002</v>
      </c>
      <c r="J382" s="599">
        <f t="shared" si="28"/>
        <v>14.363333333333335</v>
      </c>
      <c r="K382" s="599">
        <f t="shared" si="29"/>
        <v>51.708000000000006</v>
      </c>
      <c r="L382" s="600">
        <v>42799</v>
      </c>
      <c r="M382" s="8" t="s">
        <v>2504</v>
      </c>
      <c r="N382" s="177">
        <v>1</v>
      </c>
      <c r="O382" s="5"/>
      <c r="R382" s="713">
        <f t="shared" si="26"/>
        <v>43.09</v>
      </c>
    </row>
    <row r="383" spans="1:18" s="161" customFormat="1" ht="17.25" customHeight="1" x14ac:dyDescent="0.25">
      <c r="A383" s="469" t="s">
        <v>1381</v>
      </c>
      <c r="B383" s="886" t="s">
        <v>1241</v>
      </c>
      <c r="C383" s="886" t="s">
        <v>1314</v>
      </c>
      <c r="D383" s="168" t="s">
        <v>1351</v>
      </c>
      <c r="E383" s="6" t="s">
        <v>1348</v>
      </c>
      <c r="F383" s="6" t="s">
        <v>1346</v>
      </c>
      <c r="G383" s="6" t="s">
        <v>3</v>
      </c>
      <c r="H383" s="915">
        <v>43.09</v>
      </c>
      <c r="I383" s="607">
        <f t="shared" si="27"/>
        <v>21.545000000000002</v>
      </c>
      <c r="J383" s="599">
        <f t="shared" si="28"/>
        <v>14.363333333333335</v>
      </c>
      <c r="K383" s="599">
        <f t="shared" si="29"/>
        <v>51.708000000000006</v>
      </c>
      <c r="L383" s="600">
        <v>42799</v>
      </c>
      <c r="M383" s="8" t="s">
        <v>2504</v>
      </c>
      <c r="N383" s="177">
        <v>1</v>
      </c>
      <c r="O383" s="5"/>
      <c r="R383" s="713">
        <f t="shared" si="26"/>
        <v>43.09</v>
      </c>
    </row>
    <row r="384" spans="1:18" s="161" customFormat="1" ht="17.25" customHeight="1" x14ac:dyDescent="0.25">
      <c r="A384" s="469" t="s">
        <v>1381</v>
      </c>
      <c r="B384" s="886" t="s">
        <v>1241</v>
      </c>
      <c r="C384" s="886" t="s">
        <v>1314</v>
      </c>
      <c r="D384" s="168" t="s">
        <v>1351</v>
      </c>
      <c r="E384" s="6" t="s">
        <v>1762</v>
      </c>
      <c r="F384" s="6" t="s">
        <v>1346</v>
      </c>
      <c r="G384" s="6" t="s">
        <v>3</v>
      </c>
      <c r="H384" s="915">
        <v>43.09</v>
      </c>
      <c r="I384" s="607">
        <f t="shared" si="27"/>
        <v>21.545000000000002</v>
      </c>
      <c r="J384" s="599">
        <f t="shared" si="28"/>
        <v>14.363333333333335</v>
      </c>
      <c r="K384" s="599">
        <f t="shared" si="29"/>
        <v>51.708000000000006</v>
      </c>
      <c r="L384" s="600">
        <v>42799</v>
      </c>
      <c r="M384" s="8" t="s">
        <v>2504</v>
      </c>
      <c r="N384" s="177">
        <v>2</v>
      </c>
      <c r="O384" s="5"/>
      <c r="R384" s="713">
        <f t="shared" si="26"/>
        <v>86.18</v>
      </c>
    </row>
    <row r="385" spans="1:18" s="161" customFormat="1" ht="17.25" customHeight="1" x14ac:dyDescent="0.25">
      <c r="A385" s="469" t="s">
        <v>1381</v>
      </c>
      <c r="B385" s="886" t="s">
        <v>1241</v>
      </c>
      <c r="C385" s="886" t="s">
        <v>1345</v>
      </c>
      <c r="D385" s="168" t="s">
        <v>1351</v>
      </c>
      <c r="E385" s="6" t="s">
        <v>866</v>
      </c>
      <c r="F385" s="6" t="s">
        <v>1346</v>
      </c>
      <c r="G385" s="6" t="s">
        <v>3</v>
      </c>
      <c r="H385" s="915">
        <v>43.09</v>
      </c>
      <c r="I385" s="607">
        <f t="shared" si="27"/>
        <v>21.545000000000002</v>
      </c>
      <c r="J385" s="599">
        <f t="shared" si="28"/>
        <v>14.363333333333335</v>
      </c>
      <c r="K385" s="599">
        <f t="shared" si="29"/>
        <v>51.708000000000006</v>
      </c>
      <c r="L385" s="600">
        <v>42799</v>
      </c>
      <c r="M385" s="8" t="s">
        <v>2504</v>
      </c>
      <c r="N385" s="177">
        <v>1</v>
      </c>
      <c r="O385" s="5"/>
      <c r="R385" s="713">
        <f t="shared" si="26"/>
        <v>43.09</v>
      </c>
    </row>
    <row r="386" spans="1:18" s="161" customFormat="1" ht="17.25" customHeight="1" x14ac:dyDescent="0.25">
      <c r="A386" s="469" t="s">
        <v>1256</v>
      </c>
      <c r="B386" s="886" t="s">
        <v>1011</v>
      </c>
      <c r="C386" s="886" t="s">
        <v>1012</v>
      </c>
      <c r="D386" s="168" t="s">
        <v>1013</v>
      </c>
      <c r="E386" s="6" t="s">
        <v>1616</v>
      </c>
      <c r="F386" s="6"/>
      <c r="G386" s="6" t="s">
        <v>3</v>
      </c>
      <c r="H386" s="914">
        <v>45.64</v>
      </c>
      <c r="I386" s="607">
        <f t="shared" si="27"/>
        <v>22.82</v>
      </c>
      <c r="J386" s="599">
        <f t="shared" si="28"/>
        <v>15.213333333333333</v>
      </c>
      <c r="K386" s="599">
        <f t="shared" si="29"/>
        <v>54.768000000000001</v>
      </c>
      <c r="L386" s="600">
        <v>42799</v>
      </c>
      <c r="M386" s="8" t="s">
        <v>2504</v>
      </c>
      <c r="N386" s="177">
        <v>1</v>
      </c>
      <c r="O386" s="5"/>
      <c r="R386" s="713">
        <f t="shared" si="26"/>
        <v>45.64</v>
      </c>
    </row>
    <row r="387" spans="1:18" s="161" customFormat="1" ht="17.25" customHeight="1" x14ac:dyDescent="0.25">
      <c r="A387" s="469" t="s">
        <v>1256</v>
      </c>
      <c r="B387" s="886" t="s">
        <v>1143</v>
      </c>
      <c r="C387" s="886" t="s">
        <v>1146</v>
      </c>
      <c r="D387" s="168" t="s">
        <v>1147</v>
      </c>
      <c r="E387" s="6" t="s">
        <v>621</v>
      </c>
      <c r="F387" s="6" t="s">
        <v>883</v>
      </c>
      <c r="G387" s="6" t="s">
        <v>3</v>
      </c>
      <c r="H387" s="914">
        <v>22.03</v>
      </c>
      <c r="I387" s="607">
        <f t="shared" si="27"/>
        <v>11.015000000000001</v>
      </c>
      <c r="J387" s="599">
        <f t="shared" si="28"/>
        <v>7.3433333333333337</v>
      </c>
      <c r="K387" s="599">
        <f t="shared" si="29"/>
        <v>26.436</v>
      </c>
      <c r="L387" s="600">
        <v>42799</v>
      </c>
      <c r="M387" s="8" t="s">
        <v>2504</v>
      </c>
      <c r="N387" s="177">
        <v>2</v>
      </c>
      <c r="O387" s="5"/>
      <c r="R387" s="713">
        <f t="shared" si="26"/>
        <v>44.06</v>
      </c>
    </row>
    <row r="388" spans="1:18" s="161" customFormat="1" ht="17.25" customHeight="1" x14ac:dyDescent="0.25">
      <c r="A388" s="469" t="s">
        <v>1256</v>
      </c>
      <c r="B388" s="886" t="s">
        <v>1143</v>
      </c>
      <c r="C388" s="886" t="s">
        <v>1144</v>
      </c>
      <c r="D388" s="168" t="s">
        <v>1145</v>
      </c>
      <c r="E388" s="6" t="s">
        <v>1148</v>
      </c>
      <c r="F388" s="6" t="s">
        <v>883</v>
      </c>
      <c r="G388" s="6" t="s">
        <v>3</v>
      </c>
      <c r="H388" s="914">
        <v>22.03</v>
      </c>
      <c r="I388" s="607">
        <f t="shared" si="27"/>
        <v>11.015000000000001</v>
      </c>
      <c r="J388" s="599">
        <f t="shared" si="28"/>
        <v>7.3433333333333337</v>
      </c>
      <c r="K388" s="599">
        <f t="shared" si="29"/>
        <v>26.436</v>
      </c>
      <c r="L388" s="600">
        <v>42799</v>
      </c>
      <c r="M388" s="8" t="s">
        <v>2504</v>
      </c>
      <c r="N388" s="177">
        <v>2</v>
      </c>
      <c r="O388" s="5"/>
      <c r="R388" s="713">
        <f t="shared" si="26"/>
        <v>44.06</v>
      </c>
    </row>
    <row r="389" spans="1:18" s="161" customFormat="1" ht="17.25" customHeight="1" x14ac:dyDescent="0.25">
      <c r="A389" s="469" t="s">
        <v>1256</v>
      </c>
      <c r="B389" s="886" t="s">
        <v>1513</v>
      </c>
      <c r="C389" s="886" t="s">
        <v>2093</v>
      </c>
      <c r="D389" s="168" t="s">
        <v>1025</v>
      </c>
      <c r="E389" s="6" t="s">
        <v>1616</v>
      </c>
      <c r="F389" s="6"/>
      <c r="G389" s="6" t="s">
        <v>3</v>
      </c>
      <c r="H389" s="914">
        <v>45.64</v>
      </c>
      <c r="I389" s="607">
        <f t="shared" si="27"/>
        <v>22.82</v>
      </c>
      <c r="J389" s="599">
        <f t="shared" si="28"/>
        <v>15.213333333333333</v>
      </c>
      <c r="K389" s="599">
        <f t="shared" si="29"/>
        <v>54.768000000000001</v>
      </c>
      <c r="L389" s="600">
        <v>42799</v>
      </c>
      <c r="M389" s="8" t="s">
        <v>2504</v>
      </c>
      <c r="N389" s="177">
        <v>2</v>
      </c>
      <c r="O389" s="5"/>
      <c r="R389" s="713">
        <f t="shared" si="26"/>
        <v>91.28</v>
      </c>
    </row>
    <row r="390" spans="1:18" s="161" customFormat="1" ht="17.25" customHeight="1" x14ac:dyDescent="0.25">
      <c r="A390" s="469" t="s">
        <v>1256</v>
      </c>
      <c r="B390" s="886" t="s">
        <v>915</v>
      </c>
      <c r="C390" s="886" t="s">
        <v>919</v>
      </c>
      <c r="D390" s="168" t="s">
        <v>920</v>
      </c>
      <c r="E390" s="6" t="s">
        <v>937</v>
      </c>
      <c r="F390" s="6" t="s">
        <v>925</v>
      </c>
      <c r="G390" s="6" t="s">
        <v>3</v>
      </c>
      <c r="H390" s="914">
        <v>53.5</v>
      </c>
      <c r="I390" s="607">
        <f t="shared" si="27"/>
        <v>26.75</v>
      </c>
      <c r="J390" s="599">
        <f t="shared" si="28"/>
        <v>17.833333333333332</v>
      </c>
      <c r="K390" s="599">
        <f t="shared" si="29"/>
        <v>64.2</v>
      </c>
      <c r="L390" s="600">
        <v>42799</v>
      </c>
      <c r="M390" s="8" t="s">
        <v>2504</v>
      </c>
      <c r="N390" s="177">
        <v>1</v>
      </c>
      <c r="O390" s="5"/>
      <c r="R390" s="713">
        <f t="shared" si="26"/>
        <v>53.5</v>
      </c>
    </row>
    <row r="391" spans="1:18" s="161" customFormat="1" ht="17.25" customHeight="1" x14ac:dyDescent="0.25">
      <c r="A391" s="469" t="s">
        <v>1256</v>
      </c>
      <c r="B391" s="886" t="s">
        <v>915</v>
      </c>
      <c r="C391" s="886" t="s">
        <v>919</v>
      </c>
      <c r="D391" s="168" t="s">
        <v>920</v>
      </c>
      <c r="E391" s="6" t="s">
        <v>1805</v>
      </c>
      <c r="F391" s="6" t="s">
        <v>925</v>
      </c>
      <c r="G391" s="6" t="s">
        <v>3</v>
      </c>
      <c r="H391" s="914">
        <v>53.5</v>
      </c>
      <c r="I391" s="607">
        <f t="shared" si="27"/>
        <v>26.75</v>
      </c>
      <c r="J391" s="599">
        <f t="shared" si="28"/>
        <v>17.833333333333332</v>
      </c>
      <c r="K391" s="599">
        <f t="shared" si="29"/>
        <v>64.2</v>
      </c>
      <c r="L391" s="600">
        <v>42799</v>
      </c>
      <c r="M391" s="8" t="s">
        <v>2504</v>
      </c>
      <c r="N391" s="177">
        <v>1</v>
      </c>
      <c r="O391" s="5"/>
      <c r="R391" s="713">
        <f t="shared" si="26"/>
        <v>53.5</v>
      </c>
    </row>
    <row r="392" spans="1:18" s="161" customFormat="1" ht="17.25" customHeight="1" x14ac:dyDescent="0.25">
      <c r="A392" s="469" t="s">
        <v>1256</v>
      </c>
      <c r="B392" s="886" t="s">
        <v>915</v>
      </c>
      <c r="C392" s="886" t="s">
        <v>919</v>
      </c>
      <c r="D392" s="168" t="s">
        <v>920</v>
      </c>
      <c r="E392" s="6" t="s">
        <v>1929</v>
      </c>
      <c r="F392" s="6" t="s">
        <v>925</v>
      </c>
      <c r="G392" s="6" t="s">
        <v>3</v>
      </c>
      <c r="H392" s="914">
        <v>53.5</v>
      </c>
      <c r="I392" s="607">
        <f t="shared" si="27"/>
        <v>26.75</v>
      </c>
      <c r="J392" s="599">
        <f t="shared" si="28"/>
        <v>17.833333333333332</v>
      </c>
      <c r="K392" s="599">
        <f t="shared" si="29"/>
        <v>64.2</v>
      </c>
      <c r="L392" s="600">
        <v>42799</v>
      </c>
      <c r="M392" s="8" t="s">
        <v>2504</v>
      </c>
      <c r="N392" s="177">
        <v>1</v>
      </c>
      <c r="O392" s="5"/>
      <c r="R392" s="713">
        <f t="shared" si="26"/>
        <v>53.5</v>
      </c>
    </row>
    <row r="393" spans="1:18" s="161" customFormat="1" ht="17.25" customHeight="1" x14ac:dyDescent="0.25">
      <c r="A393" s="469" t="s">
        <v>1256</v>
      </c>
      <c r="B393" s="886" t="s">
        <v>915</v>
      </c>
      <c r="C393" s="886" t="s">
        <v>484</v>
      </c>
      <c r="D393" s="168" t="s">
        <v>934</v>
      </c>
      <c r="E393" s="6" t="s">
        <v>1294</v>
      </c>
      <c r="F393" s="6" t="s">
        <v>925</v>
      </c>
      <c r="G393" s="6" t="s">
        <v>3</v>
      </c>
      <c r="H393" s="914">
        <v>53.5</v>
      </c>
      <c r="I393" s="607">
        <f t="shared" si="27"/>
        <v>26.75</v>
      </c>
      <c r="J393" s="599">
        <f t="shared" si="28"/>
        <v>17.833333333333332</v>
      </c>
      <c r="K393" s="599">
        <f t="shared" si="29"/>
        <v>64.2</v>
      </c>
      <c r="L393" s="600">
        <v>42799</v>
      </c>
      <c r="M393" s="8" t="s">
        <v>2504</v>
      </c>
      <c r="N393" s="177">
        <v>1</v>
      </c>
      <c r="O393" s="5"/>
      <c r="R393" s="713">
        <f t="shared" ref="R393:R456" si="30">N393*H393</f>
        <v>53.5</v>
      </c>
    </row>
    <row r="394" spans="1:18" s="161" customFormat="1" ht="17.25" customHeight="1" x14ac:dyDescent="0.25">
      <c r="A394" s="469" t="s">
        <v>1256</v>
      </c>
      <c r="B394" s="886" t="s">
        <v>915</v>
      </c>
      <c r="C394" s="886" t="s">
        <v>931</v>
      </c>
      <c r="D394" s="168" t="s">
        <v>944</v>
      </c>
      <c r="E394" s="6" t="s">
        <v>945</v>
      </c>
      <c r="F394" s="6" t="s">
        <v>925</v>
      </c>
      <c r="G394" s="6" t="s">
        <v>3</v>
      </c>
      <c r="H394" s="914">
        <v>53.5</v>
      </c>
      <c r="I394" s="607">
        <f t="shared" si="27"/>
        <v>26.75</v>
      </c>
      <c r="J394" s="599">
        <f t="shared" si="28"/>
        <v>17.833333333333332</v>
      </c>
      <c r="K394" s="599">
        <f t="shared" si="29"/>
        <v>64.2</v>
      </c>
      <c r="L394" s="600">
        <v>42799</v>
      </c>
      <c r="M394" s="8" t="s">
        <v>2504</v>
      </c>
      <c r="N394" s="177">
        <v>1</v>
      </c>
      <c r="O394" s="5"/>
      <c r="R394" s="713">
        <f t="shared" si="30"/>
        <v>53.5</v>
      </c>
    </row>
    <row r="395" spans="1:18" s="161" customFormat="1" ht="17.25" customHeight="1" x14ac:dyDescent="0.25">
      <c r="A395" s="469" t="s">
        <v>1256</v>
      </c>
      <c r="B395" s="886" t="s">
        <v>857</v>
      </c>
      <c r="C395" s="886" t="s">
        <v>931</v>
      </c>
      <c r="D395" s="168" t="s">
        <v>944</v>
      </c>
      <c r="E395" s="6" t="s">
        <v>1803</v>
      </c>
      <c r="F395" s="6" t="s">
        <v>925</v>
      </c>
      <c r="G395" s="6" t="s">
        <v>3</v>
      </c>
      <c r="H395" s="914">
        <v>53.5</v>
      </c>
      <c r="I395" s="607">
        <f t="shared" si="27"/>
        <v>26.75</v>
      </c>
      <c r="J395" s="599">
        <f t="shared" si="28"/>
        <v>17.833333333333332</v>
      </c>
      <c r="K395" s="599">
        <f t="shared" si="29"/>
        <v>64.2</v>
      </c>
      <c r="L395" s="600">
        <v>42799</v>
      </c>
      <c r="M395" s="8" t="s">
        <v>2504</v>
      </c>
      <c r="N395" s="177">
        <v>1</v>
      </c>
      <c r="O395" s="5"/>
      <c r="R395" s="713">
        <f t="shared" si="30"/>
        <v>53.5</v>
      </c>
    </row>
    <row r="396" spans="1:18" s="161" customFormat="1" ht="17.25" customHeight="1" x14ac:dyDescent="0.25">
      <c r="A396" s="469" t="s">
        <v>1256</v>
      </c>
      <c r="B396" s="886" t="s">
        <v>533</v>
      </c>
      <c r="C396" s="886" t="s">
        <v>931</v>
      </c>
      <c r="D396" s="168" t="s">
        <v>944</v>
      </c>
      <c r="E396" s="6" t="s">
        <v>743</v>
      </c>
      <c r="F396" s="6" t="s">
        <v>925</v>
      </c>
      <c r="G396" s="6" t="s">
        <v>3</v>
      </c>
      <c r="H396" s="914">
        <v>53.5</v>
      </c>
      <c r="I396" s="607">
        <f t="shared" si="27"/>
        <v>26.75</v>
      </c>
      <c r="J396" s="599">
        <f t="shared" si="28"/>
        <v>17.833333333333332</v>
      </c>
      <c r="K396" s="599">
        <f t="shared" si="29"/>
        <v>64.2</v>
      </c>
      <c r="L396" s="600">
        <v>42799</v>
      </c>
      <c r="M396" s="8" t="s">
        <v>2504</v>
      </c>
      <c r="N396" s="177">
        <v>1</v>
      </c>
      <c r="O396" s="5"/>
      <c r="R396" s="713">
        <f t="shared" si="30"/>
        <v>53.5</v>
      </c>
    </row>
    <row r="397" spans="1:18" s="161" customFormat="1" ht="17.25" customHeight="1" x14ac:dyDescent="0.25">
      <c r="A397" s="469" t="s">
        <v>1256</v>
      </c>
      <c r="B397" s="886" t="s">
        <v>857</v>
      </c>
      <c r="C397" s="886" t="s">
        <v>931</v>
      </c>
      <c r="D397" s="168" t="s">
        <v>944</v>
      </c>
      <c r="E397" s="6" t="s">
        <v>945</v>
      </c>
      <c r="F397" s="6" t="s">
        <v>925</v>
      </c>
      <c r="G397" s="6" t="s">
        <v>3</v>
      </c>
      <c r="H397" s="914">
        <v>53.5</v>
      </c>
      <c r="I397" s="607">
        <f t="shared" si="27"/>
        <v>26.75</v>
      </c>
      <c r="J397" s="599">
        <f t="shared" si="28"/>
        <v>17.833333333333332</v>
      </c>
      <c r="K397" s="599">
        <f t="shared" si="29"/>
        <v>64.2</v>
      </c>
      <c r="L397" s="600">
        <v>42799</v>
      </c>
      <c r="M397" s="8" t="s">
        <v>2504</v>
      </c>
      <c r="N397" s="177">
        <v>1</v>
      </c>
      <c r="O397" s="5"/>
      <c r="R397" s="713">
        <f t="shared" si="30"/>
        <v>53.5</v>
      </c>
    </row>
    <row r="398" spans="1:18" s="161" customFormat="1" ht="17.25" customHeight="1" x14ac:dyDescent="0.25">
      <c r="A398" s="469" t="s">
        <v>1256</v>
      </c>
      <c r="B398" s="886" t="s">
        <v>915</v>
      </c>
      <c r="C398" s="886" t="s">
        <v>939</v>
      </c>
      <c r="D398" s="168" t="s">
        <v>940</v>
      </c>
      <c r="E398" s="6" t="s">
        <v>941</v>
      </c>
      <c r="F398" s="6" t="s">
        <v>536</v>
      </c>
      <c r="G398" s="6" t="s">
        <v>3</v>
      </c>
      <c r="H398" s="914">
        <v>12.94</v>
      </c>
      <c r="I398" s="607">
        <f t="shared" si="27"/>
        <v>6.47</v>
      </c>
      <c r="J398" s="599">
        <f t="shared" si="28"/>
        <v>4.3133333333333335</v>
      </c>
      <c r="K398" s="599">
        <f t="shared" si="29"/>
        <v>15.527999999999999</v>
      </c>
      <c r="L398" s="600">
        <v>42799</v>
      </c>
      <c r="M398" s="8" t="s">
        <v>2504</v>
      </c>
      <c r="N398" s="177">
        <v>23</v>
      </c>
      <c r="O398" s="5"/>
      <c r="R398" s="713">
        <f t="shared" si="30"/>
        <v>297.62</v>
      </c>
    </row>
    <row r="399" spans="1:18" s="161" customFormat="1" ht="17.25" customHeight="1" x14ac:dyDescent="0.25">
      <c r="A399" s="469" t="s">
        <v>1256</v>
      </c>
      <c r="B399" s="886" t="s">
        <v>915</v>
      </c>
      <c r="C399" s="886" t="s">
        <v>939</v>
      </c>
      <c r="D399" s="168" t="s">
        <v>940</v>
      </c>
      <c r="E399" s="6" t="s">
        <v>942</v>
      </c>
      <c r="F399" s="6" t="s">
        <v>536</v>
      </c>
      <c r="G399" s="6" t="s">
        <v>3</v>
      </c>
      <c r="H399" s="914">
        <v>12.94</v>
      </c>
      <c r="I399" s="607">
        <f t="shared" si="27"/>
        <v>6.47</v>
      </c>
      <c r="J399" s="599">
        <f t="shared" si="28"/>
        <v>4.3133333333333335</v>
      </c>
      <c r="K399" s="599">
        <f t="shared" si="29"/>
        <v>15.527999999999999</v>
      </c>
      <c r="L399" s="600">
        <v>42799</v>
      </c>
      <c r="M399" s="8" t="s">
        <v>2504</v>
      </c>
      <c r="N399" s="177">
        <v>1</v>
      </c>
      <c r="O399" s="5"/>
      <c r="R399" s="713">
        <f t="shared" si="30"/>
        <v>12.94</v>
      </c>
    </row>
    <row r="400" spans="1:18" s="161" customFormat="1" ht="17.25" customHeight="1" x14ac:dyDescent="0.25">
      <c r="A400" s="469" t="s">
        <v>1256</v>
      </c>
      <c r="B400" s="886" t="s">
        <v>465</v>
      </c>
      <c r="C400" s="886" t="s">
        <v>939</v>
      </c>
      <c r="D400" s="168" t="s">
        <v>940</v>
      </c>
      <c r="E400" s="6" t="s">
        <v>1931</v>
      </c>
      <c r="F400" s="6" t="s">
        <v>536</v>
      </c>
      <c r="G400" s="6" t="s">
        <v>3</v>
      </c>
      <c r="H400" s="914">
        <v>12.94</v>
      </c>
      <c r="I400" s="607">
        <f t="shared" si="27"/>
        <v>6.47</v>
      </c>
      <c r="J400" s="599">
        <f t="shared" si="28"/>
        <v>4.3133333333333335</v>
      </c>
      <c r="K400" s="599">
        <f t="shared" si="29"/>
        <v>15.527999999999999</v>
      </c>
      <c r="L400" s="600">
        <v>42799</v>
      </c>
      <c r="M400" s="8" t="s">
        <v>2504</v>
      </c>
      <c r="N400" s="177">
        <v>1</v>
      </c>
      <c r="O400" s="5"/>
      <c r="R400" s="713">
        <f t="shared" si="30"/>
        <v>12.94</v>
      </c>
    </row>
    <row r="401" spans="1:18" s="161" customFormat="1" ht="17.25" customHeight="1" x14ac:dyDescent="0.25">
      <c r="A401" s="469" t="s">
        <v>1256</v>
      </c>
      <c r="B401" s="886" t="s">
        <v>915</v>
      </c>
      <c r="C401" s="892" t="s">
        <v>914</v>
      </c>
      <c r="D401" s="166" t="s">
        <v>916</v>
      </c>
      <c r="E401" s="6" t="s">
        <v>1186</v>
      </c>
      <c r="F401" s="6" t="s">
        <v>536</v>
      </c>
      <c r="G401" s="6" t="s">
        <v>3</v>
      </c>
      <c r="H401" s="914">
        <v>12.94</v>
      </c>
      <c r="I401" s="607">
        <f t="shared" si="27"/>
        <v>6.47</v>
      </c>
      <c r="J401" s="599">
        <f t="shared" si="28"/>
        <v>4.3133333333333335</v>
      </c>
      <c r="K401" s="599">
        <f t="shared" si="29"/>
        <v>15.527999999999999</v>
      </c>
      <c r="L401" s="600">
        <v>42799</v>
      </c>
      <c r="M401" s="8" t="s">
        <v>2504</v>
      </c>
      <c r="N401" s="177">
        <v>3</v>
      </c>
      <c r="O401" s="5"/>
      <c r="R401" s="713">
        <f t="shared" si="30"/>
        <v>38.82</v>
      </c>
    </row>
    <row r="402" spans="1:18" s="161" customFormat="1" ht="17.25" customHeight="1" x14ac:dyDescent="0.25">
      <c r="A402" s="469" t="s">
        <v>1256</v>
      </c>
      <c r="B402" s="886" t="s">
        <v>915</v>
      </c>
      <c r="C402" s="886" t="s">
        <v>868</v>
      </c>
      <c r="D402" s="168" t="s">
        <v>935</v>
      </c>
      <c r="E402" s="6" t="s">
        <v>1085</v>
      </c>
      <c r="F402" s="6" t="s">
        <v>536</v>
      </c>
      <c r="G402" s="6" t="s">
        <v>3</v>
      </c>
      <c r="H402" s="914">
        <v>12.94</v>
      </c>
      <c r="I402" s="607">
        <f t="shared" si="27"/>
        <v>6.47</v>
      </c>
      <c r="J402" s="599">
        <f t="shared" si="28"/>
        <v>4.3133333333333335</v>
      </c>
      <c r="K402" s="599">
        <f t="shared" si="29"/>
        <v>15.527999999999999</v>
      </c>
      <c r="L402" s="600">
        <v>42799</v>
      </c>
      <c r="M402" s="8" t="s">
        <v>2504</v>
      </c>
      <c r="N402" s="177">
        <v>5</v>
      </c>
      <c r="O402" s="5"/>
      <c r="R402" s="713">
        <f t="shared" si="30"/>
        <v>64.7</v>
      </c>
    </row>
    <row r="403" spans="1:18" s="161" customFormat="1" ht="17.25" customHeight="1" x14ac:dyDescent="0.25">
      <c r="A403" s="469" t="s">
        <v>1256</v>
      </c>
      <c r="B403" s="886" t="s">
        <v>915</v>
      </c>
      <c r="C403" s="892" t="s">
        <v>864</v>
      </c>
      <c r="D403" s="166" t="s">
        <v>918</v>
      </c>
      <c r="E403" s="6" t="s">
        <v>1186</v>
      </c>
      <c r="F403" s="6" t="s">
        <v>536</v>
      </c>
      <c r="G403" s="6" t="s">
        <v>3</v>
      </c>
      <c r="H403" s="914">
        <v>12.94</v>
      </c>
      <c r="I403" s="607">
        <f t="shared" si="27"/>
        <v>6.47</v>
      </c>
      <c r="J403" s="599">
        <f t="shared" si="28"/>
        <v>4.3133333333333335</v>
      </c>
      <c r="K403" s="599">
        <f t="shared" si="29"/>
        <v>15.527999999999999</v>
      </c>
      <c r="L403" s="600">
        <v>42799</v>
      </c>
      <c r="M403" s="8" t="s">
        <v>2504</v>
      </c>
      <c r="N403" s="177">
        <v>3</v>
      </c>
      <c r="O403" s="5"/>
      <c r="R403" s="713">
        <f t="shared" si="30"/>
        <v>38.82</v>
      </c>
    </row>
    <row r="404" spans="1:18" s="161" customFormat="1" ht="17.25" customHeight="1" x14ac:dyDescent="0.25">
      <c r="A404" s="469" t="s">
        <v>1256</v>
      </c>
      <c r="B404" s="886" t="s">
        <v>915</v>
      </c>
      <c r="C404" s="886" t="s">
        <v>950</v>
      </c>
      <c r="D404" s="168" t="s">
        <v>951</v>
      </c>
      <c r="E404" s="6" t="s">
        <v>1932</v>
      </c>
      <c r="F404" s="6" t="s">
        <v>536</v>
      </c>
      <c r="G404" s="6" t="s">
        <v>3</v>
      </c>
      <c r="H404" s="914">
        <v>12.94</v>
      </c>
      <c r="I404" s="607">
        <f t="shared" si="27"/>
        <v>6.47</v>
      </c>
      <c r="J404" s="599">
        <f t="shared" si="28"/>
        <v>4.3133333333333335</v>
      </c>
      <c r="K404" s="599">
        <f t="shared" si="29"/>
        <v>15.527999999999999</v>
      </c>
      <c r="L404" s="600">
        <v>42799</v>
      </c>
      <c r="M404" s="8" t="s">
        <v>2504</v>
      </c>
      <c r="N404" s="177">
        <v>7</v>
      </c>
      <c r="O404" s="5"/>
      <c r="R404" s="713">
        <f t="shared" si="30"/>
        <v>90.58</v>
      </c>
    </row>
    <row r="405" spans="1:18" s="161" customFormat="1" ht="17.25" customHeight="1" x14ac:dyDescent="0.25">
      <c r="A405" s="469" t="s">
        <v>1256</v>
      </c>
      <c r="B405" s="886" t="s">
        <v>915</v>
      </c>
      <c r="C405" s="886" t="s">
        <v>923</v>
      </c>
      <c r="D405" s="168" t="s">
        <v>929</v>
      </c>
      <c r="E405" s="6" t="s">
        <v>1804</v>
      </c>
      <c r="F405" s="6" t="s">
        <v>924</v>
      </c>
      <c r="G405" s="6" t="s">
        <v>3</v>
      </c>
      <c r="H405" s="914">
        <v>32.85</v>
      </c>
      <c r="I405" s="607">
        <f t="shared" si="27"/>
        <v>16.425000000000001</v>
      </c>
      <c r="J405" s="599">
        <f t="shared" si="28"/>
        <v>10.950000000000001</v>
      </c>
      <c r="K405" s="599">
        <f t="shared" si="29"/>
        <v>39.42</v>
      </c>
      <c r="L405" s="600">
        <v>42799</v>
      </c>
      <c r="M405" s="8" t="s">
        <v>2504</v>
      </c>
      <c r="N405" s="177">
        <v>1</v>
      </c>
      <c r="O405" s="5"/>
      <c r="R405" s="713">
        <f t="shared" si="30"/>
        <v>32.85</v>
      </c>
    </row>
    <row r="406" spans="1:18" s="161" customFormat="1" ht="17.25" customHeight="1" x14ac:dyDescent="0.25">
      <c r="A406" s="469" t="s">
        <v>1256</v>
      </c>
      <c r="B406" s="886" t="s">
        <v>915</v>
      </c>
      <c r="C406" s="886" t="s">
        <v>544</v>
      </c>
      <c r="D406" s="168" t="s">
        <v>948</v>
      </c>
      <c r="E406" s="6" t="s">
        <v>947</v>
      </c>
      <c r="F406" s="6" t="s">
        <v>924</v>
      </c>
      <c r="G406" s="6" t="s">
        <v>3</v>
      </c>
      <c r="H406" s="914">
        <v>32.85</v>
      </c>
      <c r="I406" s="607">
        <f t="shared" si="27"/>
        <v>16.425000000000001</v>
      </c>
      <c r="J406" s="599">
        <f t="shared" si="28"/>
        <v>10.950000000000001</v>
      </c>
      <c r="K406" s="599">
        <f t="shared" si="29"/>
        <v>39.42</v>
      </c>
      <c r="L406" s="600">
        <v>42799</v>
      </c>
      <c r="M406" s="8" t="s">
        <v>2504</v>
      </c>
      <c r="N406" s="177">
        <v>1</v>
      </c>
      <c r="O406" s="5"/>
      <c r="R406" s="713">
        <f t="shared" si="30"/>
        <v>32.85</v>
      </c>
    </row>
    <row r="407" spans="1:18" s="161" customFormat="1" ht="17.25" customHeight="1" x14ac:dyDescent="0.25">
      <c r="A407" s="469" t="s">
        <v>1256</v>
      </c>
      <c r="B407" s="886" t="s">
        <v>857</v>
      </c>
      <c r="C407" s="886" t="s">
        <v>953</v>
      </c>
      <c r="D407" s="168" t="s">
        <v>954</v>
      </c>
      <c r="E407" s="6" t="s">
        <v>1806</v>
      </c>
      <c r="F407" s="6" t="s">
        <v>925</v>
      </c>
      <c r="G407" s="6" t="s">
        <v>3</v>
      </c>
      <c r="H407" s="914">
        <v>53.5</v>
      </c>
      <c r="I407" s="607">
        <f t="shared" si="27"/>
        <v>26.75</v>
      </c>
      <c r="J407" s="599">
        <f t="shared" si="28"/>
        <v>17.833333333333332</v>
      </c>
      <c r="K407" s="599">
        <f t="shared" si="29"/>
        <v>64.2</v>
      </c>
      <c r="L407" s="600">
        <v>42799</v>
      </c>
      <c r="M407" s="8" t="s">
        <v>2504</v>
      </c>
      <c r="N407" s="177">
        <v>1</v>
      </c>
      <c r="O407" s="5"/>
      <c r="R407" s="713">
        <f t="shared" si="30"/>
        <v>53.5</v>
      </c>
    </row>
    <row r="408" spans="1:18" s="161" customFormat="1" ht="17.25" customHeight="1" x14ac:dyDescent="0.25">
      <c r="A408" s="469" t="s">
        <v>1256</v>
      </c>
      <c r="B408" s="886" t="s">
        <v>1165</v>
      </c>
      <c r="C408" s="886" t="s">
        <v>953</v>
      </c>
      <c r="D408" s="168" t="s">
        <v>954</v>
      </c>
      <c r="E408" s="6" t="s">
        <v>1930</v>
      </c>
      <c r="F408" s="6" t="s">
        <v>925</v>
      </c>
      <c r="G408" s="6" t="s">
        <v>3</v>
      </c>
      <c r="H408" s="914">
        <v>53.5</v>
      </c>
      <c r="I408" s="607">
        <f t="shared" ref="I408:I470" si="31">+H408/2</f>
        <v>26.75</v>
      </c>
      <c r="J408" s="599">
        <f t="shared" ref="J408:J470" si="32">+H408/3</f>
        <v>17.833333333333332</v>
      </c>
      <c r="K408" s="599">
        <f t="shared" ref="K408:K470" si="33">+H408+(H408*20%)</f>
        <v>64.2</v>
      </c>
      <c r="L408" s="600">
        <v>42799</v>
      </c>
      <c r="M408" s="8" t="s">
        <v>2504</v>
      </c>
      <c r="N408" s="177">
        <v>1</v>
      </c>
      <c r="O408" s="5"/>
      <c r="R408" s="713">
        <f t="shared" si="30"/>
        <v>53.5</v>
      </c>
    </row>
    <row r="409" spans="1:18" s="161" customFormat="1" ht="17.25" customHeight="1" x14ac:dyDescent="0.25">
      <c r="A409" s="469" t="s">
        <v>1256</v>
      </c>
      <c r="B409" s="886" t="s">
        <v>467</v>
      </c>
      <c r="C409" s="886" t="s">
        <v>534</v>
      </c>
      <c r="D409" s="168" t="s">
        <v>535</v>
      </c>
      <c r="E409" s="6" t="s">
        <v>804</v>
      </c>
      <c r="F409" s="6" t="s">
        <v>536</v>
      </c>
      <c r="G409" s="6" t="s">
        <v>3</v>
      </c>
      <c r="H409" s="914">
        <v>12.51</v>
      </c>
      <c r="I409" s="607">
        <f t="shared" si="31"/>
        <v>6.2549999999999999</v>
      </c>
      <c r="J409" s="599">
        <f t="shared" si="32"/>
        <v>4.17</v>
      </c>
      <c r="K409" s="599">
        <f t="shared" si="33"/>
        <v>15.012</v>
      </c>
      <c r="L409" s="600">
        <v>42799</v>
      </c>
      <c r="M409" s="8" t="s">
        <v>2504</v>
      </c>
      <c r="N409" s="177">
        <v>10</v>
      </c>
      <c r="O409" s="5"/>
      <c r="R409" s="713">
        <f t="shared" si="30"/>
        <v>125.1</v>
      </c>
    </row>
    <row r="410" spans="1:18" s="161" customFormat="1" ht="17.25" customHeight="1" x14ac:dyDescent="0.25">
      <c r="A410" s="469" t="s">
        <v>1256</v>
      </c>
      <c r="B410" s="886" t="s">
        <v>112</v>
      </c>
      <c r="C410" s="886" t="s">
        <v>177</v>
      </c>
      <c r="D410" s="168" t="s">
        <v>441</v>
      </c>
      <c r="E410" s="6" t="s">
        <v>911</v>
      </c>
      <c r="F410" s="6" t="s">
        <v>347</v>
      </c>
      <c r="G410" s="6" t="s">
        <v>3</v>
      </c>
      <c r="H410" s="914">
        <v>34.369999999999997</v>
      </c>
      <c r="I410" s="607">
        <f t="shared" si="31"/>
        <v>17.184999999999999</v>
      </c>
      <c r="J410" s="599">
        <f t="shared" si="32"/>
        <v>11.456666666666665</v>
      </c>
      <c r="K410" s="599">
        <f t="shared" si="33"/>
        <v>41.244</v>
      </c>
      <c r="L410" s="600">
        <v>42799</v>
      </c>
      <c r="M410" s="8" t="s">
        <v>2504</v>
      </c>
      <c r="N410" s="177">
        <v>1</v>
      </c>
      <c r="O410" s="5"/>
      <c r="R410" s="713">
        <f t="shared" si="30"/>
        <v>34.369999999999997</v>
      </c>
    </row>
    <row r="411" spans="1:18" s="161" customFormat="1" ht="17.25" customHeight="1" x14ac:dyDescent="0.25">
      <c r="A411" s="469" t="s">
        <v>1256</v>
      </c>
      <c r="B411" s="886" t="s">
        <v>1414</v>
      </c>
      <c r="C411" s="886" t="s">
        <v>544</v>
      </c>
      <c r="D411" s="168" t="s">
        <v>319</v>
      </c>
      <c r="E411" s="6" t="s">
        <v>1148</v>
      </c>
      <c r="F411" s="6" t="s">
        <v>362</v>
      </c>
      <c r="G411" s="6" t="s">
        <v>3</v>
      </c>
      <c r="H411" s="914">
        <v>32.54</v>
      </c>
      <c r="I411" s="607">
        <f t="shared" si="31"/>
        <v>16.27</v>
      </c>
      <c r="J411" s="599">
        <f t="shared" si="32"/>
        <v>10.846666666666666</v>
      </c>
      <c r="K411" s="599">
        <f t="shared" si="33"/>
        <v>39.048000000000002</v>
      </c>
      <c r="L411" s="600">
        <v>42799</v>
      </c>
      <c r="M411" s="8" t="s">
        <v>2504</v>
      </c>
      <c r="N411" s="177">
        <v>1</v>
      </c>
      <c r="O411" s="5"/>
      <c r="R411" s="713">
        <f t="shared" si="30"/>
        <v>32.54</v>
      </c>
    </row>
    <row r="412" spans="1:18" s="161" customFormat="1" ht="17.25" customHeight="1" x14ac:dyDescent="0.25">
      <c r="A412" s="469" t="s">
        <v>1256</v>
      </c>
      <c r="B412" s="886" t="s">
        <v>82</v>
      </c>
      <c r="C412" s="886" t="s">
        <v>575</v>
      </c>
      <c r="D412" s="168" t="s">
        <v>320</v>
      </c>
      <c r="E412" s="6" t="s">
        <v>1807</v>
      </c>
      <c r="F412" s="6" t="s">
        <v>362</v>
      </c>
      <c r="G412" s="6" t="s">
        <v>3</v>
      </c>
      <c r="H412" s="914">
        <v>32.54</v>
      </c>
      <c r="I412" s="607">
        <f t="shared" si="31"/>
        <v>16.27</v>
      </c>
      <c r="J412" s="599">
        <f t="shared" si="32"/>
        <v>10.846666666666666</v>
      </c>
      <c r="K412" s="599">
        <f t="shared" si="33"/>
        <v>39.048000000000002</v>
      </c>
      <c r="L412" s="600">
        <v>42799</v>
      </c>
      <c r="M412" s="8" t="s">
        <v>2504</v>
      </c>
      <c r="N412" s="177">
        <v>1</v>
      </c>
      <c r="O412" s="5"/>
      <c r="R412" s="713">
        <f t="shared" si="30"/>
        <v>32.54</v>
      </c>
    </row>
    <row r="413" spans="1:18" s="161" customFormat="1" ht="17.25" customHeight="1" x14ac:dyDescent="0.25">
      <c r="A413" s="469" t="s">
        <v>1256</v>
      </c>
      <c r="B413" s="907" t="s">
        <v>94</v>
      </c>
      <c r="C413" s="886" t="s">
        <v>118</v>
      </c>
      <c r="D413" s="168" t="s">
        <v>290</v>
      </c>
      <c r="E413" s="6" t="s">
        <v>189</v>
      </c>
      <c r="F413" s="6" t="s">
        <v>372</v>
      </c>
      <c r="G413" s="6" t="s">
        <v>3</v>
      </c>
      <c r="H413" s="914">
        <v>7.05</v>
      </c>
      <c r="I413" s="607">
        <f t="shared" si="31"/>
        <v>3.5249999999999999</v>
      </c>
      <c r="J413" s="599">
        <f t="shared" si="32"/>
        <v>2.35</v>
      </c>
      <c r="K413" s="599">
        <f t="shared" si="33"/>
        <v>8.4600000000000009</v>
      </c>
      <c r="L413" s="600">
        <v>42799</v>
      </c>
      <c r="M413" s="8" t="s">
        <v>2504</v>
      </c>
      <c r="N413" s="177">
        <v>6</v>
      </c>
      <c r="O413" s="5"/>
      <c r="R413" s="713">
        <f t="shared" si="30"/>
        <v>42.3</v>
      </c>
    </row>
    <row r="414" spans="1:18" s="161" customFormat="1" ht="17.25" customHeight="1" x14ac:dyDescent="0.25">
      <c r="A414" s="469" t="s">
        <v>1256</v>
      </c>
      <c r="B414" s="906" t="s">
        <v>880</v>
      </c>
      <c r="C414" s="892" t="s">
        <v>985</v>
      </c>
      <c r="D414" s="166" t="s">
        <v>1599</v>
      </c>
      <c r="E414" s="166" t="s">
        <v>1118</v>
      </c>
      <c r="F414" s="6"/>
      <c r="G414" s="6" t="s">
        <v>3</v>
      </c>
      <c r="H414" s="915">
        <v>19.68</v>
      </c>
      <c r="I414" s="607">
        <f t="shared" si="31"/>
        <v>9.84</v>
      </c>
      <c r="J414" s="599">
        <f t="shared" si="32"/>
        <v>6.56</v>
      </c>
      <c r="K414" s="599">
        <f t="shared" si="33"/>
        <v>23.616</v>
      </c>
      <c r="L414" s="600">
        <v>42799</v>
      </c>
      <c r="M414" s="8" t="s">
        <v>2504</v>
      </c>
      <c r="N414" s="601">
        <v>2</v>
      </c>
      <c r="O414" s="5"/>
      <c r="R414" s="713">
        <f t="shared" si="30"/>
        <v>39.36</v>
      </c>
    </row>
    <row r="415" spans="1:18" s="161" customFormat="1" ht="17.25" customHeight="1" x14ac:dyDescent="0.25">
      <c r="A415" s="469" t="s">
        <v>1256</v>
      </c>
      <c r="B415" s="886" t="s">
        <v>80</v>
      </c>
      <c r="C415" s="886" t="s">
        <v>2096</v>
      </c>
      <c r="D415" s="168" t="s">
        <v>1517</v>
      </c>
      <c r="E415" s="6" t="s">
        <v>804</v>
      </c>
      <c r="F415" s="6" t="s">
        <v>1461</v>
      </c>
      <c r="G415" s="6" t="s">
        <v>3</v>
      </c>
      <c r="H415" s="915">
        <v>24.82</v>
      </c>
      <c r="I415" s="607">
        <f t="shared" si="31"/>
        <v>12.41</v>
      </c>
      <c r="J415" s="599">
        <f t="shared" si="32"/>
        <v>8.2733333333333334</v>
      </c>
      <c r="K415" s="599">
        <f t="shared" si="33"/>
        <v>29.783999999999999</v>
      </c>
      <c r="L415" s="600">
        <v>42799</v>
      </c>
      <c r="M415" s="8" t="s">
        <v>2504</v>
      </c>
      <c r="N415" s="177">
        <v>1</v>
      </c>
      <c r="O415" s="5"/>
      <c r="R415" s="713">
        <f t="shared" si="30"/>
        <v>24.82</v>
      </c>
    </row>
    <row r="416" spans="1:18" s="161" customFormat="1" ht="17.25" customHeight="1" x14ac:dyDescent="0.25">
      <c r="A416" s="469" t="s">
        <v>1256</v>
      </c>
      <c r="B416" s="886" t="s">
        <v>1547</v>
      </c>
      <c r="C416" s="886" t="s">
        <v>166</v>
      </c>
      <c r="D416" s="168" t="s">
        <v>2810</v>
      </c>
      <c r="E416" s="6"/>
      <c r="F416" s="6"/>
      <c r="G416" s="6" t="s">
        <v>3</v>
      </c>
      <c r="H416" s="915">
        <v>26.75</v>
      </c>
      <c r="I416" s="607">
        <f t="shared" si="31"/>
        <v>13.375</v>
      </c>
      <c r="J416" s="599">
        <f t="shared" si="32"/>
        <v>8.9166666666666661</v>
      </c>
      <c r="K416" s="599">
        <f t="shared" si="33"/>
        <v>32.1</v>
      </c>
      <c r="L416" s="600">
        <v>42799</v>
      </c>
      <c r="M416" s="8" t="s">
        <v>2504</v>
      </c>
      <c r="N416" s="177">
        <v>1</v>
      </c>
      <c r="O416" s="5"/>
      <c r="R416" s="713">
        <f t="shared" si="30"/>
        <v>26.75</v>
      </c>
    </row>
    <row r="417" spans="1:18" s="161" customFormat="1" ht="17.25" customHeight="1" x14ac:dyDescent="0.25">
      <c r="A417" s="469" t="s">
        <v>1256</v>
      </c>
      <c r="B417" s="886" t="s">
        <v>1466</v>
      </c>
      <c r="C417" s="886" t="s">
        <v>921</v>
      </c>
      <c r="D417" s="168" t="s">
        <v>1518</v>
      </c>
      <c r="E417" s="6" t="s">
        <v>1519</v>
      </c>
      <c r="F417" s="6" t="s">
        <v>1450</v>
      </c>
      <c r="G417" s="6" t="s">
        <v>3</v>
      </c>
      <c r="H417" s="915">
        <v>33.18</v>
      </c>
      <c r="I417" s="607">
        <f t="shared" si="31"/>
        <v>16.59</v>
      </c>
      <c r="J417" s="599">
        <f t="shared" si="32"/>
        <v>11.06</v>
      </c>
      <c r="K417" s="599">
        <f t="shared" si="33"/>
        <v>39.816000000000003</v>
      </c>
      <c r="L417" s="600">
        <v>42799</v>
      </c>
      <c r="M417" s="8" t="s">
        <v>2504</v>
      </c>
      <c r="N417" s="177">
        <v>1</v>
      </c>
      <c r="O417" s="5"/>
      <c r="R417" s="713">
        <f t="shared" si="30"/>
        <v>33.18</v>
      </c>
    </row>
    <row r="418" spans="1:18" s="161" customFormat="1" ht="17.25" customHeight="1" x14ac:dyDescent="0.25">
      <c r="A418" s="469" t="s">
        <v>1256</v>
      </c>
      <c r="B418" s="886" t="s">
        <v>915</v>
      </c>
      <c r="C418" s="886" t="s">
        <v>919</v>
      </c>
      <c r="D418" s="168" t="s">
        <v>3939</v>
      </c>
      <c r="E418" s="6"/>
      <c r="F418" s="6"/>
      <c r="G418" s="6" t="s">
        <v>3</v>
      </c>
      <c r="H418" s="915">
        <v>26.75</v>
      </c>
      <c r="I418" s="607">
        <f t="shared" si="31"/>
        <v>13.375</v>
      </c>
      <c r="J418" s="599">
        <f t="shared" si="32"/>
        <v>8.9166666666666661</v>
      </c>
      <c r="K418" s="599">
        <f t="shared" si="33"/>
        <v>32.1</v>
      </c>
      <c r="L418" s="600">
        <v>42799</v>
      </c>
      <c r="M418" s="8" t="s">
        <v>2504</v>
      </c>
      <c r="N418" s="177">
        <v>1</v>
      </c>
      <c r="O418" s="5"/>
      <c r="R418" s="713">
        <f t="shared" si="30"/>
        <v>26.75</v>
      </c>
    </row>
    <row r="419" spans="1:18" s="161" customFormat="1" ht="17.25" customHeight="1" x14ac:dyDescent="0.25">
      <c r="A419" s="469" t="s">
        <v>1256</v>
      </c>
      <c r="B419" s="886" t="s">
        <v>1587</v>
      </c>
      <c r="C419" s="886" t="s">
        <v>2811</v>
      </c>
      <c r="D419" s="168" t="s">
        <v>2812</v>
      </c>
      <c r="E419" s="6"/>
      <c r="F419" s="6"/>
      <c r="G419" s="6" t="s">
        <v>3</v>
      </c>
      <c r="H419" s="915">
        <v>30.2</v>
      </c>
      <c r="I419" s="607">
        <f t="shared" si="31"/>
        <v>15.1</v>
      </c>
      <c r="J419" s="599">
        <f t="shared" si="32"/>
        <v>10.066666666666666</v>
      </c>
      <c r="K419" s="599">
        <f t="shared" si="33"/>
        <v>36.24</v>
      </c>
      <c r="L419" s="600">
        <v>42799</v>
      </c>
      <c r="M419" s="8" t="s">
        <v>2504</v>
      </c>
      <c r="N419" s="177">
        <v>1</v>
      </c>
      <c r="O419" s="5"/>
      <c r="R419" s="713">
        <f t="shared" si="30"/>
        <v>30.2</v>
      </c>
    </row>
    <row r="420" spans="1:18" s="161" customFormat="1" ht="17.25" customHeight="1" x14ac:dyDescent="0.25">
      <c r="A420" s="469" t="s">
        <v>1256</v>
      </c>
      <c r="B420" s="886" t="s">
        <v>1414</v>
      </c>
      <c r="C420" s="886" t="s">
        <v>1444</v>
      </c>
      <c r="D420" s="168" t="s">
        <v>2813</v>
      </c>
      <c r="E420" s="6"/>
      <c r="F420" s="6"/>
      <c r="G420" s="6" t="s">
        <v>3</v>
      </c>
      <c r="H420" s="915">
        <v>30.12</v>
      </c>
      <c r="I420" s="607">
        <f t="shared" si="31"/>
        <v>15.06</v>
      </c>
      <c r="J420" s="599">
        <f t="shared" si="32"/>
        <v>10.040000000000001</v>
      </c>
      <c r="K420" s="599">
        <f t="shared" si="33"/>
        <v>36.144000000000005</v>
      </c>
      <c r="L420" s="600">
        <v>42799</v>
      </c>
      <c r="M420" s="8" t="s">
        <v>2504</v>
      </c>
      <c r="N420" s="177">
        <v>2</v>
      </c>
      <c r="O420" s="5"/>
      <c r="R420" s="713">
        <f t="shared" si="30"/>
        <v>60.24</v>
      </c>
    </row>
    <row r="421" spans="1:18" s="161" customFormat="1" ht="17.25" customHeight="1" x14ac:dyDescent="0.25">
      <c r="A421" s="469" t="s">
        <v>1256</v>
      </c>
      <c r="B421" s="886" t="s">
        <v>1466</v>
      </c>
      <c r="C421" s="886" t="s">
        <v>1469</v>
      </c>
      <c r="D421" s="168" t="s">
        <v>1520</v>
      </c>
      <c r="E421" s="6" t="s">
        <v>1521</v>
      </c>
      <c r="F421" s="6" t="s">
        <v>1450</v>
      </c>
      <c r="G421" s="6" t="s">
        <v>3</v>
      </c>
      <c r="H421" s="915">
        <v>33.18</v>
      </c>
      <c r="I421" s="607">
        <f t="shared" si="31"/>
        <v>16.59</v>
      </c>
      <c r="J421" s="599">
        <f t="shared" si="32"/>
        <v>11.06</v>
      </c>
      <c r="K421" s="599">
        <f t="shared" si="33"/>
        <v>39.816000000000003</v>
      </c>
      <c r="L421" s="600">
        <v>42799</v>
      </c>
      <c r="M421" s="8" t="s">
        <v>2504</v>
      </c>
      <c r="N421" s="177">
        <v>1</v>
      </c>
      <c r="O421" s="5"/>
      <c r="R421" s="713">
        <f t="shared" si="30"/>
        <v>33.18</v>
      </c>
    </row>
    <row r="422" spans="1:18" s="161" customFormat="1" ht="17.25" customHeight="1" x14ac:dyDescent="0.25">
      <c r="A422" s="469" t="s">
        <v>1254</v>
      </c>
      <c r="B422" s="886" t="s">
        <v>112</v>
      </c>
      <c r="C422" s="886" t="s">
        <v>425</v>
      </c>
      <c r="D422" s="168" t="s">
        <v>426</v>
      </c>
      <c r="E422" s="6" t="s">
        <v>174</v>
      </c>
      <c r="F422" s="6" t="s">
        <v>1946</v>
      </c>
      <c r="G422" s="6" t="s">
        <v>3</v>
      </c>
      <c r="H422" s="914">
        <v>39.909999999999997</v>
      </c>
      <c r="I422" s="607">
        <f t="shared" si="31"/>
        <v>19.954999999999998</v>
      </c>
      <c r="J422" s="599">
        <f t="shared" si="32"/>
        <v>13.303333333333333</v>
      </c>
      <c r="K422" s="599">
        <f t="shared" si="33"/>
        <v>47.891999999999996</v>
      </c>
      <c r="L422" s="600">
        <v>42799</v>
      </c>
      <c r="M422" s="8" t="s">
        <v>2504</v>
      </c>
      <c r="N422" s="177">
        <v>1</v>
      </c>
      <c r="O422" s="5"/>
      <c r="R422" s="713">
        <f t="shared" si="30"/>
        <v>39.909999999999997</v>
      </c>
    </row>
    <row r="423" spans="1:18" s="161" customFormat="1" ht="17.25" customHeight="1" x14ac:dyDescent="0.25">
      <c r="A423" s="469" t="s">
        <v>1254</v>
      </c>
      <c r="B423" s="886" t="s">
        <v>169</v>
      </c>
      <c r="C423" s="886" t="s">
        <v>170</v>
      </c>
      <c r="D423" s="168" t="s">
        <v>421</v>
      </c>
      <c r="E423" s="6" t="s">
        <v>1133</v>
      </c>
      <c r="F423" s="6" t="s">
        <v>387</v>
      </c>
      <c r="G423" s="6" t="s">
        <v>3</v>
      </c>
      <c r="H423" s="914">
        <v>18.78</v>
      </c>
      <c r="I423" s="607">
        <f t="shared" si="31"/>
        <v>9.39</v>
      </c>
      <c r="J423" s="599">
        <f t="shared" si="32"/>
        <v>6.2600000000000007</v>
      </c>
      <c r="K423" s="599">
        <f t="shared" si="33"/>
        <v>22.536000000000001</v>
      </c>
      <c r="L423" s="600">
        <v>42799</v>
      </c>
      <c r="M423" s="8" t="s">
        <v>2504</v>
      </c>
      <c r="N423" s="177">
        <v>2</v>
      </c>
      <c r="O423" s="5"/>
      <c r="R423" s="713">
        <f t="shared" si="30"/>
        <v>37.56</v>
      </c>
    </row>
    <row r="424" spans="1:18" s="161" customFormat="1" ht="17.25" customHeight="1" x14ac:dyDescent="0.25">
      <c r="A424" s="469" t="s">
        <v>1254</v>
      </c>
      <c r="B424" s="886" t="s">
        <v>180</v>
      </c>
      <c r="C424" s="886" t="s">
        <v>171</v>
      </c>
      <c r="D424" s="168" t="s">
        <v>384</v>
      </c>
      <c r="E424" s="6" t="s">
        <v>621</v>
      </c>
      <c r="F424" s="6" t="s">
        <v>362</v>
      </c>
      <c r="G424" s="6" t="s">
        <v>3</v>
      </c>
      <c r="H424" s="914">
        <v>17.309999999999999</v>
      </c>
      <c r="I424" s="607">
        <f t="shared" si="31"/>
        <v>8.6549999999999994</v>
      </c>
      <c r="J424" s="599">
        <f t="shared" si="32"/>
        <v>5.77</v>
      </c>
      <c r="K424" s="599">
        <f t="shared" si="33"/>
        <v>20.771999999999998</v>
      </c>
      <c r="L424" s="600">
        <v>42799</v>
      </c>
      <c r="M424" s="8" t="s">
        <v>2504</v>
      </c>
      <c r="N424" s="177">
        <v>1</v>
      </c>
      <c r="O424" s="5"/>
      <c r="R424" s="713">
        <f t="shared" si="30"/>
        <v>17.309999999999999</v>
      </c>
    </row>
    <row r="425" spans="1:18" s="161" customFormat="1" ht="17.25" customHeight="1" x14ac:dyDescent="0.25">
      <c r="A425" s="469" t="s">
        <v>1254</v>
      </c>
      <c r="B425" s="886" t="s">
        <v>2315</v>
      </c>
      <c r="C425" s="886" t="s">
        <v>2316</v>
      </c>
      <c r="D425" s="168" t="s">
        <v>863</v>
      </c>
      <c r="E425" s="6" t="s">
        <v>622</v>
      </c>
      <c r="F425" s="6" t="s">
        <v>362</v>
      </c>
      <c r="G425" s="6" t="s">
        <v>3</v>
      </c>
      <c r="H425" s="914">
        <v>32.54</v>
      </c>
      <c r="I425" s="607">
        <f t="shared" si="31"/>
        <v>16.27</v>
      </c>
      <c r="J425" s="599">
        <f t="shared" si="32"/>
        <v>10.846666666666666</v>
      </c>
      <c r="K425" s="599">
        <f t="shared" si="33"/>
        <v>39.048000000000002</v>
      </c>
      <c r="L425" s="600">
        <v>42799</v>
      </c>
      <c r="M425" s="8" t="s">
        <v>2504</v>
      </c>
      <c r="N425" s="177">
        <v>1</v>
      </c>
      <c r="O425" s="5"/>
      <c r="R425" s="713">
        <f t="shared" si="30"/>
        <v>32.54</v>
      </c>
    </row>
    <row r="426" spans="1:18" s="161" customFormat="1" ht="17.25" customHeight="1" x14ac:dyDescent="0.25">
      <c r="A426" s="469" t="s">
        <v>1254</v>
      </c>
      <c r="B426" s="886" t="s">
        <v>94</v>
      </c>
      <c r="C426" s="886" t="s">
        <v>119</v>
      </c>
      <c r="D426" s="168" t="s">
        <v>291</v>
      </c>
      <c r="E426" s="6" t="s">
        <v>1947</v>
      </c>
      <c r="F426" s="6" t="s">
        <v>372</v>
      </c>
      <c r="G426" s="6" t="s">
        <v>3</v>
      </c>
      <c r="H426" s="914">
        <v>7.05</v>
      </c>
      <c r="I426" s="607">
        <f t="shared" si="31"/>
        <v>3.5249999999999999</v>
      </c>
      <c r="J426" s="599">
        <f t="shared" si="32"/>
        <v>2.35</v>
      </c>
      <c r="K426" s="599">
        <f t="shared" si="33"/>
        <v>8.4600000000000009</v>
      </c>
      <c r="L426" s="600">
        <v>42799</v>
      </c>
      <c r="M426" s="8" t="s">
        <v>2504</v>
      </c>
      <c r="N426" s="177">
        <v>2</v>
      </c>
      <c r="O426" s="5"/>
      <c r="R426" s="713">
        <f t="shared" si="30"/>
        <v>14.1</v>
      </c>
    </row>
    <row r="427" spans="1:18" s="161" customFormat="1" ht="17.25" customHeight="1" x14ac:dyDescent="0.25">
      <c r="A427" s="469" t="s">
        <v>1254</v>
      </c>
      <c r="B427" s="886" t="s">
        <v>186</v>
      </c>
      <c r="C427" s="886" t="s">
        <v>354</v>
      </c>
      <c r="D427" s="168" t="s">
        <v>350</v>
      </c>
      <c r="E427" s="6" t="s">
        <v>187</v>
      </c>
      <c r="F427" s="6" t="s">
        <v>353</v>
      </c>
      <c r="G427" s="6" t="s">
        <v>3</v>
      </c>
      <c r="H427" s="914">
        <v>49.44</v>
      </c>
      <c r="I427" s="607">
        <f t="shared" si="31"/>
        <v>24.72</v>
      </c>
      <c r="J427" s="599">
        <f t="shared" si="32"/>
        <v>16.48</v>
      </c>
      <c r="K427" s="599">
        <f t="shared" si="33"/>
        <v>59.327999999999996</v>
      </c>
      <c r="L427" s="600">
        <v>42799</v>
      </c>
      <c r="M427" s="8" t="s">
        <v>2504</v>
      </c>
      <c r="N427" s="177">
        <v>1</v>
      </c>
      <c r="O427" s="5"/>
      <c r="R427" s="713">
        <f t="shared" si="30"/>
        <v>49.44</v>
      </c>
    </row>
    <row r="428" spans="1:18" s="161" customFormat="1" ht="17.25" customHeight="1" x14ac:dyDescent="0.25">
      <c r="A428" s="469" t="s">
        <v>1254</v>
      </c>
      <c r="B428" s="886" t="s">
        <v>467</v>
      </c>
      <c r="C428" s="886" t="s">
        <v>559</v>
      </c>
      <c r="D428" s="168" t="s">
        <v>560</v>
      </c>
      <c r="E428" s="6" t="s">
        <v>1133</v>
      </c>
      <c r="F428" s="6" t="s">
        <v>536</v>
      </c>
      <c r="G428" s="6" t="s">
        <v>3</v>
      </c>
      <c r="H428" s="914">
        <v>12.51</v>
      </c>
      <c r="I428" s="607">
        <f t="shared" si="31"/>
        <v>6.2549999999999999</v>
      </c>
      <c r="J428" s="599">
        <f t="shared" si="32"/>
        <v>4.17</v>
      </c>
      <c r="K428" s="599">
        <f t="shared" si="33"/>
        <v>15.012</v>
      </c>
      <c r="L428" s="600">
        <v>42799</v>
      </c>
      <c r="M428" s="8" t="s">
        <v>2504</v>
      </c>
      <c r="N428" s="177">
        <v>2</v>
      </c>
      <c r="O428" s="5"/>
      <c r="R428" s="713">
        <f t="shared" si="30"/>
        <v>25.02</v>
      </c>
    </row>
    <row r="429" spans="1:18" s="161" customFormat="1" ht="17.25" customHeight="1" x14ac:dyDescent="0.25">
      <c r="A429" s="469" t="s">
        <v>1254</v>
      </c>
      <c r="B429" s="886" t="s">
        <v>95</v>
      </c>
      <c r="C429" s="886" t="s">
        <v>326</v>
      </c>
      <c r="D429" s="168" t="s">
        <v>283</v>
      </c>
      <c r="E429" s="6" t="s">
        <v>804</v>
      </c>
      <c r="F429" s="6" t="s">
        <v>361</v>
      </c>
      <c r="G429" s="6" t="s">
        <v>3</v>
      </c>
      <c r="H429" s="914">
        <v>11.57</v>
      </c>
      <c r="I429" s="607">
        <f t="shared" si="31"/>
        <v>5.7850000000000001</v>
      </c>
      <c r="J429" s="599">
        <f t="shared" si="32"/>
        <v>3.8566666666666669</v>
      </c>
      <c r="K429" s="599">
        <f t="shared" si="33"/>
        <v>13.884</v>
      </c>
      <c r="L429" s="600">
        <v>42799</v>
      </c>
      <c r="M429" s="8" t="s">
        <v>2504</v>
      </c>
      <c r="N429" s="177">
        <v>1</v>
      </c>
      <c r="O429" s="5"/>
      <c r="R429" s="713">
        <f t="shared" si="30"/>
        <v>11.57</v>
      </c>
    </row>
    <row r="430" spans="1:18" s="161" customFormat="1" ht="17.25" customHeight="1" x14ac:dyDescent="0.25">
      <c r="A430" s="469" t="s">
        <v>1254</v>
      </c>
      <c r="B430" s="886" t="s">
        <v>82</v>
      </c>
      <c r="C430" s="886" t="s">
        <v>84</v>
      </c>
      <c r="D430" s="168" t="s">
        <v>285</v>
      </c>
      <c r="E430" s="6" t="s">
        <v>168</v>
      </c>
      <c r="F430" s="6" t="s">
        <v>364</v>
      </c>
      <c r="G430" s="6" t="s">
        <v>3</v>
      </c>
      <c r="H430" s="914">
        <v>15.35</v>
      </c>
      <c r="I430" s="607">
        <f t="shared" si="31"/>
        <v>7.6749999999999998</v>
      </c>
      <c r="J430" s="599">
        <f t="shared" si="32"/>
        <v>5.1166666666666663</v>
      </c>
      <c r="K430" s="599">
        <f t="shared" si="33"/>
        <v>18.420000000000002</v>
      </c>
      <c r="L430" s="600">
        <v>42799</v>
      </c>
      <c r="M430" s="8" t="s">
        <v>2504</v>
      </c>
      <c r="N430" s="177">
        <v>2</v>
      </c>
      <c r="O430" s="5"/>
      <c r="R430" s="713">
        <f t="shared" si="30"/>
        <v>30.7</v>
      </c>
    </row>
    <row r="431" spans="1:18" s="161" customFormat="1" ht="17.25" customHeight="1" x14ac:dyDescent="0.25">
      <c r="A431" s="469" t="s">
        <v>1254</v>
      </c>
      <c r="B431" s="886" t="s">
        <v>465</v>
      </c>
      <c r="C431" s="886" t="s">
        <v>466</v>
      </c>
      <c r="D431" s="168" t="s">
        <v>468</v>
      </c>
      <c r="E431" s="6" t="s">
        <v>952</v>
      </c>
      <c r="F431" s="6" t="s">
        <v>469</v>
      </c>
      <c r="G431" s="6" t="s">
        <v>3</v>
      </c>
      <c r="H431" s="914">
        <v>12.51</v>
      </c>
      <c r="I431" s="607">
        <f t="shared" si="31"/>
        <v>6.2549999999999999</v>
      </c>
      <c r="J431" s="599">
        <f t="shared" si="32"/>
        <v>4.17</v>
      </c>
      <c r="K431" s="599">
        <f t="shared" si="33"/>
        <v>15.012</v>
      </c>
      <c r="L431" s="600">
        <v>42799</v>
      </c>
      <c r="M431" s="8" t="s">
        <v>2504</v>
      </c>
      <c r="N431" s="177">
        <v>2</v>
      </c>
      <c r="O431" s="5"/>
      <c r="R431" s="713">
        <f t="shared" si="30"/>
        <v>25.02</v>
      </c>
    </row>
    <row r="432" spans="1:18" s="161" customFormat="1" ht="17.25" customHeight="1" x14ac:dyDescent="0.25">
      <c r="A432" s="469" t="s">
        <v>1254</v>
      </c>
      <c r="B432" s="886" t="s">
        <v>465</v>
      </c>
      <c r="C432" s="886" t="s">
        <v>466</v>
      </c>
      <c r="D432" s="168" t="s">
        <v>468</v>
      </c>
      <c r="E432" s="6" t="s">
        <v>1945</v>
      </c>
      <c r="F432" s="6" t="s">
        <v>469</v>
      </c>
      <c r="G432" s="6" t="s">
        <v>3</v>
      </c>
      <c r="H432" s="914">
        <v>12.51</v>
      </c>
      <c r="I432" s="607">
        <f t="shared" si="31"/>
        <v>6.2549999999999999</v>
      </c>
      <c r="J432" s="599">
        <f t="shared" si="32"/>
        <v>4.17</v>
      </c>
      <c r="K432" s="599">
        <f t="shared" si="33"/>
        <v>15.012</v>
      </c>
      <c r="L432" s="600">
        <v>42799</v>
      </c>
      <c r="M432" s="8" t="s">
        <v>2504</v>
      </c>
      <c r="N432" s="177">
        <v>1</v>
      </c>
      <c r="O432" s="5"/>
      <c r="R432" s="713">
        <f t="shared" si="30"/>
        <v>12.51</v>
      </c>
    </row>
    <row r="433" spans="1:18" s="161" customFormat="1" ht="17.25" customHeight="1" x14ac:dyDescent="0.25">
      <c r="A433" s="469" t="s">
        <v>1254</v>
      </c>
      <c r="B433" s="886" t="s">
        <v>1168</v>
      </c>
      <c r="C433" s="886" t="s">
        <v>1115</v>
      </c>
      <c r="D433" s="168" t="s">
        <v>447</v>
      </c>
      <c r="E433" s="6" t="s">
        <v>903</v>
      </c>
      <c r="F433" s="6" t="s">
        <v>372</v>
      </c>
      <c r="G433" s="6" t="s">
        <v>3</v>
      </c>
      <c r="H433" s="914">
        <v>7.05</v>
      </c>
      <c r="I433" s="607">
        <f t="shared" si="31"/>
        <v>3.5249999999999999</v>
      </c>
      <c r="J433" s="599">
        <f t="shared" si="32"/>
        <v>2.35</v>
      </c>
      <c r="K433" s="599">
        <f t="shared" si="33"/>
        <v>8.4600000000000009</v>
      </c>
      <c r="L433" s="600">
        <v>42799</v>
      </c>
      <c r="M433" s="8" t="s">
        <v>2504</v>
      </c>
      <c r="N433" s="177">
        <v>1</v>
      </c>
      <c r="O433" s="5"/>
      <c r="R433" s="713">
        <f t="shared" si="30"/>
        <v>7.05</v>
      </c>
    </row>
    <row r="434" spans="1:18" s="161" customFormat="1" ht="17.25" customHeight="1" x14ac:dyDescent="0.25">
      <c r="A434" s="469" t="s">
        <v>1254</v>
      </c>
      <c r="B434" s="886" t="s">
        <v>144</v>
      </c>
      <c r="C434" s="886" t="s">
        <v>191</v>
      </c>
      <c r="D434" s="168" t="s">
        <v>312</v>
      </c>
      <c r="E434" s="6" t="s">
        <v>192</v>
      </c>
      <c r="F434" s="6" t="s">
        <v>358</v>
      </c>
      <c r="G434" s="6" t="s">
        <v>3</v>
      </c>
      <c r="H434" s="914">
        <v>33.47</v>
      </c>
      <c r="I434" s="607">
        <f t="shared" si="31"/>
        <v>16.734999999999999</v>
      </c>
      <c r="J434" s="599">
        <f t="shared" si="32"/>
        <v>11.156666666666666</v>
      </c>
      <c r="K434" s="599">
        <f t="shared" si="33"/>
        <v>40.164000000000001</v>
      </c>
      <c r="L434" s="600">
        <v>42799</v>
      </c>
      <c r="M434" s="8" t="s">
        <v>2504</v>
      </c>
      <c r="N434" s="177">
        <v>1</v>
      </c>
      <c r="O434" s="5"/>
      <c r="R434" s="713">
        <f t="shared" si="30"/>
        <v>33.47</v>
      </c>
    </row>
    <row r="435" spans="1:18" s="161" customFormat="1" ht="17.25" customHeight="1" x14ac:dyDescent="0.25">
      <c r="A435" s="469" t="s">
        <v>1254</v>
      </c>
      <c r="B435" s="886" t="s">
        <v>857</v>
      </c>
      <c r="C435" s="886" t="s">
        <v>950</v>
      </c>
      <c r="D435" s="168" t="s">
        <v>432</v>
      </c>
      <c r="E435" s="6" t="s">
        <v>1948</v>
      </c>
      <c r="F435" s="6" t="s">
        <v>434</v>
      </c>
      <c r="G435" s="6" t="s">
        <v>3</v>
      </c>
      <c r="H435" s="914">
        <v>15.23</v>
      </c>
      <c r="I435" s="607">
        <f t="shared" si="31"/>
        <v>7.6150000000000002</v>
      </c>
      <c r="J435" s="599">
        <f t="shared" si="32"/>
        <v>5.0766666666666671</v>
      </c>
      <c r="K435" s="599">
        <f t="shared" si="33"/>
        <v>18.276</v>
      </c>
      <c r="L435" s="600">
        <v>42799</v>
      </c>
      <c r="M435" s="8" t="s">
        <v>2504</v>
      </c>
      <c r="N435" s="177">
        <v>4</v>
      </c>
      <c r="O435" s="5"/>
      <c r="R435" s="713">
        <f t="shared" si="30"/>
        <v>60.92</v>
      </c>
    </row>
    <row r="436" spans="1:18" s="161" customFormat="1" ht="17.25" customHeight="1" x14ac:dyDescent="0.25">
      <c r="A436" s="469" t="s">
        <v>1254</v>
      </c>
      <c r="B436" s="886" t="s">
        <v>884</v>
      </c>
      <c r="C436" s="892" t="s">
        <v>885</v>
      </c>
      <c r="D436" s="166" t="s">
        <v>886</v>
      </c>
      <c r="E436" s="6" t="s">
        <v>911</v>
      </c>
      <c r="F436" s="6" t="s">
        <v>361</v>
      </c>
      <c r="G436" s="6" t="s">
        <v>3</v>
      </c>
      <c r="H436" s="915">
        <v>13.4</v>
      </c>
      <c r="I436" s="607">
        <f t="shared" si="31"/>
        <v>6.7</v>
      </c>
      <c r="J436" s="599">
        <f t="shared" si="32"/>
        <v>4.4666666666666668</v>
      </c>
      <c r="K436" s="599">
        <f t="shared" si="33"/>
        <v>16.080000000000002</v>
      </c>
      <c r="L436" s="600">
        <v>42799</v>
      </c>
      <c r="M436" s="8" t="s">
        <v>2504</v>
      </c>
      <c r="N436" s="177">
        <v>2</v>
      </c>
      <c r="O436" s="5"/>
      <c r="R436" s="713">
        <f t="shared" si="30"/>
        <v>26.8</v>
      </c>
    </row>
    <row r="437" spans="1:18" s="161" customFormat="1" ht="17.25" customHeight="1" x14ac:dyDescent="0.25">
      <c r="A437" s="469" t="s">
        <v>1254</v>
      </c>
      <c r="B437" s="886" t="s">
        <v>880</v>
      </c>
      <c r="C437" s="886" t="s">
        <v>985</v>
      </c>
      <c r="D437" s="168" t="s">
        <v>986</v>
      </c>
      <c r="E437" s="6" t="s">
        <v>1936</v>
      </c>
      <c r="F437" s="6" t="s">
        <v>883</v>
      </c>
      <c r="G437" s="6" t="s">
        <v>3</v>
      </c>
      <c r="H437" s="914">
        <v>16.68</v>
      </c>
      <c r="I437" s="607">
        <f t="shared" si="31"/>
        <v>8.34</v>
      </c>
      <c r="J437" s="599">
        <f t="shared" si="32"/>
        <v>5.56</v>
      </c>
      <c r="K437" s="599">
        <f t="shared" si="33"/>
        <v>20.015999999999998</v>
      </c>
      <c r="L437" s="600">
        <v>42799</v>
      </c>
      <c r="M437" s="8" t="s">
        <v>2504</v>
      </c>
      <c r="N437" s="177">
        <v>1</v>
      </c>
      <c r="O437" s="5"/>
      <c r="R437" s="713">
        <f t="shared" si="30"/>
        <v>16.68</v>
      </c>
    </row>
    <row r="438" spans="1:18" s="161" customFormat="1" ht="17.25" customHeight="1" x14ac:dyDescent="0.25">
      <c r="A438" s="469" t="s">
        <v>1254</v>
      </c>
      <c r="B438" s="886" t="s">
        <v>880</v>
      </c>
      <c r="C438" s="886" t="s">
        <v>985</v>
      </c>
      <c r="D438" s="168" t="s">
        <v>986</v>
      </c>
      <c r="E438" s="6" t="s">
        <v>1944</v>
      </c>
      <c r="F438" s="6" t="s">
        <v>883</v>
      </c>
      <c r="G438" s="6" t="s">
        <v>3</v>
      </c>
      <c r="H438" s="914">
        <v>16.68</v>
      </c>
      <c r="I438" s="607">
        <f t="shared" si="31"/>
        <v>8.34</v>
      </c>
      <c r="J438" s="599">
        <f t="shared" si="32"/>
        <v>5.56</v>
      </c>
      <c r="K438" s="599">
        <f t="shared" si="33"/>
        <v>20.015999999999998</v>
      </c>
      <c r="L438" s="600">
        <v>42799</v>
      </c>
      <c r="M438" s="8" t="s">
        <v>2504</v>
      </c>
      <c r="N438" s="177">
        <v>2</v>
      </c>
      <c r="O438" s="5"/>
      <c r="R438" s="713">
        <f t="shared" si="30"/>
        <v>33.36</v>
      </c>
    </row>
    <row r="439" spans="1:18" s="161" customFormat="1" ht="17.25" customHeight="1" x14ac:dyDescent="0.25">
      <c r="A439" s="469" t="s">
        <v>1254</v>
      </c>
      <c r="B439" s="886" t="s">
        <v>1143</v>
      </c>
      <c r="C439" s="886" t="s">
        <v>1144</v>
      </c>
      <c r="D439" s="168" t="s">
        <v>1145</v>
      </c>
      <c r="E439" s="6" t="s">
        <v>1940</v>
      </c>
      <c r="F439" s="6" t="s">
        <v>883</v>
      </c>
      <c r="G439" s="6" t="s">
        <v>3</v>
      </c>
      <c r="H439" s="914">
        <v>22.03</v>
      </c>
      <c r="I439" s="607">
        <f t="shared" si="31"/>
        <v>11.015000000000001</v>
      </c>
      <c r="J439" s="599">
        <f t="shared" si="32"/>
        <v>7.3433333333333337</v>
      </c>
      <c r="K439" s="599">
        <f t="shared" si="33"/>
        <v>26.436</v>
      </c>
      <c r="L439" s="600">
        <v>42799</v>
      </c>
      <c r="M439" s="8" t="s">
        <v>2504</v>
      </c>
      <c r="N439" s="177">
        <v>2</v>
      </c>
      <c r="O439" s="5"/>
      <c r="R439" s="713">
        <f t="shared" si="30"/>
        <v>44.06</v>
      </c>
    </row>
    <row r="440" spans="1:18" s="161" customFormat="1" ht="17.25" customHeight="1" x14ac:dyDescent="0.25">
      <c r="A440" s="469" t="s">
        <v>1254</v>
      </c>
      <c r="B440" s="886" t="s">
        <v>1466</v>
      </c>
      <c r="C440" s="886" t="s">
        <v>1472</v>
      </c>
      <c r="D440" s="168" t="s">
        <v>1525</v>
      </c>
      <c r="E440" s="6" t="s">
        <v>938</v>
      </c>
      <c r="F440" s="6" t="s">
        <v>1451</v>
      </c>
      <c r="G440" s="6" t="s">
        <v>3</v>
      </c>
      <c r="H440" s="915">
        <v>52.12</v>
      </c>
      <c r="I440" s="607">
        <f t="shared" si="31"/>
        <v>26.06</v>
      </c>
      <c r="J440" s="599">
        <f t="shared" si="32"/>
        <v>17.373333333333331</v>
      </c>
      <c r="K440" s="599">
        <f t="shared" si="33"/>
        <v>62.543999999999997</v>
      </c>
      <c r="L440" s="600">
        <v>42799</v>
      </c>
      <c r="M440" s="8" t="s">
        <v>2504</v>
      </c>
      <c r="N440" s="177">
        <v>1</v>
      </c>
      <c r="O440" s="609"/>
      <c r="R440" s="713">
        <f t="shared" si="30"/>
        <v>52.12</v>
      </c>
    </row>
    <row r="441" spans="1:18" s="161" customFormat="1" ht="17.25" customHeight="1" x14ac:dyDescent="0.25">
      <c r="A441" s="469" t="s">
        <v>1254</v>
      </c>
      <c r="B441" s="886" t="s">
        <v>857</v>
      </c>
      <c r="C441" s="886" t="s">
        <v>575</v>
      </c>
      <c r="D441" s="168" t="s">
        <v>2814</v>
      </c>
      <c r="E441" s="6"/>
      <c r="F441" s="6"/>
      <c r="G441" s="6" t="s">
        <v>3</v>
      </c>
      <c r="H441" s="915">
        <v>32.54</v>
      </c>
      <c r="I441" s="607">
        <f t="shared" si="31"/>
        <v>16.27</v>
      </c>
      <c r="J441" s="599">
        <f t="shared" si="32"/>
        <v>10.846666666666666</v>
      </c>
      <c r="K441" s="599">
        <f t="shared" si="33"/>
        <v>39.048000000000002</v>
      </c>
      <c r="L441" s="600">
        <v>42799</v>
      </c>
      <c r="M441" s="8" t="s">
        <v>2504</v>
      </c>
      <c r="N441" s="177">
        <v>1</v>
      </c>
      <c r="O441" s="5"/>
      <c r="R441" s="713">
        <f t="shared" si="30"/>
        <v>32.54</v>
      </c>
    </row>
    <row r="442" spans="1:18" s="161" customFormat="1" ht="17.25" customHeight="1" x14ac:dyDescent="0.25">
      <c r="A442" s="469" t="s">
        <v>1254</v>
      </c>
      <c r="B442" s="886" t="s">
        <v>1466</v>
      </c>
      <c r="C442" s="886" t="s">
        <v>1472</v>
      </c>
      <c r="D442" s="168" t="s">
        <v>1525</v>
      </c>
      <c r="E442" s="6" t="s">
        <v>151</v>
      </c>
      <c r="F442" s="6" t="s">
        <v>1451</v>
      </c>
      <c r="G442" s="6" t="s">
        <v>3</v>
      </c>
      <c r="H442" s="915">
        <v>52.12</v>
      </c>
      <c r="I442" s="607">
        <f t="shared" si="31"/>
        <v>26.06</v>
      </c>
      <c r="J442" s="599">
        <f t="shared" si="32"/>
        <v>17.373333333333331</v>
      </c>
      <c r="K442" s="599">
        <f t="shared" si="33"/>
        <v>62.543999999999997</v>
      </c>
      <c r="L442" s="600">
        <v>42799</v>
      </c>
      <c r="M442" s="8" t="s">
        <v>2504</v>
      </c>
      <c r="N442" s="177">
        <v>1</v>
      </c>
      <c r="O442" s="5"/>
      <c r="R442" s="713">
        <f t="shared" si="30"/>
        <v>52.12</v>
      </c>
    </row>
    <row r="443" spans="1:18" s="161" customFormat="1" ht="17.25" customHeight="1" x14ac:dyDescent="0.25">
      <c r="A443" s="469" t="s">
        <v>1254</v>
      </c>
      <c r="B443" s="886" t="s">
        <v>1178</v>
      </c>
      <c r="C443" s="886" t="s">
        <v>1179</v>
      </c>
      <c r="D443" s="168" t="s">
        <v>1180</v>
      </c>
      <c r="E443" s="6" t="s">
        <v>690</v>
      </c>
      <c r="F443" s="6" t="s">
        <v>1181</v>
      </c>
      <c r="G443" s="6" t="s">
        <v>3</v>
      </c>
      <c r="H443" s="914">
        <v>14.83</v>
      </c>
      <c r="I443" s="607">
        <f t="shared" si="31"/>
        <v>7.415</v>
      </c>
      <c r="J443" s="599">
        <f t="shared" si="32"/>
        <v>4.9433333333333334</v>
      </c>
      <c r="K443" s="599">
        <f t="shared" si="33"/>
        <v>17.795999999999999</v>
      </c>
      <c r="L443" s="600">
        <v>42799</v>
      </c>
      <c r="M443" s="8" t="s">
        <v>2504</v>
      </c>
      <c r="N443" s="177">
        <v>1</v>
      </c>
      <c r="O443" s="5"/>
      <c r="R443" s="713">
        <f t="shared" si="30"/>
        <v>14.83</v>
      </c>
    </row>
    <row r="444" spans="1:18" s="161" customFormat="1" ht="17.25" customHeight="1" x14ac:dyDescent="0.25">
      <c r="A444" s="469" t="s">
        <v>1254</v>
      </c>
      <c r="B444" s="886" t="s">
        <v>1168</v>
      </c>
      <c r="C444" s="886" t="s">
        <v>1182</v>
      </c>
      <c r="D444" s="168" t="s">
        <v>1183</v>
      </c>
      <c r="E444" s="6" t="s">
        <v>1000</v>
      </c>
      <c r="F444" s="6" t="s">
        <v>726</v>
      </c>
      <c r="G444" s="6" t="s">
        <v>3</v>
      </c>
      <c r="H444" s="914">
        <v>21.87</v>
      </c>
      <c r="I444" s="607">
        <f t="shared" si="31"/>
        <v>10.935</v>
      </c>
      <c r="J444" s="599">
        <f t="shared" si="32"/>
        <v>7.29</v>
      </c>
      <c r="K444" s="599">
        <f t="shared" si="33"/>
        <v>26.244</v>
      </c>
      <c r="L444" s="600">
        <v>42799</v>
      </c>
      <c r="M444" s="8" t="s">
        <v>2504</v>
      </c>
      <c r="N444" s="177">
        <v>2</v>
      </c>
      <c r="O444" s="5"/>
      <c r="R444" s="713">
        <f t="shared" si="30"/>
        <v>43.74</v>
      </c>
    </row>
    <row r="445" spans="1:18" s="161" customFormat="1" ht="17.25" customHeight="1" x14ac:dyDescent="0.25">
      <c r="A445" s="469" t="s">
        <v>1254</v>
      </c>
      <c r="B445" s="886" t="s">
        <v>1162</v>
      </c>
      <c r="C445" s="886" t="s">
        <v>1187</v>
      </c>
      <c r="D445" s="168" t="s">
        <v>1188</v>
      </c>
      <c r="E445" s="6" t="s">
        <v>1189</v>
      </c>
      <c r="F445" s="6" t="s">
        <v>1190</v>
      </c>
      <c r="G445" s="6" t="s">
        <v>3</v>
      </c>
      <c r="H445" s="914">
        <v>51.41</v>
      </c>
      <c r="I445" s="607">
        <f t="shared" si="31"/>
        <v>25.704999999999998</v>
      </c>
      <c r="J445" s="599">
        <f t="shared" si="32"/>
        <v>17.136666666666667</v>
      </c>
      <c r="K445" s="599">
        <f t="shared" si="33"/>
        <v>61.691999999999993</v>
      </c>
      <c r="L445" s="600">
        <v>42799</v>
      </c>
      <c r="M445" s="8" t="s">
        <v>2504</v>
      </c>
      <c r="N445" s="177">
        <v>1</v>
      </c>
      <c r="O445" s="5"/>
      <c r="R445" s="713">
        <f t="shared" si="30"/>
        <v>51.41</v>
      </c>
    </row>
    <row r="446" spans="1:18" s="161" customFormat="1" ht="17.25" customHeight="1" x14ac:dyDescent="0.25">
      <c r="A446" s="469" t="s">
        <v>1254</v>
      </c>
      <c r="B446" s="886" t="s">
        <v>1143</v>
      </c>
      <c r="C446" s="886" t="s">
        <v>1149</v>
      </c>
      <c r="D446" s="168" t="s">
        <v>3917</v>
      </c>
      <c r="E446" s="6" t="s">
        <v>622</v>
      </c>
      <c r="F446" s="6" t="s">
        <v>1108</v>
      </c>
      <c r="G446" s="6" t="s">
        <v>3</v>
      </c>
      <c r="H446" s="914">
        <v>22.03</v>
      </c>
      <c r="I446" s="607">
        <f t="shared" si="31"/>
        <v>11.015000000000001</v>
      </c>
      <c r="J446" s="599">
        <f t="shared" si="32"/>
        <v>7.3433333333333337</v>
      </c>
      <c r="K446" s="599">
        <f t="shared" si="33"/>
        <v>26.436</v>
      </c>
      <c r="L446" s="600">
        <v>42799</v>
      </c>
      <c r="M446" s="8" t="s">
        <v>2504</v>
      </c>
      <c r="N446" s="177">
        <v>1</v>
      </c>
      <c r="O446" s="5"/>
      <c r="R446" s="713">
        <f t="shared" si="30"/>
        <v>22.03</v>
      </c>
    </row>
    <row r="447" spans="1:18" s="161" customFormat="1" ht="17.25" customHeight="1" x14ac:dyDescent="0.25">
      <c r="A447" s="469" t="s">
        <v>1254</v>
      </c>
      <c r="B447" s="886" t="s">
        <v>1063</v>
      </c>
      <c r="C447" s="886" t="s">
        <v>1095</v>
      </c>
      <c r="D447" s="168" t="s">
        <v>1096</v>
      </c>
      <c r="E447" s="6" t="s">
        <v>1152</v>
      </c>
      <c r="F447" s="6" t="s">
        <v>1108</v>
      </c>
      <c r="G447" s="6" t="s">
        <v>3</v>
      </c>
      <c r="H447" s="914">
        <v>16.5</v>
      </c>
      <c r="I447" s="607">
        <f t="shared" si="31"/>
        <v>8.25</v>
      </c>
      <c r="J447" s="599">
        <f t="shared" si="32"/>
        <v>5.5</v>
      </c>
      <c r="K447" s="599">
        <f t="shared" si="33"/>
        <v>19.8</v>
      </c>
      <c r="L447" s="600">
        <v>42799</v>
      </c>
      <c r="M447" s="8" t="s">
        <v>2504</v>
      </c>
      <c r="N447" s="177">
        <v>1</v>
      </c>
      <c r="O447" s="5"/>
      <c r="R447" s="713">
        <f t="shared" si="30"/>
        <v>16.5</v>
      </c>
    </row>
    <row r="448" spans="1:18" s="161" customFormat="1" ht="17.25" customHeight="1" x14ac:dyDescent="0.25">
      <c r="A448" s="469" t="s">
        <v>1254</v>
      </c>
      <c r="B448" s="886" t="s">
        <v>915</v>
      </c>
      <c r="C448" s="886" t="s">
        <v>868</v>
      </c>
      <c r="D448" s="168" t="s">
        <v>935</v>
      </c>
      <c r="E448" s="6" t="s">
        <v>1939</v>
      </c>
      <c r="F448" s="6" t="s">
        <v>536</v>
      </c>
      <c r="G448" s="6" t="s">
        <v>3</v>
      </c>
      <c r="H448" s="914">
        <v>12.94</v>
      </c>
      <c r="I448" s="607">
        <f t="shared" si="31"/>
        <v>6.47</v>
      </c>
      <c r="J448" s="599">
        <f t="shared" si="32"/>
        <v>4.3133333333333335</v>
      </c>
      <c r="K448" s="599">
        <f t="shared" si="33"/>
        <v>15.527999999999999</v>
      </c>
      <c r="L448" s="600">
        <v>42799</v>
      </c>
      <c r="M448" s="8" t="s">
        <v>2504</v>
      </c>
      <c r="N448" s="177">
        <v>4</v>
      </c>
      <c r="O448" s="5"/>
      <c r="R448" s="713">
        <f t="shared" si="30"/>
        <v>51.76</v>
      </c>
    </row>
    <row r="449" spans="1:18" s="161" customFormat="1" ht="17.25" customHeight="1" x14ac:dyDescent="0.25">
      <c r="A449" s="469" t="s">
        <v>1254</v>
      </c>
      <c r="B449" s="886" t="s">
        <v>915</v>
      </c>
      <c r="C449" s="886" t="s">
        <v>868</v>
      </c>
      <c r="D449" s="168" t="s">
        <v>935</v>
      </c>
      <c r="E449" s="6" t="s">
        <v>1151</v>
      </c>
      <c r="F449" s="6" t="s">
        <v>536</v>
      </c>
      <c r="G449" s="6" t="s">
        <v>3</v>
      </c>
      <c r="H449" s="914">
        <v>12.94</v>
      </c>
      <c r="I449" s="607">
        <f t="shared" si="31"/>
        <v>6.47</v>
      </c>
      <c r="J449" s="599">
        <f t="shared" si="32"/>
        <v>4.3133333333333335</v>
      </c>
      <c r="K449" s="599">
        <f t="shared" si="33"/>
        <v>15.527999999999999</v>
      </c>
      <c r="L449" s="600">
        <v>42799</v>
      </c>
      <c r="M449" s="8" t="s">
        <v>2504</v>
      </c>
      <c r="N449" s="177">
        <v>2</v>
      </c>
      <c r="O449" s="5"/>
      <c r="R449" s="713">
        <f t="shared" si="30"/>
        <v>25.88</v>
      </c>
    </row>
    <row r="450" spans="1:18" s="161" customFormat="1" ht="17.25" customHeight="1" x14ac:dyDescent="0.25">
      <c r="A450" s="469" t="s">
        <v>1254</v>
      </c>
      <c r="B450" s="886" t="s">
        <v>1414</v>
      </c>
      <c r="C450" s="886" t="s">
        <v>1442</v>
      </c>
      <c r="D450" s="168" t="s">
        <v>1522</v>
      </c>
      <c r="E450" s="6" t="s">
        <v>621</v>
      </c>
      <c r="F450" s="6" t="s">
        <v>1474</v>
      </c>
      <c r="G450" s="6" t="s">
        <v>3</v>
      </c>
      <c r="H450" s="915">
        <v>52.12</v>
      </c>
      <c r="I450" s="607">
        <f t="shared" si="31"/>
        <v>26.06</v>
      </c>
      <c r="J450" s="599">
        <f t="shared" si="32"/>
        <v>17.373333333333331</v>
      </c>
      <c r="K450" s="599">
        <f t="shared" si="33"/>
        <v>62.543999999999997</v>
      </c>
      <c r="L450" s="600">
        <v>42799</v>
      </c>
      <c r="M450" s="8" t="s">
        <v>2504</v>
      </c>
      <c r="N450" s="177">
        <v>1</v>
      </c>
      <c r="O450" s="5"/>
      <c r="R450" s="713">
        <f t="shared" si="30"/>
        <v>52.12</v>
      </c>
    </row>
    <row r="451" spans="1:18" s="161" customFormat="1" ht="17.25" customHeight="1" x14ac:dyDescent="0.25">
      <c r="A451" s="469" t="s">
        <v>1254</v>
      </c>
      <c r="B451" s="906" t="s">
        <v>1466</v>
      </c>
      <c r="C451" s="892" t="s">
        <v>1419</v>
      </c>
      <c r="D451" s="166" t="s">
        <v>1608</v>
      </c>
      <c r="E451" s="166" t="s">
        <v>1613</v>
      </c>
      <c r="F451" s="6"/>
      <c r="G451" s="6" t="s">
        <v>3</v>
      </c>
      <c r="H451" s="915">
        <v>52.86</v>
      </c>
      <c r="I451" s="607">
        <f t="shared" si="31"/>
        <v>26.43</v>
      </c>
      <c r="J451" s="599">
        <f t="shared" si="32"/>
        <v>17.62</v>
      </c>
      <c r="K451" s="599">
        <f t="shared" si="33"/>
        <v>63.432000000000002</v>
      </c>
      <c r="L451" s="600">
        <v>42799</v>
      </c>
      <c r="M451" s="8" t="s">
        <v>2504</v>
      </c>
      <c r="N451" s="601">
        <v>1</v>
      </c>
      <c r="O451" s="5"/>
      <c r="R451" s="713">
        <f t="shared" si="30"/>
        <v>52.86</v>
      </c>
    </row>
    <row r="452" spans="1:18" s="161" customFormat="1" ht="17.25" customHeight="1" x14ac:dyDescent="0.25">
      <c r="A452" s="469" t="s">
        <v>1254</v>
      </c>
      <c r="B452" s="906" t="s">
        <v>1629</v>
      </c>
      <c r="C452" s="892" t="s">
        <v>1630</v>
      </c>
      <c r="D452" s="166" t="s">
        <v>1631</v>
      </c>
      <c r="E452" s="2" t="s">
        <v>187</v>
      </c>
      <c r="F452" s="6"/>
      <c r="G452" s="6" t="s">
        <v>3</v>
      </c>
      <c r="H452" s="915">
        <v>41.73</v>
      </c>
      <c r="I452" s="607">
        <f t="shared" si="31"/>
        <v>20.864999999999998</v>
      </c>
      <c r="J452" s="599">
        <f t="shared" si="32"/>
        <v>13.909999999999998</v>
      </c>
      <c r="K452" s="599">
        <f t="shared" si="33"/>
        <v>50.075999999999993</v>
      </c>
      <c r="L452" s="600">
        <v>42799</v>
      </c>
      <c r="M452" s="8" t="s">
        <v>2504</v>
      </c>
      <c r="N452" s="601">
        <v>2</v>
      </c>
      <c r="O452" s="5"/>
      <c r="R452" s="713">
        <f t="shared" si="30"/>
        <v>83.46</v>
      </c>
    </row>
    <row r="453" spans="1:18" s="161" customFormat="1" ht="17.25" customHeight="1" x14ac:dyDescent="0.25">
      <c r="A453" s="469" t="s">
        <v>1254</v>
      </c>
      <c r="B453" s="906" t="s">
        <v>1309</v>
      </c>
      <c r="C453" s="892" t="s">
        <v>1363</v>
      </c>
      <c r="D453" s="166" t="s">
        <v>1647</v>
      </c>
      <c r="E453" s="166" t="s">
        <v>1943</v>
      </c>
      <c r="F453" s="6" t="s">
        <v>1344</v>
      </c>
      <c r="G453" s="6" t="s">
        <v>3</v>
      </c>
      <c r="H453" s="915">
        <v>21.62</v>
      </c>
      <c r="I453" s="607">
        <f t="shared" si="31"/>
        <v>10.81</v>
      </c>
      <c r="J453" s="599">
        <f t="shared" si="32"/>
        <v>7.206666666666667</v>
      </c>
      <c r="K453" s="599">
        <f t="shared" si="33"/>
        <v>25.944000000000003</v>
      </c>
      <c r="L453" s="600">
        <v>42799</v>
      </c>
      <c r="M453" s="8" t="s">
        <v>2504</v>
      </c>
      <c r="N453" s="601">
        <v>2</v>
      </c>
      <c r="O453" s="5"/>
      <c r="R453" s="713">
        <f t="shared" si="30"/>
        <v>43.24</v>
      </c>
    </row>
    <row r="454" spans="1:18" s="161" customFormat="1" ht="17.25" customHeight="1" x14ac:dyDescent="0.25">
      <c r="A454" s="469" t="s">
        <v>1254</v>
      </c>
      <c r="B454" s="886" t="s">
        <v>915</v>
      </c>
      <c r="C454" s="886" t="s">
        <v>939</v>
      </c>
      <c r="D454" s="168" t="s">
        <v>940</v>
      </c>
      <c r="E454" s="6" t="s">
        <v>1151</v>
      </c>
      <c r="F454" s="6" t="s">
        <v>536</v>
      </c>
      <c r="G454" s="6" t="s">
        <v>3</v>
      </c>
      <c r="H454" s="914">
        <v>12.94</v>
      </c>
      <c r="I454" s="607">
        <f t="shared" si="31"/>
        <v>6.47</v>
      </c>
      <c r="J454" s="599">
        <f t="shared" si="32"/>
        <v>4.3133333333333335</v>
      </c>
      <c r="K454" s="599">
        <f t="shared" si="33"/>
        <v>15.527999999999999</v>
      </c>
      <c r="L454" s="600">
        <v>42799</v>
      </c>
      <c r="M454" s="8" t="s">
        <v>2504</v>
      </c>
      <c r="N454" s="177">
        <v>5</v>
      </c>
      <c r="O454" s="5"/>
      <c r="R454" s="713">
        <f t="shared" si="30"/>
        <v>64.7</v>
      </c>
    </row>
    <row r="455" spans="1:18" s="161" customFormat="1" ht="17.25" customHeight="1" x14ac:dyDescent="0.25">
      <c r="A455" s="469" t="s">
        <v>1254</v>
      </c>
      <c r="B455" s="886" t="s">
        <v>915</v>
      </c>
      <c r="C455" s="892" t="s">
        <v>914</v>
      </c>
      <c r="D455" s="166" t="s">
        <v>916</v>
      </c>
      <c r="E455" s="6" t="s">
        <v>1818</v>
      </c>
      <c r="F455" s="6" t="s">
        <v>536</v>
      </c>
      <c r="G455" s="6" t="s">
        <v>3</v>
      </c>
      <c r="H455" s="914">
        <v>12.94</v>
      </c>
      <c r="I455" s="607">
        <f t="shared" si="31"/>
        <v>6.47</v>
      </c>
      <c r="J455" s="599">
        <f t="shared" si="32"/>
        <v>4.3133333333333335</v>
      </c>
      <c r="K455" s="599">
        <f t="shared" si="33"/>
        <v>15.527999999999999</v>
      </c>
      <c r="L455" s="600">
        <v>42799</v>
      </c>
      <c r="M455" s="8" t="s">
        <v>2504</v>
      </c>
      <c r="N455" s="177">
        <v>3</v>
      </c>
      <c r="O455" s="5"/>
      <c r="R455" s="713">
        <f t="shared" si="30"/>
        <v>38.82</v>
      </c>
    </row>
    <row r="456" spans="1:18" s="161" customFormat="1" ht="17.25" customHeight="1" x14ac:dyDescent="0.25">
      <c r="A456" s="469" t="s">
        <v>1254</v>
      </c>
      <c r="B456" s="886" t="s">
        <v>915</v>
      </c>
      <c r="C456" s="892" t="s">
        <v>864</v>
      </c>
      <c r="D456" s="166" t="s">
        <v>918</v>
      </c>
      <c r="E456" s="6" t="s">
        <v>1942</v>
      </c>
      <c r="F456" s="6" t="s">
        <v>536</v>
      </c>
      <c r="G456" s="6" t="s">
        <v>3</v>
      </c>
      <c r="H456" s="914">
        <v>12.94</v>
      </c>
      <c r="I456" s="607">
        <f t="shared" si="31"/>
        <v>6.47</v>
      </c>
      <c r="J456" s="599">
        <f t="shared" si="32"/>
        <v>4.3133333333333335</v>
      </c>
      <c r="K456" s="599">
        <f t="shared" si="33"/>
        <v>15.527999999999999</v>
      </c>
      <c r="L456" s="600">
        <v>42799</v>
      </c>
      <c r="M456" s="8" t="s">
        <v>2504</v>
      </c>
      <c r="N456" s="177">
        <v>2</v>
      </c>
      <c r="O456" s="5"/>
      <c r="R456" s="713">
        <f t="shared" si="30"/>
        <v>25.88</v>
      </c>
    </row>
    <row r="457" spans="1:18" s="161" customFormat="1" ht="17.25" customHeight="1" x14ac:dyDescent="0.25">
      <c r="A457" s="469" t="s">
        <v>1254</v>
      </c>
      <c r="B457" s="886" t="s">
        <v>915</v>
      </c>
      <c r="C457" s="886" t="s">
        <v>932</v>
      </c>
      <c r="D457" s="168" t="s">
        <v>933</v>
      </c>
      <c r="E457" s="6" t="s">
        <v>949</v>
      </c>
      <c r="F457" s="6" t="s">
        <v>536</v>
      </c>
      <c r="G457" s="6" t="s">
        <v>3</v>
      </c>
      <c r="H457" s="914">
        <v>12.94</v>
      </c>
      <c r="I457" s="607">
        <f t="shared" si="31"/>
        <v>6.47</v>
      </c>
      <c r="J457" s="599">
        <f t="shared" si="32"/>
        <v>4.3133333333333335</v>
      </c>
      <c r="K457" s="599">
        <f t="shared" si="33"/>
        <v>15.527999999999999</v>
      </c>
      <c r="L457" s="600">
        <v>42799</v>
      </c>
      <c r="M457" s="8" t="s">
        <v>2504</v>
      </c>
      <c r="N457" s="177">
        <v>2</v>
      </c>
      <c r="O457" s="5"/>
      <c r="R457" s="713">
        <f t="shared" ref="R457:R520" si="34">N457*H457</f>
        <v>25.88</v>
      </c>
    </row>
    <row r="458" spans="1:18" s="161" customFormat="1" ht="17.25" customHeight="1" x14ac:dyDescent="0.25">
      <c r="A458" s="469" t="s">
        <v>1254</v>
      </c>
      <c r="B458" s="886" t="s">
        <v>915</v>
      </c>
      <c r="C458" s="886" t="s">
        <v>870</v>
      </c>
      <c r="D458" s="168" t="s">
        <v>1041</v>
      </c>
      <c r="E458" s="6" t="s">
        <v>1938</v>
      </c>
      <c r="F458" s="6" t="s">
        <v>536</v>
      </c>
      <c r="G458" s="6" t="s">
        <v>3</v>
      </c>
      <c r="H458" s="914">
        <v>12.94</v>
      </c>
      <c r="I458" s="607">
        <f t="shared" si="31"/>
        <v>6.47</v>
      </c>
      <c r="J458" s="599">
        <f t="shared" si="32"/>
        <v>4.3133333333333335</v>
      </c>
      <c r="K458" s="599">
        <f t="shared" si="33"/>
        <v>15.527999999999999</v>
      </c>
      <c r="L458" s="600">
        <v>42799</v>
      </c>
      <c r="M458" s="8" t="s">
        <v>2504</v>
      </c>
      <c r="N458" s="177">
        <v>1</v>
      </c>
      <c r="O458" s="5"/>
      <c r="R458" s="713">
        <f t="shared" si="34"/>
        <v>12.94</v>
      </c>
    </row>
    <row r="459" spans="1:18" s="161" customFormat="1" ht="17.25" customHeight="1" x14ac:dyDescent="0.25">
      <c r="A459" s="469" t="s">
        <v>1254</v>
      </c>
      <c r="B459" s="886" t="s">
        <v>880</v>
      </c>
      <c r="C459" s="886" t="s">
        <v>881</v>
      </c>
      <c r="D459" s="168" t="s">
        <v>882</v>
      </c>
      <c r="E459" s="6" t="s">
        <v>621</v>
      </c>
      <c r="F459" s="6" t="s">
        <v>883</v>
      </c>
      <c r="G459" s="6" t="s">
        <v>3</v>
      </c>
      <c r="H459" s="914">
        <v>19.68</v>
      </c>
      <c r="I459" s="607">
        <f t="shared" si="31"/>
        <v>9.84</v>
      </c>
      <c r="J459" s="599">
        <f t="shared" si="32"/>
        <v>6.56</v>
      </c>
      <c r="K459" s="599">
        <f t="shared" si="33"/>
        <v>23.616</v>
      </c>
      <c r="L459" s="600">
        <v>42799</v>
      </c>
      <c r="M459" s="8" t="s">
        <v>2504</v>
      </c>
      <c r="N459" s="177">
        <v>1</v>
      </c>
      <c r="O459" s="5"/>
      <c r="R459" s="713">
        <f t="shared" si="34"/>
        <v>19.68</v>
      </c>
    </row>
    <row r="460" spans="1:18" s="161" customFormat="1" ht="17.25" customHeight="1" x14ac:dyDescent="0.25">
      <c r="A460" s="469" t="s">
        <v>1254</v>
      </c>
      <c r="B460" s="886" t="s">
        <v>1414</v>
      </c>
      <c r="C460" s="886" t="s">
        <v>1415</v>
      </c>
      <c r="D460" s="168" t="s">
        <v>1416</v>
      </c>
      <c r="E460" s="6" t="s">
        <v>187</v>
      </c>
      <c r="F460" s="6" t="s">
        <v>536</v>
      </c>
      <c r="G460" s="6" t="s">
        <v>3</v>
      </c>
      <c r="H460" s="914">
        <v>13.56</v>
      </c>
      <c r="I460" s="607">
        <f t="shared" si="31"/>
        <v>6.78</v>
      </c>
      <c r="J460" s="599">
        <f t="shared" si="32"/>
        <v>4.5200000000000005</v>
      </c>
      <c r="K460" s="599">
        <f t="shared" si="33"/>
        <v>16.272000000000002</v>
      </c>
      <c r="L460" s="600">
        <v>42799</v>
      </c>
      <c r="M460" s="8" t="s">
        <v>2504</v>
      </c>
      <c r="N460" s="177">
        <v>1</v>
      </c>
      <c r="O460" s="5"/>
      <c r="R460" s="713">
        <f t="shared" si="34"/>
        <v>13.56</v>
      </c>
    </row>
    <row r="461" spans="1:18" s="161" customFormat="1" ht="17.25" customHeight="1" x14ac:dyDescent="0.25">
      <c r="A461" s="469" t="s">
        <v>1254</v>
      </c>
      <c r="B461" s="886" t="s">
        <v>1414</v>
      </c>
      <c r="C461" s="886" t="s">
        <v>1417</v>
      </c>
      <c r="D461" s="168" t="s">
        <v>1418</v>
      </c>
      <c r="E461" s="6" t="s">
        <v>1934</v>
      </c>
      <c r="F461" s="6"/>
      <c r="G461" s="6" t="s">
        <v>3</v>
      </c>
      <c r="H461" s="914">
        <v>13.56</v>
      </c>
      <c r="I461" s="607">
        <f t="shared" si="31"/>
        <v>6.78</v>
      </c>
      <c r="J461" s="599">
        <f t="shared" si="32"/>
        <v>4.5200000000000005</v>
      </c>
      <c r="K461" s="599">
        <f t="shared" si="33"/>
        <v>16.272000000000002</v>
      </c>
      <c r="L461" s="600">
        <v>42799</v>
      </c>
      <c r="M461" s="8" t="s">
        <v>2504</v>
      </c>
      <c r="N461" s="177">
        <v>2</v>
      </c>
      <c r="O461" s="5"/>
      <c r="R461" s="713">
        <f t="shared" si="34"/>
        <v>27.12</v>
      </c>
    </row>
    <row r="462" spans="1:18" s="161" customFormat="1" ht="17.25" customHeight="1" x14ac:dyDescent="0.25">
      <c r="A462" s="469" t="s">
        <v>1254</v>
      </c>
      <c r="B462" s="886" t="s">
        <v>1414</v>
      </c>
      <c r="C462" s="886" t="s">
        <v>1417</v>
      </c>
      <c r="D462" s="168" t="s">
        <v>1418</v>
      </c>
      <c r="E462" s="6" t="s">
        <v>1935</v>
      </c>
      <c r="F462" s="6" t="s">
        <v>917</v>
      </c>
      <c r="G462" s="6" t="s">
        <v>3</v>
      </c>
      <c r="H462" s="914">
        <v>13.56</v>
      </c>
      <c r="I462" s="607">
        <f t="shared" si="31"/>
        <v>6.78</v>
      </c>
      <c r="J462" s="599">
        <f t="shared" si="32"/>
        <v>4.5200000000000005</v>
      </c>
      <c r="K462" s="599">
        <f t="shared" si="33"/>
        <v>16.272000000000002</v>
      </c>
      <c r="L462" s="600">
        <v>42799</v>
      </c>
      <c r="M462" s="8" t="s">
        <v>2504</v>
      </c>
      <c r="N462" s="177">
        <v>2</v>
      </c>
      <c r="O462" s="5"/>
      <c r="R462" s="713">
        <f t="shared" si="34"/>
        <v>27.12</v>
      </c>
    </row>
    <row r="463" spans="1:18" s="161" customFormat="1" ht="17.25" customHeight="1" x14ac:dyDescent="0.25">
      <c r="A463" s="469" t="s">
        <v>1254</v>
      </c>
      <c r="B463" s="886" t="s">
        <v>1414</v>
      </c>
      <c r="C463" s="886" t="s">
        <v>1419</v>
      </c>
      <c r="D463" s="168" t="s">
        <v>1420</v>
      </c>
      <c r="E463" s="6" t="s">
        <v>1421</v>
      </c>
      <c r="F463" s="6" t="s">
        <v>925</v>
      </c>
      <c r="G463" s="6" t="s">
        <v>3</v>
      </c>
      <c r="H463" s="914">
        <v>55.82</v>
      </c>
      <c r="I463" s="607">
        <f t="shared" si="31"/>
        <v>27.91</v>
      </c>
      <c r="J463" s="599">
        <f t="shared" si="32"/>
        <v>18.606666666666666</v>
      </c>
      <c r="K463" s="599">
        <f t="shared" si="33"/>
        <v>66.984000000000009</v>
      </c>
      <c r="L463" s="600">
        <v>42799</v>
      </c>
      <c r="M463" s="8" t="s">
        <v>2504</v>
      </c>
      <c r="N463" s="177">
        <v>1</v>
      </c>
      <c r="O463" s="5"/>
      <c r="R463" s="713">
        <f t="shared" si="34"/>
        <v>55.82</v>
      </c>
    </row>
    <row r="464" spans="1:18" s="161" customFormat="1" ht="17.25" customHeight="1" x14ac:dyDescent="0.25">
      <c r="A464" s="469" t="s">
        <v>1254</v>
      </c>
      <c r="B464" s="886" t="s">
        <v>600</v>
      </c>
      <c r="C464" s="886" t="s">
        <v>433</v>
      </c>
      <c r="D464" s="168" t="s">
        <v>432</v>
      </c>
      <c r="E464" s="6"/>
      <c r="F464" s="6"/>
      <c r="G464" s="6" t="s">
        <v>3</v>
      </c>
      <c r="H464" s="914">
        <v>65</v>
      </c>
      <c r="I464" s="607">
        <f t="shared" si="31"/>
        <v>32.5</v>
      </c>
      <c r="J464" s="599">
        <f t="shared" si="32"/>
        <v>21.666666666666668</v>
      </c>
      <c r="K464" s="599">
        <f t="shared" si="33"/>
        <v>78</v>
      </c>
      <c r="L464" s="600">
        <v>42799</v>
      </c>
      <c r="M464" s="8" t="s">
        <v>2504</v>
      </c>
      <c r="N464" s="177">
        <v>1</v>
      </c>
      <c r="O464" s="5"/>
      <c r="R464" s="713">
        <f t="shared" si="34"/>
        <v>65</v>
      </c>
    </row>
    <row r="465" spans="1:18" s="161" customFormat="1" ht="17.25" customHeight="1" x14ac:dyDescent="0.25">
      <c r="A465" s="469" t="s">
        <v>1254</v>
      </c>
      <c r="B465" s="886" t="s">
        <v>1309</v>
      </c>
      <c r="C465" s="886" t="s">
        <v>1342</v>
      </c>
      <c r="D465" s="168" t="s">
        <v>3940</v>
      </c>
      <c r="E465" s="6"/>
      <c r="F465" s="6"/>
      <c r="G465" s="6" t="s">
        <v>3</v>
      </c>
      <c r="H465" s="914">
        <v>22.02</v>
      </c>
      <c r="I465" s="607">
        <f t="shared" si="31"/>
        <v>11.01</v>
      </c>
      <c r="J465" s="599">
        <f t="shared" si="32"/>
        <v>7.34</v>
      </c>
      <c r="K465" s="599">
        <f t="shared" si="33"/>
        <v>26.423999999999999</v>
      </c>
      <c r="L465" s="600">
        <v>42799</v>
      </c>
      <c r="M465" s="8" t="s">
        <v>2504</v>
      </c>
      <c r="N465" s="177">
        <v>2</v>
      </c>
      <c r="O465" s="5"/>
      <c r="R465" s="713">
        <f t="shared" si="34"/>
        <v>44.04</v>
      </c>
    </row>
    <row r="466" spans="1:18" s="161" customFormat="1" ht="17.25" customHeight="1" x14ac:dyDescent="0.25">
      <c r="A466" s="469" t="s">
        <v>1254</v>
      </c>
      <c r="B466" s="886" t="s">
        <v>94</v>
      </c>
      <c r="C466" s="886" t="s">
        <v>190</v>
      </c>
      <c r="D466" s="168" t="s">
        <v>2781</v>
      </c>
      <c r="E466" s="6"/>
      <c r="F466" s="6"/>
      <c r="G466" s="6" t="s">
        <v>3</v>
      </c>
      <c r="H466" s="914">
        <v>7.05</v>
      </c>
      <c r="I466" s="607">
        <f t="shared" si="31"/>
        <v>3.5249999999999999</v>
      </c>
      <c r="J466" s="599">
        <f t="shared" si="32"/>
        <v>2.35</v>
      </c>
      <c r="K466" s="599">
        <f t="shared" si="33"/>
        <v>8.4600000000000009</v>
      </c>
      <c r="L466" s="600">
        <v>42799</v>
      </c>
      <c r="M466" s="8" t="s">
        <v>2504</v>
      </c>
      <c r="N466" s="177">
        <v>1</v>
      </c>
      <c r="O466" s="5"/>
      <c r="R466" s="713">
        <f t="shared" si="34"/>
        <v>7.05</v>
      </c>
    </row>
    <row r="467" spans="1:18" s="161" customFormat="1" ht="17.25" customHeight="1" x14ac:dyDescent="0.25">
      <c r="A467" s="469" t="s">
        <v>1254</v>
      </c>
      <c r="B467" s="886" t="s">
        <v>465</v>
      </c>
      <c r="C467" s="886" t="s">
        <v>85</v>
      </c>
      <c r="D467" s="168" t="s">
        <v>2743</v>
      </c>
      <c r="E467" s="6"/>
      <c r="F467" s="6"/>
      <c r="G467" s="6" t="s">
        <v>3</v>
      </c>
      <c r="H467" s="914">
        <v>12.81</v>
      </c>
      <c r="I467" s="607">
        <f t="shared" si="31"/>
        <v>6.4050000000000002</v>
      </c>
      <c r="J467" s="599">
        <f t="shared" si="32"/>
        <v>4.2700000000000005</v>
      </c>
      <c r="K467" s="599">
        <f t="shared" si="33"/>
        <v>15.372</v>
      </c>
      <c r="L467" s="600">
        <v>42799</v>
      </c>
      <c r="M467" s="8" t="s">
        <v>2504</v>
      </c>
      <c r="N467" s="177">
        <v>1</v>
      </c>
      <c r="O467" s="5"/>
      <c r="R467" s="713">
        <f t="shared" si="34"/>
        <v>12.81</v>
      </c>
    </row>
    <row r="468" spans="1:18" s="161" customFormat="1" ht="17.25" customHeight="1" x14ac:dyDescent="0.25">
      <c r="A468" s="469" t="s">
        <v>1397</v>
      </c>
      <c r="B468" s="886" t="s">
        <v>17</v>
      </c>
      <c r="C468" s="886" t="s">
        <v>183</v>
      </c>
      <c r="D468" s="168" t="s">
        <v>267</v>
      </c>
      <c r="E468" s="6" t="s">
        <v>1961</v>
      </c>
      <c r="F468" s="6" t="s">
        <v>338</v>
      </c>
      <c r="G468" s="6" t="s">
        <v>3</v>
      </c>
      <c r="H468" s="914">
        <v>52.12</v>
      </c>
      <c r="I468" s="607">
        <f t="shared" si="31"/>
        <v>26.06</v>
      </c>
      <c r="J468" s="599">
        <f t="shared" si="32"/>
        <v>17.373333333333331</v>
      </c>
      <c r="K468" s="599">
        <f t="shared" si="33"/>
        <v>62.543999999999997</v>
      </c>
      <c r="L468" s="600">
        <v>42799</v>
      </c>
      <c r="M468" s="8" t="s">
        <v>2504</v>
      </c>
      <c r="N468" s="177">
        <v>1</v>
      </c>
      <c r="O468" s="5"/>
      <c r="R468" s="713">
        <f t="shared" si="34"/>
        <v>52.12</v>
      </c>
    </row>
    <row r="469" spans="1:18" s="161" customFormat="1" ht="17.25" customHeight="1" x14ac:dyDescent="0.25">
      <c r="A469" s="469" t="s">
        <v>1397</v>
      </c>
      <c r="B469" s="886" t="s">
        <v>600</v>
      </c>
      <c r="C469" s="886" t="s">
        <v>685</v>
      </c>
      <c r="D469" s="168" t="s">
        <v>686</v>
      </c>
      <c r="E469" s="6"/>
      <c r="F469" s="6"/>
      <c r="G469" s="6" t="s">
        <v>3</v>
      </c>
      <c r="H469" s="914">
        <v>38.71</v>
      </c>
      <c r="I469" s="607">
        <f t="shared" si="31"/>
        <v>19.355</v>
      </c>
      <c r="J469" s="599">
        <f t="shared" si="32"/>
        <v>12.903333333333334</v>
      </c>
      <c r="K469" s="599">
        <f t="shared" si="33"/>
        <v>46.451999999999998</v>
      </c>
      <c r="L469" s="600">
        <v>42799</v>
      </c>
      <c r="M469" s="8" t="s">
        <v>2504</v>
      </c>
      <c r="N469" s="177">
        <v>1</v>
      </c>
      <c r="O469" s="5"/>
      <c r="R469" s="713">
        <f t="shared" si="34"/>
        <v>38.71</v>
      </c>
    </row>
    <row r="470" spans="1:18" s="161" customFormat="1" ht="17.25" customHeight="1" x14ac:dyDescent="0.25">
      <c r="A470" s="469" t="s">
        <v>1397</v>
      </c>
      <c r="B470" s="886" t="s">
        <v>149</v>
      </c>
      <c r="C470" s="886" t="s">
        <v>308</v>
      </c>
      <c r="D470" s="168" t="s">
        <v>307</v>
      </c>
      <c r="E470" s="6" t="s">
        <v>911</v>
      </c>
      <c r="F470" s="6" t="s">
        <v>374</v>
      </c>
      <c r="G470" s="6" t="s">
        <v>3</v>
      </c>
      <c r="H470" s="914">
        <v>19.11</v>
      </c>
      <c r="I470" s="607">
        <f t="shared" si="31"/>
        <v>9.5549999999999997</v>
      </c>
      <c r="J470" s="599">
        <f t="shared" si="32"/>
        <v>6.37</v>
      </c>
      <c r="K470" s="599">
        <f t="shared" si="33"/>
        <v>22.931999999999999</v>
      </c>
      <c r="L470" s="600">
        <v>42799</v>
      </c>
      <c r="M470" s="8" t="s">
        <v>2504</v>
      </c>
      <c r="N470" s="177">
        <v>4</v>
      </c>
      <c r="O470" s="5"/>
      <c r="R470" s="713">
        <f t="shared" si="34"/>
        <v>76.44</v>
      </c>
    </row>
    <row r="471" spans="1:18" s="161" customFormat="1" ht="17.25" customHeight="1" x14ac:dyDescent="0.25">
      <c r="A471" s="469" t="s">
        <v>1397</v>
      </c>
      <c r="B471" s="886" t="s">
        <v>149</v>
      </c>
      <c r="C471" s="886" t="s">
        <v>302</v>
      </c>
      <c r="D471" s="168" t="s">
        <v>299</v>
      </c>
      <c r="E471" s="6" t="s">
        <v>911</v>
      </c>
      <c r="F471" s="6" t="s">
        <v>374</v>
      </c>
      <c r="G471" s="6" t="s">
        <v>3</v>
      </c>
      <c r="H471" s="914">
        <v>19.11</v>
      </c>
      <c r="I471" s="607">
        <f t="shared" ref="I471:I535" si="35">+H471/2</f>
        <v>9.5549999999999997</v>
      </c>
      <c r="J471" s="599">
        <f t="shared" ref="J471:J535" si="36">+H471/3</f>
        <v>6.37</v>
      </c>
      <c r="K471" s="599">
        <f t="shared" ref="K471:K535" si="37">+H471+(H471*20%)</f>
        <v>22.931999999999999</v>
      </c>
      <c r="L471" s="600">
        <v>42799</v>
      </c>
      <c r="M471" s="8" t="s">
        <v>2504</v>
      </c>
      <c r="N471" s="177">
        <v>5</v>
      </c>
      <c r="O471" s="5"/>
      <c r="R471" s="713">
        <f t="shared" si="34"/>
        <v>95.55</v>
      </c>
    </row>
    <row r="472" spans="1:18" s="161" customFormat="1" ht="17.25" customHeight="1" x14ac:dyDescent="0.25">
      <c r="A472" s="469" t="s">
        <v>1397</v>
      </c>
      <c r="B472" s="886" t="s">
        <v>149</v>
      </c>
      <c r="C472" s="886" t="s">
        <v>306</v>
      </c>
      <c r="D472" s="168" t="s">
        <v>333</v>
      </c>
      <c r="E472" s="6" t="s">
        <v>1954</v>
      </c>
      <c r="F472" s="6" t="s">
        <v>374</v>
      </c>
      <c r="G472" s="6" t="s">
        <v>3</v>
      </c>
      <c r="H472" s="914">
        <v>19.11</v>
      </c>
      <c r="I472" s="607">
        <f t="shared" si="35"/>
        <v>9.5549999999999997</v>
      </c>
      <c r="J472" s="599">
        <f t="shared" si="36"/>
        <v>6.37</v>
      </c>
      <c r="K472" s="599">
        <f t="shared" si="37"/>
        <v>22.931999999999999</v>
      </c>
      <c r="L472" s="600">
        <v>42799</v>
      </c>
      <c r="M472" s="8" t="s">
        <v>2504</v>
      </c>
      <c r="N472" s="177">
        <v>10</v>
      </c>
      <c r="O472" s="5"/>
      <c r="R472" s="713">
        <f t="shared" si="34"/>
        <v>191.1</v>
      </c>
    </row>
    <row r="473" spans="1:18" s="161" customFormat="1" ht="17.25" customHeight="1" x14ac:dyDescent="0.25">
      <c r="A473" s="469" t="s">
        <v>1397</v>
      </c>
      <c r="B473" s="886" t="s">
        <v>149</v>
      </c>
      <c r="C473" s="886" t="s">
        <v>301</v>
      </c>
      <c r="D473" s="168" t="s">
        <v>300</v>
      </c>
      <c r="E473" s="6" t="s">
        <v>1955</v>
      </c>
      <c r="F473" s="6" t="s">
        <v>374</v>
      </c>
      <c r="G473" s="6" t="s">
        <v>3</v>
      </c>
      <c r="H473" s="914">
        <v>19.11</v>
      </c>
      <c r="I473" s="607">
        <f t="shared" si="35"/>
        <v>9.5549999999999997</v>
      </c>
      <c r="J473" s="599">
        <f t="shared" si="36"/>
        <v>6.37</v>
      </c>
      <c r="K473" s="599">
        <f t="shared" si="37"/>
        <v>22.931999999999999</v>
      </c>
      <c r="L473" s="600">
        <v>42799</v>
      </c>
      <c r="M473" s="8" t="s">
        <v>2504</v>
      </c>
      <c r="N473" s="177">
        <v>12</v>
      </c>
      <c r="O473" s="5"/>
      <c r="R473" s="713">
        <f t="shared" si="34"/>
        <v>229.32</v>
      </c>
    </row>
    <row r="474" spans="1:18" s="161" customFormat="1" ht="17.25" customHeight="1" x14ac:dyDescent="0.25">
      <c r="A474" s="469" t="s">
        <v>1397</v>
      </c>
      <c r="B474" s="886" t="s">
        <v>149</v>
      </c>
      <c r="C474" s="886" t="s">
        <v>303</v>
      </c>
      <c r="D474" s="168" t="s">
        <v>296</v>
      </c>
      <c r="E474" s="6" t="s">
        <v>1956</v>
      </c>
      <c r="F474" s="6" t="s">
        <v>374</v>
      </c>
      <c r="G474" s="6" t="s">
        <v>3</v>
      </c>
      <c r="H474" s="914">
        <v>19.11</v>
      </c>
      <c r="I474" s="607">
        <f t="shared" si="35"/>
        <v>9.5549999999999997</v>
      </c>
      <c r="J474" s="599">
        <f t="shared" si="36"/>
        <v>6.37</v>
      </c>
      <c r="K474" s="599">
        <f t="shared" si="37"/>
        <v>22.931999999999999</v>
      </c>
      <c r="L474" s="600">
        <v>42799</v>
      </c>
      <c r="M474" s="8" t="s">
        <v>2504</v>
      </c>
      <c r="N474" s="177">
        <v>2</v>
      </c>
      <c r="O474" s="5"/>
      <c r="R474" s="713">
        <f t="shared" si="34"/>
        <v>38.22</v>
      </c>
    </row>
    <row r="475" spans="1:18" s="161" customFormat="1" ht="17.25" customHeight="1" x14ac:dyDescent="0.25">
      <c r="A475" s="469" t="s">
        <v>1397</v>
      </c>
      <c r="B475" s="886" t="s">
        <v>149</v>
      </c>
      <c r="C475" s="886" t="s">
        <v>304</v>
      </c>
      <c r="D475" s="168" t="s">
        <v>298</v>
      </c>
      <c r="E475" s="6" t="s">
        <v>151</v>
      </c>
      <c r="F475" s="6" t="s">
        <v>374</v>
      </c>
      <c r="G475" s="6" t="s">
        <v>3</v>
      </c>
      <c r="H475" s="914">
        <v>19.11</v>
      </c>
      <c r="I475" s="607">
        <f t="shared" si="35"/>
        <v>9.5549999999999997</v>
      </c>
      <c r="J475" s="599">
        <f t="shared" si="36"/>
        <v>6.37</v>
      </c>
      <c r="K475" s="599">
        <f t="shared" si="37"/>
        <v>22.931999999999999</v>
      </c>
      <c r="L475" s="600">
        <v>42799</v>
      </c>
      <c r="M475" s="8" t="s">
        <v>2504</v>
      </c>
      <c r="N475" s="177">
        <v>1</v>
      </c>
      <c r="O475" s="5"/>
      <c r="R475" s="713">
        <f t="shared" si="34"/>
        <v>19.11</v>
      </c>
    </row>
    <row r="476" spans="1:18" s="161" customFormat="1" ht="17.25" customHeight="1" x14ac:dyDescent="0.25">
      <c r="A476" s="469" t="s">
        <v>1397</v>
      </c>
      <c r="B476" s="886" t="s">
        <v>149</v>
      </c>
      <c r="C476" s="886" t="s">
        <v>305</v>
      </c>
      <c r="D476" s="168" t="s">
        <v>297</v>
      </c>
      <c r="E476" s="6" t="s">
        <v>1957</v>
      </c>
      <c r="F476" s="6" t="s">
        <v>374</v>
      </c>
      <c r="G476" s="6" t="s">
        <v>3</v>
      </c>
      <c r="H476" s="914">
        <v>19.11</v>
      </c>
      <c r="I476" s="607">
        <f t="shared" si="35"/>
        <v>9.5549999999999997</v>
      </c>
      <c r="J476" s="599">
        <f t="shared" si="36"/>
        <v>6.37</v>
      </c>
      <c r="K476" s="599">
        <f t="shared" si="37"/>
        <v>22.931999999999999</v>
      </c>
      <c r="L476" s="600">
        <v>42799</v>
      </c>
      <c r="M476" s="8" t="s">
        <v>2504</v>
      </c>
      <c r="N476" s="177">
        <v>1</v>
      </c>
      <c r="O476" s="5"/>
      <c r="R476" s="713">
        <f t="shared" si="34"/>
        <v>19.11</v>
      </c>
    </row>
    <row r="477" spans="1:18" s="161" customFormat="1" ht="17.25" customHeight="1" x14ac:dyDescent="0.25">
      <c r="A477" s="469" t="s">
        <v>1397</v>
      </c>
      <c r="B477" s="886" t="s">
        <v>1653</v>
      </c>
      <c r="C477" s="886" t="s">
        <v>2312</v>
      </c>
      <c r="D477" s="168" t="s">
        <v>2732</v>
      </c>
      <c r="E477" s="6"/>
      <c r="F477" s="6"/>
      <c r="G477" s="6" t="s">
        <v>3</v>
      </c>
      <c r="H477" s="914">
        <v>20</v>
      </c>
      <c r="I477" s="607">
        <f t="shared" si="35"/>
        <v>10</v>
      </c>
      <c r="J477" s="599">
        <f t="shared" si="36"/>
        <v>6.666666666666667</v>
      </c>
      <c r="K477" s="599">
        <f t="shared" si="37"/>
        <v>24</v>
      </c>
      <c r="L477" s="600">
        <v>42799</v>
      </c>
      <c r="M477" s="8" t="s">
        <v>2504</v>
      </c>
      <c r="N477" s="177">
        <v>4</v>
      </c>
      <c r="O477" s="5"/>
      <c r="R477" s="713">
        <f t="shared" si="34"/>
        <v>80</v>
      </c>
    </row>
    <row r="478" spans="1:18" s="161" customFormat="1" ht="17.25" customHeight="1" x14ac:dyDescent="0.25">
      <c r="A478" s="469" t="s">
        <v>1397</v>
      </c>
      <c r="B478" s="886" t="s">
        <v>2310</v>
      </c>
      <c r="C478" s="886" t="s">
        <v>499</v>
      </c>
      <c r="D478" s="168" t="s">
        <v>523</v>
      </c>
      <c r="E478" s="6" t="s">
        <v>689</v>
      </c>
      <c r="F478" s="6" t="s">
        <v>524</v>
      </c>
      <c r="G478" s="6" t="s">
        <v>3</v>
      </c>
      <c r="H478" s="914">
        <v>18.899999999999999</v>
      </c>
      <c r="I478" s="607">
        <f t="shared" si="35"/>
        <v>9.4499999999999993</v>
      </c>
      <c r="J478" s="599">
        <f t="shared" si="36"/>
        <v>6.3</v>
      </c>
      <c r="K478" s="599">
        <f t="shared" si="37"/>
        <v>22.68</v>
      </c>
      <c r="L478" s="600">
        <v>42799</v>
      </c>
      <c r="M478" s="8" t="s">
        <v>2504</v>
      </c>
      <c r="N478" s="177">
        <v>3</v>
      </c>
      <c r="O478" s="5"/>
      <c r="R478" s="713">
        <f t="shared" si="34"/>
        <v>56.699999999999996</v>
      </c>
    </row>
    <row r="479" spans="1:18" s="161" customFormat="1" ht="17.25" customHeight="1" x14ac:dyDescent="0.25">
      <c r="A479" s="469" t="s">
        <v>1397</v>
      </c>
      <c r="B479" s="886" t="s">
        <v>465</v>
      </c>
      <c r="C479" s="886" t="s">
        <v>85</v>
      </c>
      <c r="D479" s="168" t="s">
        <v>513</v>
      </c>
      <c r="E479" s="6" t="s">
        <v>1960</v>
      </c>
      <c r="F479" s="6" t="s">
        <v>469</v>
      </c>
      <c r="G479" s="6" t="s">
        <v>3</v>
      </c>
      <c r="H479" s="914">
        <v>12.51</v>
      </c>
      <c r="I479" s="607">
        <f t="shared" si="35"/>
        <v>6.2549999999999999</v>
      </c>
      <c r="J479" s="599">
        <f t="shared" si="36"/>
        <v>4.17</v>
      </c>
      <c r="K479" s="599">
        <f t="shared" si="37"/>
        <v>15.012</v>
      </c>
      <c r="L479" s="600">
        <v>42799</v>
      </c>
      <c r="M479" s="8" t="s">
        <v>2504</v>
      </c>
      <c r="N479" s="177">
        <v>2</v>
      </c>
      <c r="O479" s="5"/>
      <c r="R479" s="713">
        <f t="shared" si="34"/>
        <v>25.02</v>
      </c>
    </row>
    <row r="480" spans="1:18" s="161" customFormat="1" ht="17.25" customHeight="1" x14ac:dyDescent="0.25">
      <c r="A480" s="469" t="s">
        <v>1397</v>
      </c>
      <c r="B480" s="886" t="s">
        <v>551</v>
      </c>
      <c r="C480" s="886" t="s">
        <v>590</v>
      </c>
      <c r="D480" s="6" t="s">
        <v>605</v>
      </c>
      <c r="E480" s="6" t="s">
        <v>1949</v>
      </c>
      <c r="F480" s="6" t="s">
        <v>524</v>
      </c>
      <c r="G480" s="6" t="s">
        <v>3</v>
      </c>
      <c r="H480" s="914">
        <v>10.82</v>
      </c>
      <c r="I480" s="607">
        <f t="shared" si="35"/>
        <v>5.41</v>
      </c>
      <c r="J480" s="599">
        <f t="shared" si="36"/>
        <v>3.6066666666666669</v>
      </c>
      <c r="K480" s="599">
        <f t="shared" si="37"/>
        <v>12.984</v>
      </c>
      <c r="L480" s="600">
        <v>42799</v>
      </c>
      <c r="M480" s="8" t="s">
        <v>2504</v>
      </c>
      <c r="N480" s="177">
        <v>3</v>
      </c>
      <c r="O480" s="5"/>
      <c r="R480" s="713">
        <f t="shared" si="34"/>
        <v>32.46</v>
      </c>
    </row>
    <row r="481" spans="1:18" s="161" customFormat="1" ht="17.25" customHeight="1" x14ac:dyDescent="0.25">
      <c r="A481" s="469" t="s">
        <v>1397</v>
      </c>
      <c r="B481" s="886" t="s">
        <v>551</v>
      </c>
      <c r="C481" s="886" t="s">
        <v>590</v>
      </c>
      <c r="D481" s="6" t="s">
        <v>605</v>
      </c>
      <c r="E481" s="6" t="s">
        <v>1950</v>
      </c>
      <c r="F481" s="6" t="s">
        <v>1951</v>
      </c>
      <c r="G481" s="6" t="s">
        <v>3</v>
      </c>
      <c r="H481" s="914">
        <v>10.82</v>
      </c>
      <c r="I481" s="607">
        <f t="shared" si="35"/>
        <v>5.41</v>
      </c>
      <c r="J481" s="599">
        <f t="shared" si="36"/>
        <v>3.6066666666666669</v>
      </c>
      <c r="K481" s="599">
        <f t="shared" si="37"/>
        <v>12.984</v>
      </c>
      <c r="L481" s="600">
        <v>42799</v>
      </c>
      <c r="M481" s="8" t="s">
        <v>2504</v>
      </c>
      <c r="N481" s="177">
        <v>2</v>
      </c>
      <c r="O481" s="5"/>
      <c r="R481" s="713">
        <f t="shared" si="34"/>
        <v>21.64</v>
      </c>
    </row>
    <row r="482" spans="1:18" s="161" customFormat="1" ht="17.25" customHeight="1" x14ac:dyDescent="0.25">
      <c r="A482" s="469" t="s">
        <v>1397</v>
      </c>
      <c r="B482" s="886" t="s">
        <v>551</v>
      </c>
      <c r="C482" s="886" t="s">
        <v>591</v>
      </c>
      <c r="D482" s="6" t="s">
        <v>606</v>
      </c>
      <c r="E482" s="6" t="s">
        <v>1952</v>
      </c>
      <c r="F482" s="6" t="s">
        <v>1953</v>
      </c>
      <c r="G482" s="6" t="s">
        <v>3</v>
      </c>
      <c r="H482" s="914">
        <v>10.82</v>
      </c>
      <c r="I482" s="607">
        <f t="shared" si="35"/>
        <v>5.41</v>
      </c>
      <c r="J482" s="599">
        <f t="shared" si="36"/>
        <v>3.6066666666666669</v>
      </c>
      <c r="K482" s="599">
        <f t="shared" si="37"/>
        <v>12.984</v>
      </c>
      <c r="L482" s="600">
        <v>42799</v>
      </c>
      <c r="M482" s="8" t="s">
        <v>2504</v>
      </c>
      <c r="N482" s="177">
        <v>2</v>
      </c>
      <c r="O482" s="5"/>
      <c r="R482" s="713">
        <f t="shared" si="34"/>
        <v>21.64</v>
      </c>
    </row>
    <row r="483" spans="1:18" s="161" customFormat="1" ht="17.25" customHeight="1" x14ac:dyDescent="0.25">
      <c r="A483" s="469" t="s">
        <v>1397</v>
      </c>
      <c r="B483" s="886" t="s">
        <v>1227</v>
      </c>
      <c r="C483" s="892" t="s">
        <v>1228</v>
      </c>
      <c r="D483" s="166" t="s">
        <v>1229</v>
      </c>
      <c r="E483" s="6" t="s">
        <v>1821</v>
      </c>
      <c r="F483" s="6"/>
      <c r="G483" s="6" t="s">
        <v>3</v>
      </c>
      <c r="H483" s="915">
        <v>3.92</v>
      </c>
      <c r="I483" s="607">
        <f t="shared" si="35"/>
        <v>1.96</v>
      </c>
      <c r="J483" s="599">
        <f t="shared" si="36"/>
        <v>1.3066666666666666</v>
      </c>
      <c r="K483" s="599">
        <f t="shared" si="37"/>
        <v>4.7039999999999997</v>
      </c>
      <c r="L483" s="600">
        <v>42799</v>
      </c>
      <c r="M483" s="8" t="s">
        <v>2504</v>
      </c>
      <c r="N483" s="177">
        <v>8</v>
      </c>
      <c r="O483" s="5"/>
      <c r="R483" s="713">
        <f t="shared" si="34"/>
        <v>31.36</v>
      </c>
    </row>
    <row r="484" spans="1:18" s="161" customFormat="1" ht="17.25" customHeight="1" x14ac:dyDescent="0.25">
      <c r="A484" s="469" t="s">
        <v>1397</v>
      </c>
      <c r="B484" s="886" t="s">
        <v>1227</v>
      </c>
      <c r="C484" s="892" t="s">
        <v>1230</v>
      </c>
      <c r="D484" s="166" t="s">
        <v>1231</v>
      </c>
      <c r="E484" s="6" t="s">
        <v>1821</v>
      </c>
      <c r="F484" s="6"/>
      <c r="G484" s="6" t="s">
        <v>3</v>
      </c>
      <c r="H484" s="915">
        <v>3.92</v>
      </c>
      <c r="I484" s="607">
        <f t="shared" si="35"/>
        <v>1.96</v>
      </c>
      <c r="J484" s="599">
        <f t="shared" si="36"/>
        <v>1.3066666666666666</v>
      </c>
      <c r="K484" s="599">
        <f t="shared" si="37"/>
        <v>4.7039999999999997</v>
      </c>
      <c r="L484" s="600">
        <v>42799</v>
      </c>
      <c r="M484" s="8" t="s">
        <v>2504</v>
      </c>
      <c r="N484" s="177">
        <v>9</v>
      </c>
      <c r="O484" s="5"/>
      <c r="R484" s="713">
        <f t="shared" si="34"/>
        <v>35.28</v>
      </c>
    </row>
    <row r="485" spans="1:18" s="161" customFormat="1" ht="17.25" customHeight="1" x14ac:dyDescent="0.25">
      <c r="A485" s="469" t="s">
        <v>1397</v>
      </c>
      <c r="B485" s="886" t="s">
        <v>1168</v>
      </c>
      <c r="C485" s="886" t="s">
        <v>1621</v>
      </c>
      <c r="D485" s="168" t="s">
        <v>1624</v>
      </c>
      <c r="E485" s="6" t="s">
        <v>1625</v>
      </c>
      <c r="F485" s="6"/>
      <c r="G485" s="6" t="s">
        <v>3</v>
      </c>
      <c r="H485" s="915">
        <v>10.39</v>
      </c>
      <c r="I485" s="607">
        <f t="shared" si="35"/>
        <v>5.1950000000000003</v>
      </c>
      <c r="J485" s="599">
        <f t="shared" si="36"/>
        <v>3.4633333333333334</v>
      </c>
      <c r="K485" s="599">
        <f t="shared" si="37"/>
        <v>12.468</v>
      </c>
      <c r="L485" s="600">
        <v>42799</v>
      </c>
      <c r="M485" s="8" t="s">
        <v>2504</v>
      </c>
      <c r="N485" s="177">
        <v>1</v>
      </c>
      <c r="O485" s="5"/>
      <c r="R485" s="713">
        <f t="shared" si="34"/>
        <v>10.39</v>
      </c>
    </row>
    <row r="486" spans="1:18" s="161" customFormat="1" ht="17.25" customHeight="1" x14ac:dyDescent="0.25">
      <c r="A486" s="469" t="s">
        <v>1397</v>
      </c>
      <c r="B486" s="886" t="s">
        <v>1168</v>
      </c>
      <c r="C486" s="886" t="s">
        <v>1623</v>
      </c>
      <c r="D486" s="168" t="s">
        <v>1622</v>
      </c>
      <c r="E486" s="6" t="s">
        <v>1625</v>
      </c>
      <c r="F486" s="6"/>
      <c r="G486" s="6" t="s">
        <v>3</v>
      </c>
      <c r="H486" s="915">
        <v>10.39</v>
      </c>
      <c r="I486" s="607">
        <f t="shared" si="35"/>
        <v>5.1950000000000003</v>
      </c>
      <c r="J486" s="599">
        <f t="shared" si="36"/>
        <v>3.4633333333333334</v>
      </c>
      <c r="K486" s="599">
        <f t="shared" si="37"/>
        <v>12.468</v>
      </c>
      <c r="L486" s="600">
        <v>42799</v>
      </c>
      <c r="M486" s="8" t="s">
        <v>2504</v>
      </c>
      <c r="N486" s="177">
        <v>2</v>
      </c>
      <c r="O486" s="5"/>
      <c r="R486" s="713">
        <f t="shared" si="34"/>
        <v>20.78</v>
      </c>
    </row>
    <row r="487" spans="1:18" s="161" customFormat="1" ht="17.25" customHeight="1" x14ac:dyDescent="0.25">
      <c r="A487" s="469" t="s">
        <v>1397</v>
      </c>
      <c r="B487" s="886" t="s">
        <v>137</v>
      </c>
      <c r="C487" s="892" t="s">
        <v>1958</v>
      </c>
      <c r="D487" s="168" t="s">
        <v>226</v>
      </c>
      <c r="E487" s="166" t="s">
        <v>1959</v>
      </c>
      <c r="F487" s="6" t="s">
        <v>629</v>
      </c>
      <c r="G487" s="6" t="s">
        <v>3</v>
      </c>
      <c r="H487" s="915">
        <v>57.04</v>
      </c>
      <c r="I487" s="607">
        <f t="shared" si="35"/>
        <v>28.52</v>
      </c>
      <c r="J487" s="599">
        <f t="shared" si="36"/>
        <v>19.013333333333332</v>
      </c>
      <c r="K487" s="599">
        <f t="shared" si="37"/>
        <v>68.448000000000008</v>
      </c>
      <c r="L487" s="600">
        <v>42799</v>
      </c>
      <c r="M487" s="8" t="s">
        <v>2504</v>
      </c>
      <c r="N487" s="601">
        <v>1</v>
      </c>
      <c r="O487" s="5"/>
      <c r="R487" s="713">
        <f t="shared" si="34"/>
        <v>57.04</v>
      </c>
    </row>
    <row r="488" spans="1:18" s="161" customFormat="1" ht="17.25" customHeight="1" x14ac:dyDescent="0.25">
      <c r="A488" s="469" t="s">
        <v>1397</v>
      </c>
      <c r="B488" s="886" t="s">
        <v>1582</v>
      </c>
      <c r="C488" s="886" t="s">
        <v>1581</v>
      </c>
      <c r="D488" s="168" t="s">
        <v>1583</v>
      </c>
      <c r="E488" s="6" t="s">
        <v>1584</v>
      </c>
      <c r="F488" s="6" t="s">
        <v>1585</v>
      </c>
      <c r="G488" s="6" t="s">
        <v>3</v>
      </c>
      <c r="H488" s="915">
        <v>40.03</v>
      </c>
      <c r="I488" s="607">
        <f t="shared" si="35"/>
        <v>20.015000000000001</v>
      </c>
      <c r="J488" s="599">
        <f t="shared" si="36"/>
        <v>13.343333333333334</v>
      </c>
      <c r="K488" s="599">
        <f t="shared" si="37"/>
        <v>48.036000000000001</v>
      </c>
      <c r="L488" s="600">
        <v>42799</v>
      </c>
      <c r="M488" s="8" t="s">
        <v>2504</v>
      </c>
      <c r="N488" s="177">
        <v>1</v>
      </c>
      <c r="O488" s="5"/>
      <c r="R488" s="713">
        <f t="shared" si="34"/>
        <v>40.03</v>
      </c>
    </row>
    <row r="489" spans="1:18" s="161" customFormat="1" ht="17.25" customHeight="1" x14ac:dyDescent="0.25">
      <c r="A489" s="469" t="s">
        <v>1397</v>
      </c>
      <c r="B489" s="886" t="s">
        <v>1582</v>
      </c>
      <c r="C489" s="886" t="s">
        <v>1581</v>
      </c>
      <c r="D489" s="168" t="s">
        <v>1583</v>
      </c>
      <c r="E489" s="6" t="s">
        <v>866</v>
      </c>
      <c r="F489" s="6" t="s">
        <v>1585</v>
      </c>
      <c r="G489" s="6" t="s">
        <v>3</v>
      </c>
      <c r="H489" s="915">
        <v>40.03</v>
      </c>
      <c r="I489" s="607">
        <f t="shared" si="35"/>
        <v>20.015000000000001</v>
      </c>
      <c r="J489" s="599">
        <f t="shared" si="36"/>
        <v>13.343333333333334</v>
      </c>
      <c r="K489" s="599">
        <f t="shared" si="37"/>
        <v>48.036000000000001</v>
      </c>
      <c r="L489" s="600">
        <v>42799</v>
      </c>
      <c r="M489" s="8" t="s">
        <v>2504</v>
      </c>
      <c r="N489" s="177">
        <v>1</v>
      </c>
      <c r="O489" s="5"/>
      <c r="R489" s="713">
        <f t="shared" si="34"/>
        <v>40.03</v>
      </c>
    </row>
    <row r="490" spans="1:18" s="161" customFormat="1" ht="17.25" customHeight="1" x14ac:dyDescent="0.25">
      <c r="A490" s="469" t="s">
        <v>1422</v>
      </c>
      <c r="B490" s="886" t="s">
        <v>824</v>
      </c>
      <c r="C490" s="886" t="s">
        <v>758</v>
      </c>
      <c r="D490" s="6" t="s">
        <v>759</v>
      </c>
      <c r="E490" s="6" t="s">
        <v>187</v>
      </c>
      <c r="F490" s="6"/>
      <c r="G490" s="6" t="s">
        <v>3</v>
      </c>
      <c r="H490" s="914">
        <v>41.55</v>
      </c>
      <c r="I490" s="607">
        <f t="shared" si="35"/>
        <v>20.774999999999999</v>
      </c>
      <c r="J490" s="599">
        <f t="shared" si="36"/>
        <v>13.85</v>
      </c>
      <c r="K490" s="599">
        <f t="shared" si="37"/>
        <v>49.86</v>
      </c>
      <c r="L490" s="600">
        <v>42799</v>
      </c>
      <c r="M490" s="8" t="s">
        <v>2504</v>
      </c>
      <c r="N490" s="177">
        <v>1</v>
      </c>
      <c r="O490" s="5"/>
      <c r="R490" s="713">
        <f t="shared" si="34"/>
        <v>41.55</v>
      </c>
    </row>
    <row r="491" spans="1:18" s="161" customFormat="1" ht="17.25" customHeight="1" x14ac:dyDescent="0.25">
      <c r="A491" s="469" t="s">
        <v>1422</v>
      </c>
      <c r="B491" s="886" t="s">
        <v>3621</v>
      </c>
      <c r="C491" s="886" t="s">
        <v>753</v>
      </c>
      <c r="D491" s="6" t="s">
        <v>754</v>
      </c>
      <c r="E491" s="6"/>
      <c r="F491" s="6"/>
      <c r="G491" s="6" t="s">
        <v>3</v>
      </c>
      <c r="H491" s="914">
        <v>23.76</v>
      </c>
      <c r="I491" s="607">
        <f t="shared" si="35"/>
        <v>11.88</v>
      </c>
      <c r="J491" s="599">
        <f t="shared" si="36"/>
        <v>7.9200000000000008</v>
      </c>
      <c r="K491" s="599">
        <f t="shared" si="37"/>
        <v>28.512</v>
      </c>
      <c r="L491" s="600">
        <v>42799</v>
      </c>
      <c r="M491" s="8" t="s">
        <v>2504</v>
      </c>
      <c r="N491" s="177">
        <v>1</v>
      </c>
      <c r="O491" s="5"/>
      <c r="R491" s="713">
        <f t="shared" si="34"/>
        <v>23.76</v>
      </c>
    </row>
    <row r="492" spans="1:18" s="161" customFormat="1" ht="17.25" customHeight="1" x14ac:dyDescent="0.25">
      <c r="A492" s="469" t="s">
        <v>1422</v>
      </c>
      <c r="B492" s="886" t="s">
        <v>824</v>
      </c>
      <c r="C492" s="886" t="s">
        <v>760</v>
      </c>
      <c r="D492" s="6" t="s">
        <v>761</v>
      </c>
      <c r="E492" s="6" t="s">
        <v>187</v>
      </c>
      <c r="F492" s="6"/>
      <c r="G492" s="6" t="s">
        <v>3</v>
      </c>
      <c r="H492" s="914">
        <v>39.31</v>
      </c>
      <c r="I492" s="607">
        <f t="shared" si="35"/>
        <v>19.655000000000001</v>
      </c>
      <c r="J492" s="599">
        <f t="shared" si="36"/>
        <v>13.103333333333333</v>
      </c>
      <c r="K492" s="599">
        <f t="shared" si="37"/>
        <v>47.172000000000004</v>
      </c>
      <c r="L492" s="600">
        <v>42799</v>
      </c>
      <c r="M492" s="8" t="s">
        <v>2504</v>
      </c>
      <c r="N492" s="177">
        <v>1</v>
      </c>
      <c r="O492" s="5"/>
      <c r="R492" s="713">
        <f t="shared" si="34"/>
        <v>39.31</v>
      </c>
    </row>
    <row r="493" spans="1:18" s="161" customFormat="1" ht="17.25" customHeight="1" x14ac:dyDescent="0.25">
      <c r="A493" s="469" t="s">
        <v>1422</v>
      </c>
      <c r="B493" s="886" t="s">
        <v>1334</v>
      </c>
      <c r="C493" s="886" t="s">
        <v>3622</v>
      </c>
      <c r="D493" s="6"/>
      <c r="E493" s="6"/>
      <c r="F493" s="6"/>
      <c r="G493" s="6" t="s">
        <v>3</v>
      </c>
      <c r="H493" s="914">
        <v>75.52</v>
      </c>
      <c r="I493" s="607">
        <f t="shared" ref="I493" si="38">+H493/2</f>
        <v>37.76</v>
      </c>
      <c r="J493" s="599">
        <f t="shared" ref="J493" si="39">+H493/3</f>
        <v>25.173333333333332</v>
      </c>
      <c r="K493" s="599">
        <f t="shared" ref="K493" si="40">+H493+(H493*20%)</f>
        <v>90.623999999999995</v>
      </c>
      <c r="L493" s="600">
        <v>42799</v>
      </c>
      <c r="M493" s="8" t="s">
        <v>2504</v>
      </c>
      <c r="N493" s="177">
        <v>1</v>
      </c>
      <c r="O493" s="5"/>
      <c r="R493" s="713">
        <f t="shared" si="34"/>
        <v>75.52</v>
      </c>
    </row>
    <row r="494" spans="1:18" s="161" customFormat="1" ht="17.25" customHeight="1" x14ac:dyDescent="0.25">
      <c r="A494" s="469" t="s">
        <v>1422</v>
      </c>
      <c r="B494" s="886" t="s">
        <v>1394</v>
      </c>
      <c r="C494" s="886" t="s">
        <v>1437</v>
      </c>
      <c r="D494" s="6" t="s">
        <v>2780</v>
      </c>
      <c r="E494" s="6"/>
      <c r="F494" s="6"/>
      <c r="G494" s="6" t="s">
        <v>3</v>
      </c>
      <c r="H494" s="914">
        <v>17.59</v>
      </c>
      <c r="I494" s="607">
        <f t="shared" si="35"/>
        <v>8.7949999999999999</v>
      </c>
      <c r="J494" s="599">
        <f t="shared" si="36"/>
        <v>5.8633333333333333</v>
      </c>
      <c r="K494" s="599">
        <f t="shared" si="37"/>
        <v>21.108000000000001</v>
      </c>
      <c r="L494" s="600">
        <v>42799</v>
      </c>
      <c r="M494" s="8" t="s">
        <v>2504</v>
      </c>
      <c r="N494" s="177">
        <v>1</v>
      </c>
      <c r="O494" s="5"/>
      <c r="R494" s="713">
        <f t="shared" si="34"/>
        <v>17.59</v>
      </c>
    </row>
    <row r="495" spans="1:18" s="161" customFormat="1" ht="17.25" customHeight="1" x14ac:dyDescent="0.25">
      <c r="A495" s="469" t="s">
        <v>1422</v>
      </c>
      <c r="B495" s="886" t="s">
        <v>1063</v>
      </c>
      <c r="C495" s="886" t="s">
        <v>1115</v>
      </c>
      <c r="D495" s="6" t="s">
        <v>1116</v>
      </c>
      <c r="E495" s="6"/>
      <c r="F495" s="6"/>
      <c r="G495" s="6" t="s">
        <v>3</v>
      </c>
      <c r="H495" s="914">
        <v>8.25</v>
      </c>
      <c r="I495" s="607">
        <f t="shared" si="35"/>
        <v>4.125</v>
      </c>
      <c r="J495" s="599">
        <f t="shared" si="36"/>
        <v>2.75</v>
      </c>
      <c r="K495" s="599">
        <f t="shared" si="37"/>
        <v>9.9</v>
      </c>
      <c r="L495" s="600">
        <v>42799</v>
      </c>
      <c r="M495" s="8" t="s">
        <v>2504</v>
      </c>
      <c r="N495" s="177">
        <v>9</v>
      </c>
      <c r="O495" s="5"/>
      <c r="R495" s="713">
        <f t="shared" si="34"/>
        <v>74.25</v>
      </c>
    </row>
    <row r="496" spans="1:18" s="161" customFormat="1" ht="17.25" customHeight="1" x14ac:dyDescent="0.25">
      <c r="A496" s="469" t="s">
        <v>1422</v>
      </c>
      <c r="B496" s="886" t="s">
        <v>1241</v>
      </c>
      <c r="C496" s="886" t="s">
        <v>1314</v>
      </c>
      <c r="D496" s="693" t="s">
        <v>1351</v>
      </c>
      <c r="E496" s="6"/>
      <c r="F496" s="6"/>
      <c r="G496" s="6" t="s">
        <v>3</v>
      </c>
      <c r="H496" s="914">
        <v>21.54</v>
      </c>
      <c r="I496" s="607">
        <f t="shared" si="35"/>
        <v>10.77</v>
      </c>
      <c r="J496" s="599">
        <f t="shared" si="36"/>
        <v>7.18</v>
      </c>
      <c r="K496" s="599">
        <f t="shared" si="37"/>
        <v>25.847999999999999</v>
      </c>
      <c r="L496" s="600">
        <v>42799</v>
      </c>
      <c r="M496" s="8" t="s">
        <v>2504</v>
      </c>
      <c r="N496" s="177">
        <v>1</v>
      </c>
      <c r="O496" s="5"/>
      <c r="R496" s="713">
        <f t="shared" si="34"/>
        <v>21.54</v>
      </c>
    </row>
    <row r="497" spans="1:18" s="161" customFormat="1" ht="17.25" customHeight="1" x14ac:dyDescent="0.25">
      <c r="A497" s="469" t="s">
        <v>1422</v>
      </c>
      <c r="B497" s="886" t="s">
        <v>1063</v>
      </c>
      <c r="C497" s="886" t="s">
        <v>3617</v>
      </c>
      <c r="D497" s="693" t="s">
        <v>1079</v>
      </c>
      <c r="E497" s="6"/>
      <c r="F497" s="6"/>
      <c r="G497" s="6" t="s">
        <v>3</v>
      </c>
      <c r="H497" s="914">
        <v>31.1</v>
      </c>
      <c r="I497" s="607">
        <f t="shared" ref="I497:I498" si="41">+H497/2</f>
        <v>15.55</v>
      </c>
      <c r="J497" s="599">
        <f t="shared" ref="J497:J498" si="42">+H497/3</f>
        <v>10.366666666666667</v>
      </c>
      <c r="K497" s="599">
        <f t="shared" ref="K497:K498" si="43">+H497+(H497*20%)</f>
        <v>37.32</v>
      </c>
      <c r="L497" s="600">
        <v>42799</v>
      </c>
      <c r="M497" s="8" t="s">
        <v>2504</v>
      </c>
      <c r="N497" s="177">
        <v>1</v>
      </c>
      <c r="O497" s="5"/>
      <c r="R497" s="713">
        <f t="shared" si="34"/>
        <v>31.1</v>
      </c>
    </row>
    <row r="498" spans="1:18" s="161" customFormat="1" ht="17.25" customHeight="1" x14ac:dyDescent="0.25">
      <c r="A498" s="469" t="s">
        <v>1422</v>
      </c>
      <c r="B498" s="886" t="s">
        <v>1168</v>
      </c>
      <c r="C498" s="886" t="s">
        <v>3804</v>
      </c>
      <c r="D498" s="693" t="s">
        <v>1080</v>
      </c>
      <c r="E498" s="6"/>
      <c r="F498" s="6"/>
      <c r="G498" s="6" t="s">
        <v>3</v>
      </c>
      <c r="H498" s="914">
        <v>31.1</v>
      </c>
      <c r="I498" s="607">
        <f t="shared" si="41"/>
        <v>15.55</v>
      </c>
      <c r="J498" s="599">
        <f t="shared" si="42"/>
        <v>10.366666666666667</v>
      </c>
      <c r="K498" s="599">
        <f t="shared" si="43"/>
        <v>37.32</v>
      </c>
      <c r="L498" s="600">
        <v>42799</v>
      </c>
      <c r="M498" s="8" t="s">
        <v>2504</v>
      </c>
      <c r="N498" s="177">
        <v>1</v>
      </c>
      <c r="O498" s="5"/>
      <c r="R498" s="713">
        <f t="shared" si="34"/>
        <v>31.1</v>
      </c>
    </row>
    <row r="499" spans="1:18" s="161" customFormat="1" ht="17.25" customHeight="1" x14ac:dyDescent="0.25">
      <c r="A499" s="469" t="s">
        <v>1422</v>
      </c>
      <c r="B499" s="886" t="s">
        <v>824</v>
      </c>
      <c r="C499" s="886" t="s">
        <v>762</v>
      </c>
      <c r="D499" s="6" t="s">
        <v>763</v>
      </c>
      <c r="E499" s="6" t="s">
        <v>187</v>
      </c>
      <c r="F499" s="6"/>
      <c r="G499" s="6" t="s">
        <v>3</v>
      </c>
      <c r="H499" s="914">
        <v>39.31</v>
      </c>
      <c r="I499" s="607">
        <f t="shared" si="35"/>
        <v>19.655000000000001</v>
      </c>
      <c r="J499" s="599">
        <f t="shared" si="36"/>
        <v>13.103333333333333</v>
      </c>
      <c r="K499" s="599">
        <f t="shared" si="37"/>
        <v>47.172000000000004</v>
      </c>
      <c r="L499" s="600">
        <v>42799</v>
      </c>
      <c r="M499" s="8" t="s">
        <v>2504</v>
      </c>
      <c r="N499" s="177">
        <v>1</v>
      </c>
      <c r="O499" s="5"/>
      <c r="R499" s="713">
        <f t="shared" si="34"/>
        <v>39.31</v>
      </c>
    </row>
    <row r="500" spans="1:18" s="161" customFormat="1" ht="17.25" customHeight="1" x14ac:dyDescent="0.25">
      <c r="A500" s="469" t="s">
        <v>1422</v>
      </c>
      <c r="B500" s="886" t="s">
        <v>824</v>
      </c>
      <c r="C500" s="886" t="s">
        <v>764</v>
      </c>
      <c r="D500" s="6" t="s">
        <v>765</v>
      </c>
      <c r="E500" s="6" t="s">
        <v>187</v>
      </c>
      <c r="F500" s="6"/>
      <c r="G500" s="6" t="s">
        <v>3</v>
      </c>
      <c r="H500" s="914">
        <v>42.89</v>
      </c>
      <c r="I500" s="607">
        <f t="shared" si="35"/>
        <v>21.445</v>
      </c>
      <c r="J500" s="599">
        <f t="shared" si="36"/>
        <v>14.296666666666667</v>
      </c>
      <c r="K500" s="599">
        <f t="shared" si="37"/>
        <v>51.468000000000004</v>
      </c>
      <c r="L500" s="600">
        <v>42799</v>
      </c>
      <c r="M500" s="8" t="s">
        <v>2504</v>
      </c>
      <c r="N500" s="177">
        <v>1</v>
      </c>
      <c r="O500" s="5"/>
      <c r="R500" s="713">
        <f t="shared" si="34"/>
        <v>42.89</v>
      </c>
    </row>
    <row r="501" spans="1:18" s="161" customFormat="1" ht="17.25" customHeight="1" x14ac:dyDescent="0.25">
      <c r="A501" s="469" t="s">
        <v>1422</v>
      </c>
      <c r="B501" s="886" t="s">
        <v>824</v>
      </c>
      <c r="C501" s="886" t="s">
        <v>766</v>
      </c>
      <c r="D501" s="6" t="s">
        <v>767</v>
      </c>
      <c r="E501" s="6" t="s">
        <v>187</v>
      </c>
      <c r="F501" s="6"/>
      <c r="G501" s="6" t="s">
        <v>3</v>
      </c>
      <c r="H501" s="914">
        <v>37.08</v>
      </c>
      <c r="I501" s="607">
        <f t="shared" si="35"/>
        <v>18.54</v>
      </c>
      <c r="J501" s="599">
        <f t="shared" si="36"/>
        <v>12.36</v>
      </c>
      <c r="K501" s="599">
        <f t="shared" si="37"/>
        <v>44.495999999999995</v>
      </c>
      <c r="L501" s="600">
        <v>42799</v>
      </c>
      <c r="M501" s="8" t="s">
        <v>2504</v>
      </c>
      <c r="N501" s="177">
        <v>1</v>
      </c>
      <c r="O501" s="5"/>
      <c r="R501" s="713">
        <f t="shared" si="34"/>
        <v>37.08</v>
      </c>
    </row>
    <row r="502" spans="1:18" s="161" customFormat="1" ht="17.25" customHeight="1" x14ac:dyDescent="0.25">
      <c r="A502" s="469" t="s">
        <v>1422</v>
      </c>
      <c r="B502" s="886" t="s">
        <v>1309</v>
      </c>
      <c r="C502" s="886" t="s">
        <v>1342</v>
      </c>
      <c r="D502" s="168" t="s">
        <v>1343</v>
      </c>
      <c r="E502" s="6" t="s">
        <v>1980</v>
      </c>
      <c r="F502" s="6" t="s">
        <v>1344</v>
      </c>
      <c r="G502" s="6" t="s">
        <v>3</v>
      </c>
      <c r="H502" s="915">
        <v>22.02</v>
      </c>
      <c r="I502" s="607">
        <f t="shared" si="35"/>
        <v>11.01</v>
      </c>
      <c r="J502" s="599">
        <f t="shared" si="36"/>
        <v>7.34</v>
      </c>
      <c r="K502" s="599">
        <f t="shared" si="37"/>
        <v>26.423999999999999</v>
      </c>
      <c r="L502" s="600">
        <v>42799</v>
      </c>
      <c r="M502" s="8" t="s">
        <v>2504</v>
      </c>
      <c r="N502" s="177">
        <v>2</v>
      </c>
      <c r="O502" s="5"/>
      <c r="R502" s="713">
        <f t="shared" si="34"/>
        <v>44.04</v>
      </c>
    </row>
    <row r="503" spans="1:18" s="161" customFormat="1" ht="17.25" customHeight="1" x14ac:dyDescent="0.25">
      <c r="A503" s="469" t="s">
        <v>1422</v>
      </c>
      <c r="B503" s="886" t="s">
        <v>842</v>
      </c>
      <c r="C503" s="886" t="s">
        <v>724</v>
      </c>
      <c r="D503" s="168" t="s">
        <v>725</v>
      </c>
      <c r="E503" s="6"/>
      <c r="F503" s="6"/>
      <c r="G503" s="6" t="s">
        <v>3</v>
      </c>
      <c r="H503" s="915">
        <v>26</v>
      </c>
      <c r="I503" s="607">
        <f t="shared" si="35"/>
        <v>13</v>
      </c>
      <c r="J503" s="599">
        <f t="shared" si="36"/>
        <v>8.6666666666666661</v>
      </c>
      <c r="K503" s="599">
        <f t="shared" si="37"/>
        <v>31.2</v>
      </c>
      <c r="L503" s="600">
        <v>42799</v>
      </c>
      <c r="M503" s="8" t="s">
        <v>2504</v>
      </c>
      <c r="N503" s="177">
        <v>2</v>
      </c>
      <c r="O503" s="5"/>
      <c r="R503" s="713">
        <f t="shared" si="34"/>
        <v>52</v>
      </c>
    </row>
    <row r="504" spans="1:18" s="161" customFormat="1" ht="17.25" customHeight="1" x14ac:dyDescent="0.25">
      <c r="A504" s="469" t="s">
        <v>1422</v>
      </c>
      <c r="B504" s="886" t="s">
        <v>1241</v>
      </c>
      <c r="C504" s="886" t="s">
        <v>1275</v>
      </c>
      <c r="D504" s="168" t="s">
        <v>1276</v>
      </c>
      <c r="E504" s="6" t="s">
        <v>1277</v>
      </c>
      <c r="F504" s="6" t="s">
        <v>552</v>
      </c>
      <c r="G504" s="6" t="s">
        <v>3</v>
      </c>
      <c r="H504" s="915">
        <v>45.29</v>
      </c>
      <c r="I504" s="607">
        <f t="shared" si="35"/>
        <v>22.645</v>
      </c>
      <c r="J504" s="599">
        <f t="shared" si="36"/>
        <v>15.096666666666666</v>
      </c>
      <c r="K504" s="599">
        <f t="shared" si="37"/>
        <v>54.347999999999999</v>
      </c>
      <c r="L504" s="600">
        <v>42799</v>
      </c>
      <c r="M504" s="8" t="s">
        <v>2504</v>
      </c>
      <c r="N504" s="177">
        <v>1</v>
      </c>
      <c r="O504" s="5"/>
      <c r="R504" s="713">
        <f t="shared" si="34"/>
        <v>45.29</v>
      </c>
    </row>
    <row r="505" spans="1:18" s="161" customFormat="1" ht="17.25" customHeight="1" x14ac:dyDescent="0.25">
      <c r="A505" s="469" t="s">
        <v>1422</v>
      </c>
      <c r="B505" s="886" t="s">
        <v>3619</v>
      </c>
      <c r="C505" s="886" t="s">
        <v>3620</v>
      </c>
      <c r="D505" s="694" t="s">
        <v>3941</v>
      </c>
      <c r="E505" s="6"/>
      <c r="F505" s="6"/>
      <c r="G505" s="6" t="s">
        <v>3</v>
      </c>
      <c r="H505" s="915">
        <v>18.079999999999998</v>
      </c>
      <c r="I505" s="607">
        <f t="shared" si="35"/>
        <v>9.0399999999999991</v>
      </c>
      <c r="J505" s="599">
        <f t="shared" si="36"/>
        <v>6.0266666666666664</v>
      </c>
      <c r="K505" s="599">
        <f t="shared" si="37"/>
        <v>21.695999999999998</v>
      </c>
      <c r="L505" s="600">
        <v>42799</v>
      </c>
      <c r="M505" s="8" t="s">
        <v>2504</v>
      </c>
      <c r="N505" s="177">
        <v>1</v>
      </c>
      <c r="O505" s="5"/>
      <c r="R505" s="713">
        <f t="shared" si="34"/>
        <v>18.079999999999998</v>
      </c>
    </row>
    <row r="506" spans="1:18" s="161" customFormat="1" ht="17.25" customHeight="1" x14ac:dyDescent="0.25">
      <c r="A506" s="469" t="s">
        <v>1422</v>
      </c>
      <c r="B506" s="886" t="s">
        <v>1334</v>
      </c>
      <c r="C506" s="886" t="s">
        <v>1246</v>
      </c>
      <c r="D506" s="693" t="s">
        <v>1247</v>
      </c>
      <c r="E506" s="6"/>
      <c r="F506" s="6"/>
      <c r="G506" s="6" t="s">
        <v>3</v>
      </c>
      <c r="H506" s="915">
        <v>96.28</v>
      </c>
      <c r="I506" s="607">
        <f t="shared" si="35"/>
        <v>48.14</v>
      </c>
      <c r="J506" s="599">
        <f t="shared" si="36"/>
        <v>32.093333333333334</v>
      </c>
      <c r="K506" s="599">
        <f t="shared" si="37"/>
        <v>115.536</v>
      </c>
      <c r="L506" s="600">
        <v>42799</v>
      </c>
      <c r="M506" s="8" t="s">
        <v>2504</v>
      </c>
      <c r="N506" s="177">
        <v>1</v>
      </c>
      <c r="O506" s="5"/>
      <c r="R506" s="713">
        <f t="shared" si="34"/>
        <v>96.28</v>
      </c>
    </row>
    <row r="507" spans="1:18" s="161" customFormat="1" ht="17.25" customHeight="1" x14ac:dyDescent="0.25">
      <c r="A507" s="469" t="s">
        <v>1422</v>
      </c>
      <c r="B507" s="886" t="s">
        <v>1168</v>
      </c>
      <c r="C507" s="886" t="s">
        <v>3617</v>
      </c>
      <c r="D507" s="695" t="s">
        <v>3942</v>
      </c>
      <c r="E507" s="6"/>
      <c r="F507" s="6"/>
      <c r="G507" s="6" t="s">
        <v>3</v>
      </c>
      <c r="H507" s="915">
        <v>31.1</v>
      </c>
      <c r="I507" s="607">
        <f t="shared" si="35"/>
        <v>15.55</v>
      </c>
      <c r="J507" s="599">
        <f t="shared" si="36"/>
        <v>10.366666666666667</v>
      </c>
      <c r="K507" s="599">
        <f t="shared" si="37"/>
        <v>37.32</v>
      </c>
      <c r="L507" s="600">
        <v>42799</v>
      </c>
      <c r="M507" s="8" t="s">
        <v>2504</v>
      </c>
      <c r="N507" s="177">
        <v>1</v>
      </c>
      <c r="O507" s="5"/>
      <c r="R507" s="713">
        <f t="shared" si="34"/>
        <v>31.1</v>
      </c>
    </row>
    <row r="508" spans="1:18" s="161" customFormat="1" ht="17.25" customHeight="1" x14ac:dyDescent="0.25">
      <c r="A508" s="469" t="s">
        <v>1422</v>
      </c>
      <c r="B508" s="886" t="s">
        <v>1283</v>
      </c>
      <c r="C508" s="886" t="s">
        <v>3806</v>
      </c>
      <c r="D508" s="695" t="s">
        <v>3943</v>
      </c>
      <c r="E508" s="6"/>
      <c r="F508" s="6"/>
      <c r="G508" s="6" t="s">
        <v>3</v>
      </c>
      <c r="H508" s="915">
        <v>60.89</v>
      </c>
      <c r="I508" s="607">
        <f t="shared" si="35"/>
        <v>30.445</v>
      </c>
      <c r="J508" s="599">
        <f t="shared" si="36"/>
        <v>20.296666666666667</v>
      </c>
      <c r="K508" s="599">
        <f t="shared" si="37"/>
        <v>73.067999999999998</v>
      </c>
      <c r="L508" s="600">
        <v>42799</v>
      </c>
      <c r="M508" s="8" t="s">
        <v>2504</v>
      </c>
      <c r="N508" s="177">
        <v>1</v>
      </c>
      <c r="O508" s="5"/>
      <c r="R508" s="713">
        <f t="shared" si="34"/>
        <v>60.89</v>
      </c>
    </row>
    <row r="509" spans="1:18" s="161" customFormat="1" ht="17.25" customHeight="1" x14ac:dyDescent="0.25">
      <c r="A509" s="469" t="s">
        <v>1422</v>
      </c>
      <c r="B509" s="886" t="s">
        <v>3615</v>
      </c>
      <c r="C509" s="886" t="s">
        <v>3616</v>
      </c>
      <c r="D509" s="695" t="s">
        <v>3944</v>
      </c>
      <c r="E509" s="6"/>
      <c r="F509" s="6"/>
      <c r="G509" s="6" t="s">
        <v>3</v>
      </c>
      <c r="H509" s="915">
        <v>20.27</v>
      </c>
      <c r="I509" s="607">
        <f t="shared" si="35"/>
        <v>10.135</v>
      </c>
      <c r="J509" s="599">
        <f t="shared" si="36"/>
        <v>6.7566666666666668</v>
      </c>
      <c r="K509" s="599">
        <f t="shared" si="37"/>
        <v>24.323999999999998</v>
      </c>
      <c r="L509" s="600">
        <v>42799</v>
      </c>
      <c r="M509" s="8" t="s">
        <v>2504</v>
      </c>
      <c r="N509" s="177">
        <v>11</v>
      </c>
      <c r="O509" s="5"/>
      <c r="R509" s="713">
        <f t="shared" si="34"/>
        <v>222.97</v>
      </c>
    </row>
    <row r="510" spans="1:18" s="161" customFormat="1" ht="17.25" customHeight="1" x14ac:dyDescent="0.25">
      <c r="A510" s="469" t="s">
        <v>1422</v>
      </c>
      <c r="B510" s="886" t="s">
        <v>1244</v>
      </c>
      <c r="C510" s="886" t="s">
        <v>3618</v>
      </c>
      <c r="D510" s="693" t="s">
        <v>3945</v>
      </c>
      <c r="E510" s="6"/>
      <c r="F510" s="6"/>
      <c r="G510" s="6" t="s">
        <v>3</v>
      </c>
      <c r="H510" s="915">
        <v>36.6</v>
      </c>
      <c r="I510" s="607">
        <f t="shared" si="35"/>
        <v>18.3</v>
      </c>
      <c r="J510" s="599">
        <f t="shared" si="36"/>
        <v>12.200000000000001</v>
      </c>
      <c r="K510" s="599">
        <f t="shared" si="37"/>
        <v>43.92</v>
      </c>
      <c r="L510" s="600">
        <v>42799</v>
      </c>
      <c r="M510" s="8" t="s">
        <v>2504</v>
      </c>
      <c r="N510" s="177">
        <v>1</v>
      </c>
      <c r="O510" s="5"/>
      <c r="R510" s="713">
        <f t="shared" si="34"/>
        <v>36.6</v>
      </c>
    </row>
    <row r="511" spans="1:18" s="161" customFormat="1" ht="17.25" customHeight="1" x14ac:dyDescent="0.25">
      <c r="A511" s="469" t="s">
        <v>1422</v>
      </c>
      <c r="B511" s="886" t="s">
        <v>1278</v>
      </c>
      <c r="C511" s="886" t="s">
        <v>1279</v>
      </c>
      <c r="D511" s="168" t="s">
        <v>1281</v>
      </c>
      <c r="E511" s="6" t="s">
        <v>1306</v>
      </c>
      <c r="F511" s="6" t="s">
        <v>552</v>
      </c>
      <c r="G511" s="6" t="s">
        <v>3</v>
      </c>
      <c r="H511" s="915">
        <v>49.34</v>
      </c>
      <c r="I511" s="607">
        <f t="shared" si="35"/>
        <v>24.67</v>
      </c>
      <c r="J511" s="599">
        <f t="shared" si="36"/>
        <v>16.446666666666669</v>
      </c>
      <c r="K511" s="599">
        <f t="shared" si="37"/>
        <v>59.208000000000006</v>
      </c>
      <c r="L511" s="600">
        <v>42799</v>
      </c>
      <c r="M511" s="8" t="s">
        <v>2504</v>
      </c>
      <c r="N511" s="177">
        <v>1</v>
      </c>
      <c r="O511" s="5"/>
      <c r="R511" s="713">
        <f t="shared" si="34"/>
        <v>49.34</v>
      </c>
    </row>
    <row r="512" spans="1:18" s="161" customFormat="1" ht="17.25" customHeight="1" x14ac:dyDescent="0.25">
      <c r="A512" s="469" t="s">
        <v>1422</v>
      </c>
      <c r="B512" s="886" t="s">
        <v>1278</v>
      </c>
      <c r="C512" s="886" t="s">
        <v>1280</v>
      </c>
      <c r="D512" s="168" t="s">
        <v>1282</v>
      </c>
      <c r="E512" s="6" t="s">
        <v>911</v>
      </c>
      <c r="F512" s="6" t="s">
        <v>552</v>
      </c>
      <c r="G512" s="6" t="s">
        <v>3</v>
      </c>
      <c r="H512" s="915">
        <v>49.34</v>
      </c>
      <c r="I512" s="607">
        <f t="shared" si="35"/>
        <v>24.67</v>
      </c>
      <c r="J512" s="599">
        <f t="shared" si="36"/>
        <v>16.446666666666669</v>
      </c>
      <c r="K512" s="599">
        <f t="shared" si="37"/>
        <v>59.208000000000006</v>
      </c>
      <c r="L512" s="600">
        <v>42799</v>
      </c>
      <c r="M512" s="8" t="s">
        <v>2504</v>
      </c>
      <c r="N512" s="177">
        <v>1</v>
      </c>
      <c r="O512" s="5"/>
      <c r="R512" s="713">
        <f t="shared" si="34"/>
        <v>49.34</v>
      </c>
    </row>
    <row r="513" spans="1:18" s="161" customFormat="1" ht="17.25" customHeight="1" x14ac:dyDescent="0.25">
      <c r="A513" s="469" t="s">
        <v>1422</v>
      </c>
      <c r="B513" s="886" t="s">
        <v>1063</v>
      </c>
      <c r="C513" s="886" t="s">
        <v>1097</v>
      </c>
      <c r="D513" s="168" t="s">
        <v>1098</v>
      </c>
      <c r="E513" s="6" t="s">
        <v>949</v>
      </c>
      <c r="F513" s="6" t="s">
        <v>1108</v>
      </c>
      <c r="G513" s="6" t="s">
        <v>3</v>
      </c>
      <c r="H513" s="914">
        <v>16.5</v>
      </c>
      <c r="I513" s="607">
        <f t="shared" si="35"/>
        <v>8.25</v>
      </c>
      <c r="J513" s="599">
        <f t="shared" si="36"/>
        <v>5.5</v>
      </c>
      <c r="K513" s="599">
        <f t="shared" si="37"/>
        <v>19.8</v>
      </c>
      <c r="L513" s="600">
        <v>42799</v>
      </c>
      <c r="M513" s="8" t="s">
        <v>2504</v>
      </c>
      <c r="N513" s="177">
        <v>1</v>
      </c>
      <c r="O513" s="5"/>
      <c r="R513" s="713">
        <f t="shared" si="34"/>
        <v>16.5</v>
      </c>
    </row>
    <row r="514" spans="1:18" s="161" customFormat="1" ht="17.25" customHeight="1" x14ac:dyDescent="0.25">
      <c r="A514" s="469" t="s">
        <v>1422</v>
      </c>
      <c r="B514" s="886" t="s">
        <v>1143</v>
      </c>
      <c r="C514" s="886" t="s">
        <v>1144</v>
      </c>
      <c r="D514" s="168" t="s">
        <v>1145</v>
      </c>
      <c r="E514" s="166" t="s">
        <v>1979</v>
      </c>
      <c r="F514" s="6" t="s">
        <v>1619</v>
      </c>
      <c r="G514" s="6" t="s">
        <v>3</v>
      </c>
      <c r="H514" s="915">
        <v>22.03</v>
      </c>
      <c r="I514" s="607">
        <f t="shared" si="35"/>
        <v>11.015000000000001</v>
      </c>
      <c r="J514" s="599">
        <f t="shared" si="36"/>
        <v>7.3433333333333337</v>
      </c>
      <c r="K514" s="599">
        <f t="shared" si="37"/>
        <v>26.436</v>
      </c>
      <c r="L514" s="600">
        <v>42799</v>
      </c>
      <c r="M514" s="8" t="s">
        <v>2504</v>
      </c>
      <c r="N514" s="601">
        <v>1</v>
      </c>
      <c r="O514" s="5"/>
      <c r="R514" s="713">
        <f t="shared" si="34"/>
        <v>22.03</v>
      </c>
    </row>
    <row r="515" spans="1:18" s="161" customFormat="1" ht="17.25" customHeight="1" x14ac:dyDescent="0.25">
      <c r="A515" s="469" t="s">
        <v>1422</v>
      </c>
      <c r="B515" s="886" t="s">
        <v>1063</v>
      </c>
      <c r="C515" s="886" t="s">
        <v>1093</v>
      </c>
      <c r="D515" s="168" t="s">
        <v>1094</v>
      </c>
      <c r="E515" s="6" t="s">
        <v>1978</v>
      </c>
      <c r="F515" s="6" t="s">
        <v>1108</v>
      </c>
      <c r="G515" s="6" t="s">
        <v>3</v>
      </c>
      <c r="H515" s="914">
        <v>16.5</v>
      </c>
      <c r="I515" s="607">
        <f t="shared" si="35"/>
        <v>8.25</v>
      </c>
      <c r="J515" s="599">
        <f t="shared" si="36"/>
        <v>5.5</v>
      </c>
      <c r="K515" s="599">
        <f t="shared" si="37"/>
        <v>19.8</v>
      </c>
      <c r="L515" s="600">
        <v>42799</v>
      </c>
      <c r="M515" s="8" t="s">
        <v>2504</v>
      </c>
      <c r="N515" s="177">
        <v>3</v>
      </c>
      <c r="O515" s="5"/>
      <c r="R515" s="713">
        <f t="shared" si="34"/>
        <v>49.5</v>
      </c>
    </row>
    <row r="516" spans="1:18" s="161" customFormat="1" ht="17.25" customHeight="1" x14ac:dyDescent="0.25">
      <c r="A516" s="469" t="s">
        <v>1962</v>
      </c>
      <c r="B516" s="886" t="s">
        <v>1063</v>
      </c>
      <c r="C516" s="886" t="s">
        <v>1099</v>
      </c>
      <c r="D516" s="168" t="s">
        <v>1100</v>
      </c>
      <c r="E516" s="6" t="s">
        <v>1976</v>
      </c>
      <c r="F516" s="6"/>
      <c r="G516" s="6" t="s">
        <v>3</v>
      </c>
      <c r="H516" s="914">
        <v>16.5</v>
      </c>
      <c r="I516" s="607">
        <f t="shared" si="35"/>
        <v>8.25</v>
      </c>
      <c r="J516" s="599">
        <f t="shared" si="36"/>
        <v>5.5</v>
      </c>
      <c r="K516" s="599">
        <f t="shared" si="37"/>
        <v>19.8</v>
      </c>
      <c r="L516" s="600">
        <v>42799</v>
      </c>
      <c r="M516" s="8" t="s">
        <v>2504</v>
      </c>
      <c r="N516" s="177">
        <v>20</v>
      </c>
      <c r="O516" s="5"/>
      <c r="R516" s="713">
        <f t="shared" si="34"/>
        <v>330</v>
      </c>
    </row>
    <row r="517" spans="1:18" s="161" customFormat="1" ht="17.25" customHeight="1" x14ac:dyDescent="0.25">
      <c r="A517" s="469" t="s">
        <v>1962</v>
      </c>
      <c r="B517" s="886" t="s">
        <v>3688</v>
      </c>
      <c r="C517" s="886" t="s">
        <v>3805</v>
      </c>
      <c r="D517" s="694" t="s">
        <v>3946</v>
      </c>
      <c r="E517" s="6"/>
      <c r="F517" s="6"/>
      <c r="G517" s="6" t="s">
        <v>3</v>
      </c>
      <c r="H517" s="914">
        <v>54.15</v>
      </c>
      <c r="I517" s="607">
        <f t="shared" si="35"/>
        <v>27.074999999999999</v>
      </c>
      <c r="J517" s="599">
        <f t="shared" si="36"/>
        <v>18.05</v>
      </c>
      <c r="K517" s="599">
        <f t="shared" si="37"/>
        <v>64.98</v>
      </c>
      <c r="L517" s="600">
        <v>42799</v>
      </c>
      <c r="M517" s="8" t="s">
        <v>2504</v>
      </c>
      <c r="N517" s="177">
        <v>1</v>
      </c>
      <c r="O517" s="5"/>
      <c r="R517" s="713">
        <f t="shared" si="34"/>
        <v>54.15</v>
      </c>
    </row>
    <row r="518" spans="1:18" s="161" customFormat="1" ht="17.25" customHeight="1" x14ac:dyDescent="0.25">
      <c r="A518" s="469" t="s">
        <v>1962</v>
      </c>
      <c r="B518" s="886" t="s">
        <v>1165</v>
      </c>
      <c r="C518" s="886" t="s">
        <v>919</v>
      </c>
      <c r="D518" s="168" t="s">
        <v>920</v>
      </c>
      <c r="E518" s="6" t="s">
        <v>1294</v>
      </c>
      <c r="F518" s="6" t="s">
        <v>925</v>
      </c>
      <c r="G518" s="6" t="s">
        <v>3</v>
      </c>
      <c r="H518" s="914">
        <v>53.5</v>
      </c>
      <c r="I518" s="607">
        <f t="shared" si="35"/>
        <v>26.75</v>
      </c>
      <c r="J518" s="599">
        <f t="shared" si="36"/>
        <v>17.833333333333332</v>
      </c>
      <c r="K518" s="599">
        <f t="shared" si="37"/>
        <v>64.2</v>
      </c>
      <c r="L518" s="600">
        <v>42799</v>
      </c>
      <c r="M518" s="8" t="s">
        <v>2504</v>
      </c>
      <c r="N518" s="177">
        <v>1</v>
      </c>
      <c r="O518" s="5"/>
      <c r="R518" s="713">
        <f t="shared" si="34"/>
        <v>53.5</v>
      </c>
    </row>
    <row r="519" spans="1:18" s="161" customFormat="1" ht="17.25" customHeight="1" x14ac:dyDescent="0.25">
      <c r="A519" s="469" t="s">
        <v>1962</v>
      </c>
      <c r="B519" s="886" t="s">
        <v>1249</v>
      </c>
      <c r="C519" s="886" t="s">
        <v>1250</v>
      </c>
      <c r="D519" s="168" t="s">
        <v>1271</v>
      </c>
      <c r="E519" s="6"/>
      <c r="F519" s="6" t="s">
        <v>803</v>
      </c>
      <c r="G519" s="6" t="s">
        <v>3</v>
      </c>
      <c r="H519" s="915">
        <v>39</v>
      </c>
      <c r="I519" s="607">
        <f t="shared" si="35"/>
        <v>19.5</v>
      </c>
      <c r="J519" s="599">
        <f t="shared" si="36"/>
        <v>13</v>
      </c>
      <c r="K519" s="599">
        <f t="shared" si="37"/>
        <v>46.8</v>
      </c>
      <c r="L519" s="600">
        <v>42799</v>
      </c>
      <c r="M519" s="8" t="s">
        <v>2504</v>
      </c>
      <c r="N519" s="177">
        <v>1</v>
      </c>
      <c r="O519" s="5"/>
      <c r="R519" s="713">
        <f t="shared" si="34"/>
        <v>39</v>
      </c>
    </row>
    <row r="520" spans="1:18" s="161" customFormat="1" ht="17.25" customHeight="1" x14ac:dyDescent="0.25">
      <c r="A520" s="469" t="s">
        <v>1962</v>
      </c>
      <c r="B520" s="886" t="s">
        <v>888</v>
      </c>
      <c r="C520" s="892" t="s">
        <v>890</v>
      </c>
      <c r="D520" s="166" t="s">
        <v>891</v>
      </c>
      <c r="E520" s="166" t="s">
        <v>1967</v>
      </c>
      <c r="F520" s="6" t="s">
        <v>1968</v>
      </c>
      <c r="G520" s="6" t="s">
        <v>3</v>
      </c>
      <c r="H520" s="915">
        <v>17.23</v>
      </c>
      <c r="I520" s="607">
        <f t="shared" si="35"/>
        <v>8.6150000000000002</v>
      </c>
      <c r="J520" s="599">
        <f t="shared" si="36"/>
        <v>5.7433333333333332</v>
      </c>
      <c r="K520" s="599">
        <f t="shared" si="37"/>
        <v>20.676000000000002</v>
      </c>
      <c r="L520" s="600">
        <v>42799</v>
      </c>
      <c r="M520" s="8" t="s">
        <v>2504</v>
      </c>
      <c r="N520" s="601">
        <v>1</v>
      </c>
      <c r="O520" s="5"/>
      <c r="R520" s="713">
        <f t="shared" si="34"/>
        <v>17.23</v>
      </c>
    </row>
    <row r="521" spans="1:18" s="161" customFormat="1" ht="17.25" customHeight="1" x14ac:dyDescent="0.25">
      <c r="A521" s="469" t="s">
        <v>1962</v>
      </c>
      <c r="B521" s="886" t="s">
        <v>37</v>
      </c>
      <c r="C521" s="892" t="s">
        <v>2309</v>
      </c>
      <c r="D521" s="166" t="s">
        <v>1969</v>
      </c>
      <c r="E521" s="166" t="s">
        <v>1821</v>
      </c>
      <c r="F521" s="6" t="s">
        <v>647</v>
      </c>
      <c r="G521" s="6" t="s">
        <v>3</v>
      </c>
      <c r="H521" s="915">
        <v>32.909999999999997</v>
      </c>
      <c r="I521" s="607">
        <f t="shared" si="35"/>
        <v>16.454999999999998</v>
      </c>
      <c r="J521" s="599">
        <f t="shared" si="36"/>
        <v>10.969999999999999</v>
      </c>
      <c r="K521" s="599">
        <f t="shared" si="37"/>
        <v>39.491999999999997</v>
      </c>
      <c r="L521" s="600">
        <v>42799</v>
      </c>
      <c r="M521" s="8" t="s">
        <v>2504</v>
      </c>
      <c r="N521" s="601">
        <v>12</v>
      </c>
      <c r="O521" s="5"/>
      <c r="R521" s="713">
        <f t="shared" ref="R521:R584" si="44">N521*H521</f>
        <v>394.91999999999996</v>
      </c>
    </row>
    <row r="522" spans="1:18" s="161" customFormat="1" ht="17.25" customHeight="1" x14ac:dyDescent="0.25">
      <c r="A522" s="469" t="s">
        <v>1962</v>
      </c>
      <c r="B522" s="886" t="s">
        <v>1217</v>
      </c>
      <c r="C522" s="886" t="s">
        <v>1219</v>
      </c>
      <c r="D522" s="168" t="s">
        <v>1218</v>
      </c>
      <c r="E522" s="166" t="s">
        <v>1971</v>
      </c>
      <c r="F522" s="6" t="s">
        <v>1972</v>
      </c>
      <c r="G522" s="6" t="s">
        <v>3</v>
      </c>
      <c r="H522" s="915">
        <v>8</v>
      </c>
      <c r="I522" s="607">
        <f t="shared" si="35"/>
        <v>4</v>
      </c>
      <c r="J522" s="599">
        <f t="shared" si="36"/>
        <v>2.6666666666666665</v>
      </c>
      <c r="K522" s="599">
        <f t="shared" si="37"/>
        <v>9.6</v>
      </c>
      <c r="L522" s="600">
        <v>42799</v>
      </c>
      <c r="M522" s="8" t="s">
        <v>2504</v>
      </c>
      <c r="N522" s="601">
        <v>2</v>
      </c>
      <c r="O522" s="5"/>
      <c r="R522" s="713">
        <f t="shared" si="44"/>
        <v>16</v>
      </c>
    </row>
    <row r="523" spans="1:18" s="161" customFormat="1" ht="17.25" customHeight="1" x14ac:dyDescent="0.25">
      <c r="A523" s="469" t="s">
        <v>1962</v>
      </c>
      <c r="B523" s="886" t="s">
        <v>824</v>
      </c>
      <c r="C523" s="886" t="s">
        <v>1974</v>
      </c>
      <c r="D523" s="168" t="s">
        <v>1975</v>
      </c>
      <c r="E523" s="166" t="s">
        <v>187</v>
      </c>
      <c r="F523" s="6"/>
      <c r="G523" s="6" t="s">
        <v>3</v>
      </c>
      <c r="H523" s="915">
        <v>38.26</v>
      </c>
      <c r="I523" s="607">
        <f t="shared" si="35"/>
        <v>19.13</v>
      </c>
      <c r="J523" s="599">
        <f t="shared" si="36"/>
        <v>12.753333333333332</v>
      </c>
      <c r="K523" s="599">
        <f t="shared" si="37"/>
        <v>45.911999999999999</v>
      </c>
      <c r="L523" s="600">
        <v>42799</v>
      </c>
      <c r="M523" s="8" t="s">
        <v>2504</v>
      </c>
      <c r="N523" s="601">
        <v>1</v>
      </c>
      <c r="O523" s="5"/>
      <c r="R523" s="713">
        <f t="shared" si="44"/>
        <v>38.26</v>
      </c>
    </row>
    <row r="524" spans="1:18" s="161" customFormat="1" ht="17.25" customHeight="1" x14ac:dyDescent="0.25">
      <c r="A524" s="469" t="s">
        <v>1962</v>
      </c>
      <c r="B524" s="886" t="s">
        <v>156</v>
      </c>
      <c r="C524" s="886" t="s">
        <v>1373</v>
      </c>
      <c r="D524" s="603" t="s">
        <v>235</v>
      </c>
      <c r="E524" s="166" t="s">
        <v>911</v>
      </c>
      <c r="F524" s="6" t="s">
        <v>2782</v>
      </c>
      <c r="G524" s="6" t="s">
        <v>3</v>
      </c>
      <c r="H524" s="915">
        <v>48.52</v>
      </c>
      <c r="I524" s="607">
        <f t="shared" si="35"/>
        <v>24.26</v>
      </c>
      <c r="J524" s="599">
        <f t="shared" si="36"/>
        <v>16.173333333333336</v>
      </c>
      <c r="K524" s="599">
        <f t="shared" si="37"/>
        <v>58.224000000000004</v>
      </c>
      <c r="L524" s="600">
        <v>42799</v>
      </c>
      <c r="M524" s="8" t="s">
        <v>2504</v>
      </c>
      <c r="N524" s="601">
        <v>1</v>
      </c>
      <c r="O524" s="5"/>
      <c r="R524" s="713">
        <f t="shared" si="44"/>
        <v>48.52</v>
      </c>
    </row>
    <row r="525" spans="1:18" s="161" customFormat="1" ht="17.25" customHeight="1" x14ac:dyDescent="0.25">
      <c r="A525" s="469" t="s">
        <v>1962</v>
      </c>
      <c r="B525" s="886" t="s">
        <v>156</v>
      </c>
      <c r="C525" s="886" t="s">
        <v>1373</v>
      </c>
      <c r="D525" s="603" t="s">
        <v>235</v>
      </c>
      <c r="E525" s="166" t="s">
        <v>911</v>
      </c>
      <c r="F525" s="6" t="s">
        <v>2782</v>
      </c>
      <c r="G525" s="6" t="s">
        <v>3</v>
      </c>
      <c r="H525" s="915">
        <v>48.52</v>
      </c>
      <c r="I525" s="607">
        <f t="shared" si="35"/>
        <v>24.26</v>
      </c>
      <c r="J525" s="599">
        <f t="shared" si="36"/>
        <v>16.173333333333336</v>
      </c>
      <c r="K525" s="599">
        <f t="shared" si="37"/>
        <v>58.224000000000004</v>
      </c>
      <c r="L525" s="600">
        <v>42799</v>
      </c>
      <c r="M525" s="8" t="s">
        <v>2504</v>
      </c>
      <c r="N525" s="601">
        <v>1</v>
      </c>
      <c r="O525" s="5"/>
      <c r="R525" s="713">
        <f t="shared" si="44"/>
        <v>48.52</v>
      </c>
    </row>
    <row r="526" spans="1:18" s="161" customFormat="1" ht="17.25" customHeight="1" x14ac:dyDescent="0.25">
      <c r="A526" s="469" t="s">
        <v>1962</v>
      </c>
      <c r="B526" s="886" t="s">
        <v>1244</v>
      </c>
      <c r="C526" s="886" t="s">
        <v>1199</v>
      </c>
      <c r="D526" s="168" t="s">
        <v>1286</v>
      </c>
      <c r="E526" s="6" t="s">
        <v>1963</v>
      </c>
      <c r="F526" s="6" t="s">
        <v>1259</v>
      </c>
      <c r="G526" s="6" t="s">
        <v>3</v>
      </c>
      <c r="H526" s="915">
        <v>37.380000000000003</v>
      </c>
      <c r="I526" s="607">
        <f t="shared" si="35"/>
        <v>18.690000000000001</v>
      </c>
      <c r="J526" s="599">
        <f t="shared" si="36"/>
        <v>12.46</v>
      </c>
      <c r="K526" s="599">
        <f t="shared" si="37"/>
        <v>44.856000000000002</v>
      </c>
      <c r="L526" s="600">
        <v>42799</v>
      </c>
      <c r="M526" s="8" t="s">
        <v>2504</v>
      </c>
      <c r="N526" s="177">
        <v>1</v>
      </c>
      <c r="O526" s="5"/>
      <c r="R526" s="713">
        <f t="shared" si="44"/>
        <v>37.380000000000003</v>
      </c>
    </row>
    <row r="527" spans="1:18" s="161" customFormat="1" ht="17.25" customHeight="1" x14ac:dyDescent="0.25">
      <c r="A527" s="469" t="s">
        <v>1962</v>
      </c>
      <c r="B527" s="886" t="s">
        <v>1206</v>
      </c>
      <c r="C527" s="886" t="s">
        <v>1209</v>
      </c>
      <c r="D527" s="168" t="s">
        <v>1210</v>
      </c>
      <c r="E527" s="6" t="s">
        <v>1175</v>
      </c>
      <c r="F527" s="6" t="s">
        <v>1070</v>
      </c>
      <c r="G527" s="6" t="s">
        <v>3</v>
      </c>
      <c r="H527" s="914">
        <v>32.71</v>
      </c>
      <c r="I527" s="607">
        <f t="shared" si="35"/>
        <v>16.355</v>
      </c>
      <c r="J527" s="599">
        <f t="shared" si="36"/>
        <v>10.903333333333334</v>
      </c>
      <c r="K527" s="599">
        <f t="shared" si="37"/>
        <v>39.252000000000002</v>
      </c>
      <c r="L527" s="600">
        <v>42799</v>
      </c>
      <c r="M527" s="8" t="s">
        <v>2504</v>
      </c>
      <c r="N527" s="177">
        <v>1</v>
      </c>
      <c r="O527" s="5"/>
      <c r="R527" s="713">
        <f t="shared" si="44"/>
        <v>32.71</v>
      </c>
    </row>
    <row r="528" spans="1:18" s="161" customFormat="1" ht="17.25" customHeight="1" x14ac:dyDescent="0.25">
      <c r="A528" s="469" t="s">
        <v>1962</v>
      </c>
      <c r="B528" s="886" t="s">
        <v>1206</v>
      </c>
      <c r="C528" s="886" t="s">
        <v>1211</v>
      </c>
      <c r="D528" s="168" t="s">
        <v>1212</v>
      </c>
      <c r="E528" s="6" t="s">
        <v>1215</v>
      </c>
      <c r="F528" s="6" t="s">
        <v>1070</v>
      </c>
      <c r="G528" s="6" t="s">
        <v>3</v>
      </c>
      <c r="H528" s="914">
        <v>32.71</v>
      </c>
      <c r="I528" s="607">
        <f t="shared" si="35"/>
        <v>16.355</v>
      </c>
      <c r="J528" s="599">
        <f t="shared" si="36"/>
        <v>10.903333333333334</v>
      </c>
      <c r="K528" s="599">
        <f t="shared" si="37"/>
        <v>39.252000000000002</v>
      </c>
      <c r="L528" s="600">
        <v>42799</v>
      </c>
      <c r="M528" s="8" t="s">
        <v>2504</v>
      </c>
      <c r="N528" s="177">
        <v>2</v>
      </c>
      <c r="O528" s="5"/>
      <c r="R528" s="713">
        <f t="shared" si="44"/>
        <v>65.42</v>
      </c>
    </row>
    <row r="529" spans="1:18" s="161" customFormat="1" ht="17.25" customHeight="1" x14ac:dyDescent="0.25">
      <c r="A529" s="469" t="s">
        <v>1962</v>
      </c>
      <c r="B529" s="886" t="s">
        <v>1206</v>
      </c>
      <c r="C529" s="886" t="s">
        <v>1213</v>
      </c>
      <c r="D529" s="168" t="s">
        <v>1214</v>
      </c>
      <c r="E529" s="6" t="s">
        <v>1215</v>
      </c>
      <c r="F529" s="6" t="s">
        <v>1070</v>
      </c>
      <c r="G529" s="6" t="s">
        <v>3</v>
      </c>
      <c r="H529" s="914">
        <v>32.71</v>
      </c>
      <c r="I529" s="607">
        <f t="shared" si="35"/>
        <v>16.355</v>
      </c>
      <c r="J529" s="599">
        <f t="shared" si="36"/>
        <v>10.903333333333334</v>
      </c>
      <c r="K529" s="599">
        <f t="shared" si="37"/>
        <v>39.252000000000002</v>
      </c>
      <c r="L529" s="600">
        <v>42799</v>
      </c>
      <c r="M529" s="8" t="s">
        <v>2504</v>
      </c>
      <c r="N529" s="177">
        <v>1</v>
      </c>
      <c r="O529" s="5"/>
      <c r="R529" s="713">
        <f t="shared" si="44"/>
        <v>32.71</v>
      </c>
    </row>
    <row r="530" spans="1:18" s="161" customFormat="1" ht="17.25" customHeight="1" x14ac:dyDescent="0.25">
      <c r="A530" s="469" t="s">
        <v>1962</v>
      </c>
      <c r="B530" s="886" t="s">
        <v>1695</v>
      </c>
      <c r="C530" s="886" t="s">
        <v>1696</v>
      </c>
      <c r="D530" s="168" t="s">
        <v>1699</v>
      </c>
      <c r="E530" s="6" t="s">
        <v>804</v>
      </c>
      <c r="F530" s="6" t="s">
        <v>1004</v>
      </c>
      <c r="G530" s="6" t="s">
        <v>3</v>
      </c>
      <c r="H530" s="914">
        <v>50.44</v>
      </c>
      <c r="I530" s="607">
        <f t="shared" si="35"/>
        <v>25.22</v>
      </c>
      <c r="J530" s="599">
        <f t="shared" si="36"/>
        <v>16.813333333333333</v>
      </c>
      <c r="K530" s="599">
        <f t="shared" si="37"/>
        <v>60.527999999999999</v>
      </c>
      <c r="L530" s="600">
        <v>42799</v>
      </c>
      <c r="M530" s="8" t="s">
        <v>2504</v>
      </c>
      <c r="N530" s="177">
        <v>1</v>
      </c>
      <c r="O530" s="5"/>
      <c r="R530" s="713">
        <f t="shared" si="44"/>
        <v>50.44</v>
      </c>
    </row>
    <row r="531" spans="1:18" s="161" customFormat="1" ht="17.25" customHeight="1" x14ac:dyDescent="0.25">
      <c r="A531" s="469" t="s">
        <v>1962</v>
      </c>
      <c r="B531" s="886" t="s">
        <v>1708</v>
      </c>
      <c r="C531" s="886" t="s">
        <v>1709</v>
      </c>
      <c r="D531" s="168" t="s">
        <v>1710</v>
      </c>
      <c r="E531" s="6" t="s">
        <v>962</v>
      </c>
      <c r="F531" s="6" t="s">
        <v>1070</v>
      </c>
      <c r="G531" s="6" t="s">
        <v>3</v>
      </c>
      <c r="H531" s="914">
        <v>34.71</v>
      </c>
      <c r="I531" s="607">
        <f t="shared" si="35"/>
        <v>17.355</v>
      </c>
      <c r="J531" s="599">
        <f t="shared" si="36"/>
        <v>11.57</v>
      </c>
      <c r="K531" s="599">
        <f t="shared" si="37"/>
        <v>41.652000000000001</v>
      </c>
      <c r="L531" s="600">
        <v>42799</v>
      </c>
      <c r="M531" s="8" t="s">
        <v>2504</v>
      </c>
      <c r="N531" s="177">
        <v>4</v>
      </c>
      <c r="O531" s="5"/>
      <c r="R531" s="713">
        <f t="shared" si="44"/>
        <v>138.84</v>
      </c>
    </row>
    <row r="532" spans="1:18" s="161" customFormat="1" ht="17.25" customHeight="1" x14ac:dyDescent="0.25">
      <c r="A532" s="469" t="s">
        <v>1962</v>
      </c>
      <c r="B532" s="886" t="s">
        <v>1964</v>
      </c>
      <c r="C532" s="886" t="s">
        <v>1965</v>
      </c>
      <c r="D532" s="168" t="s">
        <v>1966</v>
      </c>
      <c r="E532" s="6" t="s">
        <v>187</v>
      </c>
      <c r="F532" s="6"/>
      <c r="G532" s="6" t="s">
        <v>3</v>
      </c>
      <c r="H532" s="914">
        <v>39</v>
      </c>
      <c r="I532" s="607">
        <f t="shared" si="35"/>
        <v>19.5</v>
      </c>
      <c r="J532" s="599">
        <f t="shared" si="36"/>
        <v>13</v>
      </c>
      <c r="K532" s="599">
        <f t="shared" si="37"/>
        <v>46.8</v>
      </c>
      <c r="L532" s="600">
        <v>42799</v>
      </c>
      <c r="M532" s="8" t="s">
        <v>2504</v>
      </c>
      <c r="N532" s="177">
        <v>2</v>
      </c>
      <c r="O532" s="5"/>
      <c r="R532" s="713">
        <f t="shared" si="44"/>
        <v>78</v>
      </c>
    </row>
    <row r="533" spans="1:18" s="161" customFormat="1" ht="17.25" customHeight="1" x14ac:dyDescent="0.25">
      <c r="A533" s="469" t="s">
        <v>1962</v>
      </c>
      <c r="B533" s="886" t="s">
        <v>1704</v>
      </c>
      <c r="C533" s="886" t="s">
        <v>1711</v>
      </c>
      <c r="D533" s="168" t="s">
        <v>1970</v>
      </c>
      <c r="E533" s="6" t="s">
        <v>743</v>
      </c>
      <c r="F533" s="6" t="s">
        <v>1240</v>
      </c>
      <c r="G533" s="6" t="s">
        <v>3</v>
      </c>
      <c r="H533" s="914">
        <v>47.2</v>
      </c>
      <c r="I533" s="607">
        <f t="shared" si="35"/>
        <v>23.6</v>
      </c>
      <c r="J533" s="599">
        <f t="shared" si="36"/>
        <v>15.733333333333334</v>
      </c>
      <c r="K533" s="599">
        <f t="shared" si="37"/>
        <v>56.64</v>
      </c>
      <c r="L533" s="600">
        <v>42799</v>
      </c>
      <c r="M533" s="8" t="s">
        <v>2504</v>
      </c>
      <c r="N533" s="177">
        <v>1</v>
      </c>
      <c r="O533" s="5"/>
      <c r="R533" s="713">
        <f t="shared" si="44"/>
        <v>47.2</v>
      </c>
    </row>
    <row r="534" spans="1:18" s="161" customFormat="1" ht="17.25" customHeight="1" x14ac:dyDescent="0.25">
      <c r="A534" s="469" t="s">
        <v>1962</v>
      </c>
      <c r="B534" s="886" t="s">
        <v>1244</v>
      </c>
      <c r="C534" s="886" t="s">
        <v>1257</v>
      </c>
      <c r="D534" s="168" t="s">
        <v>1258</v>
      </c>
      <c r="E534" s="6" t="s">
        <v>804</v>
      </c>
      <c r="F534" s="6" t="s">
        <v>1259</v>
      </c>
      <c r="G534" s="6" t="s">
        <v>3</v>
      </c>
      <c r="H534" s="915">
        <v>37.380000000000003</v>
      </c>
      <c r="I534" s="607">
        <f t="shared" si="35"/>
        <v>18.690000000000001</v>
      </c>
      <c r="J534" s="599">
        <f t="shared" si="36"/>
        <v>12.46</v>
      </c>
      <c r="K534" s="599">
        <f t="shared" si="37"/>
        <v>44.856000000000002</v>
      </c>
      <c r="L534" s="600">
        <v>42799</v>
      </c>
      <c r="M534" s="8" t="s">
        <v>2504</v>
      </c>
      <c r="N534" s="177">
        <v>2</v>
      </c>
      <c r="O534" s="5"/>
      <c r="R534" s="713">
        <f t="shared" si="44"/>
        <v>74.760000000000005</v>
      </c>
    </row>
    <row r="535" spans="1:18" s="161" customFormat="1" ht="17.25" customHeight="1" x14ac:dyDescent="0.25">
      <c r="A535" s="469" t="s">
        <v>1962</v>
      </c>
      <c r="B535" s="886" t="s">
        <v>1233</v>
      </c>
      <c r="C535" s="886" t="s">
        <v>164</v>
      </c>
      <c r="D535" s="168" t="s">
        <v>817</v>
      </c>
      <c r="E535" s="6" t="s">
        <v>621</v>
      </c>
      <c r="F535" s="6" t="s">
        <v>344</v>
      </c>
      <c r="G535" s="6" t="s">
        <v>3</v>
      </c>
      <c r="H535" s="915">
        <v>46.3</v>
      </c>
      <c r="I535" s="607">
        <f t="shared" si="35"/>
        <v>23.15</v>
      </c>
      <c r="J535" s="599">
        <f t="shared" si="36"/>
        <v>15.433333333333332</v>
      </c>
      <c r="K535" s="599">
        <f t="shared" si="37"/>
        <v>55.559999999999995</v>
      </c>
      <c r="L535" s="600">
        <v>42799</v>
      </c>
      <c r="M535" s="8" t="s">
        <v>2504</v>
      </c>
      <c r="N535" s="177">
        <v>1</v>
      </c>
      <c r="O535" s="5"/>
      <c r="R535" s="713">
        <f t="shared" si="44"/>
        <v>46.3</v>
      </c>
    </row>
    <row r="536" spans="1:18" s="161" customFormat="1" ht="17.25" customHeight="1" x14ac:dyDescent="0.25">
      <c r="A536" s="469" t="s">
        <v>1962</v>
      </c>
      <c r="B536" s="886" t="s">
        <v>1233</v>
      </c>
      <c r="C536" s="886" t="s">
        <v>1238</v>
      </c>
      <c r="D536" s="168" t="s">
        <v>1239</v>
      </c>
      <c r="E536" s="6" t="s">
        <v>622</v>
      </c>
      <c r="F536" s="6" t="s">
        <v>344</v>
      </c>
      <c r="G536" s="6" t="s">
        <v>3</v>
      </c>
      <c r="H536" s="915">
        <v>46.3</v>
      </c>
      <c r="I536" s="607">
        <f t="shared" ref="I536:I601" si="45">+H536/2</f>
        <v>23.15</v>
      </c>
      <c r="J536" s="599">
        <f t="shared" ref="J536:J601" si="46">+H536/3</f>
        <v>15.433333333333332</v>
      </c>
      <c r="K536" s="599">
        <f t="shared" ref="K536:K601" si="47">+H536+(H536*20%)</f>
        <v>55.559999999999995</v>
      </c>
      <c r="L536" s="600">
        <v>42799</v>
      </c>
      <c r="M536" s="8" t="s">
        <v>2504</v>
      </c>
      <c r="N536" s="177">
        <v>2</v>
      </c>
      <c r="O536" s="5"/>
      <c r="R536" s="713">
        <f t="shared" si="44"/>
        <v>92.6</v>
      </c>
    </row>
    <row r="537" spans="1:18" s="161" customFormat="1" ht="17.25" customHeight="1" x14ac:dyDescent="0.25">
      <c r="A537" s="469" t="s">
        <v>1983</v>
      </c>
      <c r="B537" s="886" t="s">
        <v>37</v>
      </c>
      <c r="C537" s="886" t="s">
        <v>405</v>
      </c>
      <c r="D537" s="168" t="s">
        <v>397</v>
      </c>
      <c r="E537" s="166" t="s">
        <v>1984</v>
      </c>
      <c r="F537" s="6" t="s">
        <v>390</v>
      </c>
      <c r="G537" s="6" t="s">
        <v>3</v>
      </c>
      <c r="H537" s="915">
        <v>11.84</v>
      </c>
      <c r="I537" s="607">
        <f t="shared" si="45"/>
        <v>5.92</v>
      </c>
      <c r="J537" s="599">
        <f t="shared" si="46"/>
        <v>3.9466666666666668</v>
      </c>
      <c r="K537" s="599">
        <f t="shared" si="47"/>
        <v>14.208</v>
      </c>
      <c r="L537" s="600">
        <v>42799</v>
      </c>
      <c r="M537" s="8" t="s">
        <v>2504</v>
      </c>
      <c r="N537" s="601">
        <v>6</v>
      </c>
      <c r="O537" s="5"/>
      <c r="R537" s="713">
        <f t="shared" si="44"/>
        <v>71.039999999999992</v>
      </c>
    </row>
    <row r="538" spans="1:18" s="161" customFormat="1" ht="17.25" customHeight="1" x14ac:dyDescent="0.25">
      <c r="A538" s="469" t="s">
        <v>1983</v>
      </c>
      <c r="B538" s="886" t="s">
        <v>37</v>
      </c>
      <c r="C538" s="886" t="s">
        <v>2307</v>
      </c>
      <c r="D538" s="168" t="s">
        <v>394</v>
      </c>
      <c r="E538" s="166" t="s">
        <v>1984</v>
      </c>
      <c r="F538" s="6" t="s">
        <v>389</v>
      </c>
      <c r="G538" s="6" t="s">
        <v>3</v>
      </c>
      <c r="H538" s="915">
        <v>11.16</v>
      </c>
      <c r="I538" s="607">
        <f t="shared" si="45"/>
        <v>5.58</v>
      </c>
      <c r="J538" s="599">
        <f t="shared" si="46"/>
        <v>3.72</v>
      </c>
      <c r="K538" s="599">
        <f t="shared" si="47"/>
        <v>13.391999999999999</v>
      </c>
      <c r="L538" s="600">
        <v>42799</v>
      </c>
      <c r="M538" s="8" t="s">
        <v>2504</v>
      </c>
      <c r="N538" s="601">
        <v>3</v>
      </c>
      <c r="O538" s="5"/>
      <c r="R538" s="713">
        <f t="shared" si="44"/>
        <v>33.480000000000004</v>
      </c>
    </row>
    <row r="539" spans="1:18" s="161" customFormat="1" ht="17.25" customHeight="1" x14ac:dyDescent="0.25">
      <c r="A539" s="469" t="s">
        <v>1983</v>
      </c>
      <c r="B539" s="886" t="s">
        <v>37</v>
      </c>
      <c r="C539" s="886" t="s">
        <v>401</v>
      </c>
      <c r="D539" s="168" t="s">
        <v>395</v>
      </c>
      <c r="E539" s="166" t="s">
        <v>1985</v>
      </c>
      <c r="F539" s="6" t="s">
        <v>389</v>
      </c>
      <c r="G539" s="6" t="s">
        <v>3</v>
      </c>
      <c r="H539" s="915">
        <v>11.16</v>
      </c>
      <c r="I539" s="607">
        <f t="shared" si="45"/>
        <v>5.58</v>
      </c>
      <c r="J539" s="599">
        <f t="shared" si="46"/>
        <v>3.72</v>
      </c>
      <c r="K539" s="599">
        <f t="shared" si="47"/>
        <v>13.391999999999999</v>
      </c>
      <c r="L539" s="600">
        <v>42799</v>
      </c>
      <c r="M539" s="8" t="s">
        <v>2504</v>
      </c>
      <c r="N539" s="601">
        <v>1</v>
      </c>
      <c r="O539" s="5"/>
      <c r="R539" s="713">
        <f t="shared" si="44"/>
        <v>11.16</v>
      </c>
    </row>
    <row r="540" spans="1:18" s="161" customFormat="1" ht="17.25" customHeight="1" x14ac:dyDescent="0.25">
      <c r="A540" s="469" t="s">
        <v>1983</v>
      </c>
      <c r="B540" s="886" t="s">
        <v>37</v>
      </c>
      <c r="C540" s="886" t="s">
        <v>404</v>
      </c>
      <c r="D540" s="168" t="s">
        <v>391</v>
      </c>
      <c r="E540" s="166" t="s">
        <v>1984</v>
      </c>
      <c r="F540" s="6" t="s">
        <v>390</v>
      </c>
      <c r="G540" s="6" t="s">
        <v>3</v>
      </c>
      <c r="H540" s="915">
        <v>11.84</v>
      </c>
      <c r="I540" s="607">
        <f t="shared" si="45"/>
        <v>5.92</v>
      </c>
      <c r="J540" s="599">
        <f t="shared" si="46"/>
        <v>3.9466666666666668</v>
      </c>
      <c r="K540" s="599">
        <f t="shared" si="47"/>
        <v>14.208</v>
      </c>
      <c r="L540" s="600">
        <v>42799</v>
      </c>
      <c r="M540" s="8" t="s">
        <v>2504</v>
      </c>
      <c r="N540" s="601">
        <v>3</v>
      </c>
      <c r="O540" s="5"/>
      <c r="R540" s="713">
        <f t="shared" si="44"/>
        <v>35.519999999999996</v>
      </c>
    </row>
    <row r="541" spans="1:18" s="161" customFormat="1" ht="17.25" customHeight="1" x14ac:dyDescent="0.25">
      <c r="A541" s="469" t="s">
        <v>1983</v>
      </c>
      <c r="B541" s="886" t="s">
        <v>37</v>
      </c>
      <c r="C541" s="886" t="s">
        <v>402</v>
      </c>
      <c r="D541" s="168" t="s">
        <v>394</v>
      </c>
      <c r="E541" s="166" t="s">
        <v>1985</v>
      </c>
      <c r="F541" s="6" t="s">
        <v>389</v>
      </c>
      <c r="G541" s="6" t="s">
        <v>3</v>
      </c>
      <c r="H541" s="915">
        <v>11.16</v>
      </c>
      <c r="I541" s="607">
        <f t="shared" si="45"/>
        <v>5.58</v>
      </c>
      <c r="J541" s="599">
        <f t="shared" si="46"/>
        <v>3.72</v>
      </c>
      <c r="K541" s="599">
        <f t="shared" si="47"/>
        <v>13.391999999999999</v>
      </c>
      <c r="L541" s="600">
        <v>42799</v>
      </c>
      <c r="M541" s="8" t="s">
        <v>2504</v>
      </c>
      <c r="N541" s="601">
        <v>3</v>
      </c>
      <c r="O541" s="5"/>
      <c r="R541" s="713">
        <f t="shared" si="44"/>
        <v>33.480000000000004</v>
      </c>
    </row>
    <row r="542" spans="1:18" s="161" customFormat="1" ht="17.25" customHeight="1" x14ac:dyDescent="0.25">
      <c r="A542" s="469" t="s">
        <v>1983</v>
      </c>
      <c r="B542" s="886" t="s">
        <v>37</v>
      </c>
      <c r="C542" s="886" t="s">
        <v>411</v>
      </c>
      <c r="D542" s="168" t="s">
        <v>393</v>
      </c>
      <c r="E542" s="166" t="s">
        <v>1985</v>
      </c>
      <c r="F542" s="6" t="s">
        <v>389</v>
      </c>
      <c r="G542" s="6" t="s">
        <v>3</v>
      </c>
      <c r="H542" s="915">
        <v>11.16</v>
      </c>
      <c r="I542" s="607">
        <f t="shared" si="45"/>
        <v>5.58</v>
      </c>
      <c r="J542" s="599">
        <f t="shared" si="46"/>
        <v>3.72</v>
      </c>
      <c r="K542" s="599">
        <f t="shared" si="47"/>
        <v>13.391999999999999</v>
      </c>
      <c r="L542" s="600">
        <v>42799</v>
      </c>
      <c r="M542" s="8" t="s">
        <v>2504</v>
      </c>
      <c r="N542" s="601">
        <v>1</v>
      </c>
      <c r="O542" s="5"/>
      <c r="R542" s="713">
        <f t="shared" si="44"/>
        <v>11.16</v>
      </c>
    </row>
    <row r="543" spans="1:18" s="161" customFormat="1" ht="17.25" customHeight="1" x14ac:dyDescent="0.25">
      <c r="A543" s="469" t="s">
        <v>1986</v>
      </c>
      <c r="B543" s="886" t="s">
        <v>2320</v>
      </c>
      <c r="C543" s="886" t="s">
        <v>2322</v>
      </c>
      <c r="D543" s="168" t="s">
        <v>2326</v>
      </c>
      <c r="E543" s="166" t="s">
        <v>2328</v>
      </c>
      <c r="F543" s="6"/>
      <c r="G543" s="6" t="s">
        <v>3</v>
      </c>
      <c r="H543" s="915">
        <v>58.2</v>
      </c>
      <c r="I543" s="607">
        <f t="shared" si="45"/>
        <v>29.1</v>
      </c>
      <c r="J543" s="599">
        <f t="shared" si="46"/>
        <v>19.400000000000002</v>
      </c>
      <c r="K543" s="599">
        <f t="shared" si="47"/>
        <v>69.84</v>
      </c>
      <c r="L543" s="600">
        <v>42799</v>
      </c>
      <c r="M543" s="8" t="s">
        <v>2504</v>
      </c>
      <c r="N543" s="601">
        <v>1</v>
      </c>
      <c r="O543" s="5"/>
      <c r="R543" s="713">
        <f t="shared" si="44"/>
        <v>58.2</v>
      </c>
    </row>
    <row r="544" spans="1:18" s="161" customFormat="1" ht="17.25" customHeight="1" x14ac:dyDescent="0.25">
      <c r="A544" s="469" t="s">
        <v>1986</v>
      </c>
      <c r="B544" s="886" t="s">
        <v>2143</v>
      </c>
      <c r="C544" s="886" t="s">
        <v>2323</v>
      </c>
      <c r="D544" s="168" t="s">
        <v>2327</v>
      </c>
      <c r="E544" s="166" t="s">
        <v>2329</v>
      </c>
      <c r="F544" s="6"/>
      <c r="G544" s="6" t="s">
        <v>3</v>
      </c>
      <c r="H544" s="915">
        <v>47.66</v>
      </c>
      <c r="I544" s="607">
        <f t="shared" si="45"/>
        <v>23.83</v>
      </c>
      <c r="J544" s="599">
        <f t="shared" si="46"/>
        <v>15.886666666666665</v>
      </c>
      <c r="K544" s="599">
        <f t="shared" si="47"/>
        <v>57.191999999999993</v>
      </c>
      <c r="L544" s="600">
        <v>42799</v>
      </c>
      <c r="M544" s="8" t="s">
        <v>2504</v>
      </c>
      <c r="N544" s="601">
        <v>3</v>
      </c>
      <c r="O544" s="5"/>
      <c r="R544" s="713">
        <f t="shared" si="44"/>
        <v>142.97999999999999</v>
      </c>
    </row>
    <row r="545" spans="1:18" s="161" customFormat="1" ht="17.25" customHeight="1" x14ac:dyDescent="0.25">
      <c r="A545" s="469" t="s">
        <v>1986</v>
      </c>
      <c r="B545" s="886" t="s">
        <v>2157</v>
      </c>
      <c r="C545" s="906" t="s">
        <v>2148</v>
      </c>
      <c r="D545" s="166" t="s">
        <v>2149</v>
      </c>
      <c r="E545" s="166" t="s">
        <v>621</v>
      </c>
      <c r="F545" s="6"/>
      <c r="G545" s="6" t="s">
        <v>3</v>
      </c>
      <c r="H545" s="915">
        <v>49.35</v>
      </c>
      <c r="I545" s="607">
        <f t="shared" si="45"/>
        <v>24.675000000000001</v>
      </c>
      <c r="J545" s="599">
        <f t="shared" si="46"/>
        <v>16.45</v>
      </c>
      <c r="K545" s="599">
        <f t="shared" si="47"/>
        <v>59.22</v>
      </c>
      <c r="L545" s="600">
        <v>42799</v>
      </c>
      <c r="M545" s="8" t="s">
        <v>2504</v>
      </c>
      <c r="N545" s="601">
        <v>12</v>
      </c>
      <c r="O545" s="5"/>
      <c r="R545" s="713">
        <f t="shared" si="44"/>
        <v>592.20000000000005</v>
      </c>
    </row>
    <row r="546" spans="1:18" s="161" customFormat="1" ht="17.25" customHeight="1" x14ac:dyDescent="0.25">
      <c r="A546" s="469" t="s">
        <v>1986</v>
      </c>
      <c r="B546" s="886" t="s">
        <v>2433</v>
      </c>
      <c r="C546" s="906" t="s">
        <v>2148</v>
      </c>
      <c r="D546" s="166" t="s">
        <v>2149</v>
      </c>
      <c r="E546" s="166" t="s">
        <v>621</v>
      </c>
      <c r="F546" s="6"/>
      <c r="G546" s="6" t="s">
        <v>3</v>
      </c>
      <c r="H546" s="915">
        <v>55</v>
      </c>
      <c r="I546" s="607">
        <f t="shared" si="45"/>
        <v>27.5</v>
      </c>
      <c r="J546" s="599">
        <f t="shared" si="46"/>
        <v>18.333333333333332</v>
      </c>
      <c r="K546" s="599">
        <f t="shared" si="47"/>
        <v>66</v>
      </c>
      <c r="L546" s="600">
        <v>42799</v>
      </c>
      <c r="M546" s="8" t="s">
        <v>2504</v>
      </c>
      <c r="N546" s="601">
        <v>1</v>
      </c>
      <c r="O546" s="5"/>
      <c r="R546" s="713">
        <f t="shared" si="44"/>
        <v>55</v>
      </c>
    </row>
    <row r="547" spans="1:18" s="161" customFormat="1" ht="17.25" customHeight="1" x14ac:dyDescent="0.25">
      <c r="A547" s="469" t="s">
        <v>1986</v>
      </c>
      <c r="B547" s="886" t="s">
        <v>2433</v>
      </c>
      <c r="C547" s="886" t="s">
        <v>2221</v>
      </c>
      <c r="D547" s="168" t="s">
        <v>2169</v>
      </c>
      <c r="E547" s="166" t="s">
        <v>2434</v>
      </c>
      <c r="F547" s="6"/>
      <c r="G547" s="6" t="s">
        <v>3</v>
      </c>
      <c r="H547" s="915">
        <v>55</v>
      </c>
      <c r="I547" s="607">
        <f t="shared" si="45"/>
        <v>27.5</v>
      </c>
      <c r="J547" s="599">
        <f t="shared" si="46"/>
        <v>18.333333333333332</v>
      </c>
      <c r="K547" s="599">
        <f t="shared" si="47"/>
        <v>66</v>
      </c>
      <c r="L547" s="600">
        <v>42799</v>
      </c>
      <c r="M547" s="8" t="s">
        <v>2504</v>
      </c>
      <c r="N547" s="601">
        <v>1</v>
      </c>
      <c r="O547" s="5"/>
      <c r="R547" s="713">
        <f t="shared" si="44"/>
        <v>55</v>
      </c>
    </row>
    <row r="548" spans="1:18" s="161" customFormat="1" ht="17.25" customHeight="1" x14ac:dyDescent="0.25">
      <c r="A548" s="469" t="s">
        <v>1986</v>
      </c>
      <c r="B548" s="886" t="s">
        <v>2433</v>
      </c>
      <c r="C548" s="886" t="s">
        <v>2221</v>
      </c>
      <c r="D548" s="168" t="s">
        <v>2169</v>
      </c>
      <c r="E548" s="166" t="s">
        <v>621</v>
      </c>
      <c r="F548" s="6"/>
      <c r="G548" s="6" t="s">
        <v>3</v>
      </c>
      <c r="H548" s="915">
        <v>55</v>
      </c>
      <c r="I548" s="607">
        <f t="shared" si="45"/>
        <v>27.5</v>
      </c>
      <c r="J548" s="599">
        <f t="shared" si="46"/>
        <v>18.333333333333332</v>
      </c>
      <c r="K548" s="599">
        <f t="shared" si="47"/>
        <v>66</v>
      </c>
      <c r="L548" s="600">
        <v>42799</v>
      </c>
      <c r="M548" s="8" t="s">
        <v>2504</v>
      </c>
      <c r="N548" s="601">
        <v>5</v>
      </c>
      <c r="O548" s="5"/>
      <c r="R548" s="713">
        <f t="shared" si="44"/>
        <v>275</v>
      </c>
    </row>
    <row r="549" spans="1:18" s="161" customFormat="1" ht="17.25" customHeight="1" x14ac:dyDescent="0.25">
      <c r="A549" s="469" t="s">
        <v>1986</v>
      </c>
      <c r="B549" s="886" t="s">
        <v>2219</v>
      </c>
      <c r="C549" s="886" t="s">
        <v>2324</v>
      </c>
      <c r="D549" s="168" t="s">
        <v>2218</v>
      </c>
      <c r="E549" s="166" t="s">
        <v>2330</v>
      </c>
      <c r="F549" s="6"/>
      <c r="G549" s="6" t="s">
        <v>3</v>
      </c>
      <c r="H549" s="915">
        <v>65</v>
      </c>
      <c r="I549" s="607">
        <f t="shared" si="45"/>
        <v>32.5</v>
      </c>
      <c r="J549" s="599">
        <f t="shared" si="46"/>
        <v>21.666666666666668</v>
      </c>
      <c r="K549" s="599">
        <f t="shared" si="47"/>
        <v>78</v>
      </c>
      <c r="L549" s="600">
        <v>42799</v>
      </c>
      <c r="M549" s="8" t="s">
        <v>2504</v>
      </c>
      <c r="N549" s="601">
        <v>2</v>
      </c>
      <c r="O549" s="5"/>
      <c r="R549" s="713">
        <f t="shared" si="44"/>
        <v>130</v>
      </c>
    </row>
    <row r="550" spans="1:18" s="161" customFormat="1" ht="17.25" customHeight="1" x14ac:dyDescent="0.25">
      <c r="A550" s="469" t="s">
        <v>1986</v>
      </c>
      <c r="B550" s="886" t="s">
        <v>103</v>
      </c>
      <c r="C550" s="886" t="s">
        <v>24</v>
      </c>
      <c r="D550" s="168" t="s">
        <v>2815</v>
      </c>
      <c r="E550" s="166"/>
      <c r="F550" s="6"/>
      <c r="G550" s="6" t="s">
        <v>3</v>
      </c>
      <c r="H550" s="915">
        <v>69.900000000000006</v>
      </c>
      <c r="I550" s="607">
        <f t="shared" si="45"/>
        <v>34.950000000000003</v>
      </c>
      <c r="J550" s="599">
        <f t="shared" si="46"/>
        <v>23.3</v>
      </c>
      <c r="K550" s="599">
        <f t="shared" si="47"/>
        <v>83.88000000000001</v>
      </c>
      <c r="L550" s="600">
        <v>42799</v>
      </c>
      <c r="M550" s="8" t="s">
        <v>2504</v>
      </c>
      <c r="N550" s="601">
        <v>2</v>
      </c>
      <c r="O550" s="5"/>
      <c r="R550" s="713">
        <f t="shared" si="44"/>
        <v>139.80000000000001</v>
      </c>
    </row>
    <row r="551" spans="1:18" s="161" customFormat="1" ht="17.25" customHeight="1" x14ac:dyDescent="0.25">
      <c r="A551" s="469" t="s">
        <v>1986</v>
      </c>
      <c r="B551" s="886" t="s">
        <v>2239</v>
      </c>
      <c r="C551" s="886" t="s">
        <v>1261</v>
      </c>
      <c r="D551" s="168" t="s">
        <v>2739</v>
      </c>
      <c r="E551" s="166"/>
      <c r="F551" s="6"/>
      <c r="G551" s="6" t="s">
        <v>3</v>
      </c>
      <c r="H551" s="915">
        <v>36.26</v>
      </c>
      <c r="I551" s="607">
        <f t="shared" si="45"/>
        <v>18.13</v>
      </c>
      <c r="J551" s="599">
        <f t="shared" si="46"/>
        <v>12.086666666666666</v>
      </c>
      <c r="K551" s="599">
        <f t="shared" si="47"/>
        <v>43.512</v>
      </c>
      <c r="L551" s="600">
        <v>42799</v>
      </c>
      <c r="M551" s="8" t="s">
        <v>2504</v>
      </c>
      <c r="N551" s="601">
        <v>5</v>
      </c>
      <c r="O551" s="5"/>
      <c r="R551" s="713">
        <f t="shared" si="44"/>
        <v>181.29999999999998</v>
      </c>
    </row>
    <row r="552" spans="1:18" s="161" customFormat="1" ht="17.25" customHeight="1" x14ac:dyDescent="0.25">
      <c r="A552" s="469" t="s">
        <v>1989</v>
      </c>
      <c r="B552" s="886" t="s">
        <v>2332</v>
      </c>
      <c r="C552" s="886" t="s">
        <v>1246</v>
      </c>
      <c r="D552" s="168" t="s">
        <v>2343</v>
      </c>
      <c r="E552" s="2" t="s">
        <v>2352</v>
      </c>
      <c r="F552" s="6"/>
      <c r="G552" s="6" t="s">
        <v>3</v>
      </c>
      <c r="H552" s="915">
        <v>90.36</v>
      </c>
      <c r="I552" s="607">
        <f t="shared" si="45"/>
        <v>45.18</v>
      </c>
      <c r="J552" s="599">
        <f t="shared" si="46"/>
        <v>30.12</v>
      </c>
      <c r="K552" s="599">
        <f t="shared" si="47"/>
        <v>108.432</v>
      </c>
      <c r="L552" s="600">
        <v>42799</v>
      </c>
      <c r="M552" s="8" t="s">
        <v>2504</v>
      </c>
      <c r="N552" s="601">
        <v>13</v>
      </c>
      <c r="O552" s="5"/>
      <c r="R552" s="713">
        <f t="shared" si="44"/>
        <v>1174.68</v>
      </c>
    </row>
    <row r="553" spans="1:18" s="161" customFormat="1" ht="17.25" customHeight="1" x14ac:dyDescent="0.25">
      <c r="A553" s="469" t="s">
        <v>1989</v>
      </c>
      <c r="B553" s="886" t="s">
        <v>2333</v>
      </c>
      <c r="C553" s="886" t="s">
        <v>2337</v>
      </c>
      <c r="D553" s="168" t="s">
        <v>2344</v>
      </c>
      <c r="E553" s="166" t="s">
        <v>2353</v>
      </c>
      <c r="F553" s="6"/>
      <c r="G553" s="6" t="s">
        <v>3</v>
      </c>
      <c r="H553" s="915">
        <v>37.89</v>
      </c>
      <c r="I553" s="607">
        <f t="shared" si="45"/>
        <v>18.945</v>
      </c>
      <c r="J553" s="599">
        <f t="shared" si="46"/>
        <v>12.63</v>
      </c>
      <c r="K553" s="599">
        <f t="shared" si="47"/>
        <v>45.468000000000004</v>
      </c>
      <c r="L553" s="600">
        <v>42799</v>
      </c>
      <c r="M553" s="8" t="s">
        <v>2504</v>
      </c>
      <c r="N553" s="601">
        <v>2</v>
      </c>
      <c r="O553" s="5"/>
      <c r="R553" s="713">
        <f t="shared" si="44"/>
        <v>75.78</v>
      </c>
    </row>
    <row r="554" spans="1:18" s="161" customFormat="1" ht="17.25" customHeight="1" x14ac:dyDescent="0.25">
      <c r="A554" s="469" t="s">
        <v>1989</v>
      </c>
      <c r="B554" s="886" t="s">
        <v>2333</v>
      </c>
      <c r="C554" s="886" t="s">
        <v>2338</v>
      </c>
      <c r="D554" s="168" t="s">
        <v>2345</v>
      </c>
      <c r="E554" s="166" t="s">
        <v>2353</v>
      </c>
      <c r="F554" s="6"/>
      <c r="G554" s="6" t="s">
        <v>3</v>
      </c>
      <c r="H554" s="915">
        <v>45.6</v>
      </c>
      <c r="I554" s="607">
        <f t="shared" si="45"/>
        <v>22.8</v>
      </c>
      <c r="J554" s="599">
        <f t="shared" si="46"/>
        <v>15.200000000000001</v>
      </c>
      <c r="K554" s="599">
        <f t="shared" si="47"/>
        <v>54.72</v>
      </c>
      <c r="L554" s="600">
        <v>42799</v>
      </c>
      <c r="M554" s="8" t="s">
        <v>2504</v>
      </c>
      <c r="N554" s="601">
        <v>2</v>
      </c>
      <c r="O554" s="5"/>
      <c r="R554" s="713">
        <f t="shared" si="44"/>
        <v>91.2</v>
      </c>
    </row>
    <row r="555" spans="1:18" s="161" customFormat="1" ht="17.25" customHeight="1" x14ac:dyDescent="0.25">
      <c r="A555" s="469" t="s">
        <v>1989</v>
      </c>
      <c r="B555" s="886" t="s">
        <v>2333</v>
      </c>
      <c r="C555" s="886" t="s">
        <v>2339</v>
      </c>
      <c r="D555" s="168" t="s">
        <v>2346</v>
      </c>
      <c r="E555" s="166" t="s">
        <v>2353</v>
      </c>
      <c r="F555" s="6"/>
      <c r="G555" s="6" t="s">
        <v>3</v>
      </c>
      <c r="H555" s="915">
        <v>45.6</v>
      </c>
      <c r="I555" s="607">
        <f t="shared" si="45"/>
        <v>22.8</v>
      </c>
      <c r="J555" s="599">
        <f t="shared" si="46"/>
        <v>15.200000000000001</v>
      </c>
      <c r="K555" s="599">
        <f t="shared" si="47"/>
        <v>54.72</v>
      </c>
      <c r="L555" s="600">
        <v>42799</v>
      </c>
      <c r="M555" s="8" t="s">
        <v>2504</v>
      </c>
      <c r="N555" s="601">
        <v>2</v>
      </c>
      <c r="O555" s="5"/>
      <c r="R555" s="713">
        <f t="shared" si="44"/>
        <v>91.2</v>
      </c>
    </row>
    <row r="556" spans="1:18" s="161" customFormat="1" ht="17.25" customHeight="1" x14ac:dyDescent="0.25">
      <c r="A556" s="469" t="s">
        <v>1989</v>
      </c>
      <c r="B556" s="886" t="s">
        <v>2334</v>
      </c>
      <c r="C556" s="886" t="s">
        <v>2340</v>
      </c>
      <c r="D556" s="168" t="s">
        <v>2347</v>
      </c>
      <c r="E556" s="166" t="s">
        <v>2355</v>
      </c>
      <c r="F556" s="6"/>
      <c r="G556" s="6" t="s">
        <v>3</v>
      </c>
      <c r="H556" s="915">
        <v>4.05</v>
      </c>
      <c r="I556" s="607">
        <f t="shared" si="45"/>
        <v>2.0249999999999999</v>
      </c>
      <c r="J556" s="599">
        <f t="shared" si="46"/>
        <v>1.3499999999999999</v>
      </c>
      <c r="K556" s="599">
        <f t="shared" si="47"/>
        <v>4.8599999999999994</v>
      </c>
      <c r="L556" s="600">
        <v>42799</v>
      </c>
      <c r="M556" s="8" t="s">
        <v>2504</v>
      </c>
      <c r="N556" s="601">
        <v>223</v>
      </c>
      <c r="O556" s="5"/>
      <c r="R556" s="713">
        <f t="shared" si="44"/>
        <v>903.15</v>
      </c>
    </row>
    <row r="557" spans="1:18" s="161" customFormat="1" ht="17.25" customHeight="1" x14ac:dyDescent="0.25">
      <c r="A557" s="469" t="s">
        <v>1989</v>
      </c>
      <c r="B557" s="886" t="s">
        <v>2335</v>
      </c>
      <c r="C557" s="886" t="s">
        <v>2341</v>
      </c>
      <c r="D557" s="168" t="s">
        <v>2348</v>
      </c>
      <c r="E557" s="166" t="s">
        <v>2356</v>
      </c>
      <c r="F557" s="6"/>
      <c r="G557" s="6" t="s">
        <v>3</v>
      </c>
      <c r="H557" s="915">
        <v>67.12</v>
      </c>
      <c r="I557" s="607">
        <f t="shared" si="45"/>
        <v>33.56</v>
      </c>
      <c r="J557" s="599">
        <f t="shared" si="46"/>
        <v>22.373333333333335</v>
      </c>
      <c r="K557" s="599">
        <f t="shared" si="47"/>
        <v>80.544000000000011</v>
      </c>
      <c r="L557" s="600">
        <v>42799</v>
      </c>
      <c r="M557" s="8" t="s">
        <v>2504</v>
      </c>
      <c r="N557" s="601">
        <v>2</v>
      </c>
      <c r="O557" s="5"/>
      <c r="R557" s="713">
        <f t="shared" si="44"/>
        <v>134.24</v>
      </c>
    </row>
    <row r="558" spans="1:18" s="161" customFormat="1" ht="17.25" customHeight="1" x14ac:dyDescent="0.25">
      <c r="A558" s="469" t="s">
        <v>1989</v>
      </c>
      <c r="B558" s="886" t="s">
        <v>2336</v>
      </c>
      <c r="C558" s="886" t="s">
        <v>2342</v>
      </c>
      <c r="D558" s="168" t="s">
        <v>2349</v>
      </c>
      <c r="E558" s="166" t="s">
        <v>2357</v>
      </c>
      <c r="F558" s="6"/>
      <c r="G558" s="6" t="s">
        <v>3</v>
      </c>
      <c r="H558" s="915">
        <v>36.479999999999997</v>
      </c>
      <c r="I558" s="607">
        <f t="shared" si="45"/>
        <v>18.239999999999998</v>
      </c>
      <c r="J558" s="599">
        <f t="shared" si="46"/>
        <v>12.159999999999998</v>
      </c>
      <c r="K558" s="599">
        <f t="shared" si="47"/>
        <v>43.775999999999996</v>
      </c>
      <c r="L558" s="600">
        <v>42799</v>
      </c>
      <c r="M558" s="8" t="s">
        <v>2504</v>
      </c>
      <c r="N558" s="601">
        <v>2</v>
      </c>
      <c r="O558" s="5"/>
      <c r="R558" s="713">
        <f t="shared" si="44"/>
        <v>72.959999999999994</v>
      </c>
    </row>
    <row r="559" spans="1:18" s="161" customFormat="1" ht="17.25" customHeight="1" x14ac:dyDescent="0.25">
      <c r="A559" s="469" t="s">
        <v>1989</v>
      </c>
      <c r="B559" s="886" t="s">
        <v>2159</v>
      </c>
      <c r="C559" s="886" t="s">
        <v>2199</v>
      </c>
      <c r="D559" s="168" t="s">
        <v>2350</v>
      </c>
      <c r="E559" s="166"/>
      <c r="F559" s="6"/>
      <c r="G559" s="6" t="s">
        <v>3</v>
      </c>
      <c r="H559" s="915">
        <v>37.22</v>
      </c>
      <c r="I559" s="607">
        <f t="shared" si="45"/>
        <v>18.61</v>
      </c>
      <c r="J559" s="599">
        <f t="shared" si="46"/>
        <v>12.406666666666666</v>
      </c>
      <c r="K559" s="599">
        <f t="shared" si="47"/>
        <v>44.664000000000001</v>
      </c>
      <c r="L559" s="600">
        <v>42799</v>
      </c>
      <c r="M559" s="8" t="s">
        <v>2504</v>
      </c>
      <c r="N559" s="601">
        <v>1</v>
      </c>
      <c r="O559" s="5"/>
      <c r="R559" s="713">
        <f t="shared" si="44"/>
        <v>37.22</v>
      </c>
    </row>
    <row r="560" spans="1:18" s="161" customFormat="1" ht="17.25" customHeight="1" x14ac:dyDescent="0.25">
      <c r="A560" s="469" t="s">
        <v>1989</v>
      </c>
      <c r="B560" s="886" t="s">
        <v>2143</v>
      </c>
      <c r="C560" s="886" t="s">
        <v>2193</v>
      </c>
      <c r="D560" s="168" t="s">
        <v>2194</v>
      </c>
      <c r="E560" s="166"/>
      <c r="F560" s="6"/>
      <c r="G560" s="6" t="s">
        <v>3</v>
      </c>
      <c r="H560" s="915">
        <v>47.66</v>
      </c>
      <c r="I560" s="607">
        <f t="shared" si="45"/>
        <v>23.83</v>
      </c>
      <c r="J560" s="599">
        <f t="shared" si="46"/>
        <v>15.886666666666665</v>
      </c>
      <c r="K560" s="599">
        <f t="shared" si="47"/>
        <v>57.191999999999993</v>
      </c>
      <c r="L560" s="600">
        <v>42799</v>
      </c>
      <c r="M560" s="8" t="s">
        <v>2504</v>
      </c>
      <c r="N560" s="601">
        <v>8</v>
      </c>
      <c r="O560" s="5"/>
      <c r="R560" s="713">
        <f t="shared" si="44"/>
        <v>381.28</v>
      </c>
    </row>
    <row r="561" spans="1:18" s="161" customFormat="1" ht="17.25" customHeight="1" x14ac:dyDescent="0.25">
      <c r="A561" s="469" t="s">
        <v>1996</v>
      </c>
      <c r="B561" s="886" t="s">
        <v>2331</v>
      </c>
      <c r="C561" s="886" t="s">
        <v>1246</v>
      </c>
      <c r="D561" s="168" t="s">
        <v>2343</v>
      </c>
      <c r="E561" s="166" t="s">
        <v>2351</v>
      </c>
      <c r="F561" s="6"/>
      <c r="G561" s="6" t="s">
        <v>3</v>
      </c>
      <c r="H561" s="915">
        <v>90.35</v>
      </c>
      <c r="I561" s="607">
        <f t="shared" si="45"/>
        <v>45.174999999999997</v>
      </c>
      <c r="J561" s="599">
        <f t="shared" si="46"/>
        <v>30.116666666666664</v>
      </c>
      <c r="K561" s="599">
        <f t="shared" si="47"/>
        <v>108.41999999999999</v>
      </c>
      <c r="L561" s="600">
        <v>42799</v>
      </c>
      <c r="M561" s="8" t="s">
        <v>2504</v>
      </c>
      <c r="N561" s="601">
        <v>13</v>
      </c>
      <c r="O561" s="5"/>
      <c r="R561" s="713">
        <f t="shared" si="44"/>
        <v>1174.55</v>
      </c>
    </row>
    <row r="562" spans="1:18" s="161" customFormat="1" ht="17.25" customHeight="1" x14ac:dyDescent="0.25">
      <c r="A562" s="469" t="s">
        <v>1996</v>
      </c>
      <c r="B562" s="886" t="s">
        <v>2331</v>
      </c>
      <c r="C562" s="886" t="s">
        <v>1246</v>
      </c>
      <c r="D562" s="168" t="s">
        <v>2343</v>
      </c>
      <c r="E562" s="2" t="s">
        <v>2352</v>
      </c>
      <c r="F562" s="6"/>
      <c r="G562" s="6" t="s">
        <v>3</v>
      </c>
      <c r="H562" s="915">
        <v>90.35</v>
      </c>
      <c r="I562" s="607">
        <f t="shared" si="45"/>
        <v>45.174999999999997</v>
      </c>
      <c r="J562" s="599">
        <f t="shared" si="46"/>
        <v>30.116666666666664</v>
      </c>
      <c r="K562" s="599">
        <f t="shared" si="47"/>
        <v>108.41999999999999</v>
      </c>
      <c r="L562" s="600">
        <v>42799</v>
      </c>
      <c r="M562" s="8" t="s">
        <v>2504</v>
      </c>
      <c r="N562" s="601">
        <v>12</v>
      </c>
      <c r="O562" s="5"/>
      <c r="R562" s="713">
        <f t="shared" si="44"/>
        <v>1084.1999999999998</v>
      </c>
    </row>
    <row r="563" spans="1:18" s="161" customFormat="1" ht="17.25" customHeight="1" x14ac:dyDescent="0.25">
      <c r="A563" s="469" t="s">
        <v>2001</v>
      </c>
      <c r="B563" s="906" t="s">
        <v>2142</v>
      </c>
      <c r="C563" s="906" t="s">
        <v>2145</v>
      </c>
      <c r="D563" s="166" t="s">
        <v>2146</v>
      </c>
      <c r="E563" s="166" t="s">
        <v>621</v>
      </c>
      <c r="F563" s="6" t="s">
        <v>1380</v>
      </c>
      <c r="G563" s="6" t="s">
        <v>3</v>
      </c>
      <c r="H563" s="915">
        <v>35.15</v>
      </c>
      <c r="I563" s="607">
        <f t="shared" si="45"/>
        <v>17.574999999999999</v>
      </c>
      <c r="J563" s="599">
        <f t="shared" si="46"/>
        <v>11.716666666666667</v>
      </c>
      <c r="K563" s="599">
        <f t="shared" si="47"/>
        <v>42.18</v>
      </c>
      <c r="L563" s="600">
        <v>42799</v>
      </c>
      <c r="M563" s="8" t="s">
        <v>2504</v>
      </c>
      <c r="N563" s="601">
        <v>1</v>
      </c>
      <c r="O563" s="5"/>
      <c r="R563" s="713">
        <f t="shared" si="44"/>
        <v>35.15</v>
      </c>
    </row>
    <row r="564" spans="1:18" s="161" customFormat="1" ht="17.25" customHeight="1" x14ac:dyDescent="0.25">
      <c r="A564" s="469" t="s">
        <v>2001</v>
      </c>
      <c r="B564" s="906" t="s">
        <v>2142</v>
      </c>
      <c r="C564" s="906" t="s">
        <v>2145</v>
      </c>
      <c r="D564" s="166" t="s">
        <v>2146</v>
      </c>
      <c r="E564" s="166" t="s">
        <v>2141</v>
      </c>
      <c r="F564" s="6" t="s">
        <v>1380</v>
      </c>
      <c r="G564" s="6" t="s">
        <v>3</v>
      </c>
      <c r="H564" s="915">
        <v>35.15</v>
      </c>
      <c r="I564" s="607">
        <f t="shared" si="45"/>
        <v>17.574999999999999</v>
      </c>
      <c r="J564" s="599">
        <f t="shared" si="46"/>
        <v>11.716666666666667</v>
      </c>
      <c r="K564" s="599">
        <f t="shared" si="47"/>
        <v>42.18</v>
      </c>
      <c r="L564" s="600">
        <v>42799</v>
      </c>
      <c r="M564" s="8" t="s">
        <v>2504</v>
      </c>
      <c r="N564" s="601">
        <v>2</v>
      </c>
      <c r="O564" s="5"/>
      <c r="R564" s="713">
        <f t="shared" si="44"/>
        <v>70.3</v>
      </c>
    </row>
    <row r="565" spans="1:18" s="161" customFormat="1" ht="17.25" customHeight="1" x14ac:dyDescent="0.25">
      <c r="A565" s="469" t="s">
        <v>2001</v>
      </c>
      <c r="B565" s="906" t="s">
        <v>2142</v>
      </c>
      <c r="C565" s="906" t="s">
        <v>2147</v>
      </c>
      <c r="D565" s="166" t="s">
        <v>2126</v>
      </c>
      <c r="E565" s="166" t="s">
        <v>621</v>
      </c>
      <c r="F565" s="6" t="s">
        <v>1380</v>
      </c>
      <c r="G565" s="6" t="s">
        <v>3</v>
      </c>
      <c r="H565" s="915">
        <v>35.15</v>
      </c>
      <c r="I565" s="607">
        <f t="shared" si="45"/>
        <v>17.574999999999999</v>
      </c>
      <c r="J565" s="599">
        <f t="shared" si="46"/>
        <v>11.716666666666667</v>
      </c>
      <c r="K565" s="599">
        <f t="shared" si="47"/>
        <v>42.18</v>
      </c>
      <c r="L565" s="600">
        <v>42799</v>
      </c>
      <c r="M565" s="8" t="s">
        <v>2504</v>
      </c>
      <c r="N565" s="601">
        <v>2</v>
      </c>
      <c r="O565" s="5"/>
      <c r="R565" s="713">
        <f t="shared" si="44"/>
        <v>70.3</v>
      </c>
    </row>
    <row r="566" spans="1:18" s="161" customFormat="1" ht="17.25" customHeight="1" x14ac:dyDescent="0.25">
      <c r="A566" s="469" t="s">
        <v>2001</v>
      </c>
      <c r="B566" s="906" t="s">
        <v>2142</v>
      </c>
      <c r="C566" s="906" t="s">
        <v>2127</v>
      </c>
      <c r="D566" s="166" t="s">
        <v>2128</v>
      </c>
      <c r="E566" s="166" t="s">
        <v>621</v>
      </c>
      <c r="F566" s="6" t="s">
        <v>1380</v>
      </c>
      <c r="G566" s="6" t="s">
        <v>3</v>
      </c>
      <c r="H566" s="915">
        <v>35.15</v>
      </c>
      <c r="I566" s="607">
        <f t="shared" si="45"/>
        <v>17.574999999999999</v>
      </c>
      <c r="J566" s="599">
        <f t="shared" si="46"/>
        <v>11.716666666666667</v>
      </c>
      <c r="K566" s="599">
        <f t="shared" si="47"/>
        <v>42.18</v>
      </c>
      <c r="L566" s="600">
        <v>42799</v>
      </c>
      <c r="M566" s="8" t="s">
        <v>2504</v>
      </c>
      <c r="N566" s="601">
        <v>3</v>
      </c>
      <c r="O566" s="5"/>
      <c r="R566" s="713">
        <f t="shared" si="44"/>
        <v>105.44999999999999</v>
      </c>
    </row>
    <row r="567" spans="1:18" s="161" customFormat="1" ht="17.25" customHeight="1" x14ac:dyDescent="0.25">
      <c r="A567" s="469" t="s">
        <v>2001</v>
      </c>
      <c r="B567" s="906" t="s">
        <v>2142</v>
      </c>
      <c r="C567" s="906" t="s">
        <v>2127</v>
      </c>
      <c r="D567" s="166" t="s">
        <v>2128</v>
      </c>
      <c r="E567" s="166" t="s">
        <v>2161</v>
      </c>
      <c r="F567" s="6" t="s">
        <v>1380</v>
      </c>
      <c r="G567" s="6" t="s">
        <v>3</v>
      </c>
      <c r="H567" s="915">
        <v>35.15</v>
      </c>
      <c r="I567" s="607">
        <f t="shared" si="45"/>
        <v>17.574999999999999</v>
      </c>
      <c r="J567" s="599">
        <f t="shared" si="46"/>
        <v>11.716666666666667</v>
      </c>
      <c r="K567" s="599">
        <f t="shared" si="47"/>
        <v>42.18</v>
      </c>
      <c r="L567" s="600">
        <v>42799</v>
      </c>
      <c r="M567" s="8" t="s">
        <v>2504</v>
      </c>
      <c r="N567" s="601">
        <v>1</v>
      </c>
      <c r="O567" s="5"/>
      <c r="R567" s="713">
        <f t="shared" si="44"/>
        <v>35.15</v>
      </c>
    </row>
    <row r="568" spans="1:18" s="161" customFormat="1" ht="17.25" customHeight="1" x14ac:dyDescent="0.25">
      <c r="A568" s="469" t="s">
        <v>2001</v>
      </c>
      <c r="B568" s="906" t="s">
        <v>2142</v>
      </c>
      <c r="C568" s="906" t="s">
        <v>2127</v>
      </c>
      <c r="D568" s="166" t="s">
        <v>2128</v>
      </c>
      <c r="E568" s="166" t="s">
        <v>804</v>
      </c>
      <c r="F568" s="6" t="s">
        <v>1380</v>
      </c>
      <c r="G568" s="6" t="s">
        <v>3</v>
      </c>
      <c r="H568" s="915">
        <v>35.15</v>
      </c>
      <c r="I568" s="607">
        <f t="shared" si="45"/>
        <v>17.574999999999999</v>
      </c>
      <c r="J568" s="599">
        <f t="shared" si="46"/>
        <v>11.716666666666667</v>
      </c>
      <c r="K568" s="599">
        <f t="shared" si="47"/>
        <v>42.18</v>
      </c>
      <c r="L568" s="600">
        <v>42799</v>
      </c>
      <c r="M568" s="8" t="s">
        <v>2504</v>
      </c>
      <c r="N568" s="601">
        <v>1</v>
      </c>
      <c r="O568" s="5"/>
      <c r="R568" s="713">
        <f t="shared" si="44"/>
        <v>35.15</v>
      </c>
    </row>
    <row r="569" spans="1:18" s="161" customFormat="1" ht="17.25" customHeight="1" x14ac:dyDescent="0.25">
      <c r="A569" s="469" t="s">
        <v>2001</v>
      </c>
      <c r="B569" s="906" t="s">
        <v>2142</v>
      </c>
      <c r="C569" s="906" t="s">
        <v>2147</v>
      </c>
      <c r="D569" s="166" t="s">
        <v>2126</v>
      </c>
      <c r="E569" s="166" t="s">
        <v>2162</v>
      </c>
      <c r="F569" s="6" t="s">
        <v>1380</v>
      </c>
      <c r="G569" s="6" t="s">
        <v>3</v>
      </c>
      <c r="H569" s="915">
        <v>35.15</v>
      </c>
      <c r="I569" s="607">
        <f t="shared" si="45"/>
        <v>17.574999999999999</v>
      </c>
      <c r="J569" s="599">
        <f t="shared" si="46"/>
        <v>11.716666666666667</v>
      </c>
      <c r="K569" s="599">
        <f t="shared" si="47"/>
        <v>42.18</v>
      </c>
      <c r="L569" s="600">
        <v>42799</v>
      </c>
      <c r="M569" s="8" t="s">
        <v>2504</v>
      </c>
      <c r="N569" s="601">
        <v>1</v>
      </c>
      <c r="O569" s="5"/>
      <c r="R569" s="713">
        <f t="shared" si="44"/>
        <v>35.15</v>
      </c>
    </row>
    <row r="570" spans="1:18" s="161" customFormat="1" ht="17.25" customHeight="1" x14ac:dyDescent="0.25">
      <c r="A570" s="469" t="s">
        <v>2001</v>
      </c>
      <c r="B570" s="906" t="s">
        <v>2142</v>
      </c>
      <c r="C570" s="906" t="s">
        <v>2147</v>
      </c>
      <c r="D570" s="166" t="s">
        <v>2126</v>
      </c>
      <c r="E570" s="166" t="s">
        <v>1947</v>
      </c>
      <c r="F570" s="6" t="s">
        <v>1380</v>
      </c>
      <c r="G570" s="6" t="s">
        <v>3</v>
      </c>
      <c r="H570" s="915">
        <v>35.15</v>
      </c>
      <c r="I570" s="607">
        <f t="shared" si="45"/>
        <v>17.574999999999999</v>
      </c>
      <c r="J570" s="599">
        <f t="shared" si="46"/>
        <v>11.716666666666667</v>
      </c>
      <c r="K570" s="599">
        <f t="shared" si="47"/>
        <v>42.18</v>
      </c>
      <c r="L570" s="600">
        <v>42799</v>
      </c>
      <c r="M570" s="8" t="s">
        <v>2504</v>
      </c>
      <c r="N570" s="601">
        <v>1</v>
      </c>
      <c r="O570" s="5"/>
      <c r="R570" s="713">
        <f t="shared" si="44"/>
        <v>35.15</v>
      </c>
    </row>
    <row r="571" spans="1:18" s="161" customFormat="1" ht="17.25" customHeight="1" x14ac:dyDescent="0.25">
      <c r="A571" s="469" t="s">
        <v>2001</v>
      </c>
      <c r="B571" s="906" t="s">
        <v>2359</v>
      </c>
      <c r="C571" s="906" t="s">
        <v>2148</v>
      </c>
      <c r="D571" s="166" t="s">
        <v>2149</v>
      </c>
      <c r="E571" s="166" t="s">
        <v>621</v>
      </c>
      <c r="F571" s="6" t="s">
        <v>2167</v>
      </c>
      <c r="G571" s="6" t="s">
        <v>3</v>
      </c>
      <c r="H571" s="915">
        <v>35</v>
      </c>
      <c r="I571" s="607">
        <f t="shared" si="45"/>
        <v>17.5</v>
      </c>
      <c r="J571" s="599">
        <f t="shared" si="46"/>
        <v>11.666666666666666</v>
      </c>
      <c r="K571" s="599">
        <f t="shared" si="47"/>
        <v>42</v>
      </c>
      <c r="L571" s="600">
        <v>42799</v>
      </c>
      <c r="M571" s="8" t="s">
        <v>2504</v>
      </c>
      <c r="N571" s="601">
        <v>7</v>
      </c>
      <c r="O571" s="5"/>
      <c r="R571" s="713">
        <f t="shared" si="44"/>
        <v>245</v>
      </c>
    </row>
    <row r="572" spans="1:18" s="161" customFormat="1" ht="17.25" customHeight="1" x14ac:dyDescent="0.25">
      <c r="A572" s="469" t="s">
        <v>2001</v>
      </c>
      <c r="B572" s="906" t="s">
        <v>2158</v>
      </c>
      <c r="C572" s="906" t="s">
        <v>2150</v>
      </c>
      <c r="D572" s="166" t="s">
        <v>2151</v>
      </c>
      <c r="E572" s="166" t="s">
        <v>911</v>
      </c>
      <c r="F572" s="6" t="s">
        <v>2168</v>
      </c>
      <c r="G572" s="6" t="s">
        <v>3</v>
      </c>
      <c r="H572" s="915">
        <v>45.65</v>
      </c>
      <c r="I572" s="607">
        <f t="shared" si="45"/>
        <v>22.824999999999999</v>
      </c>
      <c r="J572" s="599">
        <f t="shared" si="46"/>
        <v>15.216666666666667</v>
      </c>
      <c r="K572" s="599">
        <f t="shared" si="47"/>
        <v>54.78</v>
      </c>
      <c r="L572" s="600">
        <v>42799</v>
      </c>
      <c r="M572" s="8" t="s">
        <v>2504</v>
      </c>
      <c r="N572" s="601">
        <v>2</v>
      </c>
      <c r="O572" s="5"/>
      <c r="R572" s="713">
        <f t="shared" si="44"/>
        <v>91.3</v>
      </c>
    </row>
    <row r="573" spans="1:18" s="161" customFormat="1" ht="17.25" customHeight="1" x14ac:dyDescent="0.25">
      <c r="A573" s="469" t="s">
        <v>2001</v>
      </c>
      <c r="B573" s="906" t="s">
        <v>1634</v>
      </c>
      <c r="C573" s="906" t="s">
        <v>1641</v>
      </c>
      <c r="D573" s="166" t="s">
        <v>2133</v>
      </c>
      <c r="E573" s="166" t="s">
        <v>2163</v>
      </c>
      <c r="F573" s="6" t="s">
        <v>365</v>
      </c>
      <c r="G573" s="6" t="s">
        <v>3</v>
      </c>
      <c r="H573" s="915">
        <v>12.1</v>
      </c>
      <c r="I573" s="607">
        <f t="shared" si="45"/>
        <v>6.05</v>
      </c>
      <c r="J573" s="599">
        <f t="shared" si="46"/>
        <v>4.0333333333333332</v>
      </c>
      <c r="K573" s="599">
        <f t="shared" si="47"/>
        <v>14.52</v>
      </c>
      <c r="L573" s="600">
        <v>42799</v>
      </c>
      <c r="M573" s="8" t="s">
        <v>2504</v>
      </c>
      <c r="N573" s="601">
        <v>1</v>
      </c>
      <c r="O573" s="5"/>
      <c r="R573" s="713">
        <f t="shared" si="44"/>
        <v>12.1</v>
      </c>
    </row>
    <row r="574" spans="1:18" s="161" customFormat="1" ht="17.25" customHeight="1" x14ac:dyDescent="0.25">
      <c r="A574" s="469" t="s">
        <v>2001</v>
      </c>
      <c r="B574" s="906" t="s">
        <v>1634</v>
      </c>
      <c r="C574" s="906" t="s">
        <v>1641</v>
      </c>
      <c r="D574" s="166" t="s">
        <v>2133</v>
      </c>
      <c r="E574" s="166" t="s">
        <v>2164</v>
      </c>
      <c r="F574" s="6" t="s">
        <v>365</v>
      </c>
      <c r="G574" s="6" t="s">
        <v>3</v>
      </c>
      <c r="H574" s="915">
        <v>12.1</v>
      </c>
      <c r="I574" s="607">
        <f t="shared" si="45"/>
        <v>6.05</v>
      </c>
      <c r="J574" s="599">
        <f t="shared" si="46"/>
        <v>4.0333333333333332</v>
      </c>
      <c r="K574" s="599">
        <f t="shared" si="47"/>
        <v>14.52</v>
      </c>
      <c r="L574" s="600">
        <v>42799</v>
      </c>
      <c r="M574" s="8" t="s">
        <v>2504</v>
      </c>
      <c r="N574" s="601">
        <v>1</v>
      </c>
      <c r="O574" s="5"/>
      <c r="R574" s="713">
        <f t="shared" si="44"/>
        <v>12.1</v>
      </c>
    </row>
    <row r="575" spans="1:18" s="161" customFormat="1" ht="17.25" customHeight="1" x14ac:dyDescent="0.25">
      <c r="A575" s="469" t="s">
        <v>2001</v>
      </c>
      <c r="B575" s="906" t="s">
        <v>2143</v>
      </c>
      <c r="C575" s="906" t="s">
        <v>2138</v>
      </c>
      <c r="D575" s="166" t="s">
        <v>2139</v>
      </c>
      <c r="E575" s="166" t="s">
        <v>2165</v>
      </c>
      <c r="F575" s="6" t="s">
        <v>1346</v>
      </c>
      <c r="G575" s="6" t="s">
        <v>3</v>
      </c>
      <c r="H575" s="915">
        <v>34.71</v>
      </c>
      <c r="I575" s="607">
        <f t="shared" si="45"/>
        <v>17.355</v>
      </c>
      <c r="J575" s="599">
        <f t="shared" si="46"/>
        <v>11.57</v>
      </c>
      <c r="K575" s="599">
        <f t="shared" si="47"/>
        <v>41.652000000000001</v>
      </c>
      <c r="L575" s="600">
        <v>42799</v>
      </c>
      <c r="M575" s="8" t="s">
        <v>2504</v>
      </c>
      <c r="N575" s="601">
        <v>1</v>
      </c>
      <c r="O575" s="5"/>
      <c r="R575" s="713">
        <f t="shared" si="44"/>
        <v>34.71</v>
      </c>
    </row>
    <row r="576" spans="1:18" s="161" customFormat="1" ht="17.25" customHeight="1" x14ac:dyDescent="0.25">
      <c r="A576" s="469" t="s">
        <v>2001</v>
      </c>
      <c r="B576" s="906" t="s">
        <v>2160</v>
      </c>
      <c r="C576" s="906" t="s">
        <v>2153</v>
      </c>
      <c r="D576" s="166" t="s">
        <v>2154</v>
      </c>
      <c r="E576" s="166" t="s">
        <v>1580</v>
      </c>
      <c r="F576" s="6" t="s">
        <v>1346</v>
      </c>
      <c r="G576" s="6" t="s">
        <v>3</v>
      </c>
      <c r="H576" s="915">
        <v>34.56</v>
      </c>
      <c r="I576" s="607">
        <f t="shared" si="45"/>
        <v>17.28</v>
      </c>
      <c r="J576" s="599">
        <f t="shared" si="46"/>
        <v>11.520000000000001</v>
      </c>
      <c r="K576" s="599">
        <f t="shared" si="47"/>
        <v>41.472000000000001</v>
      </c>
      <c r="L576" s="600">
        <v>42799</v>
      </c>
      <c r="M576" s="8" t="s">
        <v>2504</v>
      </c>
      <c r="N576" s="601">
        <v>1</v>
      </c>
      <c r="O576" s="5"/>
      <c r="R576" s="713">
        <f t="shared" si="44"/>
        <v>34.56</v>
      </c>
    </row>
    <row r="577" spans="1:18" s="161" customFormat="1" ht="17.25" customHeight="1" x14ac:dyDescent="0.25">
      <c r="A577" s="469" t="s">
        <v>2001</v>
      </c>
      <c r="B577" s="906" t="s">
        <v>2234</v>
      </c>
      <c r="C577" s="906" t="s">
        <v>2232</v>
      </c>
      <c r="D577" s="166" t="s">
        <v>2233</v>
      </c>
      <c r="E577" s="166" t="s">
        <v>2181</v>
      </c>
      <c r="F577" s="6" t="s">
        <v>420</v>
      </c>
      <c r="G577" s="6" t="s">
        <v>3</v>
      </c>
      <c r="H577" s="915">
        <v>45.49</v>
      </c>
      <c r="I577" s="607">
        <f t="shared" si="45"/>
        <v>22.745000000000001</v>
      </c>
      <c r="J577" s="599">
        <f t="shared" si="46"/>
        <v>15.163333333333334</v>
      </c>
      <c r="K577" s="599">
        <f t="shared" si="47"/>
        <v>54.588000000000001</v>
      </c>
      <c r="L577" s="600">
        <v>42799</v>
      </c>
      <c r="M577" s="8" t="s">
        <v>2504</v>
      </c>
      <c r="N577" s="601">
        <v>2</v>
      </c>
      <c r="O577" s="5"/>
      <c r="R577" s="713">
        <f t="shared" si="44"/>
        <v>90.98</v>
      </c>
    </row>
    <row r="578" spans="1:18" s="161" customFormat="1" ht="17.25" customHeight="1" x14ac:dyDescent="0.25">
      <c r="A578" s="469" t="s">
        <v>1293</v>
      </c>
      <c r="B578" s="886" t="s">
        <v>2271</v>
      </c>
      <c r="C578" s="886" t="s">
        <v>1705</v>
      </c>
      <c r="D578" s="168" t="s">
        <v>2387</v>
      </c>
      <c r="E578" s="168" t="s">
        <v>2418</v>
      </c>
      <c r="F578" s="6"/>
      <c r="G578" s="6" t="s">
        <v>3</v>
      </c>
      <c r="H578" s="915">
        <v>39.479999999999997</v>
      </c>
      <c r="I578" s="607">
        <f t="shared" si="45"/>
        <v>19.739999999999998</v>
      </c>
      <c r="J578" s="599">
        <f t="shared" si="46"/>
        <v>13.159999999999998</v>
      </c>
      <c r="K578" s="599">
        <f t="shared" si="47"/>
        <v>47.375999999999998</v>
      </c>
      <c r="L578" s="600">
        <v>42799</v>
      </c>
      <c r="M578" s="8" t="s">
        <v>2504</v>
      </c>
      <c r="N578" s="601">
        <v>6</v>
      </c>
      <c r="O578" s="5"/>
      <c r="R578" s="713">
        <f t="shared" si="44"/>
        <v>236.88</v>
      </c>
    </row>
    <row r="579" spans="1:18" s="161" customFormat="1" ht="17.25" customHeight="1" x14ac:dyDescent="0.25">
      <c r="A579" s="469" t="s">
        <v>1293</v>
      </c>
      <c r="B579" s="886" t="s">
        <v>2271</v>
      </c>
      <c r="C579" s="886" t="s">
        <v>1705</v>
      </c>
      <c r="D579" s="168" t="s">
        <v>2387</v>
      </c>
      <c r="E579" s="168" t="s">
        <v>2419</v>
      </c>
      <c r="F579" s="6"/>
      <c r="G579" s="6" t="s">
        <v>3</v>
      </c>
      <c r="H579" s="915">
        <v>39.479999999999997</v>
      </c>
      <c r="I579" s="607">
        <f t="shared" si="45"/>
        <v>19.739999999999998</v>
      </c>
      <c r="J579" s="599">
        <f t="shared" si="46"/>
        <v>13.159999999999998</v>
      </c>
      <c r="K579" s="599">
        <f t="shared" si="47"/>
        <v>47.375999999999998</v>
      </c>
      <c r="L579" s="600">
        <v>42799</v>
      </c>
      <c r="M579" s="8" t="s">
        <v>2504</v>
      </c>
      <c r="N579" s="601">
        <v>3</v>
      </c>
      <c r="O579" s="5"/>
      <c r="R579" s="713">
        <f t="shared" si="44"/>
        <v>118.44</v>
      </c>
    </row>
    <row r="580" spans="1:18" s="161" customFormat="1" ht="17.25" customHeight="1" x14ac:dyDescent="0.25">
      <c r="A580" s="469" t="s">
        <v>1293</v>
      </c>
      <c r="B580" s="886" t="s">
        <v>2412</v>
      </c>
      <c r="C580" s="886" t="s">
        <v>985</v>
      </c>
      <c r="D580" s="604" t="s">
        <v>2415</v>
      </c>
      <c r="E580" s="168" t="s">
        <v>2420</v>
      </c>
      <c r="F580" s="6"/>
      <c r="G580" s="6" t="s">
        <v>3</v>
      </c>
      <c r="H580" s="915">
        <v>36</v>
      </c>
      <c r="I580" s="607">
        <f t="shared" si="45"/>
        <v>18</v>
      </c>
      <c r="J580" s="599">
        <f t="shared" si="46"/>
        <v>12</v>
      </c>
      <c r="K580" s="599">
        <f t="shared" si="47"/>
        <v>43.2</v>
      </c>
      <c r="L580" s="600">
        <v>42799</v>
      </c>
      <c r="M580" s="8" t="s">
        <v>2504</v>
      </c>
      <c r="N580" s="601">
        <v>1</v>
      </c>
      <c r="O580" s="5"/>
      <c r="R580" s="713">
        <f t="shared" si="44"/>
        <v>36</v>
      </c>
    </row>
    <row r="581" spans="1:18" s="161" customFormat="1" ht="17.25" customHeight="1" x14ac:dyDescent="0.25">
      <c r="A581" s="469" t="s">
        <v>1293</v>
      </c>
      <c r="B581" s="886" t="s">
        <v>2334</v>
      </c>
      <c r="C581" s="886" t="s">
        <v>2413</v>
      </c>
      <c r="D581" s="168" t="s">
        <v>2416</v>
      </c>
      <c r="E581" s="168" t="s">
        <v>2421</v>
      </c>
      <c r="F581" s="6"/>
      <c r="G581" s="6" t="s">
        <v>3</v>
      </c>
      <c r="H581" s="915">
        <v>37.36</v>
      </c>
      <c r="I581" s="607">
        <f t="shared" si="45"/>
        <v>18.68</v>
      </c>
      <c r="J581" s="599">
        <f t="shared" si="46"/>
        <v>12.453333333333333</v>
      </c>
      <c r="K581" s="599">
        <f t="shared" si="47"/>
        <v>44.832000000000001</v>
      </c>
      <c r="L581" s="600">
        <v>42799</v>
      </c>
      <c r="M581" s="8" t="s">
        <v>2504</v>
      </c>
      <c r="N581" s="601">
        <v>1</v>
      </c>
      <c r="O581" s="5"/>
      <c r="R581" s="713">
        <f t="shared" si="44"/>
        <v>37.36</v>
      </c>
    </row>
    <row r="582" spans="1:18" s="161" customFormat="1" ht="17.25" customHeight="1" x14ac:dyDescent="0.25">
      <c r="A582" s="469" t="s">
        <v>1293</v>
      </c>
      <c r="B582" s="886" t="s">
        <v>2334</v>
      </c>
      <c r="C582" s="886" t="s">
        <v>2414</v>
      </c>
      <c r="D582" s="168" t="s">
        <v>2417</v>
      </c>
      <c r="E582" s="168" t="s">
        <v>2422</v>
      </c>
      <c r="F582" s="6"/>
      <c r="G582" s="6" t="s">
        <v>3</v>
      </c>
      <c r="H582" s="915">
        <v>4.05</v>
      </c>
      <c r="I582" s="607">
        <f t="shared" si="45"/>
        <v>2.0249999999999999</v>
      </c>
      <c r="J582" s="599">
        <f t="shared" si="46"/>
        <v>1.3499999999999999</v>
      </c>
      <c r="K582" s="599">
        <f t="shared" si="47"/>
        <v>4.8599999999999994</v>
      </c>
      <c r="L582" s="600">
        <v>42799</v>
      </c>
      <c r="M582" s="8" t="s">
        <v>2504</v>
      </c>
      <c r="N582" s="601">
        <v>6</v>
      </c>
      <c r="O582" s="5"/>
      <c r="R582" s="713">
        <f t="shared" si="44"/>
        <v>24.299999999999997</v>
      </c>
    </row>
    <row r="583" spans="1:18" s="161" customFormat="1" ht="17.25" customHeight="1" x14ac:dyDescent="0.25">
      <c r="A583" s="469" t="s">
        <v>1293</v>
      </c>
      <c r="B583" s="886" t="s">
        <v>2397</v>
      </c>
      <c r="C583" s="886" t="s">
        <v>2402</v>
      </c>
      <c r="D583" s="168" t="s">
        <v>2408</v>
      </c>
      <c r="E583" s="168" t="s">
        <v>2423</v>
      </c>
      <c r="F583" s="6"/>
      <c r="G583" s="6" t="s">
        <v>3</v>
      </c>
      <c r="H583" s="915">
        <v>34.659999999999997</v>
      </c>
      <c r="I583" s="607">
        <f t="shared" si="45"/>
        <v>17.329999999999998</v>
      </c>
      <c r="J583" s="599">
        <f t="shared" si="46"/>
        <v>11.553333333333333</v>
      </c>
      <c r="K583" s="599">
        <f t="shared" si="47"/>
        <v>41.591999999999999</v>
      </c>
      <c r="L583" s="600">
        <v>42799</v>
      </c>
      <c r="M583" s="8" t="s">
        <v>2504</v>
      </c>
      <c r="N583" s="177">
        <v>4</v>
      </c>
      <c r="O583" s="5"/>
      <c r="R583" s="713">
        <f t="shared" si="44"/>
        <v>138.63999999999999</v>
      </c>
    </row>
    <row r="584" spans="1:18" s="161" customFormat="1" ht="17.25" customHeight="1" x14ac:dyDescent="0.25">
      <c r="A584" s="469" t="s">
        <v>1293</v>
      </c>
      <c r="B584" s="886" t="s">
        <v>2362</v>
      </c>
      <c r="C584" s="886" t="s">
        <v>2425</v>
      </c>
      <c r="D584" s="168" t="s">
        <v>2427</v>
      </c>
      <c r="E584" s="168" t="s">
        <v>2364</v>
      </c>
      <c r="F584" s="6"/>
      <c r="G584" s="6" t="s">
        <v>3</v>
      </c>
      <c r="H584" s="915">
        <v>37</v>
      </c>
      <c r="I584" s="607">
        <f t="shared" si="45"/>
        <v>18.5</v>
      </c>
      <c r="J584" s="599">
        <f t="shared" si="46"/>
        <v>12.333333333333334</v>
      </c>
      <c r="K584" s="599">
        <f t="shared" si="47"/>
        <v>44.4</v>
      </c>
      <c r="L584" s="600">
        <v>42799</v>
      </c>
      <c r="M584" s="8" t="s">
        <v>2504</v>
      </c>
      <c r="N584" s="177">
        <v>1</v>
      </c>
      <c r="O584" s="5"/>
      <c r="R584" s="713">
        <f t="shared" si="44"/>
        <v>37</v>
      </c>
    </row>
    <row r="585" spans="1:18" s="161" customFormat="1" ht="17.25" customHeight="1" x14ac:dyDescent="0.25">
      <c r="A585" s="469" t="s">
        <v>1293</v>
      </c>
      <c r="B585" s="886" t="s">
        <v>3514</v>
      </c>
      <c r="C585" s="886" t="s">
        <v>3954</v>
      </c>
      <c r="D585" s="168" t="s">
        <v>3955</v>
      </c>
      <c r="E585" s="168" t="s">
        <v>3960</v>
      </c>
      <c r="F585" s="6"/>
      <c r="G585" s="6" t="s">
        <v>3</v>
      </c>
      <c r="H585" s="915">
        <v>55.27</v>
      </c>
      <c r="I585" s="607">
        <f t="shared" ref="I585:I588" si="48">+H585/2</f>
        <v>27.635000000000002</v>
      </c>
      <c r="J585" s="599">
        <f t="shared" ref="J585:J588" si="49">+H585/3</f>
        <v>18.423333333333336</v>
      </c>
      <c r="K585" s="599">
        <f t="shared" ref="K585:K588" si="50">+H585+(H585*20%)</f>
        <v>66.324000000000012</v>
      </c>
      <c r="L585" s="600">
        <v>42837</v>
      </c>
      <c r="M585" s="8" t="s">
        <v>2504</v>
      </c>
      <c r="N585" s="177">
        <v>1</v>
      </c>
      <c r="O585" s="5"/>
      <c r="R585" s="713">
        <f t="shared" ref="R585:R648" si="51">N585*H585</f>
        <v>55.27</v>
      </c>
    </row>
    <row r="586" spans="1:18" s="161" customFormat="1" ht="17.25" customHeight="1" x14ac:dyDescent="0.25">
      <c r="A586" s="469" t="s">
        <v>1293</v>
      </c>
      <c r="B586" s="886" t="s">
        <v>3514</v>
      </c>
      <c r="C586" s="886" t="s">
        <v>3956</v>
      </c>
      <c r="D586" s="168" t="s">
        <v>3957</v>
      </c>
      <c r="E586" s="168" t="s">
        <v>3960</v>
      </c>
      <c r="F586" s="6"/>
      <c r="G586" s="6" t="s">
        <v>3</v>
      </c>
      <c r="H586" s="915">
        <v>55.27</v>
      </c>
      <c r="I586" s="607">
        <f t="shared" si="48"/>
        <v>27.635000000000002</v>
      </c>
      <c r="J586" s="599">
        <f t="shared" si="49"/>
        <v>18.423333333333336</v>
      </c>
      <c r="K586" s="599">
        <f t="shared" si="50"/>
        <v>66.324000000000012</v>
      </c>
      <c r="L586" s="600">
        <v>42837</v>
      </c>
      <c r="M586" s="8" t="s">
        <v>2504</v>
      </c>
      <c r="N586" s="177">
        <v>1</v>
      </c>
      <c r="O586" s="5"/>
      <c r="R586" s="713">
        <f t="shared" si="51"/>
        <v>55.27</v>
      </c>
    </row>
    <row r="587" spans="1:18" s="161" customFormat="1" ht="17.25" customHeight="1" x14ac:dyDescent="0.25">
      <c r="A587" s="469" t="s">
        <v>1293</v>
      </c>
      <c r="B587" s="886" t="s">
        <v>3952</v>
      </c>
      <c r="C587" s="886" t="s">
        <v>3958</v>
      </c>
      <c r="D587" s="168" t="s">
        <v>3959</v>
      </c>
      <c r="E587" s="168" t="s">
        <v>3659</v>
      </c>
      <c r="F587" s="6"/>
      <c r="G587" s="6" t="s">
        <v>3</v>
      </c>
      <c r="H587" s="915">
        <v>50.84</v>
      </c>
      <c r="I587" s="607">
        <f t="shared" si="48"/>
        <v>25.42</v>
      </c>
      <c r="J587" s="599">
        <f t="shared" si="49"/>
        <v>16.946666666666669</v>
      </c>
      <c r="K587" s="599">
        <f t="shared" si="50"/>
        <v>61.008000000000003</v>
      </c>
      <c r="L587" s="600">
        <v>42837</v>
      </c>
      <c r="M587" s="8" t="s">
        <v>2504</v>
      </c>
      <c r="N587" s="177">
        <v>1</v>
      </c>
      <c r="O587" s="5"/>
      <c r="R587" s="713">
        <f t="shared" si="51"/>
        <v>50.84</v>
      </c>
    </row>
    <row r="588" spans="1:18" s="161" customFormat="1" ht="17.25" customHeight="1" x14ac:dyDescent="0.25">
      <c r="A588" s="469" t="s">
        <v>1293</v>
      </c>
      <c r="B588" s="886" t="s">
        <v>3952</v>
      </c>
      <c r="C588" s="886" t="s">
        <v>3059</v>
      </c>
      <c r="D588" s="168" t="s">
        <v>3062</v>
      </c>
      <c r="E588" s="168" t="s">
        <v>3961</v>
      </c>
      <c r="F588" s="6"/>
      <c r="G588" s="6" t="s">
        <v>3</v>
      </c>
      <c r="H588" s="915">
        <v>33.380000000000003</v>
      </c>
      <c r="I588" s="607">
        <f t="shared" si="48"/>
        <v>16.690000000000001</v>
      </c>
      <c r="J588" s="599">
        <f t="shared" si="49"/>
        <v>11.126666666666667</v>
      </c>
      <c r="K588" s="599">
        <f t="shared" si="50"/>
        <v>40.056000000000004</v>
      </c>
      <c r="L588" s="600">
        <v>42837</v>
      </c>
      <c r="M588" s="8" t="s">
        <v>2504</v>
      </c>
      <c r="N588" s="177">
        <v>1</v>
      </c>
      <c r="O588" s="5"/>
      <c r="R588" s="713">
        <f t="shared" si="51"/>
        <v>33.380000000000003</v>
      </c>
    </row>
    <row r="589" spans="1:18" s="161" customFormat="1" ht="17.25" customHeight="1" x14ac:dyDescent="0.25">
      <c r="A589" s="469" t="s">
        <v>1293</v>
      </c>
      <c r="B589" s="886" t="s">
        <v>2424</v>
      </c>
      <c r="C589" s="886" t="s">
        <v>2425</v>
      </c>
      <c r="D589" s="168" t="s">
        <v>2427</v>
      </c>
      <c r="E589" s="168" t="s">
        <v>622</v>
      </c>
      <c r="F589" s="6"/>
      <c r="G589" s="6" t="s">
        <v>3</v>
      </c>
      <c r="H589" s="915">
        <v>37</v>
      </c>
      <c r="I589" s="607">
        <f t="shared" si="45"/>
        <v>18.5</v>
      </c>
      <c r="J589" s="599">
        <f t="shared" si="46"/>
        <v>12.333333333333334</v>
      </c>
      <c r="K589" s="599">
        <f t="shared" si="47"/>
        <v>44.4</v>
      </c>
      <c r="L589" s="600">
        <v>42799</v>
      </c>
      <c r="M589" s="8" t="s">
        <v>2504</v>
      </c>
      <c r="N589" s="177">
        <v>3</v>
      </c>
      <c r="O589" s="5"/>
      <c r="R589" s="713">
        <f t="shared" si="51"/>
        <v>111</v>
      </c>
    </row>
    <row r="590" spans="1:18" s="161" customFormat="1" ht="17.25" customHeight="1" x14ac:dyDescent="0.25">
      <c r="A590" s="469" t="s">
        <v>2015</v>
      </c>
      <c r="B590" s="886" t="s">
        <v>2477</v>
      </c>
      <c r="C590" s="886" t="s">
        <v>2508</v>
      </c>
      <c r="D590" s="168" t="s">
        <v>2519</v>
      </c>
      <c r="E590" s="168" t="s">
        <v>2527</v>
      </c>
      <c r="F590" s="6"/>
      <c r="G590" s="6" t="s">
        <v>3</v>
      </c>
      <c r="H590" s="915">
        <v>35</v>
      </c>
      <c r="I590" s="607">
        <f t="shared" si="45"/>
        <v>17.5</v>
      </c>
      <c r="J590" s="599">
        <f t="shared" si="46"/>
        <v>11.666666666666666</v>
      </c>
      <c r="K590" s="599">
        <f t="shared" si="47"/>
        <v>42</v>
      </c>
      <c r="L590" s="600">
        <v>42799</v>
      </c>
      <c r="M590" s="8" t="s">
        <v>2504</v>
      </c>
      <c r="N590" s="177">
        <v>4</v>
      </c>
      <c r="O590" s="5"/>
      <c r="R590" s="713">
        <f t="shared" si="51"/>
        <v>140</v>
      </c>
    </row>
    <row r="591" spans="1:18" s="161" customFormat="1" ht="17.25" customHeight="1" x14ac:dyDescent="0.25">
      <c r="A591" s="469" t="s">
        <v>2015</v>
      </c>
      <c r="B591" s="886" t="s">
        <v>2477</v>
      </c>
      <c r="C591" s="886" t="s">
        <v>2509</v>
      </c>
      <c r="D591" s="168" t="s">
        <v>2520</v>
      </c>
      <c r="E591" s="168" t="s">
        <v>2165</v>
      </c>
      <c r="F591" s="6"/>
      <c r="G591" s="6" t="s">
        <v>3</v>
      </c>
      <c r="H591" s="915">
        <v>35</v>
      </c>
      <c r="I591" s="607">
        <f t="shared" si="45"/>
        <v>17.5</v>
      </c>
      <c r="J591" s="599">
        <f t="shared" si="46"/>
        <v>11.666666666666666</v>
      </c>
      <c r="K591" s="599">
        <f t="shared" si="47"/>
        <v>42</v>
      </c>
      <c r="L591" s="600">
        <v>42799</v>
      </c>
      <c r="M591" s="8" t="s">
        <v>2504</v>
      </c>
      <c r="N591" s="177">
        <v>1</v>
      </c>
      <c r="O591" s="5"/>
      <c r="R591" s="713">
        <f t="shared" si="51"/>
        <v>35</v>
      </c>
    </row>
    <row r="592" spans="1:18" s="161" customFormat="1" ht="17.25" customHeight="1" x14ac:dyDescent="0.25">
      <c r="A592" s="469" t="s">
        <v>2015</v>
      </c>
      <c r="B592" s="886" t="s">
        <v>2477</v>
      </c>
      <c r="C592" s="886" t="s">
        <v>2509</v>
      </c>
      <c r="D592" s="168" t="s">
        <v>2520</v>
      </c>
      <c r="E592" s="168" t="s">
        <v>867</v>
      </c>
      <c r="F592" s="6"/>
      <c r="G592" s="6" t="s">
        <v>3</v>
      </c>
      <c r="H592" s="915">
        <v>35</v>
      </c>
      <c r="I592" s="607">
        <f t="shared" si="45"/>
        <v>17.5</v>
      </c>
      <c r="J592" s="599">
        <f t="shared" si="46"/>
        <v>11.666666666666666</v>
      </c>
      <c r="K592" s="599">
        <f t="shared" si="47"/>
        <v>42</v>
      </c>
      <c r="L592" s="600">
        <v>42799</v>
      </c>
      <c r="M592" s="8" t="s">
        <v>2504</v>
      </c>
      <c r="N592" s="177">
        <v>1</v>
      </c>
      <c r="O592" s="5"/>
      <c r="R592" s="713">
        <f t="shared" si="51"/>
        <v>35</v>
      </c>
    </row>
    <row r="593" spans="1:18" s="161" customFormat="1" ht="17.25" customHeight="1" x14ac:dyDescent="0.25">
      <c r="A593" s="469" t="s">
        <v>2015</v>
      </c>
      <c r="B593" s="886" t="s">
        <v>2477</v>
      </c>
      <c r="C593" s="886" t="s">
        <v>2510</v>
      </c>
      <c r="D593" s="168" t="s">
        <v>2521</v>
      </c>
      <c r="E593" s="168" t="s">
        <v>867</v>
      </c>
      <c r="F593" s="6"/>
      <c r="G593" s="6" t="s">
        <v>3</v>
      </c>
      <c r="H593" s="915">
        <v>35</v>
      </c>
      <c r="I593" s="607">
        <f t="shared" si="45"/>
        <v>17.5</v>
      </c>
      <c r="J593" s="599">
        <f t="shared" si="46"/>
        <v>11.666666666666666</v>
      </c>
      <c r="K593" s="599">
        <f t="shared" si="47"/>
        <v>42</v>
      </c>
      <c r="L593" s="600">
        <v>42799</v>
      </c>
      <c r="M593" s="8" t="s">
        <v>2504</v>
      </c>
      <c r="N593" s="177">
        <v>2</v>
      </c>
      <c r="O593" s="5"/>
      <c r="R593" s="713">
        <f t="shared" si="51"/>
        <v>70</v>
      </c>
    </row>
    <row r="594" spans="1:18" s="161" customFormat="1" ht="17.25" customHeight="1" x14ac:dyDescent="0.25">
      <c r="A594" s="469" t="s">
        <v>2015</v>
      </c>
      <c r="B594" s="886" t="s">
        <v>2477</v>
      </c>
      <c r="C594" s="886" t="s">
        <v>2511</v>
      </c>
      <c r="D594" s="168" t="s">
        <v>2496</v>
      </c>
      <c r="E594" s="168" t="s">
        <v>2181</v>
      </c>
      <c r="F594" s="6"/>
      <c r="G594" s="6" t="s">
        <v>3</v>
      </c>
      <c r="H594" s="915">
        <v>18.71</v>
      </c>
      <c r="I594" s="607">
        <f t="shared" si="45"/>
        <v>9.3550000000000004</v>
      </c>
      <c r="J594" s="599">
        <f t="shared" si="46"/>
        <v>6.2366666666666672</v>
      </c>
      <c r="K594" s="599">
        <f t="shared" si="47"/>
        <v>22.452000000000002</v>
      </c>
      <c r="L594" s="600">
        <v>42799</v>
      </c>
      <c r="M594" s="8" t="s">
        <v>2504</v>
      </c>
      <c r="N594" s="177">
        <v>1</v>
      </c>
      <c r="O594" s="5"/>
      <c r="R594" s="713">
        <f t="shared" si="51"/>
        <v>18.71</v>
      </c>
    </row>
    <row r="595" spans="1:18" s="161" customFormat="1" ht="17.25" customHeight="1" x14ac:dyDescent="0.25">
      <c r="A595" s="469" t="s">
        <v>2015</v>
      </c>
      <c r="B595" s="886" t="s">
        <v>2505</v>
      </c>
      <c r="C595" s="886" t="s">
        <v>2512</v>
      </c>
      <c r="D595" s="168" t="s">
        <v>2522</v>
      </c>
      <c r="E595" s="168" t="s">
        <v>2528</v>
      </c>
      <c r="F595" s="6"/>
      <c r="G595" s="6" t="s">
        <v>3</v>
      </c>
      <c r="H595" s="915">
        <v>14</v>
      </c>
      <c r="I595" s="607">
        <f t="shared" si="45"/>
        <v>7</v>
      </c>
      <c r="J595" s="599">
        <f t="shared" si="46"/>
        <v>4.666666666666667</v>
      </c>
      <c r="K595" s="599">
        <f t="shared" si="47"/>
        <v>16.8</v>
      </c>
      <c r="L595" s="600">
        <v>42799</v>
      </c>
      <c r="M595" s="8" t="s">
        <v>2504</v>
      </c>
      <c r="N595" s="177">
        <v>1</v>
      </c>
      <c r="O595" s="5"/>
      <c r="R595" s="713">
        <f t="shared" si="51"/>
        <v>14</v>
      </c>
    </row>
    <row r="596" spans="1:18" s="161" customFormat="1" ht="17.25" customHeight="1" x14ac:dyDescent="0.25">
      <c r="A596" s="469" t="s">
        <v>2015</v>
      </c>
      <c r="B596" s="886" t="s">
        <v>2506</v>
      </c>
      <c r="C596" s="886" t="s">
        <v>2513</v>
      </c>
      <c r="D596" s="168" t="s">
        <v>1604</v>
      </c>
      <c r="E596" s="168" t="s">
        <v>2529</v>
      </c>
      <c r="F596" s="6"/>
      <c r="G596" s="6" t="s">
        <v>3</v>
      </c>
      <c r="H596" s="915">
        <v>67.12</v>
      </c>
      <c r="I596" s="607">
        <f t="shared" si="45"/>
        <v>33.56</v>
      </c>
      <c r="J596" s="599">
        <f t="shared" si="46"/>
        <v>22.373333333333335</v>
      </c>
      <c r="K596" s="599">
        <f t="shared" si="47"/>
        <v>80.544000000000011</v>
      </c>
      <c r="L596" s="600">
        <v>42799</v>
      </c>
      <c r="M596" s="8" t="s">
        <v>2504</v>
      </c>
      <c r="N596" s="177">
        <v>1</v>
      </c>
      <c r="O596" s="5"/>
      <c r="R596" s="713">
        <f t="shared" si="51"/>
        <v>67.12</v>
      </c>
    </row>
    <row r="597" spans="1:18" s="161" customFormat="1" ht="17.25" customHeight="1" x14ac:dyDescent="0.25">
      <c r="A597" s="469" t="s">
        <v>2015</v>
      </c>
      <c r="B597" s="886" t="s">
        <v>2506</v>
      </c>
      <c r="C597" s="886" t="s">
        <v>2514</v>
      </c>
      <c r="D597" s="168" t="s">
        <v>1603</v>
      </c>
      <c r="E597" s="168" t="s">
        <v>2529</v>
      </c>
      <c r="F597" s="6"/>
      <c r="G597" s="6" t="s">
        <v>3</v>
      </c>
      <c r="H597" s="915">
        <v>67.12</v>
      </c>
      <c r="I597" s="607">
        <f t="shared" si="45"/>
        <v>33.56</v>
      </c>
      <c r="J597" s="599">
        <f t="shared" si="46"/>
        <v>22.373333333333335</v>
      </c>
      <c r="K597" s="599">
        <f t="shared" si="47"/>
        <v>80.544000000000011</v>
      </c>
      <c r="L597" s="600">
        <v>42799</v>
      </c>
      <c r="M597" s="8" t="s">
        <v>2504</v>
      </c>
      <c r="N597" s="177">
        <v>1</v>
      </c>
      <c r="O597" s="5"/>
      <c r="R597" s="713">
        <f t="shared" si="51"/>
        <v>67.12</v>
      </c>
    </row>
    <row r="598" spans="1:18" s="161" customFormat="1" ht="17.25" customHeight="1" x14ac:dyDescent="0.25">
      <c r="A598" s="469" t="s">
        <v>2015</v>
      </c>
      <c r="B598" s="886" t="s">
        <v>2507</v>
      </c>
      <c r="C598" s="886" t="s">
        <v>2515</v>
      </c>
      <c r="D598" s="168" t="s">
        <v>2523</v>
      </c>
      <c r="E598" s="168" t="s">
        <v>641</v>
      </c>
      <c r="F598" s="6"/>
      <c r="G598" s="6" t="s">
        <v>3</v>
      </c>
      <c r="H598" s="915">
        <v>39.369999999999997</v>
      </c>
      <c r="I598" s="607">
        <f t="shared" si="45"/>
        <v>19.684999999999999</v>
      </c>
      <c r="J598" s="599">
        <f t="shared" si="46"/>
        <v>13.123333333333333</v>
      </c>
      <c r="K598" s="599">
        <f t="shared" si="47"/>
        <v>47.244</v>
      </c>
      <c r="L598" s="600">
        <v>42799</v>
      </c>
      <c r="M598" s="8" t="s">
        <v>2504</v>
      </c>
      <c r="N598" s="177">
        <v>1</v>
      </c>
      <c r="O598" s="5"/>
      <c r="R598" s="713">
        <f t="shared" si="51"/>
        <v>39.369999999999997</v>
      </c>
    </row>
    <row r="599" spans="1:18" s="161" customFormat="1" ht="17.25" customHeight="1" x14ac:dyDescent="0.25">
      <c r="A599" s="469" t="s">
        <v>2015</v>
      </c>
      <c r="B599" s="886" t="s">
        <v>2335</v>
      </c>
      <c r="C599" s="886" t="s">
        <v>2516</v>
      </c>
      <c r="D599" s="168" t="s">
        <v>2524</v>
      </c>
      <c r="E599" s="168" t="s">
        <v>690</v>
      </c>
      <c r="F599" s="6"/>
      <c r="G599" s="6" t="s">
        <v>3</v>
      </c>
      <c r="H599" s="915">
        <v>24.35</v>
      </c>
      <c r="I599" s="607">
        <f t="shared" si="45"/>
        <v>12.175000000000001</v>
      </c>
      <c r="J599" s="599">
        <f t="shared" si="46"/>
        <v>8.1166666666666671</v>
      </c>
      <c r="K599" s="599">
        <f t="shared" si="47"/>
        <v>29.220000000000002</v>
      </c>
      <c r="L599" s="600">
        <v>42799</v>
      </c>
      <c r="M599" s="8" t="s">
        <v>2504</v>
      </c>
      <c r="N599" s="177">
        <v>1</v>
      </c>
      <c r="O599" s="5"/>
      <c r="R599" s="713">
        <f t="shared" si="51"/>
        <v>24.35</v>
      </c>
    </row>
    <row r="600" spans="1:18" s="161" customFormat="1" ht="17.25" customHeight="1" x14ac:dyDescent="0.25">
      <c r="A600" s="469" t="s">
        <v>2015</v>
      </c>
      <c r="B600" s="886" t="s">
        <v>2397</v>
      </c>
      <c r="C600" s="886" t="s">
        <v>2517</v>
      </c>
      <c r="D600" s="168" t="s">
        <v>2525</v>
      </c>
      <c r="E600" s="168" t="s">
        <v>2530</v>
      </c>
      <c r="F600" s="6"/>
      <c r="G600" s="6" t="s">
        <v>3</v>
      </c>
      <c r="H600" s="915">
        <v>40.700000000000003</v>
      </c>
      <c r="I600" s="607">
        <f t="shared" si="45"/>
        <v>20.350000000000001</v>
      </c>
      <c r="J600" s="599">
        <f t="shared" si="46"/>
        <v>13.566666666666668</v>
      </c>
      <c r="K600" s="599">
        <f t="shared" si="47"/>
        <v>48.84</v>
      </c>
      <c r="L600" s="600">
        <v>42799</v>
      </c>
      <c r="M600" s="8" t="s">
        <v>2504</v>
      </c>
      <c r="N600" s="177">
        <v>2</v>
      </c>
      <c r="O600" s="5"/>
      <c r="R600" s="713">
        <f t="shared" si="51"/>
        <v>81.400000000000006</v>
      </c>
    </row>
    <row r="601" spans="1:18" s="161" customFormat="1" ht="17.25" customHeight="1" x14ac:dyDescent="0.25">
      <c r="A601" s="469" t="s">
        <v>2015</v>
      </c>
      <c r="B601" s="886" t="s">
        <v>2397</v>
      </c>
      <c r="C601" s="886" t="s">
        <v>2518</v>
      </c>
      <c r="D601" s="168" t="s">
        <v>2526</v>
      </c>
      <c r="E601" s="168" t="s">
        <v>2531</v>
      </c>
      <c r="F601" s="6"/>
      <c r="G601" s="6" t="s">
        <v>3</v>
      </c>
      <c r="H601" s="915">
        <v>38.22</v>
      </c>
      <c r="I601" s="607">
        <f t="shared" si="45"/>
        <v>19.11</v>
      </c>
      <c r="J601" s="599">
        <f t="shared" si="46"/>
        <v>12.74</v>
      </c>
      <c r="K601" s="599">
        <f t="shared" si="47"/>
        <v>45.863999999999997</v>
      </c>
      <c r="L601" s="600">
        <v>42799</v>
      </c>
      <c r="M601" s="8" t="s">
        <v>2504</v>
      </c>
      <c r="N601" s="177">
        <v>1</v>
      </c>
      <c r="O601" s="5"/>
      <c r="R601" s="713">
        <f t="shared" si="51"/>
        <v>38.22</v>
      </c>
    </row>
    <row r="602" spans="1:18" ht="17.25" customHeight="1" x14ac:dyDescent="0.25">
      <c r="A602" s="469" t="s">
        <v>2015</v>
      </c>
      <c r="B602" s="887" t="s">
        <v>2481</v>
      </c>
      <c r="C602" s="887" t="s">
        <v>2618</v>
      </c>
      <c r="D602" s="170" t="s">
        <v>2592</v>
      </c>
      <c r="E602" s="170" t="s">
        <v>1022</v>
      </c>
      <c r="F602" s="8"/>
      <c r="G602" s="6" t="s">
        <v>3</v>
      </c>
      <c r="H602" s="915">
        <v>27.27</v>
      </c>
      <c r="I602" s="607">
        <f t="shared" ref="I602:I666" si="52">+H602/2</f>
        <v>13.635</v>
      </c>
      <c r="J602" s="599">
        <f t="shared" ref="J602:J666" si="53">+H602/3</f>
        <v>9.09</v>
      </c>
      <c r="K602" s="599">
        <f t="shared" ref="K602:K666" si="54">+H602+(H602*20%)</f>
        <v>32.724000000000004</v>
      </c>
      <c r="L602" s="600">
        <v>42799</v>
      </c>
      <c r="M602" s="8" t="s">
        <v>2504</v>
      </c>
      <c r="N602" s="177">
        <v>1</v>
      </c>
      <c r="O602" s="4"/>
      <c r="R602" s="713">
        <f t="shared" si="51"/>
        <v>27.27</v>
      </c>
    </row>
    <row r="603" spans="1:18" ht="17.25" customHeight="1" x14ac:dyDescent="0.25">
      <c r="A603" s="469" t="s">
        <v>2015</v>
      </c>
      <c r="B603" s="887" t="s">
        <v>2481</v>
      </c>
      <c r="C603" s="887" t="s">
        <v>2619</v>
      </c>
      <c r="D603" s="170" t="s">
        <v>2593</v>
      </c>
      <c r="E603" s="170" t="s">
        <v>911</v>
      </c>
      <c r="F603" s="8"/>
      <c r="G603" s="6" t="s">
        <v>3</v>
      </c>
      <c r="H603" s="915">
        <v>27.27</v>
      </c>
      <c r="I603" s="607">
        <f t="shared" si="52"/>
        <v>13.635</v>
      </c>
      <c r="J603" s="599">
        <f t="shared" si="53"/>
        <v>9.09</v>
      </c>
      <c r="K603" s="599">
        <f t="shared" si="54"/>
        <v>32.724000000000004</v>
      </c>
      <c r="L603" s="600">
        <v>42799</v>
      </c>
      <c r="M603" s="8" t="s">
        <v>2504</v>
      </c>
      <c r="N603" s="177">
        <v>3</v>
      </c>
      <c r="O603" s="4"/>
      <c r="R603" s="713">
        <f t="shared" si="51"/>
        <v>81.81</v>
      </c>
    </row>
    <row r="604" spans="1:18" ht="17.25" customHeight="1" x14ac:dyDescent="0.25">
      <c r="A604" s="469" t="s">
        <v>2015</v>
      </c>
      <c r="B604" s="887" t="s">
        <v>2481</v>
      </c>
      <c r="C604" s="887" t="s">
        <v>3918</v>
      </c>
      <c r="D604" s="170" t="s">
        <v>2594</v>
      </c>
      <c r="E604" s="170" t="s">
        <v>2598</v>
      </c>
      <c r="F604" s="8"/>
      <c r="G604" s="6" t="s">
        <v>3</v>
      </c>
      <c r="H604" s="915">
        <v>27.27</v>
      </c>
      <c r="I604" s="607">
        <f t="shared" si="52"/>
        <v>13.635</v>
      </c>
      <c r="J604" s="599">
        <f t="shared" si="53"/>
        <v>9.09</v>
      </c>
      <c r="K604" s="599">
        <f t="shared" si="54"/>
        <v>32.724000000000004</v>
      </c>
      <c r="L604" s="600">
        <v>42799</v>
      </c>
      <c r="M604" s="8" t="s">
        <v>2504</v>
      </c>
      <c r="N604" s="177">
        <v>4</v>
      </c>
      <c r="O604" s="4"/>
      <c r="R604" s="713">
        <f t="shared" si="51"/>
        <v>109.08</v>
      </c>
    </row>
    <row r="605" spans="1:18" ht="17.25" customHeight="1" x14ac:dyDescent="0.25">
      <c r="A605" s="469" t="s">
        <v>2015</v>
      </c>
      <c r="B605" s="887" t="s">
        <v>2818</v>
      </c>
      <c r="C605" s="887" t="s">
        <v>157</v>
      </c>
      <c r="D605" s="170" t="s">
        <v>2595</v>
      </c>
      <c r="E605" s="170" t="s">
        <v>2599</v>
      </c>
      <c r="F605" s="8"/>
      <c r="G605" s="6" t="s">
        <v>3</v>
      </c>
      <c r="H605" s="915">
        <v>58.19</v>
      </c>
      <c r="I605" s="607">
        <f t="shared" si="52"/>
        <v>29.094999999999999</v>
      </c>
      <c r="J605" s="599">
        <f t="shared" si="53"/>
        <v>19.396666666666665</v>
      </c>
      <c r="K605" s="599">
        <f t="shared" si="54"/>
        <v>69.828000000000003</v>
      </c>
      <c r="L605" s="600">
        <v>42799</v>
      </c>
      <c r="M605" s="8" t="s">
        <v>2504</v>
      </c>
      <c r="N605" s="177">
        <v>1</v>
      </c>
      <c r="O605" s="4"/>
      <c r="R605" s="713">
        <f t="shared" si="51"/>
        <v>58.19</v>
      </c>
    </row>
    <row r="606" spans="1:18" ht="17.25" customHeight="1" x14ac:dyDescent="0.25">
      <c r="A606" s="469" t="s">
        <v>2015</v>
      </c>
      <c r="B606" s="887" t="s">
        <v>2481</v>
      </c>
      <c r="C606" s="887" t="s">
        <v>2656</v>
      </c>
      <c r="D606" s="170" t="s">
        <v>2596</v>
      </c>
      <c r="E606" s="170" t="s">
        <v>1821</v>
      </c>
      <c r="F606" s="8"/>
      <c r="G606" s="6" t="s">
        <v>3</v>
      </c>
      <c r="H606" s="915">
        <v>36.200000000000003</v>
      </c>
      <c r="I606" s="607">
        <f t="shared" si="52"/>
        <v>18.100000000000001</v>
      </c>
      <c r="J606" s="599">
        <f t="shared" si="53"/>
        <v>12.066666666666668</v>
      </c>
      <c r="K606" s="599">
        <f t="shared" si="54"/>
        <v>43.440000000000005</v>
      </c>
      <c r="L606" s="600">
        <v>42799</v>
      </c>
      <c r="M606" s="8" t="s">
        <v>2504</v>
      </c>
      <c r="N606" s="177">
        <v>7</v>
      </c>
      <c r="O606" s="4"/>
      <c r="R606" s="713">
        <f t="shared" si="51"/>
        <v>253.40000000000003</v>
      </c>
    </row>
    <row r="607" spans="1:18" ht="17.25" customHeight="1" x14ac:dyDescent="0.25">
      <c r="A607" s="469" t="s">
        <v>2015</v>
      </c>
      <c r="B607" s="887" t="s">
        <v>2589</v>
      </c>
      <c r="C607" s="887" t="s">
        <v>2591</v>
      </c>
      <c r="D607" s="170" t="s">
        <v>2776</v>
      </c>
      <c r="E607" s="170" t="s">
        <v>2777</v>
      </c>
      <c r="F607" s="8"/>
      <c r="G607" s="6" t="s">
        <v>3</v>
      </c>
      <c r="H607" s="915">
        <v>34.89</v>
      </c>
      <c r="I607" s="607">
        <f t="shared" si="52"/>
        <v>17.445</v>
      </c>
      <c r="J607" s="599">
        <f t="shared" si="53"/>
        <v>11.63</v>
      </c>
      <c r="K607" s="599">
        <f t="shared" si="54"/>
        <v>41.868000000000002</v>
      </c>
      <c r="L607" s="600">
        <v>42799</v>
      </c>
      <c r="M607" s="8" t="s">
        <v>2504</v>
      </c>
      <c r="N607" s="177">
        <v>4</v>
      </c>
      <c r="O607" s="4"/>
      <c r="R607" s="713">
        <f t="shared" si="51"/>
        <v>139.56</v>
      </c>
    </row>
    <row r="608" spans="1:18" ht="17.25" customHeight="1" x14ac:dyDescent="0.25">
      <c r="A608" s="469" t="s">
        <v>2015</v>
      </c>
      <c r="B608" s="887" t="s">
        <v>2578</v>
      </c>
      <c r="C608" s="887" t="s">
        <v>2614</v>
      </c>
      <c r="D608" s="170" t="s">
        <v>2597</v>
      </c>
      <c r="E608" s="170" t="s">
        <v>2181</v>
      </c>
      <c r="F608" s="8"/>
      <c r="G608" s="6" t="s">
        <v>3</v>
      </c>
      <c r="H608" s="915">
        <v>41.47</v>
      </c>
      <c r="I608" s="607">
        <f t="shared" si="52"/>
        <v>20.734999999999999</v>
      </c>
      <c r="J608" s="599">
        <f t="shared" si="53"/>
        <v>13.823333333333332</v>
      </c>
      <c r="K608" s="599">
        <f t="shared" si="54"/>
        <v>49.763999999999996</v>
      </c>
      <c r="L608" s="600">
        <v>42799</v>
      </c>
      <c r="M608" s="8" t="s">
        <v>2504</v>
      </c>
      <c r="N608" s="177">
        <v>2</v>
      </c>
      <c r="O608" s="4"/>
      <c r="R608" s="713">
        <f t="shared" si="51"/>
        <v>82.94</v>
      </c>
    </row>
    <row r="609" spans="1:18" ht="17.25" customHeight="1" x14ac:dyDescent="0.25">
      <c r="A609" s="469" t="s">
        <v>2015</v>
      </c>
      <c r="B609" s="887" t="s">
        <v>2578</v>
      </c>
      <c r="C609" s="887" t="s">
        <v>2614</v>
      </c>
      <c r="D609" s="170" t="s">
        <v>2597</v>
      </c>
      <c r="E609" s="170" t="s">
        <v>2600</v>
      </c>
      <c r="F609" s="8"/>
      <c r="G609" s="6" t="s">
        <v>3</v>
      </c>
      <c r="H609" s="915">
        <v>41.47</v>
      </c>
      <c r="I609" s="607">
        <f t="shared" si="52"/>
        <v>20.734999999999999</v>
      </c>
      <c r="J609" s="599">
        <f t="shared" si="53"/>
        <v>13.823333333333332</v>
      </c>
      <c r="K609" s="599">
        <f t="shared" si="54"/>
        <v>49.763999999999996</v>
      </c>
      <c r="L609" s="600">
        <v>42799</v>
      </c>
      <c r="M609" s="8" t="s">
        <v>2504</v>
      </c>
      <c r="N609" s="177">
        <v>2</v>
      </c>
      <c r="O609" s="4"/>
      <c r="R609" s="713">
        <f t="shared" si="51"/>
        <v>82.94</v>
      </c>
    </row>
    <row r="610" spans="1:18" ht="17.25" customHeight="1" x14ac:dyDescent="0.25">
      <c r="A610" s="469" t="s">
        <v>2015</v>
      </c>
      <c r="B610" s="887" t="s">
        <v>2601</v>
      </c>
      <c r="C610" s="887" t="s">
        <v>2602</v>
      </c>
      <c r="D610" s="170" t="s">
        <v>2603</v>
      </c>
      <c r="E610" s="170"/>
      <c r="F610" s="8"/>
      <c r="G610" s="6" t="s">
        <v>3</v>
      </c>
      <c r="H610" s="915">
        <v>15.86</v>
      </c>
      <c r="I610" s="607">
        <f t="shared" si="52"/>
        <v>7.93</v>
      </c>
      <c r="J610" s="599">
        <f t="shared" si="53"/>
        <v>5.2866666666666662</v>
      </c>
      <c r="K610" s="599">
        <f t="shared" si="54"/>
        <v>19.032</v>
      </c>
      <c r="L610" s="600">
        <v>42799</v>
      </c>
      <c r="M610" s="8" t="s">
        <v>2504</v>
      </c>
      <c r="N610" s="177">
        <v>4</v>
      </c>
      <c r="O610" s="4"/>
      <c r="R610" s="713">
        <f t="shared" si="51"/>
        <v>63.44</v>
      </c>
    </row>
    <row r="611" spans="1:18" x14ac:dyDescent="0.25">
      <c r="A611" s="605" t="s">
        <v>1307</v>
      </c>
      <c r="B611" s="887" t="s">
        <v>2601</v>
      </c>
      <c r="C611" s="887" t="s">
        <v>2602</v>
      </c>
      <c r="D611" s="170" t="s">
        <v>2691</v>
      </c>
      <c r="E611" s="170" t="s">
        <v>2702</v>
      </c>
      <c r="F611" s="8"/>
      <c r="G611" s="6" t="s">
        <v>3</v>
      </c>
      <c r="H611" s="915">
        <v>15.86</v>
      </c>
      <c r="I611" s="607">
        <f t="shared" si="52"/>
        <v>7.93</v>
      </c>
      <c r="J611" s="599">
        <f t="shared" si="53"/>
        <v>5.2866666666666662</v>
      </c>
      <c r="K611" s="599">
        <f t="shared" si="54"/>
        <v>19.032</v>
      </c>
      <c r="L611" s="600">
        <v>42799</v>
      </c>
      <c r="M611" s="8" t="s">
        <v>2504</v>
      </c>
      <c r="N611" s="177">
        <v>1</v>
      </c>
      <c r="O611" s="4"/>
      <c r="R611" s="713">
        <f t="shared" si="51"/>
        <v>15.86</v>
      </c>
    </row>
    <row r="612" spans="1:18" x14ac:dyDescent="0.25">
      <c r="A612" s="605" t="s">
        <v>1307</v>
      </c>
      <c r="B612" s="887" t="s">
        <v>2601</v>
      </c>
      <c r="C612" s="887" t="s">
        <v>2658</v>
      </c>
      <c r="D612" s="170" t="s">
        <v>2667</v>
      </c>
      <c r="E612" s="170" t="s">
        <v>622</v>
      </c>
      <c r="F612" s="8"/>
      <c r="G612" s="6" t="s">
        <v>3</v>
      </c>
      <c r="H612" s="915">
        <v>15.86</v>
      </c>
      <c r="I612" s="607">
        <f t="shared" si="52"/>
        <v>7.93</v>
      </c>
      <c r="J612" s="599">
        <f t="shared" si="53"/>
        <v>5.2866666666666662</v>
      </c>
      <c r="K612" s="599">
        <f t="shared" si="54"/>
        <v>19.032</v>
      </c>
      <c r="L612" s="600">
        <v>42799</v>
      </c>
      <c r="M612" s="8" t="s">
        <v>2504</v>
      </c>
      <c r="N612" s="177">
        <v>4</v>
      </c>
      <c r="O612" s="4"/>
      <c r="R612" s="713">
        <f t="shared" si="51"/>
        <v>63.44</v>
      </c>
    </row>
    <row r="613" spans="1:18" x14ac:dyDescent="0.25">
      <c r="A613" s="605" t="s">
        <v>1307</v>
      </c>
      <c r="B613" s="887" t="s">
        <v>2679</v>
      </c>
      <c r="C613" s="887" t="s">
        <v>1526</v>
      </c>
      <c r="D613" s="170" t="s">
        <v>2692</v>
      </c>
      <c r="E613" s="170" t="s">
        <v>2703</v>
      </c>
      <c r="F613" s="8"/>
      <c r="G613" s="6" t="s">
        <v>3</v>
      </c>
      <c r="H613" s="915">
        <v>69.84</v>
      </c>
      <c r="I613" s="607">
        <f t="shared" si="52"/>
        <v>34.92</v>
      </c>
      <c r="J613" s="599">
        <f t="shared" si="53"/>
        <v>23.28</v>
      </c>
      <c r="K613" s="599">
        <f t="shared" si="54"/>
        <v>83.808000000000007</v>
      </c>
      <c r="L613" s="600">
        <v>42799</v>
      </c>
      <c r="M613" s="8" t="s">
        <v>2504</v>
      </c>
      <c r="N613" s="177">
        <v>2</v>
      </c>
      <c r="O613" s="4"/>
      <c r="R613" s="713">
        <f t="shared" si="51"/>
        <v>139.68</v>
      </c>
    </row>
    <row r="614" spans="1:18" x14ac:dyDescent="0.25">
      <c r="A614" s="605" t="s">
        <v>1307</v>
      </c>
      <c r="B614" s="887" t="s">
        <v>2588</v>
      </c>
      <c r="C614" s="887" t="s">
        <v>2659</v>
      </c>
      <c r="D614" s="170" t="s">
        <v>2668</v>
      </c>
      <c r="E614" s="170" t="s">
        <v>1022</v>
      </c>
      <c r="F614" s="8"/>
      <c r="G614" s="6" t="s">
        <v>3</v>
      </c>
      <c r="H614" s="915">
        <v>37.22</v>
      </c>
      <c r="I614" s="607">
        <f t="shared" si="52"/>
        <v>18.61</v>
      </c>
      <c r="J614" s="599">
        <f t="shared" si="53"/>
        <v>12.406666666666666</v>
      </c>
      <c r="K614" s="599">
        <f t="shared" si="54"/>
        <v>44.664000000000001</v>
      </c>
      <c r="L614" s="600">
        <v>42799</v>
      </c>
      <c r="M614" s="8" t="s">
        <v>2504</v>
      </c>
      <c r="N614" s="177">
        <v>1</v>
      </c>
      <c r="O614" s="4"/>
      <c r="R614" s="713">
        <f t="shared" si="51"/>
        <v>37.22</v>
      </c>
    </row>
    <row r="615" spans="1:18" x14ac:dyDescent="0.25">
      <c r="A615" s="605" t="s">
        <v>1307</v>
      </c>
      <c r="B615" s="887" t="s">
        <v>2588</v>
      </c>
      <c r="C615" s="887" t="s">
        <v>2660</v>
      </c>
      <c r="D615" s="170" t="s">
        <v>2669</v>
      </c>
      <c r="E615" s="170" t="s">
        <v>1022</v>
      </c>
      <c r="F615" s="8"/>
      <c r="G615" s="6" t="s">
        <v>3</v>
      </c>
      <c r="H615" s="915">
        <v>35.74</v>
      </c>
      <c r="I615" s="607">
        <f t="shared" si="52"/>
        <v>17.87</v>
      </c>
      <c r="J615" s="599">
        <f t="shared" si="53"/>
        <v>11.913333333333334</v>
      </c>
      <c r="K615" s="599">
        <f t="shared" si="54"/>
        <v>42.888000000000005</v>
      </c>
      <c r="L615" s="600">
        <v>42799</v>
      </c>
      <c r="M615" s="8" t="s">
        <v>2504</v>
      </c>
      <c r="N615" s="177">
        <v>2</v>
      </c>
      <c r="O615" s="4"/>
      <c r="R615" s="713">
        <f t="shared" si="51"/>
        <v>71.48</v>
      </c>
    </row>
    <row r="616" spans="1:18" x14ac:dyDescent="0.25">
      <c r="A616" s="605" t="s">
        <v>1307</v>
      </c>
      <c r="B616" s="887" t="s">
        <v>2588</v>
      </c>
      <c r="C616" s="887" t="s">
        <v>2680</v>
      </c>
      <c r="D616" s="170" t="s">
        <v>2693</v>
      </c>
      <c r="E616" s="170" t="s">
        <v>2704</v>
      </c>
      <c r="F616" s="8"/>
      <c r="G616" s="6" t="s">
        <v>3</v>
      </c>
      <c r="H616" s="915">
        <v>31.29</v>
      </c>
      <c r="I616" s="607">
        <f t="shared" si="52"/>
        <v>15.645</v>
      </c>
      <c r="J616" s="599">
        <f t="shared" si="53"/>
        <v>10.43</v>
      </c>
      <c r="K616" s="599">
        <f t="shared" si="54"/>
        <v>37.548000000000002</v>
      </c>
      <c r="L616" s="600">
        <v>42799</v>
      </c>
      <c r="M616" s="8" t="s">
        <v>2504</v>
      </c>
      <c r="N616" s="177">
        <v>5</v>
      </c>
      <c r="O616" s="4"/>
      <c r="R616" s="713">
        <f t="shared" si="51"/>
        <v>156.44999999999999</v>
      </c>
    </row>
    <row r="617" spans="1:18" x14ac:dyDescent="0.25">
      <c r="A617" s="605" t="s">
        <v>1307</v>
      </c>
      <c r="B617" s="887" t="s">
        <v>2655</v>
      </c>
      <c r="C617" s="887" t="s">
        <v>2681</v>
      </c>
      <c r="D617" s="170" t="s">
        <v>2694</v>
      </c>
      <c r="E617" s="170" t="s">
        <v>2181</v>
      </c>
      <c r="F617" s="8"/>
      <c r="G617" s="6" t="s">
        <v>3</v>
      </c>
      <c r="H617" s="915">
        <v>44.02</v>
      </c>
      <c r="I617" s="607">
        <f t="shared" si="52"/>
        <v>22.01</v>
      </c>
      <c r="J617" s="599">
        <f t="shared" si="53"/>
        <v>14.673333333333334</v>
      </c>
      <c r="K617" s="599">
        <f t="shared" si="54"/>
        <v>52.824000000000005</v>
      </c>
      <c r="L617" s="600">
        <v>42799</v>
      </c>
      <c r="M617" s="8" t="s">
        <v>2504</v>
      </c>
      <c r="N617" s="177">
        <v>1</v>
      </c>
      <c r="O617" s="4"/>
      <c r="R617" s="713">
        <f t="shared" si="51"/>
        <v>44.02</v>
      </c>
    </row>
    <row r="618" spans="1:18" x14ac:dyDescent="0.25">
      <c r="A618" s="605" t="s">
        <v>1307</v>
      </c>
      <c r="B618" s="887" t="s">
        <v>2412</v>
      </c>
      <c r="C618" s="887" t="s">
        <v>2682</v>
      </c>
      <c r="D618" s="170" t="s">
        <v>2695</v>
      </c>
      <c r="E618" s="170" t="s">
        <v>2705</v>
      </c>
      <c r="F618" s="8"/>
      <c r="G618" s="6" t="s">
        <v>3</v>
      </c>
      <c r="H618" s="915">
        <v>32.46</v>
      </c>
      <c r="I618" s="607">
        <f t="shared" si="52"/>
        <v>16.23</v>
      </c>
      <c r="J618" s="599">
        <f t="shared" si="53"/>
        <v>10.82</v>
      </c>
      <c r="K618" s="599">
        <f t="shared" si="54"/>
        <v>38.951999999999998</v>
      </c>
      <c r="L618" s="600">
        <v>42799</v>
      </c>
      <c r="M618" s="8" t="s">
        <v>2504</v>
      </c>
      <c r="N618" s="177">
        <v>1</v>
      </c>
      <c r="O618" s="4"/>
      <c r="R618" s="713">
        <f t="shared" si="51"/>
        <v>32.46</v>
      </c>
    </row>
    <row r="619" spans="1:18" x14ac:dyDescent="0.25">
      <c r="A619" s="605" t="s">
        <v>1307</v>
      </c>
      <c r="B619" s="887" t="s">
        <v>2412</v>
      </c>
      <c r="C619" s="887" t="s">
        <v>2683</v>
      </c>
      <c r="D619" s="170" t="s">
        <v>2426</v>
      </c>
      <c r="E619" s="170" t="s">
        <v>1255</v>
      </c>
      <c r="F619" s="8"/>
      <c r="G619" s="6" t="s">
        <v>3</v>
      </c>
      <c r="H619" s="915">
        <v>31.78</v>
      </c>
      <c r="I619" s="607">
        <f t="shared" si="52"/>
        <v>15.89</v>
      </c>
      <c r="J619" s="599">
        <f t="shared" si="53"/>
        <v>10.593333333333334</v>
      </c>
      <c r="K619" s="599">
        <f t="shared" si="54"/>
        <v>38.136000000000003</v>
      </c>
      <c r="L619" s="600">
        <v>42799</v>
      </c>
      <c r="M619" s="8" t="s">
        <v>2504</v>
      </c>
      <c r="N619" s="177">
        <v>2</v>
      </c>
      <c r="O619" s="4"/>
      <c r="R619" s="713">
        <f t="shared" si="51"/>
        <v>63.56</v>
      </c>
    </row>
    <row r="620" spans="1:18" x14ac:dyDescent="0.25">
      <c r="A620" s="605" t="s">
        <v>1307</v>
      </c>
      <c r="B620" s="887" t="s">
        <v>2412</v>
      </c>
      <c r="C620" s="887" t="s">
        <v>2683</v>
      </c>
      <c r="D620" s="170" t="s">
        <v>2426</v>
      </c>
      <c r="E620" s="170" t="s">
        <v>622</v>
      </c>
      <c r="F620" s="8"/>
      <c r="G620" s="6" t="s">
        <v>3</v>
      </c>
      <c r="H620" s="915">
        <v>31.78</v>
      </c>
      <c r="I620" s="607">
        <f t="shared" si="52"/>
        <v>15.89</v>
      </c>
      <c r="J620" s="599">
        <f t="shared" si="53"/>
        <v>10.593333333333334</v>
      </c>
      <c r="K620" s="599">
        <f t="shared" si="54"/>
        <v>38.136000000000003</v>
      </c>
      <c r="L620" s="600">
        <v>42799</v>
      </c>
      <c r="M620" s="8" t="s">
        <v>2504</v>
      </c>
      <c r="N620" s="177">
        <v>1</v>
      </c>
      <c r="O620" s="4"/>
      <c r="R620" s="713">
        <f t="shared" si="51"/>
        <v>31.78</v>
      </c>
    </row>
    <row r="621" spans="1:18" x14ac:dyDescent="0.25">
      <c r="A621" s="605" t="s">
        <v>1307</v>
      </c>
      <c r="B621" s="887" t="s">
        <v>2412</v>
      </c>
      <c r="C621" s="887" t="s">
        <v>2684</v>
      </c>
      <c r="D621" s="170" t="s">
        <v>2696</v>
      </c>
      <c r="E621" s="170" t="s">
        <v>1255</v>
      </c>
      <c r="F621" s="8"/>
      <c r="G621" s="6" t="s">
        <v>3</v>
      </c>
      <c r="H621" s="915">
        <v>30.35</v>
      </c>
      <c r="I621" s="607">
        <f t="shared" si="52"/>
        <v>15.175000000000001</v>
      </c>
      <c r="J621" s="599">
        <f t="shared" si="53"/>
        <v>10.116666666666667</v>
      </c>
      <c r="K621" s="599">
        <f t="shared" si="54"/>
        <v>36.42</v>
      </c>
      <c r="L621" s="600">
        <v>42799</v>
      </c>
      <c r="M621" s="8" t="s">
        <v>2504</v>
      </c>
      <c r="N621" s="177">
        <v>3</v>
      </c>
      <c r="O621" s="4"/>
      <c r="R621" s="713">
        <f t="shared" si="51"/>
        <v>91.050000000000011</v>
      </c>
    </row>
    <row r="622" spans="1:18" x14ac:dyDescent="0.25">
      <c r="A622" s="605" t="s">
        <v>1307</v>
      </c>
      <c r="B622" s="887" t="s">
        <v>3700</v>
      </c>
      <c r="C622" s="887" t="s">
        <v>3702</v>
      </c>
      <c r="D622" s="170" t="s">
        <v>3703</v>
      </c>
      <c r="E622" s="170" t="s">
        <v>3793</v>
      </c>
      <c r="F622" s="8"/>
      <c r="G622" s="6" t="s">
        <v>3</v>
      </c>
      <c r="H622" s="915">
        <v>34.29</v>
      </c>
      <c r="I622" s="607"/>
      <c r="J622" s="599"/>
      <c r="K622" s="599"/>
      <c r="L622" s="600">
        <v>42799</v>
      </c>
      <c r="M622" s="8" t="s">
        <v>2504</v>
      </c>
      <c r="N622" s="177">
        <v>5</v>
      </c>
      <c r="O622" s="4"/>
      <c r="R622" s="713">
        <f t="shared" si="51"/>
        <v>171.45</v>
      </c>
    </row>
    <row r="623" spans="1:18" x14ac:dyDescent="0.25">
      <c r="A623" s="605" t="s">
        <v>1307</v>
      </c>
      <c r="B623" s="887" t="s">
        <v>3700</v>
      </c>
      <c r="C623" s="887" t="s">
        <v>3791</v>
      </c>
      <c r="D623" s="170" t="s">
        <v>3792</v>
      </c>
      <c r="E623" s="170" t="s">
        <v>690</v>
      </c>
      <c r="F623" s="8"/>
      <c r="G623" s="6" t="s">
        <v>3</v>
      </c>
      <c r="H623" s="915">
        <v>105.29</v>
      </c>
      <c r="I623" s="607"/>
      <c r="J623" s="599"/>
      <c r="K623" s="599"/>
      <c r="L623" s="600">
        <v>42799</v>
      </c>
      <c r="M623" s="8" t="s">
        <v>2504</v>
      </c>
      <c r="N623" s="177">
        <v>1</v>
      </c>
      <c r="O623" s="4"/>
      <c r="R623" s="713">
        <f t="shared" si="51"/>
        <v>105.29</v>
      </c>
    </row>
    <row r="624" spans="1:18" x14ac:dyDescent="0.25">
      <c r="A624" s="605" t="s">
        <v>1307</v>
      </c>
      <c r="B624" s="887" t="s">
        <v>2481</v>
      </c>
      <c r="C624" s="887" t="s">
        <v>2656</v>
      </c>
      <c r="D624" s="170" t="s">
        <v>2657</v>
      </c>
      <c r="E624" s="170" t="s">
        <v>2706</v>
      </c>
      <c r="F624" s="8"/>
      <c r="G624" s="6" t="s">
        <v>3</v>
      </c>
      <c r="H624" s="915">
        <v>31.29</v>
      </c>
      <c r="I624" s="607">
        <f t="shared" si="52"/>
        <v>15.645</v>
      </c>
      <c r="J624" s="599">
        <f t="shared" si="53"/>
        <v>10.43</v>
      </c>
      <c r="K624" s="599">
        <f t="shared" si="54"/>
        <v>37.548000000000002</v>
      </c>
      <c r="L624" s="600">
        <v>42799</v>
      </c>
      <c r="M624" s="8" t="s">
        <v>2504</v>
      </c>
      <c r="N624" s="177">
        <v>1</v>
      </c>
      <c r="O624" s="4"/>
      <c r="R624" s="713">
        <f t="shared" si="51"/>
        <v>31.29</v>
      </c>
    </row>
    <row r="625" spans="1:18" x14ac:dyDescent="0.25">
      <c r="A625" s="605" t="s">
        <v>1307</v>
      </c>
      <c r="B625" s="887" t="s">
        <v>2685</v>
      </c>
      <c r="C625" s="887" t="s">
        <v>2686</v>
      </c>
      <c r="D625" s="170" t="s">
        <v>2697</v>
      </c>
      <c r="E625" s="170" t="s">
        <v>2707</v>
      </c>
      <c r="F625" s="8"/>
      <c r="G625" s="6" t="s">
        <v>3</v>
      </c>
      <c r="H625" s="915">
        <v>31.25</v>
      </c>
      <c r="I625" s="607">
        <f t="shared" si="52"/>
        <v>15.625</v>
      </c>
      <c r="J625" s="599">
        <f t="shared" si="53"/>
        <v>10.416666666666666</v>
      </c>
      <c r="K625" s="599">
        <f t="shared" si="54"/>
        <v>37.5</v>
      </c>
      <c r="L625" s="600">
        <v>42799</v>
      </c>
      <c r="M625" s="8" t="s">
        <v>2504</v>
      </c>
      <c r="N625" s="177">
        <v>2</v>
      </c>
      <c r="O625" s="4"/>
      <c r="R625" s="713">
        <f t="shared" si="51"/>
        <v>62.5</v>
      </c>
    </row>
    <row r="626" spans="1:18" x14ac:dyDescent="0.25">
      <c r="A626" s="605" t="s">
        <v>1307</v>
      </c>
      <c r="B626" s="887" t="s">
        <v>2685</v>
      </c>
      <c r="C626" s="887" t="s">
        <v>2687</v>
      </c>
      <c r="D626" s="170" t="s">
        <v>2698</v>
      </c>
      <c r="E626" s="170" t="s">
        <v>2707</v>
      </c>
      <c r="F626" s="8"/>
      <c r="G626" s="6" t="s">
        <v>3</v>
      </c>
      <c r="H626" s="915">
        <v>31.25</v>
      </c>
      <c r="I626" s="607">
        <f t="shared" si="52"/>
        <v>15.625</v>
      </c>
      <c r="J626" s="599">
        <f t="shared" si="53"/>
        <v>10.416666666666666</v>
      </c>
      <c r="K626" s="599">
        <f t="shared" si="54"/>
        <v>37.5</v>
      </c>
      <c r="L626" s="600">
        <v>42799</v>
      </c>
      <c r="M626" s="8" t="s">
        <v>2504</v>
      </c>
      <c r="N626" s="177">
        <v>2</v>
      </c>
      <c r="O626" s="4"/>
      <c r="R626" s="713">
        <f t="shared" si="51"/>
        <v>62.5</v>
      </c>
    </row>
    <row r="627" spans="1:18" x14ac:dyDescent="0.25">
      <c r="A627" s="605" t="s">
        <v>1307</v>
      </c>
      <c r="B627" s="887" t="s">
        <v>2685</v>
      </c>
      <c r="C627" s="887" t="s">
        <v>2688</v>
      </c>
      <c r="D627" s="170" t="s">
        <v>2699</v>
      </c>
      <c r="E627" s="170" t="s">
        <v>2707</v>
      </c>
      <c r="F627" s="8"/>
      <c r="G627" s="6" t="s">
        <v>3</v>
      </c>
      <c r="H627" s="915">
        <v>30.25</v>
      </c>
      <c r="I627" s="607">
        <f t="shared" si="52"/>
        <v>15.125</v>
      </c>
      <c r="J627" s="599">
        <f t="shared" si="53"/>
        <v>10.083333333333334</v>
      </c>
      <c r="K627" s="599">
        <f t="shared" si="54"/>
        <v>36.299999999999997</v>
      </c>
      <c r="L627" s="600">
        <v>42799</v>
      </c>
      <c r="M627" s="8" t="s">
        <v>2504</v>
      </c>
      <c r="N627" s="177">
        <v>2</v>
      </c>
      <c r="O627" s="4"/>
      <c r="R627" s="713">
        <f t="shared" si="51"/>
        <v>60.5</v>
      </c>
    </row>
    <row r="628" spans="1:18" x14ac:dyDescent="0.25">
      <c r="A628" s="605" t="s">
        <v>1307</v>
      </c>
      <c r="B628" s="887" t="s">
        <v>2685</v>
      </c>
      <c r="C628" s="887" t="s">
        <v>2689</v>
      </c>
      <c r="D628" s="170" t="s">
        <v>2700</v>
      </c>
      <c r="E628" s="170" t="s">
        <v>2707</v>
      </c>
      <c r="F628" s="8"/>
      <c r="G628" s="6" t="s">
        <v>3</v>
      </c>
      <c r="H628" s="915">
        <v>30.25</v>
      </c>
      <c r="I628" s="607">
        <f t="shared" si="52"/>
        <v>15.125</v>
      </c>
      <c r="J628" s="599">
        <f t="shared" si="53"/>
        <v>10.083333333333334</v>
      </c>
      <c r="K628" s="599">
        <f t="shared" si="54"/>
        <v>36.299999999999997</v>
      </c>
      <c r="L628" s="600">
        <v>42799</v>
      </c>
      <c r="M628" s="8" t="s">
        <v>2504</v>
      </c>
      <c r="N628" s="177">
        <v>1</v>
      </c>
      <c r="O628" s="4"/>
      <c r="R628" s="713">
        <f t="shared" si="51"/>
        <v>30.25</v>
      </c>
    </row>
    <row r="629" spans="1:18" ht="14.25" customHeight="1" x14ac:dyDescent="0.25">
      <c r="A629" s="605" t="s">
        <v>1307</v>
      </c>
      <c r="B629" s="887" t="s">
        <v>2559</v>
      </c>
      <c r="C629" s="887" t="s">
        <v>2690</v>
      </c>
      <c r="D629" s="170" t="s">
        <v>2701</v>
      </c>
      <c r="E629" s="170" t="s">
        <v>1821</v>
      </c>
      <c r="F629" s="8"/>
      <c r="G629" s="6" t="s">
        <v>3</v>
      </c>
      <c r="H629" s="915">
        <v>9.56</v>
      </c>
      <c r="I629" s="607">
        <f t="shared" si="52"/>
        <v>4.78</v>
      </c>
      <c r="J629" s="599">
        <f t="shared" si="53"/>
        <v>3.186666666666667</v>
      </c>
      <c r="K629" s="599">
        <f t="shared" si="54"/>
        <v>11.472000000000001</v>
      </c>
      <c r="L629" s="600">
        <v>42799</v>
      </c>
      <c r="M629" s="8" t="s">
        <v>2504</v>
      </c>
      <c r="N629" s="177">
        <v>2</v>
      </c>
      <c r="O629" s="4"/>
      <c r="R629" s="713">
        <f t="shared" si="51"/>
        <v>19.12</v>
      </c>
    </row>
    <row r="630" spans="1:18" x14ac:dyDescent="0.25">
      <c r="A630" s="605" t="s">
        <v>1307</v>
      </c>
      <c r="B630" s="887" t="s">
        <v>2768</v>
      </c>
      <c r="C630" s="887" t="s">
        <v>2769</v>
      </c>
      <c r="D630" s="170" t="s">
        <v>2770</v>
      </c>
      <c r="E630" s="170" t="s">
        <v>2181</v>
      </c>
      <c r="F630" s="8"/>
      <c r="G630" s="6" t="s">
        <v>3</v>
      </c>
      <c r="H630" s="915">
        <v>14</v>
      </c>
      <c r="I630" s="607">
        <f t="shared" si="52"/>
        <v>7</v>
      </c>
      <c r="J630" s="599">
        <f t="shared" si="53"/>
        <v>4.666666666666667</v>
      </c>
      <c r="K630" s="599">
        <f t="shared" si="54"/>
        <v>16.8</v>
      </c>
      <c r="L630" s="600">
        <v>42799</v>
      </c>
      <c r="M630" s="8" t="s">
        <v>2504</v>
      </c>
      <c r="N630" s="177">
        <v>1</v>
      </c>
      <c r="O630" s="4"/>
      <c r="R630" s="713">
        <f t="shared" si="51"/>
        <v>14</v>
      </c>
    </row>
    <row r="631" spans="1:18" x14ac:dyDescent="0.25">
      <c r="A631" s="605" t="s">
        <v>1307</v>
      </c>
      <c r="B631" s="887" t="s">
        <v>2768</v>
      </c>
      <c r="C631" s="887" t="s">
        <v>2771</v>
      </c>
      <c r="D631" s="170" t="s">
        <v>2772</v>
      </c>
      <c r="E631" s="170" t="s">
        <v>1022</v>
      </c>
      <c r="F631" s="8"/>
      <c r="G631" s="6" t="s">
        <v>3</v>
      </c>
      <c r="H631" s="915">
        <v>14</v>
      </c>
      <c r="I631" s="607">
        <f t="shared" si="52"/>
        <v>7</v>
      </c>
      <c r="J631" s="599">
        <f t="shared" si="53"/>
        <v>4.666666666666667</v>
      </c>
      <c r="K631" s="599">
        <f t="shared" si="54"/>
        <v>16.8</v>
      </c>
      <c r="L631" s="600">
        <v>42799</v>
      </c>
      <c r="M631" s="8" t="s">
        <v>2504</v>
      </c>
      <c r="N631" s="177">
        <v>1</v>
      </c>
      <c r="O631" s="4"/>
      <c r="R631" s="713">
        <f t="shared" si="51"/>
        <v>14</v>
      </c>
    </row>
    <row r="632" spans="1:18" x14ac:dyDescent="0.25">
      <c r="A632" s="605" t="s">
        <v>1307</v>
      </c>
      <c r="B632" s="887" t="s">
        <v>2768</v>
      </c>
      <c r="C632" s="887" t="s">
        <v>2773</v>
      </c>
      <c r="D632" s="170" t="s">
        <v>2774</v>
      </c>
      <c r="E632" s="170" t="s">
        <v>1022</v>
      </c>
      <c r="F632" s="8"/>
      <c r="G632" s="6" t="s">
        <v>3</v>
      </c>
      <c r="H632" s="915">
        <v>14</v>
      </c>
      <c r="I632" s="607">
        <f t="shared" si="52"/>
        <v>7</v>
      </c>
      <c r="J632" s="599">
        <f t="shared" si="53"/>
        <v>4.666666666666667</v>
      </c>
      <c r="K632" s="599">
        <f t="shared" si="54"/>
        <v>16.8</v>
      </c>
      <c r="L632" s="600">
        <v>42799</v>
      </c>
      <c r="M632" s="8" t="s">
        <v>2504</v>
      </c>
      <c r="N632" s="177">
        <v>1</v>
      </c>
      <c r="O632" s="4"/>
      <c r="R632" s="713">
        <f t="shared" si="51"/>
        <v>14</v>
      </c>
    </row>
    <row r="633" spans="1:18" x14ac:dyDescent="0.25">
      <c r="A633" s="605" t="s">
        <v>1308</v>
      </c>
      <c r="B633" s="887" t="s">
        <v>2825</v>
      </c>
      <c r="C633" s="887" t="s">
        <v>2826</v>
      </c>
      <c r="D633" s="170" t="s">
        <v>2827</v>
      </c>
      <c r="E633" s="170" t="s">
        <v>2181</v>
      </c>
      <c r="F633" s="8"/>
      <c r="G633" s="6" t="s">
        <v>3</v>
      </c>
      <c r="H633" s="915">
        <v>65.77</v>
      </c>
      <c r="I633" s="607">
        <f t="shared" si="52"/>
        <v>32.884999999999998</v>
      </c>
      <c r="J633" s="599">
        <f t="shared" si="53"/>
        <v>21.923333333333332</v>
      </c>
      <c r="K633" s="599">
        <f t="shared" si="54"/>
        <v>78.923999999999992</v>
      </c>
      <c r="L633" s="600">
        <v>42799</v>
      </c>
      <c r="M633" s="8" t="s">
        <v>2504</v>
      </c>
      <c r="N633" s="177">
        <v>2</v>
      </c>
      <c r="O633" s="4"/>
      <c r="R633" s="713">
        <f t="shared" si="51"/>
        <v>131.54</v>
      </c>
    </row>
    <row r="634" spans="1:18" x14ac:dyDescent="0.25">
      <c r="A634" s="605" t="s">
        <v>1308</v>
      </c>
      <c r="B634" s="887" t="s">
        <v>2825</v>
      </c>
      <c r="C634" s="887" t="s">
        <v>2828</v>
      </c>
      <c r="D634" s="170" t="s">
        <v>2829</v>
      </c>
      <c r="E634" s="170" t="s">
        <v>690</v>
      </c>
      <c r="F634" s="8"/>
      <c r="G634" s="6" t="s">
        <v>3</v>
      </c>
      <c r="H634" s="915">
        <v>44.16</v>
      </c>
      <c r="I634" s="607">
        <f t="shared" si="52"/>
        <v>22.08</v>
      </c>
      <c r="J634" s="599">
        <f t="shared" si="53"/>
        <v>14.719999999999999</v>
      </c>
      <c r="K634" s="599">
        <f t="shared" si="54"/>
        <v>52.991999999999997</v>
      </c>
      <c r="L634" s="600">
        <v>42799</v>
      </c>
      <c r="M634" s="8" t="s">
        <v>2504</v>
      </c>
      <c r="N634" s="177">
        <v>1</v>
      </c>
      <c r="O634" s="4"/>
      <c r="R634" s="713">
        <f t="shared" si="51"/>
        <v>44.16</v>
      </c>
    </row>
    <row r="635" spans="1:18" x14ac:dyDescent="0.25">
      <c r="A635" s="605" t="s">
        <v>1308</v>
      </c>
      <c r="B635" s="887" t="s">
        <v>2830</v>
      </c>
      <c r="C635" s="887" t="s">
        <v>2831</v>
      </c>
      <c r="D635" s="170" t="s">
        <v>2832</v>
      </c>
      <c r="E635" s="170" t="s">
        <v>2181</v>
      </c>
      <c r="F635" s="8"/>
      <c r="G635" s="6" t="s">
        <v>3</v>
      </c>
      <c r="H635" s="915">
        <v>43.17</v>
      </c>
      <c r="I635" s="607">
        <f t="shared" si="52"/>
        <v>21.585000000000001</v>
      </c>
      <c r="J635" s="599">
        <f t="shared" si="53"/>
        <v>14.39</v>
      </c>
      <c r="K635" s="599">
        <f t="shared" si="54"/>
        <v>51.804000000000002</v>
      </c>
      <c r="L635" s="600">
        <v>42799</v>
      </c>
      <c r="M635" s="8" t="s">
        <v>2504</v>
      </c>
      <c r="N635" s="177">
        <v>7</v>
      </c>
      <c r="O635" s="4"/>
      <c r="R635" s="713">
        <f t="shared" si="51"/>
        <v>302.19</v>
      </c>
    </row>
    <row r="636" spans="1:18" x14ac:dyDescent="0.25">
      <c r="A636" s="605" t="s">
        <v>1308</v>
      </c>
      <c r="B636" s="887" t="s">
        <v>2830</v>
      </c>
      <c r="C636" s="887" t="s">
        <v>2833</v>
      </c>
      <c r="D636" s="170" t="s">
        <v>2834</v>
      </c>
      <c r="E636" s="170" t="s">
        <v>2841</v>
      </c>
      <c r="F636" s="8"/>
      <c r="G636" s="6" t="s">
        <v>3</v>
      </c>
      <c r="H636" s="915">
        <v>33.46</v>
      </c>
      <c r="I636" s="607">
        <f t="shared" si="52"/>
        <v>16.73</v>
      </c>
      <c r="J636" s="599">
        <f t="shared" si="53"/>
        <v>11.153333333333334</v>
      </c>
      <c r="K636" s="599">
        <f t="shared" si="54"/>
        <v>40.152000000000001</v>
      </c>
      <c r="L636" s="600">
        <v>42799</v>
      </c>
      <c r="M636" s="8" t="s">
        <v>2504</v>
      </c>
      <c r="N636" s="177">
        <v>1</v>
      </c>
      <c r="O636" s="4"/>
      <c r="R636" s="713">
        <f t="shared" si="51"/>
        <v>33.46</v>
      </c>
    </row>
    <row r="637" spans="1:18" x14ac:dyDescent="0.25">
      <c r="A637" s="605" t="s">
        <v>1308</v>
      </c>
      <c r="B637" s="887" t="s">
        <v>2830</v>
      </c>
      <c r="C637" s="887" t="s">
        <v>2835</v>
      </c>
      <c r="D637" s="170" t="s">
        <v>2836</v>
      </c>
      <c r="E637" s="170" t="s">
        <v>1022</v>
      </c>
      <c r="F637" s="8"/>
      <c r="G637" s="6" t="s">
        <v>3</v>
      </c>
      <c r="H637" s="915">
        <v>43.17</v>
      </c>
      <c r="I637" s="607">
        <f t="shared" si="52"/>
        <v>21.585000000000001</v>
      </c>
      <c r="J637" s="599">
        <f t="shared" si="53"/>
        <v>14.39</v>
      </c>
      <c r="K637" s="599">
        <f t="shared" si="54"/>
        <v>51.804000000000002</v>
      </c>
      <c r="L637" s="600">
        <v>42799</v>
      </c>
      <c r="M637" s="8" t="s">
        <v>2504</v>
      </c>
      <c r="N637" s="177">
        <v>4</v>
      </c>
      <c r="O637" s="4"/>
      <c r="R637" s="713">
        <f t="shared" si="51"/>
        <v>172.68</v>
      </c>
    </row>
    <row r="638" spans="1:18" x14ac:dyDescent="0.25">
      <c r="A638" s="605" t="s">
        <v>1308</v>
      </c>
      <c r="B638" s="887" t="s">
        <v>2830</v>
      </c>
      <c r="C638" s="887" t="s">
        <v>2837</v>
      </c>
      <c r="D638" s="170" t="s">
        <v>2838</v>
      </c>
      <c r="E638" s="170" t="s">
        <v>2842</v>
      </c>
      <c r="F638" s="8"/>
      <c r="G638" s="6" t="s">
        <v>3</v>
      </c>
      <c r="H638" s="915">
        <v>42.5</v>
      </c>
      <c r="I638" s="607">
        <f t="shared" si="52"/>
        <v>21.25</v>
      </c>
      <c r="J638" s="599">
        <f t="shared" si="53"/>
        <v>14.166666666666666</v>
      </c>
      <c r="K638" s="599">
        <f t="shared" si="54"/>
        <v>51</v>
      </c>
      <c r="L638" s="600">
        <v>42799</v>
      </c>
      <c r="M638" s="8" t="s">
        <v>2504</v>
      </c>
      <c r="N638" s="177">
        <v>2</v>
      </c>
      <c r="O638" s="4"/>
      <c r="R638" s="713">
        <f t="shared" si="51"/>
        <v>85</v>
      </c>
    </row>
    <row r="639" spans="1:18" x14ac:dyDescent="0.25">
      <c r="A639" s="605" t="s">
        <v>1308</v>
      </c>
      <c r="B639" s="887" t="s">
        <v>2830</v>
      </c>
      <c r="C639" s="887" t="s">
        <v>2839</v>
      </c>
      <c r="D639" s="170" t="s">
        <v>2840</v>
      </c>
      <c r="E639" s="170" t="s">
        <v>2842</v>
      </c>
      <c r="F639" s="8"/>
      <c r="G639" s="6" t="s">
        <v>3</v>
      </c>
      <c r="H639" s="915">
        <v>42.5</v>
      </c>
      <c r="I639" s="607">
        <f t="shared" si="52"/>
        <v>21.25</v>
      </c>
      <c r="J639" s="599">
        <f t="shared" si="53"/>
        <v>14.166666666666666</v>
      </c>
      <c r="K639" s="599">
        <f t="shared" si="54"/>
        <v>51</v>
      </c>
      <c r="L639" s="600">
        <v>42799</v>
      </c>
      <c r="M639" s="8" t="s">
        <v>2504</v>
      </c>
      <c r="N639" s="177">
        <v>1</v>
      </c>
      <c r="O639" s="4"/>
      <c r="R639" s="713">
        <f t="shared" si="51"/>
        <v>42.5</v>
      </c>
    </row>
    <row r="640" spans="1:18" x14ac:dyDescent="0.25">
      <c r="A640" s="605" t="s">
        <v>1308</v>
      </c>
      <c r="B640" s="887" t="s">
        <v>2861</v>
      </c>
      <c r="C640" s="887" t="s">
        <v>2862</v>
      </c>
      <c r="D640" s="170" t="s">
        <v>2863</v>
      </c>
      <c r="E640" s="170" t="s">
        <v>2864</v>
      </c>
      <c r="F640" s="8"/>
      <c r="G640" s="6" t="s">
        <v>3</v>
      </c>
      <c r="H640" s="915">
        <v>52.12</v>
      </c>
      <c r="I640" s="607">
        <f t="shared" si="52"/>
        <v>26.06</v>
      </c>
      <c r="J640" s="599">
        <f t="shared" si="53"/>
        <v>17.373333333333331</v>
      </c>
      <c r="K640" s="599">
        <f t="shared" si="54"/>
        <v>62.543999999999997</v>
      </c>
      <c r="L640" s="600">
        <v>42799</v>
      </c>
      <c r="M640" s="8" t="s">
        <v>2504</v>
      </c>
      <c r="N640" s="177">
        <v>2</v>
      </c>
      <c r="O640" s="4"/>
      <c r="R640" s="713">
        <f t="shared" si="51"/>
        <v>104.24</v>
      </c>
    </row>
    <row r="641" spans="1:18" x14ac:dyDescent="0.25">
      <c r="A641" s="605" t="s">
        <v>1308</v>
      </c>
      <c r="B641" s="887" t="s">
        <v>2861</v>
      </c>
      <c r="C641" s="887" t="s">
        <v>2686</v>
      </c>
      <c r="D641" s="170" t="s">
        <v>2697</v>
      </c>
      <c r="E641" s="170" t="s">
        <v>2181</v>
      </c>
      <c r="F641" s="8"/>
      <c r="G641" s="6" t="s">
        <v>3</v>
      </c>
      <c r="H641" s="915">
        <v>34.81</v>
      </c>
      <c r="I641" s="607">
        <f t="shared" si="52"/>
        <v>17.405000000000001</v>
      </c>
      <c r="J641" s="599">
        <f t="shared" si="53"/>
        <v>11.603333333333333</v>
      </c>
      <c r="K641" s="599">
        <f t="shared" si="54"/>
        <v>41.772000000000006</v>
      </c>
      <c r="L641" s="600">
        <v>42799</v>
      </c>
      <c r="M641" s="8" t="s">
        <v>2504</v>
      </c>
      <c r="N641" s="177">
        <v>1</v>
      </c>
      <c r="O641" s="4"/>
      <c r="R641" s="713">
        <f t="shared" si="51"/>
        <v>34.81</v>
      </c>
    </row>
    <row r="642" spans="1:18" x14ac:dyDescent="0.25">
      <c r="A642" s="605" t="s">
        <v>1308</v>
      </c>
      <c r="B642" s="887" t="s">
        <v>2861</v>
      </c>
      <c r="C642" s="887" t="s">
        <v>2689</v>
      </c>
      <c r="D642" s="170" t="s">
        <v>2700</v>
      </c>
      <c r="E642" s="170" t="s">
        <v>187</v>
      </c>
      <c r="F642" s="8"/>
      <c r="G642" s="6" t="s">
        <v>3</v>
      </c>
      <c r="H642" s="915">
        <v>52.12</v>
      </c>
      <c r="I642" s="607">
        <f t="shared" si="52"/>
        <v>26.06</v>
      </c>
      <c r="J642" s="599">
        <f t="shared" si="53"/>
        <v>17.373333333333331</v>
      </c>
      <c r="K642" s="599">
        <f t="shared" si="54"/>
        <v>62.543999999999997</v>
      </c>
      <c r="L642" s="600">
        <v>42799</v>
      </c>
      <c r="M642" s="8" t="s">
        <v>2504</v>
      </c>
      <c r="N642" s="177">
        <v>2</v>
      </c>
      <c r="O642" s="4"/>
      <c r="R642" s="713">
        <f t="shared" si="51"/>
        <v>104.24</v>
      </c>
    </row>
    <row r="643" spans="1:18" x14ac:dyDescent="0.25">
      <c r="A643" s="605" t="s">
        <v>2039</v>
      </c>
      <c r="B643" s="887" t="s">
        <v>2873</v>
      </c>
      <c r="C643" s="887" t="s">
        <v>2894</v>
      </c>
      <c r="D643" s="170" t="s">
        <v>2895</v>
      </c>
      <c r="E643" s="170" t="s">
        <v>2924</v>
      </c>
      <c r="F643" s="8"/>
      <c r="G643" s="6" t="s">
        <v>3</v>
      </c>
      <c r="H643" s="915">
        <v>33.380000000000003</v>
      </c>
      <c r="I643" s="607">
        <f t="shared" si="52"/>
        <v>16.690000000000001</v>
      </c>
      <c r="J643" s="599">
        <f t="shared" si="53"/>
        <v>11.126666666666667</v>
      </c>
      <c r="K643" s="599">
        <f t="shared" si="54"/>
        <v>40.056000000000004</v>
      </c>
      <c r="L643" s="600">
        <v>42799</v>
      </c>
      <c r="M643" s="8" t="s">
        <v>2504</v>
      </c>
      <c r="N643" s="177">
        <v>3</v>
      </c>
      <c r="O643" s="4"/>
      <c r="R643" s="713">
        <f t="shared" si="51"/>
        <v>100.14000000000001</v>
      </c>
    </row>
    <row r="644" spans="1:18" x14ac:dyDescent="0.25">
      <c r="A644" s="605" t="s">
        <v>2039</v>
      </c>
      <c r="B644" s="887" t="s">
        <v>2873</v>
      </c>
      <c r="C644" s="887" t="s">
        <v>2896</v>
      </c>
      <c r="D644" s="170" t="s">
        <v>2897</v>
      </c>
      <c r="E644" s="170" t="s">
        <v>2924</v>
      </c>
      <c r="F644" s="8"/>
      <c r="G644" s="6" t="s">
        <v>3</v>
      </c>
      <c r="H644" s="915">
        <v>33.380000000000003</v>
      </c>
      <c r="I644" s="607">
        <f t="shared" si="52"/>
        <v>16.690000000000001</v>
      </c>
      <c r="J644" s="599">
        <f t="shared" si="53"/>
        <v>11.126666666666667</v>
      </c>
      <c r="K644" s="599">
        <f t="shared" si="54"/>
        <v>40.056000000000004</v>
      </c>
      <c r="L644" s="600">
        <v>42799</v>
      </c>
      <c r="M644" s="8" t="s">
        <v>2504</v>
      </c>
      <c r="N644" s="177">
        <v>3</v>
      </c>
      <c r="O644" s="4"/>
      <c r="R644" s="713">
        <f t="shared" si="51"/>
        <v>100.14000000000001</v>
      </c>
    </row>
    <row r="645" spans="1:18" x14ac:dyDescent="0.25">
      <c r="A645" s="605" t="s">
        <v>2039</v>
      </c>
      <c r="B645" s="887" t="s">
        <v>2873</v>
      </c>
      <c r="C645" s="887" t="s">
        <v>2876</v>
      </c>
      <c r="D645" s="170" t="s">
        <v>2877</v>
      </c>
      <c r="E645" s="170" t="s">
        <v>867</v>
      </c>
      <c r="F645" s="8"/>
      <c r="G645" s="6" t="s">
        <v>3</v>
      </c>
      <c r="H645" s="915">
        <v>32.130000000000003</v>
      </c>
      <c r="I645" s="607">
        <f t="shared" si="52"/>
        <v>16.065000000000001</v>
      </c>
      <c r="J645" s="599">
        <f t="shared" si="53"/>
        <v>10.71</v>
      </c>
      <c r="K645" s="599">
        <f t="shared" si="54"/>
        <v>38.556000000000004</v>
      </c>
      <c r="L645" s="600">
        <v>42799</v>
      </c>
      <c r="M645" s="8" t="s">
        <v>2504</v>
      </c>
      <c r="N645" s="177">
        <v>2</v>
      </c>
      <c r="O645" s="4"/>
      <c r="R645" s="713">
        <f t="shared" si="51"/>
        <v>64.260000000000005</v>
      </c>
    </row>
    <row r="646" spans="1:18" x14ac:dyDescent="0.25">
      <c r="A646" s="605" t="s">
        <v>2039</v>
      </c>
      <c r="B646" s="887" t="s">
        <v>2873</v>
      </c>
      <c r="C646" s="887" t="s">
        <v>2898</v>
      </c>
      <c r="D646" s="170" t="s">
        <v>2899</v>
      </c>
      <c r="E646" s="170" t="s">
        <v>2924</v>
      </c>
      <c r="F646" s="8"/>
      <c r="G646" s="6" t="s">
        <v>3</v>
      </c>
      <c r="H646" s="915">
        <v>33.380000000000003</v>
      </c>
      <c r="I646" s="607">
        <f t="shared" si="52"/>
        <v>16.690000000000001</v>
      </c>
      <c r="J646" s="599">
        <f t="shared" si="53"/>
        <v>11.126666666666667</v>
      </c>
      <c r="K646" s="599">
        <f t="shared" si="54"/>
        <v>40.056000000000004</v>
      </c>
      <c r="L646" s="600">
        <v>42799</v>
      </c>
      <c r="M646" s="8" t="s">
        <v>2504</v>
      </c>
      <c r="N646" s="177">
        <v>2</v>
      </c>
      <c r="O646" s="4"/>
      <c r="R646" s="713">
        <f t="shared" si="51"/>
        <v>66.760000000000005</v>
      </c>
    </row>
    <row r="647" spans="1:18" x14ac:dyDescent="0.25">
      <c r="A647" s="605" t="s">
        <v>2039</v>
      </c>
      <c r="B647" s="887" t="s">
        <v>2873</v>
      </c>
      <c r="C647" s="887" t="s">
        <v>2874</v>
      </c>
      <c r="D647" s="170" t="s">
        <v>2875</v>
      </c>
      <c r="E647" s="170" t="s">
        <v>2925</v>
      </c>
      <c r="F647" s="8"/>
      <c r="G647" s="6" t="s">
        <v>3</v>
      </c>
      <c r="H647" s="915">
        <v>32.130000000000003</v>
      </c>
      <c r="I647" s="607">
        <f t="shared" si="52"/>
        <v>16.065000000000001</v>
      </c>
      <c r="J647" s="599">
        <f t="shared" si="53"/>
        <v>10.71</v>
      </c>
      <c r="K647" s="599">
        <f t="shared" si="54"/>
        <v>38.556000000000004</v>
      </c>
      <c r="L647" s="600">
        <v>42799</v>
      </c>
      <c r="M647" s="8" t="s">
        <v>2504</v>
      </c>
      <c r="N647" s="177">
        <v>1</v>
      </c>
      <c r="O647" s="4"/>
      <c r="R647" s="713">
        <f t="shared" si="51"/>
        <v>32.130000000000003</v>
      </c>
    </row>
    <row r="648" spans="1:18" x14ac:dyDescent="0.25">
      <c r="A648" s="605" t="s">
        <v>2039</v>
      </c>
      <c r="B648" s="887" t="s">
        <v>2873</v>
      </c>
      <c r="C648" s="887" t="s">
        <v>2900</v>
      </c>
      <c r="D648" s="170" t="s">
        <v>2901</v>
      </c>
      <c r="E648" s="170" t="s">
        <v>2181</v>
      </c>
      <c r="F648" s="8"/>
      <c r="G648" s="6" t="s">
        <v>3</v>
      </c>
      <c r="H648" s="915">
        <v>32.130000000000003</v>
      </c>
      <c r="I648" s="607">
        <f t="shared" si="52"/>
        <v>16.065000000000001</v>
      </c>
      <c r="J648" s="599">
        <f t="shared" si="53"/>
        <v>10.71</v>
      </c>
      <c r="K648" s="599">
        <f t="shared" si="54"/>
        <v>38.556000000000004</v>
      </c>
      <c r="L648" s="600">
        <v>42799</v>
      </c>
      <c r="M648" s="8" t="s">
        <v>2504</v>
      </c>
      <c r="N648" s="177">
        <v>1</v>
      </c>
      <c r="O648" s="4"/>
      <c r="R648" s="713">
        <f t="shared" si="51"/>
        <v>32.130000000000003</v>
      </c>
    </row>
    <row r="649" spans="1:18" x14ac:dyDescent="0.25">
      <c r="A649" s="605" t="s">
        <v>2039</v>
      </c>
      <c r="B649" s="887" t="s">
        <v>2878</v>
      </c>
      <c r="C649" s="887" t="s">
        <v>2904</v>
      </c>
      <c r="D649" s="170" t="s">
        <v>2905</v>
      </c>
      <c r="E649" s="170" t="s">
        <v>622</v>
      </c>
      <c r="F649" s="8"/>
      <c r="G649" s="6" t="s">
        <v>3</v>
      </c>
      <c r="H649" s="915">
        <v>19.48</v>
      </c>
      <c r="I649" s="607">
        <f t="shared" si="52"/>
        <v>9.74</v>
      </c>
      <c r="J649" s="599">
        <f t="shared" si="53"/>
        <v>6.4933333333333332</v>
      </c>
      <c r="K649" s="599">
        <f t="shared" si="54"/>
        <v>23.376000000000001</v>
      </c>
      <c r="L649" s="600">
        <v>42799</v>
      </c>
      <c r="M649" s="8" t="s">
        <v>2504</v>
      </c>
      <c r="N649" s="177">
        <v>3</v>
      </c>
      <c r="O649" s="4"/>
      <c r="R649" s="713">
        <f t="shared" ref="R649:R712" si="55">N649*H649</f>
        <v>58.44</v>
      </c>
    </row>
    <row r="650" spans="1:18" x14ac:dyDescent="0.25">
      <c r="A650" s="605" t="s">
        <v>2039</v>
      </c>
      <c r="B650" s="887" t="s">
        <v>2878</v>
      </c>
      <c r="C650" s="887" t="s">
        <v>2885</v>
      </c>
      <c r="D650" s="170" t="s">
        <v>2886</v>
      </c>
      <c r="E650" s="170" t="s">
        <v>2927</v>
      </c>
      <c r="F650" s="8"/>
      <c r="G650" s="6" t="s">
        <v>3</v>
      </c>
      <c r="H650" s="915">
        <v>30.63</v>
      </c>
      <c r="I650" s="607">
        <f t="shared" si="52"/>
        <v>15.315</v>
      </c>
      <c r="J650" s="599">
        <f t="shared" si="53"/>
        <v>10.209999999999999</v>
      </c>
      <c r="K650" s="599">
        <f t="shared" si="54"/>
        <v>36.756</v>
      </c>
      <c r="L650" s="600">
        <v>42799</v>
      </c>
      <c r="M650" s="8" t="s">
        <v>2504</v>
      </c>
      <c r="N650" s="177">
        <v>6</v>
      </c>
      <c r="O650" s="4"/>
      <c r="R650" s="713">
        <f t="shared" si="55"/>
        <v>183.78</v>
      </c>
    </row>
    <row r="651" spans="1:18" x14ac:dyDescent="0.25">
      <c r="A651" s="605" t="s">
        <v>2039</v>
      </c>
      <c r="B651" s="887" t="s">
        <v>2878</v>
      </c>
      <c r="C651" s="887" t="s">
        <v>2887</v>
      </c>
      <c r="D651" s="170" t="s">
        <v>2888</v>
      </c>
      <c r="E651" s="170" t="s">
        <v>2928</v>
      </c>
      <c r="F651" s="8"/>
      <c r="G651" s="6" t="s">
        <v>3</v>
      </c>
      <c r="H651" s="915">
        <v>30.63</v>
      </c>
      <c r="I651" s="607">
        <f t="shared" si="52"/>
        <v>15.315</v>
      </c>
      <c r="J651" s="599">
        <f t="shared" si="53"/>
        <v>10.209999999999999</v>
      </c>
      <c r="K651" s="599">
        <f t="shared" si="54"/>
        <v>36.756</v>
      </c>
      <c r="L651" s="600">
        <v>42799</v>
      </c>
      <c r="M651" s="8" t="s">
        <v>2504</v>
      </c>
      <c r="N651" s="177">
        <v>4</v>
      </c>
      <c r="O651" s="4"/>
      <c r="R651" s="713">
        <f t="shared" si="55"/>
        <v>122.52</v>
      </c>
    </row>
    <row r="652" spans="1:18" x14ac:dyDescent="0.25">
      <c r="A652" s="605" t="s">
        <v>2039</v>
      </c>
      <c r="B652" s="887" t="s">
        <v>2878</v>
      </c>
      <c r="C652" s="887" t="s">
        <v>2887</v>
      </c>
      <c r="D652" s="170" t="s">
        <v>2888</v>
      </c>
      <c r="E652" s="170" t="s">
        <v>2928</v>
      </c>
      <c r="F652" s="8"/>
      <c r="G652" s="6" t="s">
        <v>3</v>
      </c>
      <c r="H652" s="915">
        <v>30.63</v>
      </c>
      <c r="I652" s="607">
        <f t="shared" si="52"/>
        <v>15.315</v>
      </c>
      <c r="J652" s="599">
        <f t="shared" si="53"/>
        <v>10.209999999999999</v>
      </c>
      <c r="K652" s="599">
        <f t="shared" si="54"/>
        <v>36.756</v>
      </c>
      <c r="L652" s="600">
        <v>42799</v>
      </c>
      <c r="M652" s="8" t="s">
        <v>2504</v>
      </c>
      <c r="N652" s="177">
        <v>3</v>
      </c>
      <c r="O652" s="4" t="s">
        <v>3319</v>
      </c>
      <c r="R652" s="713">
        <f t="shared" si="55"/>
        <v>91.89</v>
      </c>
    </row>
    <row r="653" spans="1:18" x14ac:dyDescent="0.25">
      <c r="A653" s="605" t="s">
        <v>2039</v>
      </c>
      <c r="B653" s="887" t="s">
        <v>2878</v>
      </c>
      <c r="C653" s="887" t="s">
        <v>2881</v>
      </c>
      <c r="D653" s="170" t="s">
        <v>2882</v>
      </c>
      <c r="E653" s="170" t="s">
        <v>2929</v>
      </c>
      <c r="F653" s="8"/>
      <c r="G653" s="6" t="s">
        <v>3</v>
      </c>
      <c r="H653" s="915">
        <v>30.63</v>
      </c>
      <c r="I653" s="607">
        <f t="shared" si="52"/>
        <v>15.315</v>
      </c>
      <c r="J653" s="599">
        <f t="shared" si="53"/>
        <v>10.209999999999999</v>
      </c>
      <c r="K653" s="599">
        <f t="shared" si="54"/>
        <v>36.756</v>
      </c>
      <c r="L653" s="600">
        <v>42799</v>
      </c>
      <c r="M653" s="8" t="s">
        <v>2504</v>
      </c>
      <c r="N653" s="177">
        <v>4</v>
      </c>
      <c r="O653" s="4"/>
      <c r="R653" s="713">
        <f t="shared" si="55"/>
        <v>122.52</v>
      </c>
    </row>
    <row r="654" spans="1:18" x14ac:dyDescent="0.25">
      <c r="A654" s="605" t="s">
        <v>2039</v>
      </c>
      <c r="B654" s="887" t="s">
        <v>2889</v>
      </c>
      <c r="C654" s="887" t="s">
        <v>2906</v>
      </c>
      <c r="D654" s="170" t="s">
        <v>2907</v>
      </c>
      <c r="E654" s="170" t="s">
        <v>622</v>
      </c>
      <c r="F654" s="8"/>
      <c r="G654" s="6" t="s">
        <v>3</v>
      </c>
      <c r="H654" s="915">
        <v>31.78</v>
      </c>
      <c r="I654" s="607">
        <f t="shared" si="52"/>
        <v>15.89</v>
      </c>
      <c r="J654" s="599">
        <f t="shared" si="53"/>
        <v>10.593333333333334</v>
      </c>
      <c r="K654" s="599">
        <f t="shared" si="54"/>
        <v>38.136000000000003</v>
      </c>
      <c r="L654" s="600">
        <v>42799</v>
      </c>
      <c r="M654" s="8" t="s">
        <v>2504</v>
      </c>
      <c r="N654" s="177">
        <v>4</v>
      </c>
      <c r="O654" s="4"/>
      <c r="R654" s="713">
        <f t="shared" si="55"/>
        <v>127.12</v>
      </c>
    </row>
    <row r="655" spans="1:18" x14ac:dyDescent="0.25">
      <c r="A655" s="605" t="s">
        <v>2039</v>
      </c>
      <c r="B655" s="887" t="s">
        <v>2889</v>
      </c>
      <c r="C655" s="887" t="s">
        <v>2908</v>
      </c>
      <c r="D655" s="170" t="s">
        <v>2909</v>
      </c>
      <c r="E655" s="170" t="s">
        <v>690</v>
      </c>
      <c r="F655" s="8"/>
      <c r="G655" s="6" t="s">
        <v>3</v>
      </c>
      <c r="H655" s="915">
        <v>31.78</v>
      </c>
      <c r="I655" s="607">
        <f t="shared" si="52"/>
        <v>15.89</v>
      </c>
      <c r="J655" s="599">
        <f t="shared" si="53"/>
        <v>10.593333333333334</v>
      </c>
      <c r="K655" s="599">
        <f t="shared" si="54"/>
        <v>38.136000000000003</v>
      </c>
      <c r="L655" s="600">
        <v>42799</v>
      </c>
      <c r="M655" s="8" t="s">
        <v>2504</v>
      </c>
      <c r="N655" s="177">
        <v>1</v>
      </c>
      <c r="O655" s="4"/>
      <c r="R655" s="713">
        <f t="shared" si="55"/>
        <v>31.78</v>
      </c>
    </row>
    <row r="656" spans="1:18" x14ac:dyDescent="0.25">
      <c r="A656" s="605" t="s">
        <v>2039</v>
      </c>
      <c r="B656" s="887" t="s">
        <v>2889</v>
      </c>
      <c r="C656" s="887" t="s">
        <v>2892</v>
      </c>
      <c r="D656" s="170" t="s">
        <v>2893</v>
      </c>
      <c r="E656" s="170" t="s">
        <v>2181</v>
      </c>
      <c r="F656" s="8"/>
      <c r="G656" s="6" t="s">
        <v>3</v>
      </c>
      <c r="H656" s="915">
        <v>31.78</v>
      </c>
      <c r="I656" s="607">
        <f t="shared" si="52"/>
        <v>15.89</v>
      </c>
      <c r="J656" s="599">
        <f t="shared" si="53"/>
        <v>10.593333333333334</v>
      </c>
      <c r="K656" s="599">
        <f t="shared" si="54"/>
        <v>38.136000000000003</v>
      </c>
      <c r="L656" s="600">
        <v>42799</v>
      </c>
      <c r="M656" s="8" t="s">
        <v>2504</v>
      </c>
      <c r="N656" s="177">
        <v>1</v>
      </c>
      <c r="O656" s="4"/>
      <c r="R656" s="713">
        <f t="shared" si="55"/>
        <v>31.78</v>
      </c>
    </row>
    <row r="657" spans="1:18" x14ac:dyDescent="0.25">
      <c r="A657" s="605" t="s">
        <v>2039</v>
      </c>
      <c r="B657" s="887" t="s">
        <v>2889</v>
      </c>
      <c r="C657" s="887" t="s">
        <v>2890</v>
      </c>
      <c r="D657" s="170" t="s">
        <v>2891</v>
      </c>
      <c r="E657" s="170" t="s">
        <v>911</v>
      </c>
      <c r="F657" s="8"/>
      <c r="G657" s="6" t="s">
        <v>3</v>
      </c>
      <c r="H657" s="915">
        <v>31.78</v>
      </c>
      <c r="I657" s="607">
        <f t="shared" si="52"/>
        <v>15.89</v>
      </c>
      <c r="J657" s="599">
        <f t="shared" si="53"/>
        <v>10.593333333333334</v>
      </c>
      <c r="K657" s="599">
        <f t="shared" si="54"/>
        <v>38.136000000000003</v>
      </c>
      <c r="L657" s="600">
        <v>42799</v>
      </c>
      <c r="M657" s="8" t="s">
        <v>2504</v>
      </c>
      <c r="N657" s="177">
        <v>3</v>
      </c>
      <c r="O657" s="4"/>
      <c r="R657" s="713">
        <f t="shared" si="55"/>
        <v>95.34</v>
      </c>
    </row>
    <row r="658" spans="1:18" x14ac:dyDescent="0.25">
      <c r="A658" s="605" t="s">
        <v>2039</v>
      </c>
      <c r="B658" s="887" t="s">
        <v>2889</v>
      </c>
      <c r="C658" s="887" t="s">
        <v>2910</v>
      </c>
      <c r="D658" s="170" t="s">
        <v>2911</v>
      </c>
      <c r="E658" s="170" t="s">
        <v>2930</v>
      </c>
      <c r="F658" s="8"/>
      <c r="G658" s="6" t="s">
        <v>3</v>
      </c>
      <c r="H658" s="915">
        <v>74.59</v>
      </c>
      <c r="I658" s="607">
        <f t="shared" si="52"/>
        <v>37.295000000000002</v>
      </c>
      <c r="J658" s="599">
        <f t="shared" si="53"/>
        <v>24.863333333333333</v>
      </c>
      <c r="K658" s="599">
        <f t="shared" si="54"/>
        <v>89.50800000000001</v>
      </c>
      <c r="L658" s="600">
        <v>42799</v>
      </c>
      <c r="M658" s="8" t="s">
        <v>2504</v>
      </c>
      <c r="N658" s="177">
        <v>1</v>
      </c>
      <c r="O658" s="4"/>
      <c r="R658" s="713">
        <f t="shared" si="55"/>
        <v>74.59</v>
      </c>
    </row>
    <row r="659" spans="1:18" x14ac:dyDescent="0.25">
      <c r="A659" s="605" t="s">
        <v>2039</v>
      </c>
      <c r="B659" s="887" t="s">
        <v>2889</v>
      </c>
      <c r="C659" s="887" t="s">
        <v>2912</v>
      </c>
      <c r="D659" s="170" t="s">
        <v>2913</v>
      </c>
      <c r="E659" s="170" t="s">
        <v>911</v>
      </c>
      <c r="F659" s="8"/>
      <c r="G659" s="6" t="s">
        <v>3</v>
      </c>
      <c r="H659" s="915">
        <v>88.19</v>
      </c>
      <c r="I659" s="607">
        <f t="shared" si="52"/>
        <v>44.094999999999999</v>
      </c>
      <c r="J659" s="599">
        <f t="shared" si="53"/>
        <v>29.396666666666665</v>
      </c>
      <c r="K659" s="599">
        <f t="shared" si="54"/>
        <v>105.828</v>
      </c>
      <c r="L659" s="600">
        <v>42799</v>
      </c>
      <c r="M659" s="8" t="s">
        <v>2504</v>
      </c>
      <c r="N659" s="177">
        <v>1</v>
      </c>
      <c r="O659" s="4"/>
      <c r="R659" s="713">
        <f t="shared" si="55"/>
        <v>88.19</v>
      </c>
    </row>
    <row r="660" spans="1:18" x14ac:dyDescent="0.25">
      <c r="A660" s="605" t="s">
        <v>2039</v>
      </c>
      <c r="B660" s="887" t="s">
        <v>2889</v>
      </c>
      <c r="C660" s="887" t="s">
        <v>2914</v>
      </c>
      <c r="D660" s="170" t="s">
        <v>2915</v>
      </c>
      <c r="E660" s="170" t="s">
        <v>2931</v>
      </c>
      <c r="F660" s="8"/>
      <c r="G660" s="6" t="s">
        <v>3</v>
      </c>
      <c r="H660" s="915">
        <v>80.709999999999994</v>
      </c>
      <c r="I660" s="607">
        <f t="shared" si="52"/>
        <v>40.354999999999997</v>
      </c>
      <c r="J660" s="599">
        <f t="shared" si="53"/>
        <v>26.903333333333332</v>
      </c>
      <c r="K660" s="599">
        <f t="shared" si="54"/>
        <v>96.85199999999999</v>
      </c>
      <c r="L660" s="600">
        <v>42799</v>
      </c>
      <c r="M660" s="8" t="s">
        <v>2504</v>
      </c>
      <c r="N660" s="177">
        <v>2</v>
      </c>
      <c r="O660" s="4"/>
      <c r="R660" s="713">
        <f t="shared" si="55"/>
        <v>161.41999999999999</v>
      </c>
    </row>
    <row r="661" spans="1:18" x14ac:dyDescent="0.25">
      <c r="A661" s="605" t="s">
        <v>2039</v>
      </c>
      <c r="B661" s="887" t="s">
        <v>2889</v>
      </c>
      <c r="C661" s="887" t="s">
        <v>2916</v>
      </c>
      <c r="D661" s="170" t="s">
        <v>2917</v>
      </c>
      <c r="E661" s="170" t="s">
        <v>911</v>
      </c>
      <c r="F661" s="8"/>
      <c r="G661" s="6" t="s">
        <v>3</v>
      </c>
      <c r="H661" s="915">
        <v>80.709999999999994</v>
      </c>
      <c r="I661" s="607">
        <f t="shared" si="52"/>
        <v>40.354999999999997</v>
      </c>
      <c r="J661" s="599">
        <f t="shared" si="53"/>
        <v>26.903333333333332</v>
      </c>
      <c r="K661" s="599">
        <f t="shared" si="54"/>
        <v>96.85199999999999</v>
      </c>
      <c r="L661" s="600">
        <v>42799</v>
      </c>
      <c r="M661" s="8" t="s">
        <v>2504</v>
      </c>
      <c r="N661" s="177">
        <v>1</v>
      </c>
      <c r="O661" s="4"/>
      <c r="R661" s="713">
        <f t="shared" si="55"/>
        <v>80.709999999999994</v>
      </c>
    </row>
    <row r="662" spans="1:18" x14ac:dyDescent="0.25">
      <c r="A662" s="605" t="s">
        <v>2039</v>
      </c>
      <c r="B662" s="887" t="s">
        <v>2889</v>
      </c>
      <c r="C662" s="887" t="s">
        <v>2918</v>
      </c>
      <c r="D662" s="170" t="s">
        <v>2919</v>
      </c>
      <c r="E662" s="170" t="s">
        <v>911</v>
      </c>
      <c r="F662" s="8"/>
      <c r="G662" s="6" t="s">
        <v>3</v>
      </c>
      <c r="H662" s="915">
        <v>80.709999999999994</v>
      </c>
      <c r="I662" s="607">
        <f t="shared" si="52"/>
        <v>40.354999999999997</v>
      </c>
      <c r="J662" s="599">
        <f t="shared" si="53"/>
        <v>26.903333333333332</v>
      </c>
      <c r="K662" s="599">
        <f t="shared" si="54"/>
        <v>96.85199999999999</v>
      </c>
      <c r="L662" s="600">
        <v>42799</v>
      </c>
      <c r="M662" s="8" t="s">
        <v>2504</v>
      </c>
      <c r="N662" s="177">
        <v>1</v>
      </c>
      <c r="O662" s="4"/>
      <c r="R662" s="713">
        <f t="shared" si="55"/>
        <v>80.709999999999994</v>
      </c>
    </row>
    <row r="663" spans="1:18" x14ac:dyDescent="0.25">
      <c r="A663" s="605" t="s">
        <v>2039</v>
      </c>
      <c r="B663" s="887" t="s">
        <v>2889</v>
      </c>
      <c r="C663" s="887" t="s">
        <v>2920</v>
      </c>
      <c r="D663" s="170" t="s">
        <v>2921</v>
      </c>
      <c r="E663" s="170" t="s">
        <v>1255</v>
      </c>
      <c r="F663" s="8"/>
      <c r="G663" s="6" t="s">
        <v>3</v>
      </c>
      <c r="H663" s="915">
        <v>108</v>
      </c>
      <c r="I663" s="607">
        <f t="shared" si="52"/>
        <v>54</v>
      </c>
      <c r="J663" s="599">
        <f t="shared" si="53"/>
        <v>36</v>
      </c>
      <c r="K663" s="599">
        <f t="shared" si="54"/>
        <v>129.6</v>
      </c>
      <c r="L663" s="600">
        <v>42799</v>
      </c>
      <c r="M663" s="8" t="s">
        <v>2504</v>
      </c>
      <c r="N663" s="177">
        <v>3</v>
      </c>
      <c r="O663" s="4"/>
      <c r="R663" s="713">
        <f t="shared" si="55"/>
        <v>324</v>
      </c>
    </row>
    <row r="664" spans="1:18" x14ac:dyDescent="0.25">
      <c r="A664" s="605" t="s">
        <v>2039</v>
      </c>
      <c r="B664" s="887" t="s">
        <v>2889</v>
      </c>
      <c r="C664" s="887" t="s">
        <v>2922</v>
      </c>
      <c r="D664" s="170" t="s">
        <v>2923</v>
      </c>
      <c r="E664" s="170" t="s">
        <v>2932</v>
      </c>
      <c r="F664" s="8"/>
      <c r="G664" s="6" t="s">
        <v>3</v>
      </c>
      <c r="H664" s="915">
        <v>79</v>
      </c>
      <c r="I664" s="607">
        <f t="shared" si="52"/>
        <v>39.5</v>
      </c>
      <c r="J664" s="599">
        <f t="shared" si="53"/>
        <v>26.333333333333332</v>
      </c>
      <c r="K664" s="599">
        <f t="shared" si="54"/>
        <v>94.8</v>
      </c>
      <c r="L664" s="600">
        <v>42799</v>
      </c>
      <c r="M664" s="8" t="s">
        <v>2504</v>
      </c>
      <c r="N664" s="177">
        <v>1</v>
      </c>
      <c r="O664" s="4"/>
      <c r="R664" s="713">
        <f t="shared" si="55"/>
        <v>79</v>
      </c>
    </row>
    <row r="665" spans="1:18" x14ac:dyDescent="0.25">
      <c r="A665" s="605" t="s">
        <v>2039</v>
      </c>
      <c r="B665" s="887" t="s">
        <v>2981</v>
      </c>
      <c r="C665" s="887" t="s">
        <v>2988</v>
      </c>
      <c r="D665" s="170" t="s">
        <v>2989</v>
      </c>
      <c r="E665" s="170" t="s">
        <v>2996</v>
      </c>
      <c r="F665" s="8"/>
      <c r="G665" s="6" t="s">
        <v>3</v>
      </c>
      <c r="H665" s="915">
        <v>62.98</v>
      </c>
      <c r="I665" s="607">
        <f t="shared" si="52"/>
        <v>31.49</v>
      </c>
      <c r="J665" s="599">
        <f t="shared" si="53"/>
        <v>20.993333333333332</v>
      </c>
      <c r="K665" s="599">
        <f t="shared" si="54"/>
        <v>75.575999999999993</v>
      </c>
      <c r="L665" s="600">
        <v>42799</v>
      </c>
      <c r="M665" s="8" t="s">
        <v>2504</v>
      </c>
      <c r="N665" s="177">
        <v>1</v>
      </c>
      <c r="O665" s="4"/>
      <c r="R665" s="713">
        <f t="shared" si="55"/>
        <v>62.98</v>
      </c>
    </row>
    <row r="666" spans="1:18" x14ac:dyDescent="0.25">
      <c r="A666" s="605" t="s">
        <v>2039</v>
      </c>
      <c r="B666" s="887" t="s">
        <v>2271</v>
      </c>
      <c r="C666" s="887" t="s">
        <v>2358</v>
      </c>
      <c r="D666" s="170" t="s">
        <v>232</v>
      </c>
      <c r="E666" s="170" t="s">
        <v>621</v>
      </c>
      <c r="F666" s="8"/>
      <c r="G666" s="6" t="s">
        <v>3</v>
      </c>
      <c r="H666" s="915">
        <v>35.15</v>
      </c>
      <c r="I666" s="607">
        <f t="shared" si="52"/>
        <v>17.574999999999999</v>
      </c>
      <c r="J666" s="599">
        <f t="shared" si="53"/>
        <v>11.716666666666667</v>
      </c>
      <c r="K666" s="599">
        <f t="shared" si="54"/>
        <v>42.18</v>
      </c>
      <c r="L666" s="600">
        <v>42799</v>
      </c>
      <c r="M666" s="8" t="s">
        <v>2504</v>
      </c>
      <c r="N666" s="177">
        <v>3</v>
      </c>
      <c r="O666" s="4"/>
      <c r="R666" s="713">
        <f t="shared" si="55"/>
        <v>105.44999999999999</v>
      </c>
    </row>
    <row r="667" spans="1:18" x14ac:dyDescent="0.25">
      <c r="A667" s="605" t="s">
        <v>2039</v>
      </c>
      <c r="B667" s="887" t="s">
        <v>2965</v>
      </c>
      <c r="C667" s="887" t="s">
        <v>2970</v>
      </c>
      <c r="D667" s="170" t="s">
        <v>2971</v>
      </c>
      <c r="E667" s="170"/>
      <c r="F667" s="8"/>
      <c r="G667" s="6" t="s">
        <v>3</v>
      </c>
      <c r="H667" s="915">
        <v>33.97</v>
      </c>
      <c r="I667" s="607">
        <f t="shared" ref="I667:I731" si="56">+H667/2</f>
        <v>16.984999999999999</v>
      </c>
      <c r="J667" s="599">
        <f t="shared" ref="J667:J731" si="57">+H667/3</f>
        <v>11.323333333333332</v>
      </c>
      <c r="K667" s="599">
        <f t="shared" ref="K667:K731" si="58">+H667+(H667*20%)</f>
        <v>40.763999999999996</v>
      </c>
      <c r="L667" s="600">
        <v>42799</v>
      </c>
      <c r="M667" s="8" t="s">
        <v>2504</v>
      </c>
      <c r="N667" s="177">
        <v>2</v>
      </c>
      <c r="O667" s="4"/>
      <c r="R667" s="713">
        <f t="shared" si="55"/>
        <v>67.94</v>
      </c>
    </row>
    <row r="668" spans="1:18" x14ac:dyDescent="0.25">
      <c r="A668" s="605" t="s">
        <v>2039</v>
      </c>
      <c r="B668" s="887" t="s">
        <v>2965</v>
      </c>
      <c r="C668" s="887" t="s">
        <v>2997</v>
      </c>
      <c r="D668" s="170" t="s">
        <v>2998</v>
      </c>
      <c r="E668" s="170" t="s">
        <v>1022</v>
      </c>
      <c r="F668" s="8"/>
      <c r="G668" s="6" t="s">
        <v>3</v>
      </c>
      <c r="H668" s="915">
        <v>33.97</v>
      </c>
      <c r="I668" s="607">
        <f t="shared" si="56"/>
        <v>16.984999999999999</v>
      </c>
      <c r="J668" s="599">
        <f t="shared" si="57"/>
        <v>11.323333333333332</v>
      </c>
      <c r="K668" s="599">
        <f t="shared" si="58"/>
        <v>40.763999999999996</v>
      </c>
      <c r="L668" s="600">
        <v>42799</v>
      </c>
      <c r="M668" s="8" t="s">
        <v>2504</v>
      </c>
      <c r="N668" s="177">
        <v>8</v>
      </c>
      <c r="O668" s="4"/>
      <c r="R668" s="713">
        <f t="shared" si="55"/>
        <v>271.76</v>
      </c>
    </row>
    <row r="669" spans="1:18" x14ac:dyDescent="0.25">
      <c r="A669" s="605" t="s">
        <v>2039</v>
      </c>
      <c r="B669" s="887" t="s">
        <v>2965</v>
      </c>
      <c r="C669" s="887" t="s">
        <v>2968</v>
      </c>
      <c r="D669" s="170" t="s">
        <v>2969</v>
      </c>
      <c r="E669" s="170" t="s">
        <v>3000</v>
      </c>
      <c r="F669" s="8"/>
      <c r="G669" s="6" t="s">
        <v>3</v>
      </c>
      <c r="H669" s="915">
        <v>39.119999999999997</v>
      </c>
      <c r="I669" s="607">
        <f t="shared" si="56"/>
        <v>19.559999999999999</v>
      </c>
      <c r="J669" s="599">
        <f t="shared" si="57"/>
        <v>13.04</v>
      </c>
      <c r="K669" s="599">
        <f t="shared" si="58"/>
        <v>46.943999999999996</v>
      </c>
      <c r="L669" s="600">
        <v>42799</v>
      </c>
      <c r="M669" s="8" t="s">
        <v>2504</v>
      </c>
      <c r="N669" s="177">
        <v>1</v>
      </c>
      <c r="O669" s="4"/>
      <c r="R669" s="713">
        <f t="shared" si="55"/>
        <v>39.119999999999997</v>
      </c>
    </row>
    <row r="670" spans="1:18" x14ac:dyDescent="0.25">
      <c r="A670" s="605" t="s">
        <v>2039</v>
      </c>
      <c r="B670" s="887" t="s">
        <v>2965</v>
      </c>
      <c r="C670" s="887" t="s">
        <v>2992</v>
      </c>
      <c r="D670" s="170" t="s">
        <v>2993</v>
      </c>
      <c r="E670" s="170" t="s">
        <v>911</v>
      </c>
      <c r="F670" s="8"/>
      <c r="G670" s="6" t="s">
        <v>3</v>
      </c>
      <c r="H670" s="915">
        <v>39.119999999999997</v>
      </c>
      <c r="I670" s="607">
        <f t="shared" si="56"/>
        <v>19.559999999999999</v>
      </c>
      <c r="J670" s="599">
        <f t="shared" si="57"/>
        <v>13.04</v>
      </c>
      <c r="K670" s="599">
        <f t="shared" si="58"/>
        <v>46.943999999999996</v>
      </c>
      <c r="L670" s="600">
        <v>42799</v>
      </c>
      <c r="M670" s="8" t="s">
        <v>2504</v>
      </c>
      <c r="N670" s="177">
        <v>3</v>
      </c>
      <c r="O670" s="4"/>
      <c r="R670" s="713">
        <f t="shared" si="55"/>
        <v>117.35999999999999</v>
      </c>
    </row>
    <row r="671" spans="1:18" x14ac:dyDescent="0.25">
      <c r="A671" s="606" t="s">
        <v>2005</v>
      </c>
      <c r="B671" s="887" t="s">
        <v>3023</v>
      </c>
      <c r="C671" s="887" t="s">
        <v>2687</v>
      </c>
      <c r="D671" s="170" t="s">
        <v>2698</v>
      </c>
      <c r="E671" s="170" t="s">
        <v>3066</v>
      </c>
      <c r="F671" s="8"/>
      <c r="G671" s="6" t="s">
        <v>3</v>
      </c>
      <c r="H671" s="915">
        <v>31.06</v>
      </c>
      <c r="I671" s="607">
        <f t="shared" si="56"/>
        <v>15.53</v>
      </c>
      <c r="J671" s="599">
        <f t="shared" si="57"/>
        <v>10.353333333333333</v>
      </c>
      <c r="K671" s="599">
        <f t="shared" si="58"/>
        <v>37.271999999999998</v>
      </c>
      <c r="L671" s="600">
        <v>42799</v>
      </c>
      <c r="M671" s="8" t="s">
        <v>2504</v>
      </c>
      <c r="N671" s="177">
        <v>2</v>
      </c>
      <c r="O671" s="4"/>
      <c r="R671" s="713">
        <f t="shared" si="55"/>
        <v>62.12</v>
      </c>
    </row>
    <row r="672" spans="1:18" x14ac:dyDescent="0.25">
      <c r="A672" s="606" t="s">
        <v>2005</v>
      </c>
      <c r="B672" s="887" t="s">
        <v>3023</v>
      </c>
      <c r="C672" s="887" t="s">
        <v>2902</v>
      </c>
      <c r="D672" s="170" t="s">
        <v>2903</v>
      </c>
      <c r="E672" s="170" t="s">
        <v>3067</v>
      </c>
      <c r="F672" s="8"/>
      <c r="G672" s="6" t="s">
        <v>3</v>
      </c>
      <c r="H672" s="915">
        <v>17.72</v>
      </c>
      <c r="I672" s="607">
        <f t="shared" si="56"/>
        <v>8.86</v>
      </c>
      <c r="J672" s="599">
        <f t="shared" si="57"/>
        <v>5.9066666666666663</v>
      </c>
      <c r="K672" s="599">
        <f t="shared" si="58"/>
        <v>21.263999999999999</v>
      </c>
      <c r="L672" s="600">
        <v>42799</v>
      </c>
      <c r="M672" s="8" t="s">
        <v>2504</v>
      </c>
      <c r="N672" s="177">
        <v>1</v>
      </c>
      <c r="O672" s="4"/>
      <c r="R672" s="713">
        <f t="shared" si="55"/>
        <v>17.72</v>
      </c>
    </row>
    <row r="673" spans="1:18" x14ac:dyDescent="0.25">
      <c r="A673" s="606" t="s">
        <v>2005</v>
      </c>
      <c r="B673" s="887" t="s">
        <v>3023</v>
      </c>
      <c r="C673" s="887" t="s">
        <v>2904</v>
      </c>
      <c r="D673" s="170" t="s">
        <v>2905</v>
      </c>
      <c r="E673" s="170" t="s">
        <v>3068</v>
      </c>
      <c r="F673" s="8"/>
      <c r="G673" s="6" t="s">
        <v>3</v>
      </c>
      <c r="H673" s="915">
        <v>17.72</v>
      </c>
      <c r="I673" s="607">
        <f t="shared" si="56"/>
        <v>8.86</v>
      </c>
      <c r="J673" s="599">
        <f t="shared" si="57"/>
        <v>5.9066666666666663</v>
      </c>
      <c r="K673" s="599">
        <f t="shared" si="58"/>
        <v>21.263999999999999</v>
      </c>
      <c r="L673" s="600">
        <v>42799</v>
      </c>
      <c r="M673" s="8" t="s">
        <v>2504</v>
      </c>
      <c r="N673" s="177">
        <v>4</v>
      </c>
      <c r="O673" s="4"/>
      <c r="R673" s="713">
        <f t="shared" si="55"/>
        <v>70.88</v>
      </c>
    </row>
    <row r="674" spans="1:18" x14ac:dyDescent="0.25">
      <c r="A674" s="606" t="s">
        <v>2005</v>
      </c>
      <c r="B674" s="887" t="s">
        <v>3027</v>
      </c>
      <c r="C674" s="887" t="s">
        <v>3036</v>
      </c>
      <c r="D674" s="170" t="s">
        <v>3048</v>
      </c>
      <c r="E674" s="170" t="s">
        <v>3070</v>
      </c>
      <c r="F674" s="8"/>
      <c r="G674" s="6" t="s">
        <v>3</v>
      </c>
      <c r="H674" s="915">
        <v>31.6</v>
      </c>
      <c r="I674" s="607">
        <f t="shared" si="56"/>
        <v>15.8</v>
      </c>
      <c r="J674" s="599">
        <f t="shared" si="57"/>
        <v>10.533333333333333</v>
      </c>
      <c r="K674" s="599">
        <f t="shared" si="58"/>
        <v>37.92</v>
      </c>
      <c r="L674" s="600">
        <v>42799</v>
      </c>
      <c r="M674" s="8" t="s">
        <v>2504</v>
      </c>
      <c r="N674" s="177">
        <v>6</v>
      </c>
      <c r="O674" s="4"/>
      <c r="R674" s="713">
        <f t="shared" si="55"/>
        <v>189.60000000000002</v>
      </c>
    </row>
    <row r="675" spans="1:18" x14ac:dyDescent="0.25">
      <c r="A675" s="606" t="s">
        <v>2005</v>
      </c>
      <c r="B675" s="887" t="s">
        <v>3027</v>
      </c>
      <c r="C675" s="887" t="s">
        <v>3036</v>
      </c>
      <c r="D675" s="170" t="s">
        <v>3048</v>
      </c>
      <c r="E675" s="170" t="s">
        <v>3071</v>
      </c>
      <c r="F675" s="8"/>
      <c r="G675" s="6" t="s">
        <v>3</v>
      </c>
      <c r="H675" s="915">
        <v>31.6</v>
      </c>
      <c r="I675" s="607">
        <f t="shared" si="56"/>
        <v>15.8</v>
      </c>
      <c r="J675" s="599">
        <f t="shared" si="57"/>
        <v>10.533333333333333</v>
      </c>
      <c r="K675" s="599">
        <f t="shared" si="58"/>
        <v>37.92</v>
      </c>
      <c r="L675" s="600">
        <v>42799</v>
      </c>
      <c r="M675" s="8" t="s">
        <v>2504</v>
      </c>
      <c r="N675" s="177">
        <v>2</v>
      </c>
      <c r="O675" s="4"/>
      <c r="R675" s="713">
        <f t="shared" si="55"/>
        <v>63.2</v>
      </c>
    </row>
    <row r="676" spans="1:18" x14ac:dyDescent="0.25">
      <c r="A676" s="606" t="s">
        <v>2005</v>
      </c>
      <c r="B676" s="887" t="s">
        <v>3027</v>
      </c>
      <c r="C676" s="887" t="s">
        <v>3060</v>
      </c>
      <c r="D676" s="170" t="s">
        <v>3063</v>
      </c>
      <c r="E676" s="170" t="s">
        <v>962</v>
      </c>
      <c r="F676" s="8"/>
      <c r="G676" s="6" t="s">
        <v>3</v>
      </c>
      <c r="H676" s="915">
        <v>31.6</v>
      </c>
      <c r="I676" s="607">
        <f t="shared" si="56"/>
        <v>15.8</v>
      </c>
      <c r="J676" s="599">
        <f t="shared" si="57"/>
        <v>10.533333333333333</v>
      </c>
      <c r="K676" s="599">
        <f t="shared" si="58"/>
        <v>37.92</v>
      </c>
      <c r="L676" s="600">
        <v>42799</v>
      </c>
      <c r="M676" s="8" t="s">
        <v>2504</v>
      </c>
      <c r="N676" s="177">
        <v>5</v>
      </c>
      <c r="O676" s="4"/>
      <c r="R676" s="713">
        <f t="shared" si="55"/>
        <v>158</v>
      </c>
    </row>
    <row r="677" spans="1:18" x14ac:dyDescent="0.25">
      <c r="A677" s="606" t="s">
        <v>2005</v>
      </c>
      <c r="B677" s="887" t="s">
        <v>3027</v>
      </c>
      <c r="C677" s="887" t="s">
        <v>3038</v>
      </c>
      <c r="D677" s="170" t="s">
        <v>3050</v>
      </c>
      <c r="E677" s="170" t="s">
        <v>3072</v>
      </c>
      <c r="F677" s="8"/>
      <c r="G677" s="6" t="s">
        <v>3</v>
      </c>
      <c r="H677" s="915">
        <v>31.6</v>
      </c>
      <c r="I677" s="607">
        <f t="shared" si="56"/>
        <v>15.8</v>
      </c>
      <c r="J677" s="599">
        <f t="shared" si="57"/>
        <v>10.533333333333333</v>
      </c>
      <c r="K677" s="599">
        <f t="shared" si="58"/>
        <v>37.92</v>
      </c>
      <c r="L677" s="600">
        <v>42799</v>
      </c>
      <c r="M677" s="8" t="s">
        <v>2504</v>
      </c>
      <c r="N677" s="177">
        <v>7</v>
      </c>
      <c r="O677" s="4"/>
      <c r="R677" s="713">
        <f t="shared" si="55"/>
        <v>221.20000000000002</v>
      </c>
    </row>
    <row r="678" spans="1:18" x14ac:dyDescent="0.25">
      <c r="A678" s="606" t="s">
        <v>2005</v>
      </c>
      <c r="B678" s="887" t="s">
        <v>3269</v>
      </c>
      <c r="C678" s="887" t="s">
        <v>3270</v>
      </c>
      <c r="D678" s="170" t="s">
        <v>3276</v>
      </c>
      <c r="E678" s="170"/>
      <c r="F678" s="8"/>
      <c r="G678" s="6" t="s">
        <v>3</v>
      </c>
      <c r="H678" s="915">
        <v>21.51</v>
      </c>
      <c r="I678" s="607">
        <f t="shared" si="56"/>
        <v>10.755000000000001</v>
      </c>
      <c r="J678" s="599">
        <f t="shared" si="57"/>
        <v>7.1700000000000008</v>
      </c>
      <c r="K678" s="599">
        <f t="shared" si="58"/>
        <v>25.812000000000001</v>
      </c>
      <c r="L678" s="600">
        <v>42799</v>
      </c>
      <c r="M678" s="8" t="s">
        <v>2504</v>
      </c>
      <c r="N678" s="177">
        <v>1</v>
      </c>
      <c r="O678" s="4"/>
      <c r="R678" s="713">
        <f t="shared" si="55"/>
        <v>21.51</v>
      </c>
    </row>
    <row r="679" spans="1:18" x14ac:dyDescent="0.25">
      <c r="A679" s="606" t="s">
        <v>2005</v>
      </c>
      <c r="B679" s="887" t="s">
        <v>3246</v>
      </c>
      <c r="C679" s="887" t="s">
        <v>3271</v>
      </c>
      <c r="D679" s="170" t="s">
        <v>3277</v>
      </c>
      <c r="E679" s="170"/>
      <c r="F679" s="8"/>
      <c r="G679" s="6" t="s">
        <v>3</v>
      </c>
      <c r="H679" s="915">
        <v>23.17</v>
      </c>
      <c r="I679" s="607">
        <f t="shared" si="56"/>
        <v>11.585000000000001</v>
      </c>
      <c r="J679" s="599">
        <f t="shared" si="57"/>
        <v>7.7233333333333336</v>
      </c>
      <c r="K679" s="599">
        <f t="shared" si="58"/>
        <v>27.804000000000002</v>
      </c>
      <c r="L679" s="600">
        <v>42799</v>
      </c>
      <c r="M679" s="8" t="s">
        <v>2504</v>
      </c>
      <c r="N679" s="177">
        <v>1</v>
      </c>
      <c r="O679" s="4"/>
      <c r="R679" s="713">
        <f t="shared" si="55"/>
        <v>23.17</v>
      </c>
    </row>
    <row r="680" spans="1:18" x14ac:dyDescent="0.25">
      <c r="A680" s="606" t="s">
        <v>2005</v>
      </c>
      <c r="B680" s="887" t="s">
        <v>3246</v>
      </c>
      <c r="C680" s="887" t="s">
        <v>1318</v>
      </c>
      <c r="D680" s="170" t="s">
        <v>3278</v>
      </c>
      <c r="E680" s="170"/>
      <c r="F680" s="8"/>
      <c r="G680" s="6" t="s">
        <v>3</v>
      </c>
      <c r="H680" s="915">
        <v>23.17</v>
      </c>
      <c r="I680" s="607">
        <f t="shared" si="56"/>
        <v>11.585000000000001</v>
      </c>
      <c r="J680" s="599">
        <f t="shared" si="57"/>
        <v>7.7233333333333336</v>
      </c>
      <c r="K680" s="599">
        <f t="shared" si="58"/>
        <v>27.804000000000002</v>
      </c>
      <c r="L680" s="600">
        <v>42799</v>
      </c>
      <c r="M680" s="8" t="s">
        <v>2504</v>
      </c>
      <c r="N680" s="177">
        <v>4</v>
      </c>
      <c r="O680" s="4"/>
      <c r="R680" s="713">
        <f t="shared" si="55"/>
        <v>92.68</v>
      </c>
    </row>
    <row r="681" spans="1:18" x14ac:dyDescent="0.25">
      <c r="A681" s="606" t="s">
        <v>2005</v>
      </c>
      <c r="B681" s="887" t="s">
        <v>3246</v>
      </c>
      <c r="C681" s="887" t="s">
        <v>3252</v>
      </c>
      <c r="D681" s="170" t="s">
        <v>3259</v>
      </c>
      <c r="E681" s="170"/>
      <c r="F681" s="8"/>
      <c r="G681" s="6" t="s">
        <v>3</v>
      </c>
      <c r="H681" s="915">
        <v>23.17</v>
      </c>
      <c r="I681" s="607">
        <f t="shared" si="56"/>
        <v>11.585000000000001</v>
      </c>
      <c r="J681" s="599">
        <f t="shared" si="57"/>
        <v>7.7233333333333336</v>
      </c>
      <c r="K681" s="599">
        <f t="shared" si="58"/>
        <v>27.804000000000002</v>
      </c>
      <c r="L681" s="600">
        <v>42799</v>
      </c>
      <c r="M681" s="8" t="s">
        <v>2504</v>
      </c>
      <c r="N681" s="177">
        <v>2</v>
      </c>
      <c r="O681" s="4"/>
      <c r="R681" s="713">
        <f t="shared" si="55"/>
        <v>46.34</v>
      </c>
    </row>
    <row r="682" spans="1:18" x14ac:dyDescent="0.25">
      <c r="A682" s="606" t="s">
        <v>2005</v>
      </c>
      <c r="B682" s="887" t="s">
        <v>2767</v>
      </c>
      <c r="C682" s="887" t="s">
        <v>1595</v>
      </c>
      <c r="D682" s="170" t="s">
        <v>3279</v>
      </c>
      <c r="E682" s="170"/>
      <c r="F682" s="8"/>
      <c r="G682" s="6" t="s">
        <v>3</v>
      </c>
      <c r="H682" s="915">
        <v>69.84</v>
      </c>
      <c r="I682" s="607">
        <f t="shared" si="56"/>
        <v>34.92</v>
      </c>
      <c r="J682" s="599">
        <f t="shared" si="57"/>
        <v>23.28</v>
      </c>
      <c r="K682" s="599">
        <f t="shared" si="58"/>
        <v>83.808000000000007</v>
      </c>
      <c r="L682" s="600">
        <v>42799</v>
      </c>
      <c r="M682" s="8" t="s">
        <v>2504</v>
      </c>
      <c r="N682" s="177">
        <v>1</v>
      </c>
      <c r="O682" s="4"/>
      <c r="R682" s="713">
        <f t="shared" si="55"/>
        <v>69.84</v>
      </c>
    </row>
    <row r="683" spans="1:18" x14ac:dyDescent="0.25">
      <c r="A683" s="606" t="s">
        <v>2005</v>
      </c>
      <c r="B683" s="887" t="s">
        <v>3247</v>
      </c>
      <c r="C683" s="887" t="s">
        <v>3272</v>
      </c>
      <c r="D683" s="170" t="s">
        <v>3261</v>
      </c>
      <c r="E683" s="170"/>
      <c r="F683" s="8"/>
      <c r="G683" s="6" t="s">
        <v>3</v>
      </c>
      <c r="H683" s="915">
        <v>32.21</v>
      </c>
      <c r="I683" s="607">
        <f t="shared" si="56"/>
        <v>16.105</v>
      </c>
      <c r="J683" s="599">
        <f t="shared" si="57"/>
        <v>10.736666666666666</v>
      </c>
      <c r="K683" s="599">
        <f t="shared" si="58"/>
        <v>38.652000000000001</v>
      </c>
      <c r="L683" s="600">
        <v>42799</v>
      </c>
      <c r="M683" s="8" t="s">
        <v>2504</v>
      </c>
      <c r="N683" s="177">
        <v>2</v>
      </c>
      <c r="O683" s="4"/>
      <c r="R683" s="713">
        <f t="shared" si="55"/>
        <v>64.42</v>
      </c>
    </row>
    <row r="684" spans="1:18" x14ac:dyDescent="0.25">
      <c r="A684" s="606" t="s">
        <v>2005</v>
      </c>
      <c r="B684" s="887" t="s">
        <v>3023</v>
      </c>
      <c r="C684" s="887" t="s">
        <v>1419</v>
      </c>
      <c r="D684" s="170" t="s">
        <v>2860</v>
      </c>
      <c r="E684" s="170"/>
      <c r="F684" s="8"/>
      <c r="G684" s="6" t="s">
        <v>3</v>
      </c>
      <c r="H684" s="915">
        <v>52.86</v>
      </c>
      <c r="I684" s="607">
        <f t="shared" si="56"/>
        <v>26.43</v>
      </c>
      <c r="J684" s="599">
        <f t="shared" si="57"/>
        <v>17.62</v>
      </c>
      <c r="K684" s="599">
        <f t="shared" si="58"/>
        <v>63.432000000000002</v>
      </c>
      <c r="L684" s="600">
        <v>42799</v>
      </c>
      <c r="M684" s="8" t="s">
        <v>2504</v>
      </c>
      <c r="N684" s="177">
        <v>1</v>
      </c>
      <c r="O684" s="4"/>
      <c r="R684" s="713">
        <f t="shared" si="55"/>
        <v>52.86</v>
      </c>
    </row>
    <row r="685" spans="1:18" x14ac:dyDescent="0.25">
      <c r="A685" s="606" t="s">
        <v>2005</v>
      </c>
      <c r="B685" s="887" t="s">
        <v>3023</v>
      </c>
      <c r="C685" s="887" t="s">
        <v>3035</v>
      </c>
      <c r="D685" s="170" t="s">
        <v>3047</v>
      </c>
      <c r="E685" s="170"/>
      <c r="F685" s="8"/>
      <c r="G685" s="6" t="s">
        <v>3</v>
      </c>
      <c r="H685" s="915">
        <v>52.86</v>
      </c>
      <c r="I685" s="607">
        <f t="shared" si="56"/>
        <v>26.43</v>
      </c>
      <c r="J685" s="599">
        <f t="shared" si="57"/>
        <v>17.62</v>
      </c>
      <c r="K685" s="599">
        <f t="shared" si="58"/>
        <v>63.432000000000002</v>
      </c>
      <c r="L685" s="600">
        <v>42799</v>
      </c>
      <c r="M685" s="8" t="s">
        <v>2504</v>
      </c>
      <c r="N685" s="177">
        <v>1</v>
      </c>
      <c r="O685" s="4"/>
      <c r="R685" s="713">
        <f t="shared" si="55"/>
        <v>52.86</v>
      </c>
    </row>
    <row r="686" spans="1:18" x14ac:dyDescent="0.25">
      <c r="A686" s="606" t="s">
        <v>2005</v>
      </c>
      <c r="B686" s="887" t="s">
        <v>3023</v>
      </c>
      <c r="C686" s="887" t="s">
        <v>2686</v>
      </c>
      <c r="D686" s="170" t="s">
        <v>2697</v>
      </c>
      <c r="E686" s="170"/>
      <c r="F686" s="8"/>
      <c r="G686" s="6" t="s">
        <v>3</v>
      </c>
      <c r="H686" s="915">
        <v>31.06</v>
      </c>
      <c r="I686" s="607">
        <f t="shared" si="56"/>
        <v>15.53</v>
      </c>
      <c r="J686" s="599">
        <f t="shared" si="57"/>
        <v>10.353333333333333</v>
      </c>
      <c r="K686" s="599">
        <f t="shared" si="58"/>
        <v>37.271999999999998</v>
      </c>
      <c r="L686" s="600">
        <v>42799</v>
      </c>
      <c r="M686" s="8" t="s">
        <v>2504</v>
      </c>
      <c r="N686" s="177">
        <v>2</v>
      </c>
      <c r="O686" s="4"/>
      <c r="R686" s="713">
        <f t="shared" si="55"/>
        <v>62.12</v>
      </c>
    </row>
    <row r="687" spans="1:18" x14ac:dyDescent="0.25">
      <c r="A687" s="606" t="s">
        <v>2005</v>
      </c>
      <c r="B687" s="887" t="s">
        <v>3023</v>
      </c>
      <c r="C687" s="887" t="s">
        <v>2689</v>
      </c>
      <c r="D687" s="170" t="s">
        <v>2700</v>
      </c>
      <c r="E687" s="170"/>
      <c r="F687" s="8"/>
      <c r="G687" s="6" t="s">
        <v>3</v>
      </c>
      <c r="H687" s="915">
        <v>31.06</v>
      </c>
      <c r="I687" s="607">
        <f t="shared" si="56"/>
        <v>15.53</v>
      </c>
      <c r="J687" s="599">
        <f t="shared" si="57"/>
        <v>10.353333333333333</v>
      </c>
      <c r="K687" s="599">
        <f t="shared" si="58"/>
        <v>37.271999999999998</v>
      </c>
      <c r="L687" s="600">
        <v>42799</v>
      </c>
      <c r="M687" s="8" t="s">
        <v>2504</v>
      </c>
      <c r="N687" s="177">
        <v>1</v>
      </c>
      <c r="O687" s="4"/>
      <c r="R687" s="713">
        <f t="shared" si="55"/>
        <v>31.06</v>
      </c>
    </row>
    <row r="688" spans="1:18" x14ac:dyDescent="0.25">
      <c r="A688" s="606" t="s">
        <v>2005</v>
      </c>
      <c r="B688" s="887" t="s">
        <v>3029</v>
      </c>
      <c r="C688" s="887" t="s">
        <v>3035</v>
      </c>
      <c r="D688" s="170" t="s">
        <v>3047</v>
      </c>
      <c r="E688" s="170"/>
      <c r="F688" s="8"/>
      <c r="G688" s="6" t="s">
        <v>3</v>
      </c>
      <c r="H688" s="915">
        <v>52.86</v>
      </c>
      <c r="I688" s="607">
        <f t="shared" si="56"/>
        <v>26.43</v>
      </c>
      <c r="J688" s="599">
        <f t="shared" si="57"/>
        <v>17.62</v>
      </c>
      <c r="K688" s="599">
        <f t="shared" si="58"/>
        <v>63.432000000000002</v>
      </c>
      <c r="L688" s="600">
        <v>42799</v>
      </c>
      <c r="M688" s="8" t="s">
        <v>2504</v>
      </c>
      <c r="N688" s="177">
        <v>1</v>
      </c>
      <c r="O688" s="4"/>
      <c r="R688" s="713">
        <f t="shared" si="55"/>
        <v>52.86</v>
      </c>
    </row>
    <row r="689" spans="1:18" x14ac:dyDescent="0.25">
      <c r="A689" s="606" t="s">
        <v>2005</v>
      </c>
      <c r="B689" s="887" t="s">
        <v>3029</v>
      </c>
      <c r="C689" s="887" t="s">
        <v>2687</v>
      </c>
      <c r="D689" s="170" t="s">
        <v>2698</v>
      </c>
      <c r="E689" s="170"/>
      <c r="F689" s="8"/>
      <c r="G689" s="6" t="s">
        <v>3</v>
      </c>
      <c r="H689" s="915">
        <v>31.06</v>
      </c>
      <c r="I689" s="607">
        <f t="shared" si="56"/>
        <v>15.53</v>
      </c>
      <c r="J689" s="599">
        <f t="shared" si="57"/>
        <v>10.353333333333333</v>
      </c>
      <c r="K689" s="599">
        <f t="shared" si="58"/>
        <v>37.271999999999998</v>
      </c>
      <c r="L689" s="600">
        <v>42799</v>
      </c>
      <c r="M689" s="8" t="s">
        <v>2504</v>
      </c>
      <c r="N689" s="177">
        <v>1</v>
      </c>
      <c r="O689" s="4"/>
      <c r="R689" s="713">
        <f t="shared" si="55"/>
        <v>31.06</v>
      </c>
    </row>
    <row r="690" spans="1:18" x14ac:dyDescent="0.25">
      <c r="A690" s="606" t="s">
        <v>2005</v>
      </c>
      <c r="B690" s="887" t="s">
        <v>3029</v>
      </c>
      <c r="C690" s="887" t="s">
        <v>3273</v>
      </c>
      <c r="D690" s="170" t="s">
        <v>3051</v>
      </c>
      <c r="E690" s="170"/>
      <c r="F690" s="8"/>
      <c r="G690" s="6" t="s">
        <v>3</v>
      </c>
      <c r="H690" s="915">
        <v>31.06</v>
      </c>
      <c r="I690" s="607">
        <f t="shared" si="56"/>
        <v>15.53</v>
      </c>
      <c r="J690" s="599">
        <f t="shared" si="57"/>
        <v>10.353333333333333</v>
      </c>
      <c r="K690" s="599">
        <f t="shared" si="58"/>
        <v>37.271999999999998</v>
      </c>
      <c r="L690" s="600">
        <v>42799</v>
      </c>
      <c r="M690" s="8" t="s">
        <v>2504</v>
      </c>
      <c r="N690" s="177">
        <v>1</v>
      </c>
      <c r="O690" s="4"/>
      <c r="R690" s="713">
        <f t="shared" si="55"/>
        <v>31.06</v>
      </c>
    </row>
    <row r="691" spans="1:18" x14ac:dyDescent="0.25">
      <c r="A691" s="606" t="s">
        <v>2005</v>
      </c>
      <c r="B691" s="887" t="s">
        <v>3250</v>
      </c>
      <c r="C691" s="887" t="s">
        <v>3257</v>
      </c>
      <c r="D691" s="170" t="s">
        <v>3267</v>
      </c>
      <c r="E691" s="170"/>
      <c r="F691" s="8"/>
      <c r="G691" s="6" t="s">
        <v>3</v>
      </c>
      <c r="H691" s="915">
        <v>3.3</v>
      </c>
      <c r="I691" s="607">
        <f t="shared" si="56"/>
        <v>1.65</v>
      </c>
      <c r="J691" s="599">
        <f t="shared" si="57"/>
        <v>1.0999999999999999</v>
      </c>
      <c r="K691" s="599">
        <f t="shared" si="58"/>
        <v>3.96</v>
      </c>
      <c r="L691" s="600">
        <v>42799</v>
      </c>
      <c r="M691" s="8" t="s">
        <v>2504</v>
      </c>
      <c r="N691" s="177">
        <v>6</v>
      </c>
      <c r="O691" s="4"/>
      <c r="R691" s="713">
        <f t="shared" si="55"/>
        <v>19.799999999999997</v>
      </c>
    </row>
    <row r="692" spans="1:18" x14ac:dyDescent="0.25">
      <c r="A692" s="606" t="s">
        <v>2005</v>
      </c>
      <c r="B692" s="887" t="s">
        <v>3208</v>
      </c>
      <c r="C692" s="887" t="s">
        <v>3274</v>
      </c>
      <c r="D692" s="170" t="s">
        <v>3280</v>
      </c>
      <c r="E692" s="170"/>
      <c r="F692" s="8"/>
      <c r="G692" s="6" t="s">
        <v>3</v>
      </c>
      <c r="H692" s="915">
        <v>15.12</v>
      </c>
      <c r="I692" s="607">
        <f t="shared" si="56"/>
        <v>7.56</v>
      </c>
      <c r="J692" s="599">
        <f t="shared" si="57"/>
        <v>5.04</v>
      </c>
      <c r="K692" s="599">
        <f t="shared" si="58"/>
        <v>18.143999999999998</v>
      </c>
      <c r="L692" s="600">
        <v>42799</v>
      </c>
      <c r="M692" s="8" t="s">
        <v>2504</v>
      </c>
      <c r="N692" s="177">
        <v>1</v>
      </c>
      <c r="O692" s="4"/>
      <c r="R692" s="713">
        <f t="shared" si="55"/>
        <v>15.12</v>
      </c>
    </row>
    <row r="693" spans="1:18" x14ac:dyDescent="0.25">
      <c r="A693" s="606" t="s">
        <v>2005</v>
      </c>
      <c r="B693" s="887" t="s">
        <v>3208</v>
      </c>
      <c r="C693" s="887" t="s">
        <v>3275</v>
      </c>
      <c r="D693" s="170" t="s">
        <v>3210</v>
      </c>
      <c r="E693" s="170"/>
      <c r="F693" s="8"/>
      <c r="G693" s="6" t="s">
        <v>3</v>
      </c>
      <c r="H693" s="915">
        <v>15.12</v>
      </c>
      <c r="I693" s="607">
        <f t="shared" si="56"/>
        <v>7.56</v>
      </c>
      <c r="J693" s="599">
        <f t="shared" si="57"/>
        <v>5.04</v>
      </c>
      <c r="K693" s="599">
        <f t="shared" si="58"/>
        <v>18.143999999999998</v>
      </c>
      <c r="L693" s="600">
        <v>42799</v>
      </c>
      <c r="M693" s="8" t="s">
        <v>2504</v>
      </c>
      <c r="N693" s="177">
        <v>1</v>
      </c>
      <c r="O693" s="4"/>
      <c r="R693" s="713">
        <f t="shared" si="55"/>
        <v>15.12</v>
      </c>
    </row>
    <row r="694" spans="1:18" x14ac:dyDescent="0.25">
      <c r="A694" s="606" t="s">
        <v>2005</v>
      </c>
      <c r="B694" s="887" t="s">
        <v>3016</v>
      </c>
      <c r="C694" s="887" t="s">
        <v>3560</v>
      </c>
      <c r="D694" s="170" t="s">
        <v>3929</v>
      </c>
      <c r="E694" s="170"/>
      <c r="F694" s="8"/>
      <c r="G694" s="6" t="s">
        <v>3</v>
      </c>
      <c r="H694" s="915">
        <v>10</v>
      </c>
      <c r="I694" s="607">
        <f t="shared" si="56"/>
        <v>5</v>
      </c>
      <c r="J694" s="599">
        <f t="shared" si="57"/>
        <v>3.3333333333333335</v>
      </c>
      <c r="K694" s="599">
        <f t="shared" si="58"/>
        <v>12</v>
      </c>
      <c r="L694" s="600">
        <v>42799</v>
      </c>
      <c r="M694" s="8" t="s">
        <v>2504</v>
      </c>
      <c r="N694" s="177">
        <v>1</v>
      </c>
      <c r="O694" s="4"/>
      <c r="R694" s="713">
        <f t="shared" si="55"/>
        <v>10</v>
      </c>
    </row>
    <row r="695" spans="1:18" x14ac:dyDescent="0.25">
      <c r="A695" s="606" t="s">
        <v>2005</v>
      </c>
      <c r="B695" s="887" t="s">
        <v>3027</v>
      </c>
      <c r="C695" s="887" t="s">
        <v>3037</v>
      </c>
      <c r="D695" s="170" t="s">
        <v>3049</v>
      </c>
      <c r="E695" s="170" t="s">
        <v>3072</v>
      </c>
      <c r="F695" s="8"/>
      <c r="G695" s="6" t="s">
        <v>3</v>
      </c>
      <c r="H695" s="915">
        <v>31.6</v>
      </c>
      <c r="I695" s="607">
        <f t="shared" ref="I695:I708" si="59">+H695/2</f>
        <v>15.8</v>
      </c>
      <c r="J695" s="599">
        <f t="shared" ref="J695:J708" si="60">+H695/3</f>
        <v>10.533333333333333</v>
      </c>
      <c r="K695" s="599">
        <f t="shared" ref="K695:K708" si="61">+H695+(H695*20%)</f>
        <v>37.92</v>
      </c>
      <c r="L695" s="600">
        <v>42799</v>
      </c>
      <c r="M695" s="8" t="s">
        <v>2504</v>
      </c>
      <c r="N695" s="177">
        <v>6</v>
      </c>
      <c r="O695" s="4"/>
      <c r="R695" s="713">
        <f t="shared" si="55"/>
        <v>189.60000000000002</v>
      </c>
    </row>
    <row r="696" spans="1:18" x14ac:dyDescent="0.25">
      <c r="A696" s="606" t="s">
        <v>2005</v>
      </c>
      <c r="B696" s="887" t="s">
        <v>3029</v>
      </c>
      <c r="C696" s="887" t="s">
        <v>2687</v>
      </c>
      <c r="D696" s="170" t="s">
        <v>2698</v>
      </c>
      <c r="E696" s="170" t="s">
        <v>3073</v>
      </c>
      <c r="F696" s="8"/>
      <c r="G696" s="6" t="s">
        <v>3</v>
      </c>
      <c r="H696" s="915">
        <v>31.06</v>
      </c>
      <c r="I696" s="607">
        <f t="shared" si="59"/>
        <v>15.53</v>
      </c>
      <c r="J696" s="599">
        <f t="shared" si="60"/>
        <v>10.353333333333333</v>
      </c>
      <c r="K696" s="599">
        <f t="shared" si="61"/>
        <v>37.271999999999998</v>
      </c>
      <c r="L696" s="600">
        <v>42799</v>
      </c>
      <c r="M696" s="8" t="s">
        <v>2504</v>
      </c>
      <c r="N696" s="177">
        <v>1</v>
      </c>
      <c r="O696" s="4"/>
      <c r="R696" s="713">
        <f t="shared" si="55"/>
        <v>31.06</v>
      </c>
    </row>
    <row r="697" spans="1:18" x14ac:dyDescent="0.25">
      <c r="A697" s="606" t="s">
        <v>2005</v>
      </c>
      <c r="B697" s="887" t="s">
        <v>2362</v>
      </c>
      <c r="C697" s="887" t="s">
        <v>2425</v>
      </c>
      <c r="D697" s="170" t="s">
        <v>3064</v>
      </c>
      <c r="E697" s="170" t="s">
        <v>3074</v>
      </c>
      <c r="F697" s="8"/>
      <c r="G697" s="6" t="s">
        <v>3</v>
      </c>
      <c r="H697" s="915">
        <v>38.799999999999997</v>
      </c>
      <c r="I697" s="607">
        <f t="shared" si="59"/>
        <v>19.399999999999999</v>
      </c>
      <c r="J697" s="599">
        <f t="shared" si="60"/>
        <v>12.933333333333332</v>
      </c>
      <c r="K697" s="599">
        <f t="shared" si="61"/>
        <v>46.559999999999995</v>
      </c>
      <c r="L697" s="600">
        <v>42799</v>
      </c>
      <c r="M697" s="8" t="s">
        <v>2504</v>
      </c>
      <c r="N697" s="177">
        <v>1</v>
      </c>
      <c r="O697" s="4"/>
      <c r="R697" s="713">
        <f t="shared" si="55"/>
        <v>38.799999999999997</v>
      </c>
    </row>
    <row r="698" spans="1:18" x14ac:dyDescent="0.25">
      <c r="A698" s="606" t="s">
        <v>3207</v>
      </c>
      <c r="B698" s="887" t="s">
        <v>3137</v>
      </c>
      <c r="C698" s="887" t="s">
        <v>3138</v>
      </c>
      <c r="D698" s="170" t="s">
        <v>3139</v>
      </c>
      <c r="E698" s="170" t="s">
        <v>3188</v>
      </c>
      <c r="F698" s="8"/>
      <c r="G698" s="6" t="s">
        <v>3</v>
      </c>
      <c r="H698" s="915">
        <v>37.69</v>
      </c>
      <c r="I698" s="607">
        <f t="shared" si="59"/>
        <v>18.844999999999999</v>
      </c>
      <c r="J698" s="599">
        <f t="shared" si="60"/>
        <v>12.563333333333333</v>
      </c>
      <c r="K698" s="599">
        <f t="shared" si="61"/>
        <v>45.227999999999994</v>
      </c>
      <c r="L698" s="600">
        <v>42799</v>
      </c>
      <c r="M698" s="8" t="s">
        <v>2504</v>
      </c>
      <c r="N698" s="177">
        <v>3</v>
      </c>
      <c r="O698" s="4"/>
      <c r="R698" s="713">
        <f t="shared" si="55"/>
        <v>113.07</v>
      </c>
    </row>
    <row r="699" spans="1:18" x14ac:dyDescent="0.25">
      <c r="A699" s="606" t="s">
        <v>3207</v>
      </c>
      <c r="B699" s="887" t="s">
        <v>3514</v>
      </c>
      <c r="C699" s="887" t="s">
        <v>3542</v>
      </c>
      <c r="D699" s="170" t="s">
        <v>3543</v>
      </c>
      <c r="E699" s="170" t="s">
        <v>3704</v>
      </c>
      <c r="F699" s="8"/>
      <c r="G699" s="6" t="s">
        <v>3</v>
      </c>
      <c r="H699" s="915">
        <v>66.66</v>
      </c>
      <c r="I699" s="607">
        <f t="shared" si="59"/>
        <v>33.33</v>
      </c>
      <c r="J699" s="599">
        <f t="shared" si="60"/>
        <v>22.22</v>
      </c>
      <c r="K699" s="599">
        <f t="shared" si="61"/>
        <v>79.99199999999999</v>
      </c>
      <c r="L699" s="600">
        <v>42799</v>
      </c>
      <c r="M699" s="8" t="s">
        <v>2504</v>
      </c>
      <c r="N699" s="177">
        <v>1</v>
      </c>
      <c r="O699" s="4"/>
      <c r="R699" s="713">
        <f t="shared" si="55"/>
        <v>66.66</v>
      </c>
    </row>
    <row r="700" spans="1:18" x14ac:dyDescent="0.25">
      <c r="A700" s="606" t="s">
        <v>3207</v>
      </c>
      <c r="B700" s="887" t="s">
        <v>3137</v>
      </c>
      <c r="C700" s="887" t="s">
        <v>2874</v>
      </c>
      <c r="D700" s="170" t="s">
        <v>2875</v>
      </c>
      <c r="E700" s="170" t="s">
        <v>3189</v>
      </c>
      <c r="F700" s="8"/>
      <c r="G700" s="6" t="s">
        <v>3</v>
      </c>
      <c r="H700" s="915">
        <v>37.69</v>
      </c>
      <c r="I700" s="607">
        <f t="shared" si="59"/>
        <v>18.844999999999999</v>
      </c>
      <c r="J700" s="599">
        <f t="shared" si="60"/>
        <v>12.563333333333333</v>
      </c>
      <c r="K700" s="599">
        <f t="shared" si="61"/>
        <v>45.227999999999994</v>
      </c>
      <c r="L700" s="600">
        <v>42799</v>
      </c>
      <c r="M700" s="8" t="s">
        <v>2504</v>
      </c>
      <c r="N700" s="177">
        <v>2</v>
      </c>
      <c r="O700" s="4"/>
      <c r="R700" s="713">
        <f t="shared" si="55"/>
        <v>75.38</v>
      </c>
    </row>
    <row r="701" spans="1:18" x14ac:dyDescent="0.25">
      <c r="A701" s="606" t="s">
        <v>3207</v>
      </c>
      <c r="B701" s="887" t="s">
        <v>3184</v>
      </c>
      <c r="C701" s="887" t="s">
        <v>1595</v>
      </c>
      <c r="D701" s="696" t="s">
        <v>1603</v>
      </c>
      <c r="E701" s="170"/>
      <c r="F701" s="8"/>
      <c r="G701" s="6" t="s">
        <v>3</v>
      </c>
      <c r="H701" s="915">
        <v>78</v>
      </c>
      <c r="I701" s="607">
        <f t="shared" si="59"/>
        <v>39</v>
      </c>
      <c r="J701" s="599">
        <f t="shared" si="60"/>
        <v>26</v>
      </c>
      <c r="K701" s="599">
        <f t="shared" si="61"/>
        <v>93.6</v>
      </c>
      <c r="L701" s="600">
        <v>42799</v>
      </c>
      <c r="M701" s="8" t="s">
        <v>2504</v>
      </c>
      <c r="N701" s="177">
        <v>1</v>
      </c>
      <c r="O701" s="4"/>
      <c r="R701" s="713">
        <f t="shared" si="55"/>
        <v>78</v>
      </c>
    </row>
    <row r="702" spans="1:18" x14ac:dyDescent="0.25">
      <c r="A702" s="606" t="s">
        <v>3207</v>
      </c>
      <c r="B702" s="887" t="s">
        <v>3137</v>
      </c>
      <c r="C702" s="887" t="s">
        <v>2896</v>
      </c>
      <c r="D702" s="170" t="s">
        <v>2897</v>
      </c>
      <c r="E702" s="170" t="s">
        <v>3190</v>
      </c>
      <c r="F702" s="8"/>
      <c r="G702" s="6" t="s">
        <v>3</v>
      </c>
      <c r="H702" s="915">
        <v>37.69</v>
      </c>
      <c r="I702" s="607">
        <f t="shared" si="59"/>
        <v>18.844999999999999</v>
      </c>
      <c r="J702" s="599">
        <f t="shared" si="60"/>
        <v>12.563333333333333</v>
      </c>
      <c r="K702" s="599">
        <f t="shared" si="61"/>
        <v>45.227999999999994</v>
      </c>
      <c r="L702" s="600">
        <v>42799</v>
      </c>
      <c r="M702" s="8" t="s">
        <v>2504</v>
      </c>
      <c r="N702" s="177">
        <v>2</v>
      </c>
      <c r="O702" s="4"/>
      <c r="R702" s="713">
        <f t="shared" si="55"/>
        <v>75.38</v>
      </c>
    </row>
    <row r="703" spans="1:18" x14ac:dyDescent="0.25">
      <c r="A703" s="606" t="s">
        <v>3207</v>
      </c>
      <c r="B703" s="887" t="s">
        <v>3143</v>
      </c>
      <c r="C703" s="887" t="s">
        <v>3186</v>
      </c>
      <c r="D703" s="170" t="s">
        <v>3187</v>
      </c>
      <c r="E703" s="170" t="s">
        <v>1022</v>
      </c>
      <c r="F703" s="8"/>
      <c r="G703" s="6" t="s">
        <v>3</v>
      </c>
      <c r="H703" s="915">
        <v>9.81</v>
      </c>
      <c r="I703" s="607">
        <f t="shared" si="59"/>
        <v>4.9050000000000002</v>
      </c>
      <c r="J703" s="599">
        <f t="shared" si="60"/>
        <v>3.27</v>
      </c>
      <c r="K703" s="599">
        <f t="shared" si="61"/>
        <v>11.772</v>
      </c>
      <c r="L703" s="600">
        <v>42799</v>
      </c>
      <c r="M703" s="8" t="s">
        <v>2504</v>
      </c>
      <c r="N703" s="177">
        <v>1</v>
      </c>
      <c r="O703" s="4"/>
      <c r="R703" s="713">
        <f t="shared" si="55"/>
        <v>9.81</v>
      </c>
    </row>
    <row r="704" spans="1:18" x14ac:dyDescent="0.25">
      <c r="A704" s="606" t="s">
        <v>3207</v>
      </c>
      <c r="B704" s="887" t="s">
        <v>3148</v>
      </c>
      <c r="C704" s="887" t="s">
        <v>3146</v>
      </c>
      <c r="D704" s="170" t="s">
        <v>3147</v>
      </c>
      <c r="E704" s="170" t="s">
        <v>3192</v>
      </c>
      <c r="F704" s="8"/>
      <c r="G704" s="6" t="s">
        <v>3</v>
      </c>
      <c r="H704" s="915">
        <v>35.15</v>
      </c>
      <c r="I704" s="607">
        <f t="shared" si="59"/>
        <v>17.574999999999999</v>
      </c>
      <c r="J704" s="599">
        <f t="shared" si="60"/>
        <v>11.716666666666667</v>
      </c>
      <c r="K704" s="599">
        <f t="shared" si="61"/>
        <v>42.18</v>
      </c>
      <c r="L704" s="600">
        <v>42799</v>
      </c>
      <c r="M704" s="8" t="s">
        <v>2504</v>
      </c>
      <c r="N704" s="177">
        <v>2</v>
      </c>
      <c r="O704" s="4"/>
      <c r="R704" s="713">
        <f t="shared" si="55"/>
        <v>70.3</v>
      </c>
    </row>
    <row r="705" spans="1:18" x14ac:dyDescent="0.25">
      <c r="A705" s="606" t="s">
        <v>3207</v>
      </c>
      <c r="B705" s="887" t="s">
        <v>2143</v>
      </c>
      <c r="C705" s="887" t="s">
        <v>3170</v>
      </c>
      <c r="D705" s="170" t="s">
        <v>3171</v>
      </c>
      <c r="E705" s="170" t="s">
        <v>3194</v>
      </c>
      <c r="F705" s="8"/>
      <c r="G705" s="6" t="s">
        <v>3</v>
      </c>
      <c r="H705" s="915">
        <v>34.71</v>
      </c>
      <c r="I705" s="607">
        <f t="shared" si="59"/>
        <v>17.355</v>
      </c>
      <c r="J705" s="599">
        <f t="shared" si="60"/>
        <v>11.57</v>
      </c>
      <c r="K705" s="599">
        <f t="shared" si="61"/>
        <v>41.652000000000001</v>
      </c>
      <c r="L705" s="600">
        <v>42799</v>
      </c>
      <c r="M705" s="8" t="s">
        <v>2504</v>
      </c>
      <c r="N705" s="177">
        <v>17</v>
      </c>
      <c r="O705" s="4"/>
      <c r="R705" s="713">
        <f t="shared" si="55"/>
        <v>590.07000000000005</v>
      </c>
    </row>
    <row r="706" spans="1:18" x14ac:dyDescent="0.25">
      <c r="A706" s="606" t="s">
        <v>3207</v>
      </c>
      <c r="B706" s="887" t="s">
        <v>2578</v>
      </c>
      <c r="C706" s="887" t="s">
        <v>2614</v>
      </c>
      <c r="D706" s="170" t="s">
        <v>3181</v>
      </c>
      <c r="E706" s="170" t="s">
        <v>690</v>
      </c>
      <c r="F706" s="8"/>
      <c r="G706" s="6" t="s">
        <v>3</v>
      </c>
      <c r="H706" s="915">
        <v>39.96</v>
      </c>
      <c r="I706" s="607">
        <f t="shared" si="59"/>
        <v>19.98</v>
      </c>
      <c r="J706" s="599">
        <f t="shared" si="60"/>
        <v>13.32</v>
      </c>
      <c r="K706" s="599">
        <f t="shared" si="61"/>
        <v>47.951999999999998</v>
      </c>
      <c r="L706" s="600">
        <v>42799</v>
      </c>
      <c r="M706" s="8" t="s">
        <v>2504</v>
      </c>
      <c r="N706" s="177">
        <v>2</v>
      </c>
      <c r="O706" s="4"/>
      <c r="R706" s="713">
        <f t="shared" si="55"/>
        <v>79.92</v>
      </c>
    </row>
    <row r="707" spans="1:18" x14ac:dyDescent="0.25">
      <c r="A707" s="606" t="s">
        <v>3207</v>
      </c>
      <c r="B707" s="887" t="s">
        <v>2578</v>
      </c>
      <c r="C707" s="887" t="s">
        <v>2614</v>
      </c>
      <c r="D707" s="170" t="s">
        <v>3181</v>
      </c>
      <c r="E707" s="170" t="s">
        <v>3195</v>
      </c>
      <c r="F707" s="8"/>
      <c r="G707" s="6" t="s">
        <v>3</v>
      </c>
      <c r="H707" s="915">
        <v>39.96</v>
      </c>
      <c r="I707" s="607">
        <f t="shared" si="59"/>
        <v>19.98</v>
      </c>
      <c r="J707" s="599">
        <f t="shared" si="60"/>
        <v>13.32</v>
      </c>
      <c r="K707" s="599">
        <f t="shared" si="61"/>
        <v>47.951999999999998</v>
      </c>
      <c r="L707" s="600">
        <v>42799</v>
      </c>
      <c r="M707" s="8" t="s">
        <v>2504</v>
      </c>
      <c r="N707" s="177">
        <v>5</v>
      </c>
      <c r="O707" s="4"/>
      <c r="R707" s="713">
        <f t="shared" si="55"/>
        <v>199.8</v>
      </c>
    </row>
    <row r="708" spans="1:18" x14ac:dyDescent="0.25">
      <c r="A708" s="606" t="s">
        <v>3207</v>
      </c>
      <c r="B708" s="887" t="s">
        <v>2965</v>
      </c>
      <c r="C708" s="887" t="s">
        <v>2992</v>
      </c>
      <c r="D708" s="170" t="s">
        <v>2993</v>
      </c>
      <c r="E708" s="170" t="s">
        <v>3196</v>
      </c>
      <c r="F708" s="8"/>
      <c r="G708" s="6" t="s">
        <v>3</v>
      </c>
      <c r="H708" s="915">
        <v>41.06</v>
      </c>
      <c r="I708" s="607">
        <f t="shared" si="59"/>
        <v>20.53</v>
      </c>
      <c r="J708" s="599">
        <f t="shared" si="60"/>
        <v>13.686666666666667</v>
      </c>
      <c r="K708" s="599">
        <f t="shared" si="61"/>
        <v>49.272000000000006</v>
      </c>
      <c r="L708" s="600">
        <v>42799</v>
      </c>
      <c r="M708" s="8" t="s">
        <v>2504</v>
      </c>
      <c r="N708" s="177">
        <v>1</v>
      </c>
      <c r="O708" s="4"/>
      <c r="R708" s="713">
        <f t="shared" si="55"/>
        <v>41.06</v>
      </c>
    </row>
    <row r="709" spans="1:18" x14ac:dyDescent="0.25">
      <c r="A709" s="606" t="s">
        <v>3207</v>
      </c>
      <c r="B709" s="887" t="s">
        <v>2965</v>
      </c>
      <c r="C709" s="887" t="s">
        <v>2968</v>
      </c>
      <c r="D709" s="170" t="s">
        <v>2969</v>
      </c>
      <c r="E709" s="170" t="s">
        <v>3196</v>
      </c>
      <c r="F709" s="8"/>
      <c r="G709" s="6" t="s">
        <v>3</v>
      </c>
      <c r="H709" s="915">
        <v>41.06</v>
      </c>
      <c r="I709" s="607">
        <f t="shared" si="56"/>
        <v>20.53</v>
      </c>
      <c r="J709" s="599">
        <f t="shared" si="57"/>
        <v>13.686666666666667</v>
      </c>
      <c r="K709" s="599">
        <f t="shared" si="58"/>
        <v>49.272000000000006</v>
      </c>
      <c r="L709" s="600">
        <v>42799</v>
      </c>
      <c r="M709" s="8" t="s">
        <v>2504</v>
      </c>
      <c r="N709" s="177">
        <v>4</v>
      </c>
      <c r="O709" s="4"/>
      <c r="R709" s="713">
        <f t="shared" si="55"/>
        <v>164.24</v>
      </c>
    </row>
    <row r="710" spans="1:18" x14ac:dyDescent="0.25">
      <c r="A710" s="606" t="s">
        <v>3207</v>
      </c>
      <c r="B710" s="887" t="s">
        <v>2362</v>
      </c>
      <c r="C710" s="887" t="s">
        <v>3193</v>
      </c>
      <c r="D710" s="170" t="s">
        <v>2427</v>
      </c>
      <c r="E710" s="170" t="s">
        <v>3196</v>
      </c>
      <c r="F710" s="8"/>
      <c r="G710" s="6" t="s">
        <v>3</v>
      </c>
      <c r="H710" s="915">
        <v>41.06</v>
      </c>
      <c r="I710" s="607">
        <f t="shared" si="56"/>
        <v>20.53</v>
      </c>
      <c r="J710" s="599">
        <f t="shared" si="57"/>
        <v>13.686666666666667</v>
      </c>
      <c r="K710" s="599">
        <f t="shared" si="58"/>
        <v>49.272000000000006</v>
      </c>
      <c r="L710" s="600">
        <v>42799</v>
      </c>
      <c r="M710" s="8" t="s">
        <v>2504</v>
      </c>
      <c r="N710" s="177">
        <v>5</v>
      </c>
      <c r="O710" s="4"/>
      <c r="R710" s="713">
        <f t="shared" si="55"/>
        <v>205.3</v>
      </c>
    </row>
    <row r="711" spans="1:18" x14ac:dyDescent="0.25">
      <c r="A711" s="606" t="s">
        <v>2224</v>
      </c>
      <c r="B711" s="887" t="s">
        <v>3197</v>
      </c>
      <c r="C711" s="887" t="s">
        <v>3198</v>
      </c>
      <c r="D711" s="170" t="s">
        <v>3199</v>
      </c>
      <c r="E711" s="170" t="s">
        <v>3204</v>
      </c>
      <c r="F711" s="8"/>
      <c r="G711" s="6" t="s">
        <v>3</v>
      </c>
      <c r="H711" s="915">
        <v>58.19</v>
      </c>
      <c r="I711" s="607">
        <f t="shared" si="56"/>
        <v>29.094999999999999</v>
      </c>
      <c r="J711" s="599">
        <f t="shared" si="57"/>
        <v>19.396666666666665</v>
      </c>
      <c r="K711" s="599">
        <f t="shared" si="58"/>
        <v>69.828000000000003</v>
      </c>
      <c r="L711" s="600">
        <v>42799</v>
      </c>
      <c r="M711" s="8" t="s">
        <v>2504</v>
      </c>
      <c r="N711" s="177">
        <v>12</v>
      </c>
      <c r="O711" s="4"/>
      <c r="R711" s="713">
        <f t="shared" si="55"/>
        <v>698.28</v>
      </c>
    </row>
    <row r="712" spans="1:18" x14ac:dyDescent="0.25">
      <c r="A712" s="606" t="s">
        <v>2224</v>
      </c>
      <c r="B712" s="887" t="s">
        <v>3197</v>
      </c>
      <c r="C712" s="887" t="s">
        <v>3198</v>
      </c>
      <c r="D712" s="170" t="s">
        <v>3199</v>
      </c>
      <c r="E712" s="170" t="s">
        <v>3205</v>
      </c>
      <c r="F712" s="8"/>
      <c r="G712" s="6" t="s">
        <v>3</v>
      </c>
      <c r="H712" s="915">
        <v>58.19</v>
      </c>
      <c r="I712" s="607">
        <f t="shared" si="56"/>
        <v>29.094999999999999</v>
      </c>
      <c r="J712" s="599">
        <f t="shared" si="57"/>
        <v>19.396666666666665</v>
      </c>
      <c r="K712" s="599">
        <f t="shared" si="58"/>
        <v>69.828000000000003</v>
      </c>
      <c r="L712" s="600">
        <v>42799</v>
      </c>
      <c r="M712" s="8" t="s">
        <v>2504</v>
      </c>
      <c r="N712" s="177">
        <v>3</v>
      </c>
      <c r="O712" s="4"/>
      <c r="R712" s="713">
        <f t="shared" si="55"/>
        <v>174.57</v>
      </c>
    </row>
    <row r="713" spans="1:18" x14ac:dyDescent="0.25">
      <c r="A713" s="606" t="s">
        <v>2224</v>
      </c>
      <c r="B713" s="887" t="s">
        <v>3197</v>
      </c>
      <c r="C713" s="887" t="s">
        <v>3200</v>
      </c>
      <c r="D713" s="170" t="s">
        <v>3201</v>
      </c>
      <c r="E713" s="170" t="s">
        <v>3206</v>
      </c>
      <c r="F713" s="8"/>
      <c r="G713" s="6" t="s">
        <v>3</v>
      </c>
      <c r="H713" s="915">
        <v>58.19</v>
      </c>
      <c r="I713" s="607">
        <f t="shared" si="56"/>
        <v>29.094999999999999</v>
      </c>
      <c r="J713" s="599">
        <f t="shared" si="57"/>
        <v>19.396666666666665</v>
      </c>
      <c r="K713" s="599">
        <f t="shared" si="58"/>
        <v>69.828000000000003</v>
      </c>
      <c r="L713" s="600">
        <v>42799</v>
      </c>
      <c r="M713" s="8" t="s">
        <v>2504</v>
      </c>
      <c r="N713" s="177">
        <v>1</v>
      </c>
      <c r="O713" s="4"/>
      <c r="R713" s="713">
        <f t="shared" ref="R713:R752" si="62">N713*H713</f>
        <v>58.19</v>
      </c>
    </row>
    <row r="714" spans="1:18" x14ac:dyDescent="0.25">
      <c r="A714" s="606" t="s">
        <v>2224</v>
      </c>
      <c r="B714" s="887" t="s">
        <v>3149</v>
      </c>
      <c r="C714" s="887" t="s">
        <v>3154</v>
      </c>
      <c r="D714" s="170" t="s">
        <v>3155</v>
      </c>
      <c r="E714" s="170" t="s">
        <v>690</v>
      </c>
      <c r="F714" s="8"/>
      <c r="G714" s="6" t="s">
        <v>3</v>
      </c>
      <c r="H714" s="915">
        <v>38.19</v>
      </c>
      <c r="I714" s="607">
        <f t="shared" si="56"/>
        <v>19.094999999999999</v>
      </c>
      <c r="J714" s="599">
        <f t="shared" si="57"/>
        <v>12.729999999999999</v>
      </c>
      <c r="K714" s="599">
        <f t="shared" si="58"/>
        <v>45.827999999999996</v>
      </c>
      <c r="L714" s="600">
        <v>42799</v>
      </c>
      <c r="M714" s="8" t="s">
        <v>2504</v>
      </c>
      <c r="N714" s="177">
        <v>1</v>
      </c>
      <c r="O714" s="4"/>
      <c r="R714" s="713">
        <f t="shared" si="62"/>
        <v>38.19</v>
      </c>
    </row>
    <row r="715" spans="1:18" x14ac:dyDescent="0.25">
      <c r="A715" s="606" t="s">
        <v>2224</v>
      </c>
      <c r="B715" s="887" t="s">
        <v>3149</v>
      </c>
      <c r="C715" s="887" t="s">
        <v>3156</v>
      </c>
      <c r="D715" s="170" t="s">
        <v>3157</v>
      </c>
      <c r="E715" s="170" t="s">
        <v>690</v>
      </c>
      <c r="F715" s="8"/>
      <c r="G715" s="6" t="s">
        <v>3</v>
      </c>
      <c r="H715" s="915">
        <v>38.19</v>
      </c>
      <c r="I715" s="607">
        <f t="shared" si="56"/>
        <v>19.094999999999999</v>
      </c>
      <c r="J715" s="599">
        <f t="shared" si="57"/>
        <v>12.729999999999999</v>
      </c>
      <c r="K715" s="599">
        <f t="shared" si="58"/>
        <v>45.827999999999996</v>
      </c>
      <c r="L715" s="600">
        <v>42799</v>
      </c>
      <c r="M715" s="8" t="s">
        <v>2504</v>
      </c>
      <c r="N715" s="177">
        <v>5</v>
      </c>
      <c r="O715" s="4"/>
      <c r="R715" s="713">
        <f t="shared" si="62"/>
        <v>190.95</v>
      </c>
    </row>
    <row r="716" spans="1:18" x14ac:dyDescent="0.25">
      <c r="A716" s="606" t="s">
        <v>2224</v>
      </c>
      <c r="B716" s="887" t="s">
        <v>3411</v>
      </c>
      <c r="C716" s="887" t="s">
        <v>3499</v>
      </c>
      <c r="D716" s="170" t="s">
        <v>3500</v>
      </c>
      <c r="E716" s="8" t="s">
        <v>3557</v>
      </c>
      <c r="F716" s="8"/>
      <c r="G716" s="6" t="s">
        <v>3</v>
      </c>
      <c r="H716" s="915">
        <v>8.68</v>
      </c>
      <c r="I716" s="607">
        <f t="shared" si="56"/>
        <v>4.34</v>
      </c>
      <c r="J716" s="599">
        <f t="shared" si="57"/>
        <v>2.8933333333333331</v>
      </c>
      <c r="K716" s="599">
        <f t="shared" si="58"/>
        <v>10.416</v>
      </c>
      <c r="L716" s="600">
        <v>42799</v>
      </c>
      <c r="M716" s="8" t="s">
        <v>2504</v>
      </c>
      <c r="N716" s="177">
        <v>1</v>
      </c>
      <c r="O716" s="4"/>
      <c r="R716" s="713">
        <f t="shared" si="62"/>
        <v>8.68</v>
      </c>
    </row>
    <row r="717" spans="1:18" x14ac:dyDescent="0.25">
      <c r="A717" s="606" t="s">
        <v>2224</v>
      </c>
      <c r="B717" s="887" t="s">
        <v>3411</v>
      </c>
      <c r="C717" s="887" t="s">
        <v>3501</v>
      </c>
      <c r="D717" s="170" t="s">
        <v>3502</v>
      </c>
      <c r="E717" s="8" t="s">
        <v>3557</v>
      </c>
      <c r="F717" s="8"/>
      <c r="G717" s="6" t="s">
        <v>3</v>
      </c>
      <c r="H717" s="915">
        <v>8.68</v>
      </c>
      <c r="I717" s="607">
        <f t="shared" si="56"/>
        <v>4.34</v>
      </c>
      <c r="J717" s="599">
        <f t="shared" si="57"/>
        <v>2.8933333333333331</v>
      </c>
      <c r="K717" s="599">
        <f t="shared" si="58"/>
        <v>10.416</v>
      </c>
      <c r="L717" s="600">
        <v>42799</v>
      </c>
      <c r="M717" s="8" t="s">
        <v>2504</v>
      </c>
      <c r="N717" s="177">
        <v>2</v>
      </c>
      <c r="O717" s="4"/>
      <c r="R717" s="713">
        <f t="shared" si="62"/>
        <v>17.36</v>
      </c>
    </row>
    <row r="718" spans="1:18" x14ac:dyDescent="0.25">
      <c r="A718" s="606" t="s">
        <v>2224</v>
      </c>
      <c r="B718" s="887" t="s">
        <v>3503</v>
      </c>
      <c r="C718" s="887" t="s">
        <v>3504</v>
      </c>
      <c r="D718" s="170" t="s">
        <v>3505</v>
      </c>
      <c r="E718" s="170" t="s">
        <v>3510</v>
      </c>
      <c r="F718" s="8"/>
      <c r="G718" s="6" t="s">
        <v>3</v>
      </c>
      <c r="H718" s="915">
        <v>31.5</v>
      </c>
      <c r="I718" s="607">
        <f t="shared" si="56"/>
        <v>15.75</v>
      </c>
      <c r="J718" s="599">
        <f t="shared" si="57"/>
        <v>10.5</v>
      </c>
      <c r="K718" s="599">
        <f t="shared" si="58"/>
        <v>37.799999999999997</v>
      </c>
      <c r="L718" s="600">
        <v>42799</v>
      </c>
      <c r="M718" s="8" t="s">
        <v>2504</v>
      </c>
      <c r="N718" s="177">
        <v>4</v>
      </c>
      <c r="O718" s="4"/>
      <c r="R718" s="713">
        <f t="shared" si="62"/>
        <v>126</v>
      </c>
    </row>
    <row r="719" spans="1:18" x14ac:dyDescent="0.25">
      <c r="A719" s="606" t="s">
        <v>2224</v>
      </c>
      <c r="B719" s="887" t="s">
        <v>3208</v>
      </c>
      <c r="C719" s="887" t="s">
        <v>3506</v>
      </c>
      <c r="D719" s="170" t="s">
        <v>3507</v>
      </c>
      <c r="E719" s="170" t="s">
        <v>690</v>
      </c>
      <c r="F719" s="8"/>
      <c r="G719" s="6" t="s">
        <v>3</v>
      </c>
      <c r="H719" s="915">
        <v>35.479999999999997</v>
      </c>
      <c r="I719" s="607">
        <f t="shared" si="56"/>
        <v>17.739999999999998</v>
      </c>
      <c r="J719" s="599">
        <f t="shared" si="57"/>
        <v>11.826666666666666</v>
      </c>
      <c r="K719" s="599">
        <f t="shared" si="58"/>
        <v>42.575999999999993</v>
      </c>
      <c r="L719" s="600">
        <v>42799</v>
      </c>
      <c r="M719" s="8" t="s">
        <v>2504</v>
      </c>
      <c r="N719" s="177">
        <v>1</v>
      </c>
      <c r="O719" s="4"/>
      <c r="R719" s="713">
        <f t="shared" si="62"/>
        <v>35.479999999999997</v>
      </c>
    </row>
    <row r="720" spans="1:18" x14ac:dyDescent="0.25">
      <c r="A720" s="606" t="s">
        <v>2224</v>
      </c>
      <c r="B720" s="887" t="s">
        <v>3208</v>
      </c>
      <c r="C720" s="887" t="s">
        <v>3508</v>
      </c>
      <c r="D720" s="170" t="s">
        <v>3509</v>
      </c>
      <c r="E720" s="170" t="s">
        <v>2181</v>
      </c>
      <c r="F720" s="8"/>
      <c r="G720" s="6" t="s">
        <v>3</v>
      </c>
      <c r="H720" s="915">
        <v>35.479999999999997</v>
      </c>
      <c r="I720" s="607">
        <f t="shared" si="56"/>
        <v>17.739999999999998</v>
      </c>
      <c r="J720" s="599">
        <f t="shared" si="57"/>
        <v>11.826666666666666</v>
      </c>
      <c r="K720" s="599">
        <f t="shared" si="58"/>
        <v>42.575999999999993</v>
      </c>
      <c r="L720" s="600">
        <v>42799</v>
      </c>
      <c r="M720" s="8" t="s">
        <v>2504</v>
      </c>
      <c r="N720" s="177">
        <v>1</v>
      </c>
      <c r="O720" s="4"/>
      <c r="R720" s="713">
        <f t="shared" si="62"/>
        <v>35.479999999999997</v>
      </c>
    </row>
    <row r="721" spans="1:18" x14ac:dyDescent="0.25">
      <c r="A721" s="606" t="s">
        <v>2224</v>
      </c>
      <c r="B721" s="887" t="s">
        <v>3208</v>
      </c>
      <c r="C721" s="887" t="s">
        <v>3274</v>
      </c>
      <c r="D721" s="170" t="s">
        <v>3280</v>
      </c>
      <c r="E721" s="170" t="s">
        <v>187</v>
      </c>
      <c r="F721" s="8"/>
      <c r="G721" s="6" t="s">
        <v>3</v>
      </c>
      <c r="H721" s="915">
        <v>15.12</v>
      </c>
      <c r="I721" s="607">
        <f t="shared" si="56"/>
        <v>7.56</v>
      </c>
      <c r="J721" s="599">
        <f t="shared" si="57"/>
        <v>5.04</v>
      </c>
      <c r="K721" s="599">
        <f t="shared" si="58"/>
        <v>18.143999999999998</v>
      </c>
      <c r="L721" s="600">
        <v>42799</v>
      </c>
      <c r="M721" s="8" t="s">
        <v>2504</v>
      </c>
      <c r="N721" s="177">
        <v>1</v>
      </c>
      <c r="O721" s="4"/>
      <c r="R721" s="713">
        <f t="shared" si="62"/>
        <v>15.12</v>
      </c>
    </row>
    <row r="722" spans="1:18" x14ac:dyDescent="0.25">
      <c r="A722" s="606" t="s">
        <v>2224</v>
      </c>
      <c r="B722" s="887" t="s">
        <v>3208</v>
      </c>
      <c r="C722" s="887" t="s">
        <v>3275</v>
      </c>
      <c r="D722" s="170" t="s">
        <v>3210</v>
      </c>
      <c r="E722" s="170" t="s">
        <v>1017</v>
      </c>
      <c r="F722" s="8"/>
      <c r="G722" s="6" t="s">
        <v>3</v>
      </c>
      <c r="H722" s="915">
        <v>15.12</v>
      </c>
      <c r="I722" s="607">
        <f t="shared" si="56"/>
        <v>7.56</v>
      </c>
      <c r="J722" s="599">
        <f t="shared" si="57"/>
        <v>5.04</v>
      </c>
      <c r="K722" s="599">
        <f t="shared" si="58"/>
        <v>18.143999999999998</v>
      </c>
      <c r="L722" s="600">
        <v>42799</v>
      </c>
      <c r="M722" s="8" t="s">
        <v>2504</v>
      </c>
      <c r="N722" s="177">
        <v>1</v>
      </c>
      <c r="O722" s="4"/>
      <c r="R722" s="713">
        <f t="shared" si="62"/>
        <v>15.12</v>
      </c>
    </row>
    <row r="723" spans="1:18" x14ac:dyDescent="0.25">
      <c r="A723" s="606" t="s">
        <v>2224</v>
      </c>
      <c r="B723" s="887" t="s">
        <v>3158</v>
      </c>
      <c r="C723" s="887" t="s">
        <v>3159</v>
      </c>
      <c r="D723" s="170" t="s">
        <v>3160</v>
      </c>
      <c r="E723" s="170" t="s">
        <v>622</v>
      </c>
      <c r="F723" s="8"/>
      <c r="G723" s="6" t="s">
        <v>3</v>
      </c>
      <c r="H723" s="915">
        <v>38.19</v>
      </c>
      <c r="I723" s="607">
        <f t="shared" si="56"/>
        <v>19.094999999999999</v>
      </c>
      <c r="J723" s="599">
        <f t="shared" si="57"/>
        <v>12.729999999999999</v>
      </c>
      <c r="K723" s="599">
        <f t="shared" si="58"/>
        <v>45.827999999999996</v>
      </c>
      <c r="L723" s="600">
        <v>42799</v>
      </c>
      <c r="M723" s="8" t="s">
        <v>2504</v>
      </c>
      <c r="N723" s="177">
        <v>4</v>
      </c>
      <c r="O723" s="4"/>
      <c r="R723" s="713">
        <f t="shared" si="62"/>
        <v>152.76</v>
      </c>
    </row>
    <row r="724" spans="1:18" x14ac:dyDescent="0.25">
      <c r="A724" s="606" t="s">
        <v>2224</v>
      </c>
      <c r="B724" s="887" t="s">
        <v>3158</v>
      </c>
      <c r="C724" s="887" t="s">
        <v>3202</v>
      </c>
      <c r="D724" s="170" t="s">
        <v>3203</v>
      </c>
      <c r="E724" s="170" t="s">
        <v>622</v>
      </c>
      <c r="F724" s="8"/>
      <c r="G724" s="6" t="s">
        <v>3</v>
      </c>
      <c r="H724" s="915">
        <v>38.19</v>
      </c>
      <c r="I724" s="607">
        <f t="shared" si="56"/>
        <v>19.094999999999999</v>
      </c>
      <c r="J724" s="599">
        <f t="shared" si="57"/>
        <v>12.729999999999999</v>
      </c>
      <c r="K724" s="599">
        <f t="shared" si="58"/>
        <v>45.827999999999996</v>
      </c>
      <c r="L724" s="600">
        <v>42799</v>
      </c>
      <c r="M724" s="8" t="s">
        <v>2504</v>
      </c>
      <c r="N724" s="177">
        <v>12</v>
      </c>
      <c r="O724" s="4"/>
      <c r="R724" s="713">
        <f t="shared" si="62"/>
        <v>458.28</v>
      </c>
    </row>
    <row r="725" spans="1:18" x14ac:dyDescent="0.25">
      <c r="A725" s="606" t="s">
        <v>3336</v>
      </c>
      <c r="B725" s="887" t="s">
        <v>3337</v>
      </c>
      <c r="C725" s="887" t="s">
        <v>3338</v>
      </c>
      <c r="D725" s="170" t="s">
        <v>3339</v>
      </c>
      <c r="E725" s="170" t="s">
        <v>3344</v>
      </c>
      <c r="F725" s="8"/>
      <c r="G725" s="6" t="s">
        <v>3</v>
      </c>
      <c r="H725" s="915">
        <v>46.02</v>
      </c>
      <c r="I725" s="607">
        <f t="shared" si="56"/>
        <v>23.01</v>
      </c>
      <c r="J725" s="599">
        <f t="shared" si="57"/>
        <v>15.340000000000002</v>
      </c>
      <c r="K725" s="599">
        <f t="shared" si="58"/>
        <v>55.224000000000004</v>
      </c>
      <c r="L725" s="600">
        <v>42799</v>
      </c>
      <c r="M725" s="8" t="s">
        <v>2504</v>
      </c>
      <c r="N725" s="177">
        <v>1</v>
      </c>
      <c r="O725" s="4"/>
      <c r="R725" s="713">
        <f t="shared" si="62"/>
        <v>46.02</v>
      </c>
    </row>
    <row r="726" spans="1:18" x14ac:dyDescent="0.25">
      <c r="A726" s="606" t="s">
        <v>3336</v>
      </c>
      <c r="B726" s="887" t="s">
        <v>3335</v>
      </c>
      <c r="C726" s="887" t="s">
        <v>3340</v>
      </c>
      <c r="D726" s="170" t="s">
        <v>2886</v>
      </c>
      <c r="E726" s="170" t="s">
        <v>3345</v>
      </c>
      <c r="F726" s="8"/>
      <c r="G726" s="6" t="s">
        <v>3</v>
      </c>
      <c r="H726" s="915">
        <v>31.06</v>
      </c>
      <c r="I726" s="607">
        <f t="shared" si="56"/>
        <v>15.53</v>
      </c>
      <c r="J726" s="599">
        <f t="shared" si="57"/>
        <v>10.353333333333333</v>
      </c>
      <c r="K726" s="599">
        <f t="shared" si="58"/>
        <v>37.271999999999998</v>
      </c>
      <c r="L726" s="600">
        <v>42799</v>
      </c>
      <c r="M726" s="8" t="s">
        <v>2504</v>
      </c>
      <c r="N726" s="177">
        <v>3</v>
      </c>
      <c r="O726" s="4"/>
      <c r="R726" s="713">
        <f t="shared" si="62"/>
        <v>93.179999999999993</v>
      </c>
    </row>
    <row r="727" spans="1:18" x14ac:dyDescent="0.25">
      <c r="A727" s="606" t="s">
        <v>3336</v>
      </c>
      <c r="B727" s="887" t="s">
        <v>3166</v>
      </c>
      <c r="C727" s="887" t="s">
        <v>3381</v>
      </c>
      <c r="D727" s="170" t="s">
        <v>3947</v>
      </c>
      <c r="E727" s="170"/>
      <c r="F727" s="8"/>
      <c r="G727" s="6" t="s">
        <v>3</v>
      </c>
      <c r="H727" s="915">
        <v>46.95</v>
      </c>
      <c r="I727" s="607">
        <f t="shared" si="56"/>
        <v>23.475000000000001</v>
      </c>
      <c r="J727" s="599">
        <f t="shared" si="57"/>
        <v>15.65</v>
      </c>
      <c r="K727" s="599">
        <f t="shared" si="58"/>
        <v>56.34</v>
      </c>
      <c r="L727" s="600">
        <v>42799</v>
      </c>
      <c r="M727" s="8" t="s">
        <v>2504</v>
      </c>
      <c r="N727" s="177">
        <v>2</v>
      </c>
      <c r="O727" s="4"/>
      <c r="R727" s="713">
        <f t="shared" si="62"/>
        <v>93.9</v>
      </c>
    </row>
    <row r="728" spans="1:18" x14ac:dyDescent="0.25">
      <c r="A728" s="606" t="s">
        <v>3336</v>
      </c>
      <c r="B728" s="887" t="s">
        <v>3335</v>
      </c>
      <c r="C728" s="887" t="s">
        <v>2946</v>
      </c>
      <c r="D728" s="170" t="s">
        <v>2947</v>
      </c>
      <c r="E728" s="170" t="s">
        <v>3346</v>
      </c>
      <c r="F728" s="8"/>
      <c r="G728" s="6" t="s">
        <v>3</v>
      </c>
      <c r="H728" s="915">
        <v>31.06</v>
      </c>
      <c r="I728" s="607">
        <f t="shared" si="56"/>
        <v>15.53</v>
      </c>
      <c r="J728" s="599">
        <f t="shared" si="57"/>
        <v>10.353333333333333</v>
      </c>
      <c r="K728" s="599">
        <f t="shared" si="58"/>
        <v>37.271999999999998</v>
      </c>
      <c r="L728" s="600">
        <v>42799</v>
      </c>
      <c r="M728" s="8" t="s">
        <v>2504</v>
      </c>
      <c r="N728" s="177">
        <v>1</v>
      </c>
      <c r="O728" s="4"/>
      <c r="R728" s="713">
        <f t="shared" si="62"/>
        <v>31.06</v>
      </c>
    </row>
    <row r="729" spans="1:18" x14ac:dyDescent="0.25">
      <c r="A729" s="606" t="s">
        <v>2005</v>
      </c>
      <c r="B729" s="887" t="s">
        <v>3335</v>
      </c>
      <c r="C729" s="887" t="s">
        <v>2881</v>
      </c>
      <c r="D729" s="170" t="s">
        <v>2882</v>
      </c>
      <c r="E729" s="170" t="s">
        <v>3347</v>
      </c>
      <c r="F729" s="8"/>
      <c r="G729" s="6" t="s">
        <v>3</v>
      </c>
      <c r="H729" s="915">
        <v>45.09</v>
      </c>
      <c r="I729" s="607">
        <f t="shared" si="56"/>
        <v>22.545000000000002</v>
      </c>
      <c r="J729" s="599">
        <f t="shared" si="57"/>
        <v>15.030000000000001</v>
      </c>
      <c r="K729" s="599">
        <f t="shared" si="58"/>
        <v>54.108000000000004</v>
      </c>
      <c r="L729" s="600">
        <v>42799</v>
      </c>
      <c r="M729" s="8" t="s">
        <v>2504</v>
      </c>
      <c r="N729" s="177">
        <v>1</v>
      </c>
      <c r="O729" s="4"/>
      <c r="R729" s="713">
        <f t="shared" si="62"/>
        <v>45.09</v>
      </c>
    </row>
    <row r="730" spans="1:18" x14ac:dyDescent="0.25">
      <c r="A730" s="606" t="s">
        <v>3336</v>
      </c>
      <c r="B730" s="887" t="s">
        <v>3335</v>
      </c>
      <c r="C730" s="887" t="s">
        <v>3040</v>
      </c>
      <c r="D730" s="170" t="s">
        <v>2859</v>
      </c>
      <c r="E730" s="170" t="s">
        <v>3348</v>
      </c>
      <c r="F730" s="8"/>
      <c r="G730" s="6" t="s">
        <v>3</v>
      </c>
      <c r="H730" s="915">
        <v>58.36</v>
      </c>
      <c r="I730" s="607">
        <f t="shared" si="56"/>
        <v>29.18</v>
      </c>
      <c r="J730" s="599">
        <f t="shared" si="57"/>
        <v>19.453333333333333</v>
      </c>
      <c r="K730" s="599">
        <f t="shared" si="58"/>
        <v>70.031999999999996</v>
      </c>
      <c r="L730" s="600">
        <v>42799</v>
      </c>
      <c r="M730" s="8" t="s">
        <v>2504</v>
      </c>
      <c r="N730" s="177">
        <v>1</v>
      </c>
      <c r="O730" s="4"/>
      <c r="R730" s="713">
        <f t="shared" si="62"/>
        <v>58.36</v>
      </c>
    </row>
    <row r="731" spans="1:18" x14ac:dyDescent="0.25">
      <c r="A731" s="606" t="s">
        <v>3336</v>
      </c>
      <c r="B731" s="887" t="s">
        <v>3335</v>
      </c>
      <c r="C731" s="887" t="s">
        <v>2688</v>
      </c>
      <c r="D731" s="170" t="s">
        <v>2697</v>
      </c>
      <c r="E731" s="170" t="s">
        <v>3349</v>
      </c>
      <c r="F731" s="8"/>
      <c r="G731" s="6" t="s">
        <v>3</v>
      </c>
      <c r="H731" s="915">
        <v>31.06</v>
      </c>
      <c r="I731" s="607">
        <f t="shared" si="56"/>
        <v>15.53</v>
      </c>
      <c r="J731" s="599">
        <f t="shared" si="57"/>
        <v>10.353333333333333</v>
      </c>
      <c r="K731" s="599">
        <f t="shared" si="58"/>
        <v>37.271999999999998</v>
      </c>
      <c r="L731" s="600">
        <v>42799</v>
      </c>
      <c r="M731" s="8" t="s">
        <v>2504</v>
      </c>
      <c r="N731" s="177">
        <v>1</v>
      </c>
      <c r="O731" s="4"/>
      <c r="R731" s="713">
        <f t="shared" si="62"/>
        <v>31.06</v>
      </c>
    </row>
    <row r="732" spans="1:18" x14ac:dyDescent="0.25">
      <c r="A732" s="606" t="s">
        <v>3665</v>
      </c>
      <c r="B732" s="887" t="s">
        <v>3645</v>
      </c>
      <c r="C732" s="887" t="s">
        <v>2885</v>
      </c>
      <c r="D732" s="170" t="s">
        <v>2886</v>
      </c>
      <c r="E732" s="170" t="s">
        <v>3653</v>
      </c>
      <c r="F732" s="8"/>
      <c r="G732" s="6" t="s">
        <v>3</v>
      </c>
      <c r="H732" s="915">
        <v>33.380000000000003</v>
      </c>
      <c r="I732" s="607">
        <f t="shared" ref="I732:I752" si="63">+H732/2</f>
        <v>16.690000000000001</v>
      </c>
      <c r="J732" s="599">
        <f t="shared" ref="J732:J752" si="64">+H732/3</f>
        <v>11.126666666666667</v>
      </c>
      <c r="K732" s="599">
        <f t="shared" ref="K732:K752" si="65">+H732+(H732*20%)</f>
        <v>40.056000000000004</v>
      </c>
      <c r="L732" s="600">
        <v>42799</v>
      </c>
      <c r="M732" s="8" t="s">
        <v>2504</v>
      </c>
      <c r="N732" s="177">
        <v>4</v>
      </c>
      <c r="O732" s="4"/>
      <c r="R732" s="713">
        <f t="shared" si="62"/>
        <v>133.52000000000001</v>
      </c>
    </row>
    <row r="733" spans="1:18" x14ac:dyDescent="0.25">
      <c r="A733" s="606" t="s">
        <v>3665</v>
      </c>
      <c r="B733" s="887" t="s">
        <v>3645</v>
      </c>
      <c r="C733" s="887" t="s">
        <v>3033</v>
      </c>
      <c r="D733" s="170" t="s">
        <v>3044</v>
      </c>
      <c r="E733" s="170" t="s">
        <v>3654</v>
      </c>
      <c r="F733" s="8"/>
      <c r="G733" s="6" t="s">
        <v>3</v>
      </c>
      <c r="H733" s="915">
        <v>33.380000000000003</v>
      </c>
      <c r="I733" s="607">
        <f t="shared" si="63"/>
        <v>16.690000000000001</v>
      </c>
      <c r="J733" s="599">
        <f t="shared" si="64"/>
        <v>11.126666666666667</v>
      </c>
      <c r="K733" s="599">
        <f t="shared" si="65"/>
        <v>40.056000000000004</v>
      </c>
      <c r="L733" s="600">
        <v>42799</v>
      </c>
      <c r="M733" s="8" t="s">
        <v>2504</v>
      </c>
      <c r="N733" s="177">
        <v>1</v>
      </c>
      <c r="O733" s="4"/>
      <c r="R733" s="713">
        <f t="shared" si="62"/>
        <v>33.380000000000003</v>
      </c>
    </row>
    <row r="734" spans="1:18" x14ac:dyDescent="0.25">
      <c r="A734" s="606" t="s">
        <v>3665</v>
      </c>
      <c r="B734" s="887" t="s">
        <v>3645</v>
      </c>
      <c r="C734" s="887" t="s">
        <v>3059</v>
      </c>
      <c r="D734" s="170" t="s">
        <v>3062</v>
      </c>
      <c r="E734" s="170" t="s">
        <v>3655</v>
      </c>
      <c r="F734" s="8"/>
      <c r="G734" s="6" t="s">
        <v>3</v>
      </c>
      <c r="H734" s="915">
        <v>33.380000000000003</v>
      </c>
      <c r="I734" s="607">
        <f t="shared" si="63"/>
        <v>16.690000000000001</v>
      </c>
      <c r="J734" s="599">
        <f t="shared" si="64"/>
        <v>11.126666666666667</v>
      </c>
      <c r="K734" s="599">
        <f t="shared" si="65"/>
        <v>40.056000000000004</v>
      </c>
      <c r="L734" s="600">
        <v>42799</v>
      </c>
      <c r="M734" s="8" t="s">
        <v>2504</v>
      </c>
      <c r="N734" s="177">
        <v>1</v>
      </c>
      <c r="O734" s="4"/>
      <c r="R734" s="713">
        <f t="shared" si="62"/>
        <v>33.380000000000003</v>
      </c>
    </row>
    <row r="735" spans="1:18" x14ac:dyDescent="0.25">
      <c r="A735" s="606" t="s">
        <v>3665</v>
      </c>
      <c r="B735" s="887" t="s">
        <v>3645</v>
      </c>
      <c r="C735" s="887" t="s">
        <v>2862</v>
      </c>
      <c r="D735" s="170" t="s">
        <v>2863</v>
      </c>
      <c r="E735" s="170" t="s">
        <v>3655</v>
      </c>
      <c r="F735" s="8"/>
      <c r="G735" s="6" t="s">
        <v>3</v>
      </c>
      <c r="H735" s="915">
        <v>52.86</v>
      </c>
      <c r="I735" s="607">
        <f t="shared" si="63"/>
        <v>26.43</v>
      </c>
      <c r="J735" s="599">
        <f t="shared" si="64"/>
        <v>17.62</v>
      </c>
      <c r="K735" s="599">
        <f t="shared" si="65"/>
        <v>63.432000000000002</v>
      </c>
      <c r="L735" s="600">
        <v>42799</v>
      </c>
      <c r="M735" s="8" t="s">
        <v>2504</v>
      </c>
      <c r="N735" s="177">
        <v>1</v>
      </c>
      <c r="O735" s="4"/>
      <c r="R735" s="713">
        <f t="shared" si="62"/>
        <v>52.86</v>
      </c>
    </row>
    <row r="736" spans="1:18" x14ac:dyDescent="0.25">
      <c r="A736" s="606" t="s">
        <v>3665</v>
      </c>
      <c r="B736" s="887" t="s">
        <v>3645</v>
      </c>
      <c r="C736" s="887" t="s">
        <v>2858</v>
      </c>
      <c r="D736" s="170" t="s">
        <v>2860</v>
      </c>
      <c r="E736" s="170" t="s">
        <v>3656</v>
      </c>
      <c r="F736" s="8"/>
      <c r="G736" s="6" t="s">
        <v>3</v>
      </c>
      <c r="H736" s="915">
        <v>52.86</v>
      </c>
      <c r="I736" s="607">
        <f t="shared" si="63"/>
        <v>26.43</v>
      </c>
      <c r="J736" s="599">
        <f t="shared" si="64"/>
        <v>17.62</v>
      </c>
      <c r="K736" s="599">
        <f t="shared" si="65"/>
        <v>63.432000000000002</v>
      </c>
      <c r="L736" s="600">
        <v>42799</v>
      </c>
      <c r="M736" s="8" t="s">
        <v>2504</v>
      </c>
      <c r="N736" s="177">
        <v>2</v>
      </c>
      <c r="O736" s="4"/>
      <c r="R736" s="713">
        <f t="shared" si="62"/>
        <v>105.72</v>
      </c>
    </row>
    <row r="737" spans="1:20" x14ac:dyDescent="0.25">
      <c r="A737" s="606" t="s">
        <v>3665</v>
      </c>
      <c r="B737" s="887" t="s">
        <v>3645</v>
      </c>
      <c r="C737" s="887" t="s">
        <v>3035</v>
      </c>
      <c r="D737" s="170" t="s">
        <v>3047</v>
      </c>
      <c r="E737" s="170" t="s">
        <v>3657</v>
      </c>
      <c r="F737" s="8"/>
      <c r="G737" s="6" t="s">
        <v>3</v>
      </c>
      <c r="H737" s="915">
        <v>52.86</v>
      </c>
      <c r="I737" s="607">
        <f t="shared" si="63"/>
        <v>26.43</v>
      </c>
      <c r="J737" s="599">
        <f t="shared" si="64"/>
        <v>17.62</v>
      </c>
      <c r="K737" s="599">
        <f t="shared" si="65"/>
        <v>63.432000000000002</v>
      </c>
      <c r="L737" s="600">
        <v>42799</v>
      </c>
      <c r="M737" s="8" t="s">
        <v>2504</v>
      </c>
      <c r="N737" s="177">
        <v>1</v>
      </c>
      <c r="O737" s="4"/>
      <c r="R737" s="713">
        <f t="shared" si="62"/>
        <v>52.86</v>
      </c>
    </row>
    <row r="738" spans="1:20" x14ac:dyDescent="0.25">
      <c r="A738" s="606" t="s">
        <v>3665</v>
      </c>
      <c r="B738" s="887" t="s">
        <v>3646</v>
      </c>
      <c r="C738" s="887" t="s">
        <v>2879</v>
      </c>
      <c r="D738" s="170" t="s">
        <v>2880</v>
      </c>
      <c r="E738" s="170" t="s">
        <v>3658</v>
      </c>
      <c r="F738" s="8"/>
      <c r="G738" s="6" t="s">
        <v>3</v>
      </c>
      <c r="H738" s="915">
        <v>46.16</v>
      </c>
      <c r="I738" s="607">
        <f t="shared" si="63"/>
        <v>23.08</v>
      </c>
      <c r="J738" s="599">
        <f t="shared" si="64"/>
        <v>15.386666666666665</v>
      </c>
      <c r="K738" s="599">
        <f t="shared" si="65"/>
        <v>55.391999999999996</v>
      </c>
      <c r="L738" s="600">
        <v>42799</v>
      </c>
      <c r="M738" s="8" t="s">
        <v>2504</v>
      </c>
      <c r="N738" s="177">
        <v>1</v>
      </c>
      <c r="O738" s="4"/>
      <c r="R738" s="713">
        <f t="shared" si="62"/>
        <v>46.16</v>
      </c>
    </row>
    <row r="739" spans="1:20" x14ac:dyDescent="0.25">
      <c r="A739" s="606" t="s">
        <v>3665</v>
      </c>
      <c r="B739" s="887" t="s">
        <v>3625</v>
      </c>
      <c r="C739" s="887" t="s">
        <v>3647</v>
      </c>
      <c r="D739" s="170" t="s">
        <v>3648</v>
      </c>
      <c r="E739" s="170" t="s">
        <v>3659</v>
      </c>
      <c r="F739" s="8"/>
      <c r="G739" s="6" t="s">
        <v>3</v>
      </c>
      <c r="H739" s="915">
        <v>29.83</v>
      </c>
      <c r="I739" s="607">
        <f t="shared" si="63"/>
        <v>14.914999999999999</v>
      </c>
      <c r="J739" s="599">
        <f t="shared" si="64"/>
        <v>9.9433333333333334</v>
      </c>
      <c r="K739" s="599">
        <f t="shared" si="65"/>
        <v>35.795999999999999</v>
      </c>
      <c r="L739" s="600">
        <v>42799</v>
      </c>
      <c r="M739" s="8" t="s">
        <v>2504</v>
      </c>
      <c r="N739" s="177">
        <v>7</v>
      </c>
      <c r="O739" s="4"/>
      <c r="R739" s="713">
        <f t="shared" si="62"/>
        <v>208.81</v>
      </c>
    </row>
    <row r="740" spans="1:20" x14ac:dyDescent="0.25">
      <c r="A740" s="606" t="s">
        <v>3665</v>
      </c>
      <c r="B740" s="887" t="s">
        <v>3625</v>
      </c>
      <c r="C740" s="887" t="s">
        <v>3631</v>
      </c>
      <c r="D740" s="170" t="s">
        <v>3632</v>
      </c>
      <c r="E740" s="170" t="s">
        <v>3659</v>
      </c>
      <c r="F740" s="8"/>
      <c r="G740" s="6" t="s">
        <v>3</v>
      </c>
      <c r="H740" s="915">
        <v>29.83</v>
      </c>
      <c r="I740" s="607">
        <f t="shared" si="63"/>
        <v>14.914999999999999</v>
      </c>
      <c r="J740" s="599">
        <f t="shared" si="64"/>
        <v>9.9433333333333334</v>
      </c>
      <c r="K740" s="599">
        <f t="shared" si="65"/>
        <v>35.795999999999999</v>
      </c>
      <c r="L740" s="600">
        <v>42799</v>
      </c>
      <c r="M740" s="8" t="s">
        <v>2504</v>
      </c>
      <c r="N740" s="177">
        <v>3</v>
      </c>
      <c r="O740" s="4"/>
      <c r="R740" s="713">
        <f t="shared" si="62"/>
        <v>89.49</v>
      </c>
    </row>
    <row r="741" spans="1:20" x14ac:dyDescent="0.25">
      <c r="A741" s="606" t="s">
        <v>3665</v>
      </c>
      <c r="B741" s="887" t="s">
        <v>3625</v>
      </c>
      <c r="C741" s="887" t="s">
        <v>3635</v>
      </c>
      <c r="D741" s="170" t="s">
        <v>3636</v>
      </c>
      <c r="E741" s="170" t="s">
        <v>3659</v>
      </c>
      <c r="F741" s="8"/>
      <c r="G741" s="6" t="s">
        <v>3</v>
      </c>
      <c r="H741" s="915">
        <v>29.83</v>
      </c>
      <c r="I741" s="607">
        <f t="shared" si="63"/>
        <v>14.914999999999999</v>
      </c>
      <c r="J741" s="599">
        <f t="shared" si="64"/>
        <v>9.9433333333333334</v>
      </c>
      <c r="K741" s="599">
        <f t="shared" si="65"/>
        <v>35.795999999999999</v>
      </c>
      <c r="L741" s="600">
        <v>42799</v>
      </c>
      <c r="M741" s="8" t="s">
        <v>2504</v>
      </c>
      <c r="N741" s="177">
        <v>1</v>
      </c>
      <c r="O741" s="4"/>
      <c r="R741" s="713">
        <f t="shared" si="62"/>
        <v>29.83</v>
      </c>
    </row>
    <row r="742" spans="1:20" x14ac:dyDescent="0.25">
      <c r="A742" s="606" t="s">
        <v>3665</v>
      </c>
      <c r="B742" s="887" t="s">
        <v>3625</v>
      </c>
      <c r="C742" s="887" t="s">
        <v>3649</v>
      </c>
      <c r="D742" s="170" t="s">
        <v>3650</v>
      </c>
      <c r="E742" s="170" t="s">
        <v>3660</v>
      </c>
      <c r="F742" s="8"/>
      <c r="G742" s="6" t="s">
        <v>3</v>
      </c>
      <c r="H742" s="915">
        <v>29.83</v>
      </c>
      <c r="I742" s="607">
        <f t="shared" si="63"/>
        <v>14.914999999999999</v>
      </c>
      <c r="J742" s="599">
        <f t="shared" si="64"/>
        <v>9.9433333333333334</v>
      </c>
      <c r="K742" s="599">
        <f t="shared" si="65"/>
        <v>35.795999999999999</v>
      </c>
      <c r="L742" s="600">
        <v>42799</v>
      </c>
      <c r="M742" s="8" t="s">
        <v>2504</v>
      </c>
      <c r="N742" s="177">
        <v>1</v>
      </c>
      <c r="O742" s="4"/>
      <c r="R742" s="713">
        <f t="shared" si="62"/>
        <v>29.83</v>
      </c>
    </row>
    <row r="743" spans="1:20" x14ac:dyDescent="0.25">
      <c r="A743" s="606" t="s">
        <v>3665</v>
      </c>
      <c r="B743" s="887" t="s">
        <v>3625</v>
      </c>
      <c r="C743" s="887" t="s">
        <v>3633</v>
      </c>
      <c r="D743" s="170" t="s">
        <v>3634</v>
      </c>
      <c r="E743" s="170" t="s">
        <v>3661</v>
      </c>
      <c r="F743" s="8"/>
      <c r="G743" s="6" t="s">
        <v>3</v>
      </c>
      <c r="H743" s="915">
        <v>29.83</v>
      </c>
      <c r="I743" s="607">
        <f t="shared" si="63"/>
        <v>14.914999999999999</v>
      </c>
      <c r="J743" s="599">
        <f t="shared" si="64"/>
        <v>9.9433333333333334</v>
      </c>
      <c r="K743" s="599">
        <f t="shared" si="65"/>
        <v>35.795999999999999</v>
      </c>
      <c r="L743" s="600">
        <v>42799</v>
      </c>
      <c r="M743" s="8" t="s">
        <v>2504</v>
      </c>
      <c r="N743" s="177">
        <v>1</v>
      </c>
      <c r="O743" s="4"/>
      <c r="R743" s="713">
        <f t="shared" si="62"/>
        <v>29.83</v>
      </c>
    </row>
    <row r="744" spans="1:20" x14ac:dyDescent="0.25">
      <c r="A744" s="606" t="s">
        <v>3665</v>
      </c>
      <c r="B744" s="887" t="s">
        <v>3625</v>
      </c>
      <c r="C744" s="887" t="s">
        <v>3651</v>
      </c>
      <c r="D744" s="170" t="s">
        <v>3652</v>
      </c>
      <c r="E744" s="170" t="s">
        <v>3662</v>
      </c>
      <c r="F744" s="8"/>
      <c r="G744" s="6" t="s">
        <v>3</v>
      </c>
      <c r="H744" s="915">
        <v>29.83</v>
      </c>
      <c r="I744" s="607">
        <f t="shared" si="63"/>
        <v>14.914999999999999</v>
      </c>
      <c r="J744" s="599">
        <f t="shared" si="64"/>
        <v>9.9433333333333334</v>
      </c>
      <c r="K744" s="599">
        <f t="shared" si="65"/>
        <v>35.795999999999999</v>
      </c>
      <c r="L744" s="600">
        <v>42799</v>
      </c>
      <c r="M744" s="8" t="s">
        <v>2504</v>
      </c>
      <c r="N744" s="177">
        <v>2</v>
      </c>
      <c r="O744" s="4"/>
      <c r="R744" s="713">
        <f t="shared" si="62"/>
        <v>59.66</v>
      </c>
    </row>
    <row r="745" spans="1:20" x14ac:dyDescent="0.25">
      <c r="A745" s="606" t="s">
        <v>3665</v>
      </c>
      <c r="B745" s="887" t="s">
        <v>3630</v>
      </c>
      <c r="C745" s="887" t="s">
        <v>3647</v>
      </c>
      <c r="D745" s="170" t="s">
        <v>3648</v>
      </c>
      <c r="E745" s="170" t="s">
        <v>3663</v>
      </c>
      <c r="F745" s="8"/>
      <c r="G745" s="6" t="s">
        <v>3</v>
      </c>
      <c r="H745" s="915">
        <v>29.83</v>
      </c>
      <c r="I745" s="607">
        <f t="shared" si="63"/>
        <v>14.914999999999999</v>
      </c>
      <c r="J745" s="599">
        <f t="shared" si="64"/>
        <v>9.9433333333333334</v>
      </c>
      <c r="K745" s="599">
        <f t="shared" si="65"/>
        <v>35.795999999999999</v>
      </c>
      <c r="L745" s="600">
        <v>42799</v>
      </c>
      <c r="M745" s="8" t="s">
        <v>2504</v>
      </c>
      <c r="N745" s="177">
        <v>3</v>
      </c>
      <c r="O745" s="4"/>
      <c r="R745" s="713">
        <f t="shared" si="62"/>
        <v>89.49</v>
      </c>
    </row>
    <row r="746" spans="1:20" x14ac:dyDescent="0.25">
      <c r="A746" s="606" t="s">
        <v>3665</v>
      </c>
      <c r="B746" s="887" t="s">
        <v>3630</v>
      </c>
      <c r="C746" s="887" t="s">
        <v>3633</v>
      </c>
      <c r="D746" s="170" t="s">
        <v>3634</v>
      </c>
      <c r="E746" s="170" t="s">
        <v>3664</v>
      </c>
      <c r="F746" s="8"/>
      <c r="G746" s="6" t="s">
        <v>3</v>
      </c>
      <c r="H746" s="915">
        <v>29.83</v>
      </c>
      <c r="I746" s="607">
        <f t="shared" si="63"/>
        <v>14.914999999999999</v>
      </c>
      <c r="J746" s="599">
        <f t="shared" si="64"/>
        <v>9.9433333333333334</v>
      </c>
      <c r="K746" s="599">
        <f t="shared" si="65"/>
        <v>35.795999999999999</v>
      </c>
      <c r="L746" s="600">
        <v>42799</v>
      </c>
      <c r="M746" s="8" t="s">
        <v>2504</v>
      </c>
      <c r="N746" s="177">
        <v>1</v>
      </c>
      <c r="O746" s="4"/>
      <c r="R746" s="713">
        <f t="shared" si="62"/>
        <v>29.83</v>
      </c>
    </row>
    <row r="747" spans="1:20" x14ac:dyDescent="0.25">
      <c r="A747" s="606" t="s">
        <v>3665</v>
      </c>
      <c r="B747" s="887" t="s">
        <v>3614</v>
      </c>
      <c r="C747" s="887" t="s">
        <v>3637</v>
      </c>
      <c r="D747" s="170" t="s">
        <v>3638</v>
      </c>
      <c r="E747" s="170" t="s">
        <v>3661</v>
      </c>
      <c r="F747" s="8"/>
      <c r="G747" s="6" t="s">
        <v>3</v>
      </c>
      <c r="H747" s="915">
        <v>33</v>
      </c>
      <c r="I747" s="607">
        <f t="shared" si="63"/>
        <v>16.5</v>
      </c>
      <c r="J747" s="599">
        <f t="shared" si="64"/>
        <v>11</v>
      </c>
      <c r="K747" s="599">
        <f t="shared" si="65"/>
        <v>39.6</v>
      </c>
      <c r="L747" s="600">
        <v>42799</v>
      </c>
      <c r="M747" s="8" t="s">
        <v>2504</v>
      </c>
      <c r="N747" s="177">
        <v>1</v>
      </c>
      <c r="O747" s="4"/>
      <c r="R747" s="713">
        <f t="shared" si="62"/>
        <v>33</v>
      </c>
    </row>
    <row r="748" spans="1:20" x14ac:dyDescent="0.25">
      <c r="A748" s="606" t="s">
        <v>3665</v>
      </c>
      <c r="B748" s="887" t="s">
        <v>3614</v>
      </c>
      <c r="C748" s="887" t="s">
        <v>3639</v>
      </c>
      <c r="D748" s="170" t="s">
        <v>3640</v>
      </c>
      <c r="E748" s="170" t="s">
        <v>3661</v>
      </c>
      <c r="F748" s="8"/>
      <c r="G748" s="6" t="s">
        <v>3</v>
      </c>
      <c r="H748" s="915">
        <v>33</v>
      </c>
      <c r="I748" s="607">
        <f t="shared" si="63"/>
        <v>16.5</v>
      </c>
      <c r="J748" s="599">
        <f t="shared" si="64"/>
        <v>11</v>
      </c>
      <c r="K748" s="599">
        <f t="shared" si="65"/>
        <v>39.6</v>
      </c>
      <c r="L748" s="600">
        <v>42799</v>
      </c>
      <c r="M748" s="8" t="s">
        <v>2504</v>
      </c>
      <c r="N748" s="177">
        <v>1</v>
      </c>
      <c r="O748" s="4"/>
      <c r="R748" s="713">
        <f t="shared" si="62"/>
        <v>33</v>
      </c>
    </row>
    <row r="749" spans="1:20" x14ac:dyDescent="0.25">
      <c r="A749" s="606" t="s">
        <v>3665</v>
      </c>
      <c r="B749" s="887" t="s">
        <v>3700</v>
      </c>
      <c r="C749" s="887" t="s">
        <v>3711</v>
      </c>
      <c r="D749" s="170" t="s">
        <v>3712</v>
      </c>
      <c r="E749" s="170" t="s">
        <v>3794</v>
      </c>
      <c r="F749" s="8"/>
      <c r="G749" s="6" t="s">
        <v>3</v>
      </c>
      <c r="H749" s="915">
        <v>34.29</v>
      </c>
      <c r="I749" s="607">
        <f t="shared" si="63"/>
        <v>17.145</v>
      </c>
      <c r="J749" s="599">
        <f t="shared" si="64"/>
        <v>11.43</v>
      </c>
      <c r="K749" s="599">
        <f t="shared" si="65"/>
        <v>41.147999999999996</v>
      </c>
      <c r="L749" s="600">
        <v>42799</v>
      </c>
      <c r="M749" s="8" t="s">
        <v>2504</v>
      </c>
      <c r="N749" s="177">
        <v>3</v>
      </c>
      <c r="O749" s="4"/>
      <c r="R749" s="713">
        <f t="shared" si="62"/>
        <v>102.87</v>
      </c>
    </row>
    <row r="750" spans="1:20" x14ac:dyDescent="0.25">
      <c r="A750" s="606" t="s">
        <v>3665</v>
      </c>
      <c r="B750" s="887" t="s">
        <v>3700</v>
      </c>
      <c r="C750" s="887" t="s">
        <v>3719</v>
      </c>
      <c r="D750" s="170" t="s">
        <v>3720</v>
      </c>
      <c r="E750" s="170" t="s">
        <v>3795</v>
      </c>
      <c r="F750" s="8"/>
      <c r="G750" s="6" t="s">
        <v>3</v>
      </c>
      <c r="H750" s="915">
        <v>105.29</v>
      </c>
      <c r="I750" s="607">
        <f t="shared" si="63"/>
        <v>52.645000000000003</v>
      </c>
      <c r="J750" s="599">
        <f t="shared" si="64"/>
        <v>35.096666666666671</v>
      </c>
      <c r="K750" s="599">
        <f t="shared" si="65"/>
        <v>126.34800000000001</v>
      </c>
      <c r="L750" s="600">
        <v>42799</v>
      </c>
      <c r="M750" s="8" t="s">
        <v>2504</v>
      </c>
      <c r="N750" s="177">
        <v>1</v>
      </c>
      <c r="O750" s="4"/>
      <c r="R750" s="713">
        <f t="shared" si="62"/>
        <v>105.29</v>
      </c>
    </row>
    <row r="751" spans="1:20" x14ac:dyDescent="0.25">
      <c r="A751" s="606" t="s">
        <v>3665</v>
      </c>
      <c r="B751" s="887" t="s">
        <v>3700</v>
      </c>
      <c r="C751" s="887" t="s">
        <v>3721</v>
      </c>
      <c r="D751" s="170" t="s">
        <v>3722</v>
      </c>
      <c r="E751" s="170" t="s">
        <v>3796</v>
      </c>
      <c r="F751" s="8"/>
      <c r="G751" s="6" t="s">
        <v>3</v>
      </c>
      <c r="H751" s="915">
        <v>105.29</v>
      </c>
      <c r="I751" s="607">
        <f t="shared" si="63"/>
        <v>52.645000000000003</v>
      </c>
      <c r="J751" s="599">
        <f t="shared" si="64"/>
        <v>35.096666666666671</v>
      </c>
      <c r="K751" s="599">
        <f t="shared" si="65"/>
        <v>126.34800000000001</v>
      </c>
      <c r="L751" s="600">
        <v>42799</v>
      </c>
      <c r="M751" s="8" t="s">
        <v>2504</v>
      </c>
      <c r="N751" s="177">
        <v>2</v>
      </c>
      <c r="O751" s="4"/>
      <c r="R751" s="713">
        <f t="shared" si="62"/>
        <v>210.58</v>
      </c>
    </row>
    <row r="752" spans="1:20" x14ac:dyDescent="0.25">
      <c r="A752" s="606" t="s">
        <v>3665</v>
      </c>
      <c r="B752" s="887" t="s">
        <v>3642</v>
      </c>
      <c r="C752" s="887" t="s">
        <v>3643</v>
      </c>
      <c r="D752" s="170" t="s">
        <v>3644</v>
      </c>
      <c r="E752" s="170" t="s">
        <v>3661</v>
      </c>
      <c r="F752" s="8"/>
      <c r="G752" s="6" t="s">
        <v>3</v>
      </c>
      <c r="H752" s="915">
        <v>9.9700000000000006</v>
      </c>
      <c r="I752" s="607">
        <f t="shared" si="63"/>
        <v>4.9850000000000003</v>
      </c>
      <c r="J752" s="599">
        <f t="shared" si="64"/>
        <v>3.3233333333333337</v>
      </c>
      <c r="K752" s="599">
        <f t="shared" si="65"/>
        <v>11.964</v>
      </c>
      <c r="L752" s="600">
        <v>42799</v>
      </c>
      <c r="M752" s="8" t="s">
        <v>2504</v>
      </c>
      <c r="N752" s="177">
        <v>8</v>
      </c>
      <c r="O752" s="4"/>
      <c r="R752" s="713">
        <f t="shared" si="62"/>
        <v>79.760000000000005</v>
      </c>
      <c r="T752" s="720" t="s">
        <v>4019</v>
      </c>
    </row>
    <row r="753" spans="14:20" x14ac:dyDescent="0.25">
      <c r="N753" s="719">
        <f>SUM(N7:N752)</f>
        <v>2570</v>
      </c>
      <c r="R753" s="714">
        <f>SUM(R7:R752)</f>
        <v>88465.630999999921</v>
      </c>
      <c r="T753" s="714">
        <f>R753+PRIMERA!Q373</f>
        <v>170133.53699999995</v>
      </c>
    </row>
    <row r="754" spans="14:20" x14ac:dyDescent="0.25">
      <c r="T754" s="720" t="s">
        <v>4020</v>
      </c>
    </row>
    <row r="755" spans="14:20" x14ac:dyDescent="0.25">
      <c r="T755" s="718">
        <f>(2793+2570)</f>
        <v>5363</v>
      </c>
    </row>
  </sheetData>
  <autoFilter ref="A6:O752"/>
  <mergeCells count="12">
    <mergeCell ref="O3:O5"/>
    <mergeCell ref="A1:N1"/>
    <mergeCell ref="L3:N4"/>
    <mergeCell ref="C3:C5"/>
    <mergeCell ref="D3:D5"/>
    <mergeCell ref="E3:E5"/>
    <mergeCell ref="F3:F5"/>
    <mergeCell ref="A3:A5"/>
    <mergeCell ref="B3:B5"/>
    <mergeCell ref="H3:J4"/>
    <mergeCell ref="K3:K5"/>
    <mergeCell ref="G3:G5"/>
  </mergeCells>
  <pageMargins left="0.19685039370078741" right="0.19685039370078741" top="0.39370078740157483" bottom="0.39370078740157483" header="0.51181102362204722" footer="0.51181102362204722"/>
  <pageSetup paperSize="9" scale="10" orientation="landscape" horizontalDpi="4294967293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U7"/>
  <sheetViews>
    <sheetView zoomScale="90" zoomScaleNormal="90" workbookViewId="0">
      <pane xSplit="3" topLeftCell="H1" activePane="topRight" state="frozen"/>
      <selection pane="topRight" activeCell="F11" sqref="F11"/>
    </sheetView>
  </sheetViews>
  <sheetFormatPr baseColWidth="10" defaultColWidth="11" defaultRowHeight="15.75" x14ac:dyDescent="0.25"/>
  <cols>
    <col min="1" max="1" width="11" style="1"/>
    <col min="2" max="2" width="7.75" style="1" bestFit="1" customWidth="1"/>
    <col min="3" max="3" width="23.625" style="1" bestFit="1" customWidth="1"/>
    <col min="4" max="4" width="116.25" style="1" bestFit="1" customWidth="1"/>
    <col min="5" max="5" width="63.75" style="1" bestFit="1" customWidth="1"/>
    <col min="6" max="6" width="11.25" style="1" customWidth="1"/>
    <col min="7" max="7" width="8.5" style="1" customWidth="1"/>
    <col min="8" max="12" width="11" style="1" customWidth="1"/>
    <col min="13" max="13" width="13.375" style="1" customWidth="1"/>
    <col min="14" max="14" width="11" style="1" customWidth="1"/>
    <col min="15" max="15" width="21.375" style="1" customWidth="1"/>
    <col min="16" max="16384" width="11" style="1"/>
  </cols>
  <sheetData>
    <row r="1" spans="1:21" x14ac:dyDescent="0.25">
      <c r="A1" s="845" t="s">
        <v>2612</v>
      </c>
      <c r="B1" s="845"/>
      <c r="C1" s="845"/>
      <c r="D1" s="845"/>
      <c r="E1" s="845"/>
      <c r="F1" s="845"/>
      <c r="G1" s="845"/>
      <c r="H1" s="845"/>
      <c r="I1" s="845"/>
      <c r="J1" s="845"/>
      <c r="K1" s="845"/>
      <c r="L1" s="845"/>
      <c r="M1" s="845"/>
      <c r="N1" s="845"/>
    </row>
    <row r="2" spans="1:21" s="3" customFormat="1" ht="16.5" thickBot="1" x14ac:dyDescent="0.3">
      <c r="A2" s="159"/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"/>
      <c r="P2" s="1"/>
      <c r="Q2" s="1"/>
      <c r="R2" s="1"/>
      <c r="S2" s="1"/>
      <c r="T2" s="1"/>
      <c r="U2" s="1"/>
    </row>
    <row r="3" spans="1:21" s="3" customFormat="1" ht="15.75" customHeight="1" x14ac:dyDescent="0.25">
      <c r="A3" s="873" t="s">
        <v>2367</v>
      </c>
      <c r="B3" s="864" t="s">
        <v>6</v>
      </c>
      <c r="C3" s="864" t="s">
        <v>1</v>
      </c>
      <c r="D3" s="864" t="s">
        <v>2</v>
      </c>
      <c r="E3" s="864" t="s">
        <v>359</v>
      </c>
      <c r="F3" s="864" t="s">
        <v>7</v>
      </c>
      <c r="G3" s="869" t="s">
        <v>3</v>
      </c>
      <c r="H3" s="864" t="s">
        <v>448</v>
      </c>
      <c r="I3" s="864"/>
      <c r="J3" s="864"/>
      <c r="K3" s="866" t="s">
        <v>2643</v>
      </c>
      <c r="L3" s="864" t="s">
        <v>2637</v>
      </c>
      <c r="M3" s="864"/>
      <c r="N3" s="864"/>
      <c r="O3" s="861" t="s">
        <v>359</v>
      </c>
    </row>
    <row r="4" spans="1:21" s="3" customFormat="1" x14ac:dyDescent="0.25">
      <c r="A4" s="874"/>
      <c r="B4" s="865"/>
      <c r="C4" s="865"/>
      <c r="D4" s="865"/>
      <c r="E4" s="865"/>
      <c r="F4" s="865"/>
      <c r="G4" s="870"/>
      <c r="H4" s="865"/>
      <c r="I4" s="865"/>
      <c r="J4" s="865"/>
      <c r="K4" s="867"/>
      <c r="L4" s="865"/>
      <c r="M4" s="865"/>
      <c r="N4" s="865"/>
      <c r="O4" s="862"/>
    </row>
    <row r="5" spans="1:21" s="3" customFormat="1" ht="16.5" thickBot="1" x14ac:dyDescent="0.3">
      <c r="A5" s="875"/>
      <c r="B5" s="872"/>
      <c r="C5" s="872"/>
      <c r="D5" s="872"/>
      <c r="E5" s="872"/>
      <c r="F5" s="872"/>
      <c r="G5" s="871"/>
      <c r="H5" s="500" t="s">
        <v>449</v>
      </c>
      <c r="I5" s="500" t="s">
        <v>450</v>
      </c>
      <c r="J5" s="500" t="s">
        <v>451</v>
      </c>
      <c r="K5" s="868"/>
      <c r="L5" s="500" t="s">
        <v>455</v>
      </c>
      <c r="M5" s="500" t="s">
        <v>2645</v>
      </c>
      <c r="N5" s="500" t="s">
        <v>2365</v>
      </c>
      <c r="O5" s="863"/>
    </row>
    <row r="6" spans="1:21" s="3" customFormat="1" ht="17.45" customHeight="1" thickBot="1" x14ac:dyDescent="0.3">
      <c r="A6" s="501"/>
      <c r="B6" s="502"/>
      <c r="C6" s="502"/>
      <c r="D6" s="502"/>
      <c r="E6" s="502"/>
      <c r="F6" s="502"/>
      <c r="G6" s="503"/>
      <c r="H6" s="504"/>
      <c r="I6" s="504"/>
      <c r="J6" s="504"/>
      <c r="K6" s="505"/>
      <c r="L6" s="504"/>
      <c r="M6" s="504"/>
      <c r="N6" s="504"/>
      <c r="O6" s="506"/>
    </row>
    <row r="7" spans="1:21" s="160" customFormat="1" x14ac:dyDescent="0.25">
      <c r="A7" s="489"/>
      <c r="B7" s="491"/>
      <c r="C7" s="491"/>
      <c r="D7" s="492"/>
      <c r="E7" s="492"/>
      <c r="F7" s="492"/>
      <c r="G7" s="492"/>
      <c r="H7" s="493"/>
      <c r="I7" s="494">
        <f t="shared" ref="I7" si="0">+H7/2</f>
        <v>0</v>
      </c>
      <c r="J7" s="494">
        <f t="shared" ref="J7" si="1">+H7/3</f>
        <v>0</v>
      </c>
      <c r="K7" s="495">
        <f t="shared" ref="K7" si="2">+H7+(H7*20%)</f>
        <v>0</v>
      </c>
      <c r="L7" s="496"/>
      <c r="M7" s="497"/>
      <c r="N7" s="498"/>
      <c r="O7" s="499"/>
    </row>
  </sheetData>
  <autoFilter ref="A6:O6"/>
  <mergeCells count="12">
    <mergeCell ref="O3:O5"/>
    <mergeCell ref="L3:N4"/>
    <mergeCell ref="A1:N1"/>
    <mergeCell ref="K3:K5"/>
    <mergeCell ref="H3:J4"/>
    <mergeCell ref="G3:G5"/>
    <mergeCell ref="F3:F5"/>
    <mergeCell ref="A3:A5"/>
    <mergeCell ref="B3:B5"/>
    <mergeCell ref="C3:C5"/>
    <mergeCell ref="D3:D5"/>
    <mergeCell ref="E3:E5"/>
  </mergeCells>
  <pageMargins left="0.7" right="0.7" top="0.75" bottom="0.75" header="0.3" footer="0.3"/>
  <pageSetup paperSize="9" orientation="portrait" verticalDpi="144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2:K582"/>
  <sheetViews>
    <sheetView topLeftCell="A334" zoomScale="80" zoomScaleNormal="80" workbookViewId="0">
      <selection activeCell="A352" sqref="A352:XFD352"/>
    </sheetView>
  </sheetViews>
  <sheetFormatPr baseColWidth="10" defaultColWidth="11" defaultRowHeight="15" x14ac:dyDescent="0.25"/>
  <cols>
    <col min="1" max="1" width="9.5" style="149" customWidth="1"/>
    <col min="2" max="2" width="14.125" style="149" hidden="1" customWidth="1"/>
    <col min="3" max="3" width="7.75" style="149" customWidth="1"/>
    <col min="4" max="4" width="30.25" style="149" customWidth="1"/>
    <col min="5" max="5" width="127.75" style="149" customWidth="1"/>
    <col min="6" max="6" width="10" style="149" customWidth="1"/>
    <col min="7" max="7" width="7.125" style="149" customWidth="1"/>
    <col min="8" max="8" width="12.875" style="149" customWidth="1"/>
    <col min="9" max="9" width="11.875" style="149" customWidth="1"/>
    <col min="10" max="10" width="31.25" style="149" bestFit="1" customWidth="1"/>
    <col min="11" max="11" width="20.875" style="149" bestFit="1" customWidth="1"/>
    <col min="12" max="16384" width="11" style="149"/>
  </cols>
  <sheetData>
    <row r="2" spans="1:10" ht="36" x14ac:dyDescent="0.55000000000000004">
      <c r="C2" s="876" t="s">
        <v>2822</v>
      </c>
      <c r="D2" s="876"/>
      <c r="E2" s="876"/>
      <c r="F2" s="876"/>
      <c r="G2" s="876"/>
      <c r="H2" s="876"/>
      <c r="I2" s="876"/>
      <c r="J2" s="876"/>
    </row>
    <row r="3" spans="1:10" ht="15.75" thickBot="1" x14ac:dyDescent="0.3"/>
    <row r="4" spans="1:10" ht="19.5" thickBot="1" x14ac:dyDescent="0.35">
      <c r="A4" s="174" t="s">
        <v>2635</v>
      </c>
      <c r="B4" s="175" t="s">
        <v>2714</v>
      </c>
      <c r="C4" s="175" t="s">
        <v>6</v>
      </c>
      <c r="D4" s="175" t="s">
        <v>1</v>
      </c>
      <c r="E4" s="175" t="s">
        <v>2</v>
      </c>
      <c r="F4" s="175" t="s">
        <v>2712</v>
      </c>
      <c r="G4" s="175" t="s">
        <v>2644</v>
      </c>
      <c r="H4" s="175" t="s">
        <v>2710</v>
      </c>
      <c r="I4" s="175" t="s">
        <v>2711</v>
      </c>
      <c r="J4" s="176" t="s">
        <v>359</v>
      </c>
    </row>
    <row r="5" spans="1:10" ht="18.75" x14ac:dyDescent="0.3">
      <c r="A5" s="220"/>
      <c r="B5" s="221"/>
      <c r="C5" s="221"/>
      <c r="D5" s="221"/>
      <c r="E5" s="221"/>
      <c r="F5" s="221"/>
      <c r="G5" s="221"/>
      <c r="H5" s="221"/>
      <c r="I5" s="221"/>
      <c r="J5" s="222"/>
    </row>
    <row r="6" spans="1:10" s="154" customFormat="1" x14ac:dyDescent="0.25">
      <c r="A6" s="458">
        <v>42618</v>
      </c>
      <c r="B6" s="459" t="s">
        <v>2732</v>
      </c>
      <c r="C6" s="459" t="s">
        <v>2559</v>
      </c>
      <c r="D6" s="459" t="s">
        <v>2708</v>
      </c>
      <c r="E6" s="459" t="s">
        <v>2789</v>
      </c>
      <c r="F6" s="459" t="s">
        <v>2713</v>
      </c>
      <c r="G6" s="460">
        <v>8</v>
      </c>
      <c r="H6" s="460">
        <v>9.56</v>
      </c>
      <c r="I6" s="460">
        <f t="shared" ref="I6:I69" si="0">G6*H6</f>
        <v>76.48</v>
      </c>
      <c r="J6" s="459" t="s">
        <v>2733</v>
      </c>
    </row>
    <row r="7" spans="1:10" s="154" customFormat="1" x14ac:dyDescent="0.25">
      <c r="A7" s="233">
        <v>42619</v>
      </c>
      <c r="B7" s="234" t="s">
        <v>2654</v>
      </c>
      <c r="C7" s="234" t="s">
        <v>1466</v>
      </c>
      <c r="D7" s="234" t="s">
        <v>1440</v>
      </c>
      <c r="E7" s="234" t="s">
        <v>2715</v>
      </c>
      <c r="F7" s="234" t="s">
        <v>2717</v>
      </c>
      <c r="G7" s="235">
        <v>1</v>
      </c>
      <c r="H7" s="235">
        <v>26.06</v>
      </c>
      <c r="I7" s="235">
        <f t="shared" si="0"/>
        <v>26.06</v>
      </c>
      <c r="J7" s="234" t="s">
        <v>459</v>
      </c>
    </row>
    <row r="8" spans="1:10" s="154" customFormat="1" x14ac:dyDescent="0.25">
      <c r="A8" s="233">
        <v>42619</v>
      </c>
      <c r="B8" s="234" t="s">
        <v>2654</v>
      </c>
      <c r="C8" s="234" t="s">
        <v>1466</v>
      </c>
      <c r="D8" s="234" t="s">
        <v>1446</v>
      </c>
      <c r="E8" s="234" t="s">
        <v>2716</v>
      </c>
      <c r="F8" s="234" t="s">
        <v>2717</v>
      </c>
      <c r="G8" s="235">
        <v>2</v>
      </c>
      <c r="H8" s="235">
        <v>26.06</v>
      </c>
      <c r="I8" s="235">
        <f t="shared" si="0"/>
        <v>52.12</v>
      </c>
      <c r="J8" s="234" t="s">
        <v>459</v>
      </c>
    </row>
    <row r="9" spans="1:10" s="154" customFormat="1" x14ac:dyDescent="0.25">
      <c r="A9" s="233">
        <v>42628</v>
      </c>
      <c r="B9" s="234" t="s">
        <v>2724</v>
      </c>
      <c r="C9" s="234" t="s">
        <v>2588</v>
      </c>
      <c r="D9" s="234" t="s">
        <v>2660</v>
      </c>
      <c r="E9" s="234" t="s">
        <v>2718</v>
      </c>
      <c r="F9" s="234" t="s">
        <v>2713</v>
      </c>
      <c r="G9" s="235">
        <v>2</v>
      </c>
      <c r="H9" s="235">
        <v>35.74</v>
      </c>
      <c r="I9" s="235">
        <f t="shared" si="0"/>
        <v>71.48</v>
      </c>
      <c r="J9" s="234" t="s">
        <v>459</v>
      </c>
    </row>
    <row r="10" spans="1:10" s="154" customFormat="1" x14ac:dyDescent="0.25">
      <c r="A10" s="233">
        <v>42628</v>
      </c>
      <c r="B10" s="234" t="s">
        <v>2724</v>
      </c>
      <c r="C10" s="234" t="s">
        <v>2481</v>
      </c>
      <c r="D10" s="234" t="s">
        <v>2656</v>
      </c>
      <c r="E10" s="234" t="s">
        <v>2657</v>
      </c>
      <c r="F10" s="234" t="s">
        <v>2713</v>
      </c>
      <c r="G10" s="235">
        <v>2</v>
      </c>
      <c r="H10" s="235">
        <v>31.29</v>
      </c>
      <c r="I10" s="235">
        <f t="shared" si="0"/>
        <v>62.58</v>
      </c>
      <c r="J10" s="234" t="s">
        <v>459</v>
      </c>
    </row>
    <row r="11" spans="1:10" s="154" customFormat="1" x14ac:dyDescent="0.25">
      <c r="A11" s="233">
        <v>42628</v>
      </c>
      <c r="B11" s="234" t="s">
        <v>2724</v>
      </c>
      <c r="C11" s="234" t="s">
        <v>2655</v>
      </c>
      <c r="D11" s="234" t="s">
        <v>2662</v>
      </c>
      <c r="E11" s="234" t="s">
        <v>2671</v>
      </c>
      <c r="F11" s="234" t="s">
        <v>2713</v>
      </c>
      <c r="G11" s="235">
        <v>1</v>
      </c>
      <c r="H11" s="235">
        <v>44.02</v>
      </c>
      <c r="I11" s="235">
        <f t="shared" si="0"/>
        <v>44.02</v>
      </c>
      <c r="J11" s="234" t="s">
        <v>459</v>
      </c>
    </row>
    <row r="12" spans="1:10" s="154" customFormat="1" x14ac:dyDescent="0.25">
      <c r="A12" s="233">
        <v>42628</v>
      </c>
      <c r="B12" s="234" t="s">
        <v>2724</v>
      </c>
      <c r="C12" s="234" t="s">
        <v>2412</v>
      </c>
      <c r="D12" s="234" t="s">
        <v>2664</v>
      </c>
      <c r="E12" s="234" t="s">
        <v>2673</v>
      </c>
      <c r="F12" s="234" t="s">
        <v>2713</v>
      </c>
      <c r="G12" s="235">
        <v>1</v>
      </c>
      <c r="H12" s="235">
        <v>43.8</v>
      </c>
      <c r="I12" s="235">
        <f t="shared" si="0"/>
        <v>43.8</v>
      </c>
      <c r="J12" s="234" t="s">
        <v>459</v>
      </c>
    </row>
    <row r="13" spans="1:10" s="154" customFormat="1" x14ac:dyDescent="0.25">
      <c r="A13" s="233">
        <v>42628</v>
      </c>
      <c r="B13" s="234" t="s">
        <v>2724</v>
      </c>
      <c r="C13" s="234" t="s">
        <v>2412</v>
      </c>
      <c r="D13" s="234" t="s">
        <v>2665</v>
      </c>
      <c r="E13" s="234" t="s">
        <v>2674</v>
      </c>
      <c r="F13" s="234" t="s">
        <v>2713</v>
      </c>
      <c r="G13" s="235">
        <v>1</v>
      </c>
      <c r="H13" s="235">
        <v>43.8</v>
      </c>
      <c r="I13" s="235">
        <f t="shared" si="0"/>
        <v>43.8</v>
      </c>
      <c r="J13" s="234" t="s">
        <v>459</v>
      </c>
    </row>
    <row r="14" spans="1:10" s="154" customFormat="1" x14ac:dyDescent="0.25">
      <c r="A14" s="233">
        <v>42628</v>
      </c>
      <c r="B14" s="234" t="s">
        <v>2724</v>
      </c>
      <c r="C14" s="234" t="s">
        <v>2588</v>
      </c>
      <c r="D14" s="234" t="s">
        <v>2659</v>
      </c>
      <c r="E14" s="234" t="s">
        <v>2668</v>
      </c>
      <c r="F14" s="234" t="s">
        <v>2713</v>
      </c>
      <c r="G14" s="235">
        <v>3</v>
      </c>
      <c r="H14" s="235">
        <v>37.22</v>
      </c>
      <c r="I14" s="235">
        <f t="shared" si="0"/>
        <v>111.66</v>
      </c>
      <c r="J14" s="234" t="s">
        <v>459</v>
      </c>
    </row>
    <row r="15" spans="1:10" s="154" customFormat="1" x14ac:dyDescent="0.25">
      <c r="A15" s="233">
        <v>42628</v>
      </c>
      <c r="B15" s="234" t="s">
        <v>2724</v>
      </c>
      <c r="C15" s="234" t="s">
        <v>2601</v>
      </c>
      <c r="D15" s="234" t="s">
        <v>2658</v>
      </c>
      <c r="E15" s="234" t="s">
        <v>2667</v>
      </c>
      <c r="F15" s="234" t="s">
        <v>2713</v>
      </c>
      <c r="G15" s="235">
        <v>1</v>
      </c>
      <c r="H15" s="235">
        <v>15.86</v>
      </c>
      <c r="I15" s="235">
        <f t="shared" si="0"/>
        <v>15.86</v>
      </c>
      <c r="J15" s="234" t="s">
        <v>459</v>
      </c>
    </row>
    <row r="16" spans="1:10" s="154" customFormat="1" x14ac:dyDescent="0.25">
      <c r="A16" s="233">
        <v>42628</v>
      </c>
      <c r="B16" s="234" t="s">
        <v>2724</v>
      </c>
      <c r="C16" s="234" t="s">
        <v>2577</v>
      </c>
      <c r="D16" s="234" t="s">
        <v>2663</v>
      </c>
      <c r="E16" s="234" t="s">
        <v>2672</v>
      </c>
      <c r="F16" s="234" t="s">
        <v>2713</v>
      </c>
      <c r="G16" s="235">
        <v>1</v>
      </c>
      <c r="H16" s="235">
        <v>24.02</v>
      </c>
      <c r="I16" s="235">
        <f t="shared" si="0"/>
        <v>24.02</v>
      </c>
      <c r="J16" s="234" t="s">
        <v>459</v>
      </c>
    </row>
    <row r="17" spans="1:10" s="154" customFormat="1" x14ac:dyDescent="0.25">
      <c r="A17" s="233">
        <v>42628</v>
      </c>
      <c r="B17" s="234" t="s">
        <v>2725</v>
      </c>
      <c r="C17" s="234" t="s">
        <v>2605</v>
      </c>
      <c r="D17" s="234" t="s">
        <v>2566</v>
      </c>
      <c r="E17" s="234" t="s">
        <v>2647</v>
      </c>
      <c r="F17" s="234" t="s">
        <v>2713</v>
      </c>
      <c r="G17" s="235">
        <v>2</v>
      </c>
      <c r="H17" s="235">
        <v>126.2</v>
      </c>
      <c r="I17" s="235">
        <f t="shared" si="0"/>
        <v>252.4</v>
      </c>
      <c r="J17" s="234" t="s">
        <v>459</v>
      </c>
    </row>
    <row r="18" spans="1:10" s="154" customFormat="1" x14ac:dyDescent="0.25">
      <c r="A18" s="233">
        <v>42628</v>
      </c>
      <c r="B18" s="234" t="s">
        <v>2725</v>
      </c>
      <c r="C18" s="234" t="s">
        <v>2143</v>
      </c>
      <c r="D18" s="234" t="s">
        <v>2195</v>
      </c>
      <c r="E18" s="234" t="s">
        <v>2196</v>
      </c>
      <c r="F18" s="234" t="s">
        <v>2713</v>
      </c>
      <c r="G18" s="235">
        <v>2</v>
      </c>
      <c r="H18" s="235">
        <v>57.19</v>
      </c>
      <c r="I18" s="235">
        <f t="shared" si="0"/>
        <v>114.38</v>
      </c>
      <c r="J18" s="234" t="s">
        <v>459</v>
      </c>
    </row>
    <row r="19" spans="1:10" s="154" customFormat="1" x14ac:dyDescent="0.25">
      <c r="A19" s="233">
        <v>42628</v>
      </c>
      <c r="B19" s="234" t="s">
        <v>2725</v>
      </c>
      <c r="C19" s="234" t="s">
        <v>2601</v>
      </c>
      <c r="D19" s="234" t="s">
        <v>881</v>
      </c>
      <c r="E19" s="234" t="s">
        <v>882</v>
      </c>
      <c r="F19" s="234" t="s">
        <v>2713</v>
      </c>
      <c r="G19" s="235">
        <v>2</v>
      </c>
      <c r="H19" s="235">
        <v>23.62</v>
      </c>
      <c r="I19" s="235">
        <f t="shared" si="0"/>
        <v>47.24</v>
      </c>
      <c r="J19" s="234" t="s">
        <v>459</v>
      </c>
    </row>
    <row r="20" spans="1:10" s="154" customFormat="1" x14ac:dyDescent="0.25">
      <c r="A20" s="233">
        <v>42628</v>
      </c>
      <c r="B20" s="234" t="s">
        <v>2725</v>
      </c>
      <c r="C20" s="234" t="s">
        <v>1241</v>
      </c>
      <c r="D20" s="234" t="s">
        <v>1696</v>
      </c>
      <c r="E20" s="234" t="s">
        <v>2719</v>
      </c>
      <c r="F20" s="234" t="s">
        <v>2713</v>
      </c>
      <c r="G20" s="235">
        <v>2</v>
      </c>
      <c r="H20" s="235">
        <v>50.44</v>
      </c>
      <c r="I20" s="235">
        <f t="shared" si="0"/>
        <v>100.88</v>
      </c>
      <c r="J20" s="234" t="s">
        <v>459</v>
      </c>
    </row>
    <row r="21" spans="1:10" s="154" customFormat="1" x14ac:dyDescent="0.25">
      <c r="A21" s="233">
        <v>42628</v>
      </c>
      <c r="B21" s="234" t="s">
        <v>2725</v>
      </c>
      <c r="C21" s="234" t="s">
        <v>2767</v>
      </c>
      <c r="D21" s="234" t="s">
        <v>1697</v>
      </c>
      <c r="E21" s="234" t="s">
        <v>2720</v>
      </c>
      <c r="F21" s="234" t="s">
        <v>2713</v>
      </c>
      <c r="G21" s="235">
        <v>3</v>
      </c>
      <c r="H21" s="235">
        <v>50.44</v>
      </c>
      <c r="I21" s="235">
        <f t="shared" si="0"/>
        <v>151.32</v>
      </c>
      <c r="J21" s="234" t="s">
        <v>459</v>
      </c>
    </row>
    <row r="22" spans="1:10" s="154" customFormat="1" x14ac:dyDescent="0.25">
      <c r="A22" s="233">
        <v>42628</v>
      </c>
      <c r="B22" s="234" t="s">
        <v>2725</v>
      </c>
      <c r="C22" s="234" t="s">
        <v>1168</v>
      </c>
      <c r="D22" s="234" t="s">
        <v>1104</v>
      </c>
      <c r="E22" s="234" t="s">
        <v>1106</v>
      </c>
      <c r="F22" s="234" t="s">
        <v>2713</v>
      </c>
      <c r="G22" s="235">
        <v>2</v>
      </c>
      <c r="H22" s="235">
        <v>15.98</v>
      </c>
      <c r="I22" s="235">
        <f t="shared" si="0"/>
        <v>31.96</v>
      </c>
      <c r="J22" s="234" t="s">
        <v>459</v>
      </c>
    </row>
    <row r="23" spans="1:10" s="154" customFormat="1" x14ac:dyDescent="0.25">
      <c r="A23" s="233">
        <v>42628</v>
      </c>
      <c r="B23" s="234" t="s">
        <v>2725</v>
      </c>
      <c r="C23" s="234" t="s">
        <v>1695</v>
      </c>
      <c r="D23" s="234" t="s">
        <v>1702</v>
      </c>
      <c r="E23" s="234" t="s">
        <v>1703</v>
      </c>
      <c r="F23" s="234" t="s">
        <v>2713</v>
      </c>
      <c r="G23" s="235">
        <v>2</v>
      </c>
      <c r="H23" s="235">
        <v>50.44</v>
      </c>
      <c r="I23" s="235">
        <f t="shared" si="0"/>
        <v>100.88</v>
      </c>
      <c r="J23" s="234" t="s">
        <v>459</v>
      </c>
    </row>
    <row r="24" spans="1:10" s="154" customFormat="1" x14ac:dyDescent="0.25">
      <c r="A24" s="233">
        <v>42628</v>
      </c>
      <c r="B24" s="234" t="s">
        <v>2725</v>
      </c>
      <c r="C24" s="234" t="s">
        <v>1695</v>
      </c>
      <c r="D24" s="234" t="s">
        <v>1698</v>
      </c>
      <c r="E24" s="234" t="s">
        <v>2721</v>
      </c>
      <c r="F24" s="234" t="s">
        <v>2713</v>
      </c>
      <c r="G24" s="235">
        <v>2</v>
      </c>
      <c r="H24" s="235">
        <v>50.44</v>
      </c>
      <c r="I24" s="235">
        <f t="shared" si="0"/>
        <v>100.88</v>
      </c>
      <c r="J24" s="234" t="s">
        <v>459</v>
      </c>
    </row>
    <row r="25" spans="1:10" s="154" customFormat="1" x14ac:dyDescent="0.25">
      <c r="A25" s="233">
        <v>42628</v>
      </c>
      <c r="B25" s="234" t="s">
        <v>2725</v>
      </c>
      <c r="C25" s="234" t="s">
        <v>46</v>
      </c>
      <c r="D25" s="234" t="s">
        <v>54</v>
      </c>
      <c r="E25" s="234" t="s">
        <v>2722</v>
      </c>
      <c r="F25" s="234" t="s">
        <v>2713</v>
      </c>
      <c r="G25" s="235">
        <v>2</v>
      </c>
      <c r="H25" s="235">
        <v>56.2</v>
      </c>
      <c r="I25" s="235">
        <f t="shared" si="0"/>
        <v>112.4</v>
      </c>
      <c r="J25" s="234" t="s">
        <v>459</v>
      </c>
    </row>
    <row r="26" spans="1:10" s="154" customFormat="1" x14ac:dyDescent="0.25">
      <c r="A26" s="233">
        <v>42628</v>
      </c>
      <c r="B26" s="234" t="s">
        <v>2726</v>
      </c>
      <c r="C26" s="234" t="s">
        <v>1650</v>
      </c>
      <c r="D26" s="234" t="s">
        <v>157</v>
      </c>
      <c r="E26" s="234" t="s">
        <v>2723</v>
      </c>
      <c r="F26" s="234" t="s">
        <v>2713</v>
      </c>
      <c r="G26" s="235">
        <v>2</v>
      </c>
      <c r="H26" s="235">
        <v>69.83</v>
      </c>
      <c r="I26" s="235">
        <f t="shared" si="0"/>
        <v>139.66</v>
      </c>
      <c r="J26" s="234" t="s">
        <v>459</v>
      </c>
    </row>
    <row r="27" spans="1:10" s="154" customFormat="1" x14ac:dyDescent="0.25">
      <c r="A27" s="233">
        <v>42628</v>
      </c>
      <c r="B27" s="234" t="s">
        <v>2726</v>
      </c>
      <c r="C27" s="234" t="s">
        <v>2481</v>
      </c>
      <c r="D27" s="234" t="s">
        <v>2621</v>
      </c>
      <c r="E27" s="234" t="s">
        <v>2583</v>
      </c>
      <c r="F27" s="234" t="s">
        <v>2713</v>
      </c>
      <c r="G27" s="235">
        <v>3</v>
      </c>
      <c r="H27" s="235">
        <v>69</v>
      </c>
      <c r="I27" s="235">
        <f t="shared" si="0"/>
        <v>207</v>
      </c>
      <c r="J27" s="234" t="s">
        <v>459</v>
      </c>
    </row>
    <row r="28" spans="1:10" s="154" customFormat="1" x14ac:dyDescent="0.25">
      <c r="A28" s="233">
        <v>42628</v>
      </c>
      <c r="B28" s="234" t="s">
        <v>2732</v>
      </c>
      <c r="C28" s="234" t="s">
        <v>1394</v>
      </c>
      <c r="D28" s="234" t="s">
        <v>1395</v>
      </c>
      <c r="E28" s="234" t="s">
        <v>2730</v>
      </c>
      <c r="F28" s="234" t="s">
        <v>2713</v>
      </c>
      <c r="G28" s="235">
        <v>1</v>
      </c>
      <c r="H28" s="235">
        <v>86.32</v>
      </c>
      <c r="I28" s="235">
        <f t="shared" si="0"/>
        <v>86.32</v>
      </c>
      <c r="J28" s="234" t="s">
        <v>2731</v>
      </c>
    </row>
    <row r="29" spans="1:10" s="154" customFormat="1" x14ac:dyDescent="0.25">
      <c r="A29" s="233">
        <v>42629</v>
      </c>
      <c r="B29" s="234" t="s">
        <v>2732</v>
      </c>
      <c r="C29" s="156" t="s">
        <v>784</v>
      </c>
      <c r="D29" s="156" t="s">
        <v>774</v>
      </c>
      <c r="E29" s="234" t="s">
        <v>776</v>
      </c>
      <c r="F29" s="234" t="s">
        <v>2713</v>
      </c>
      <c r="G29" s="235">
        <v>1</v>
      </c>
      <c r="H29" s="235">
        <v>17.5</v>
      </c>
      <c r="I29" s="235">
        <f t="shared" si="0"/>
        <v>17.5</v>
      </c>
      <c r="J29" s="234" t="s">
        <v>2787</v>
      </c>
    </row>
    <row r="30" spans="1:10" s="154" customFormat="1" x14ac:dyDescent="0.25">
      <c r="A30" s="233">
        <v>42629</v>
      </c>
      <c r="B30" s="234" t="s">
        <v>2732</v>
      </c>
      <c r="C30" s="234" t="s">
        <v>2481</v>
      </c>
      <c r="D30" s="234" t="s">
        <v>2618</v>
      </c>
      <c r="E30" s="234" t="s">
        <v>2622</v>
      </c>
      <c r="F30" s="234" t="s">
        <v>2713</v>
      </c>
      <c r="G30" s="235">
        <v>1</v>
      </c>
      <c r="H30" s="235">
        <v>27.27</v>
      </c>
      <c r="I30" s="235">
        <f t="shared" si="0"/>
        <v>27.27</v>
      </c>
      <c r="J30" s="234" t="s">
        <v>2788</v>
      </c>
    </row>
    <row r="31" spans="1:10" s="154" customFormat="1" x14ac:dyDescent="0.25">
      <c r="A31" s="233">
        <v>42629</v>
      </c>
      <c r="B31" s="234" t="s">
        <v>2732</v>
      </c>
      <c r="C31" s="234" t="s">
        <v>2481</v>
      </c>
      <c r="D31" s="234" t="s">
        <v>2619</v>
      </c>
      <c r="E31" s="234" t="s">
        <v>2623</v>
      </c>
      <c r="F31" s="234" t="s">
        <v>2713</v>
      </c>
      <c r="G31" s="235">
        <v>1</v>
      </c>
      <c r="H31" s="235">
        <v>27.27</v>
      </c>
      <c r="I31" s="235">
        <f t="shared" si="0"/>
        <v>27.27</v>
      </c>
      <c r="J31" s="234" t="s">
        <v>2788</v>
      </c>
    </row>
    <row r="32" spans="1:10" s="154" customFormat="1" x14ac:dyDescent="0.25">
      <c r="A32" s="233">
        <v>42629</v>
      </c>
      <c r="B32" s="234" t="s">
        <v>2732</v>
      </c>
      <c r="C32" s="234" t="s">
        <v>2481</v>
      </c>
      <c r="D32" s="234" t="s">
        <v>2621</v>
      </c>
      <c r="E32" s="234" t="s">
        <v>2742</v>
      </c>
      <c r="F32" s="234" t="s">
        <v>2713</v>
      </c>
      <c r="G32" s="235">
        <v>1</v>
      </c>
      <c r="H32" s="235">
        <v>27.27</v>
      </c>
      <c r="I32" s="235">
        <f t="shared" si="0"/>
        <v>27.27</v>
      </c>
      <c r="J32" s="234" t="s">
        <v>2788</v>
      </c>
    </row>
    <row r="33" spans="1:10" s="154" customFormat="1" x14ac:dyDescent="0.25">
      <c r="A33" s="233">
        <v>42629</v>
      </c>
      <c r="B33" s="234" t="s">
        <v>2732</v>
      </c>
      <c r="C33" s="234" t="s">
        <v>791</v>
      </c>
      <c r="D33" s="234" t="s">
        <v>809</v>
      </c>
      <c r="E33" s="234" t="s">
        <v>904</v>
      </c>
      <c r="F33" s="234" t="s">
        <v>2713</v>
      </c>
      <c r="G33" s="235">
        <v>1</v>
      </c>
      <c r="H33" s="235">
        <v>41.99</v>
      </c>
      <c r="I33" s="235">
        <f t="shared" si="0"/>
        <v>41.99</v>
      </c>
      <c r="J33" s="234" t="s">
        <v>2788</v>
      </c>
    </row>
    <row r="34" spans="1:10" s="154" customFormat="1" x14ac:dyDescent="0.25">
      <c r="A34" s="233">
        <v>42629</v>
      </c>
      <c r="B34" s="234" t="s">
        <v>2732</v>
      </c>
      <c r="C34" s="234" t="s">
        <v>29</v>
      </c>
      <c r="D34" s="234" t="s">
        <v>2765</v>
      </c>
      <c r="E34" s="234" t="s">
        <v>251</v>
      </c>
      <c r="F34" s="234" t="s">
        <v>2713</v>
      </c>
      <c r="G34" s="235">
        <v>1</v>
      </c>
      <c r="H34" s="235">
        <v>46.32</v>
      </c>
      <c r="I34" s="235">
        <f t="shared" si="0"/>
        <v>46.32</v>
      </c>
      <c r="J34" s="234" t="s">
        <v>2788</v>
      </c>
    </row>
    <row r="35" spans="1:10" s="154" customFormat="1" x14ac:dyDescent="0.25">
      <c r="A35" s="233">
        <v>42629</v>
      </c>
      <c r="B35" s="234" t="s">
        <v>2732</v>
      </c>
      <c r="C35" s="234" t="s">
        <v>789</v>
      </c>
      <c r="D35" s="234" t="s">
        <v>750</v>
      </c>
      <c r="E35" s="234" t="s">
        <v>751</v>
      </c>
      <c r="F35" s="234" t="s">
        <v>2713</v>
      </c>
      <c r="G35" s="235">
        <v>1</v>
      </c>
      <c r="H35" s="235">
        <v>47.51</v>
      </c>
      <c r="I35" s="235">
        <f t="shared" si="0"/>
        <v>47.51</v>
      </c>
      <c r="J35" s="234" t="s">
        <v>2788</v>
      </c>
    </row>
    <row r="36" spans="1:10" s="154" customFormat="1" x14ac:dyDescent="0.25">
      <c r="A36" s="233">
        <v>42629</v>
      </c>
      <c r="B36" s="234" t="s">
        <v>2732</v>
      </c>
      <c r="C36" s="156" t="s">
        <v>851</v>
      </c>
      <c r="D36" s="157" t="s">
        <v>855</v>
      </c>
      <c r="E36" s="156" t="s">
        <v>856</v>
      </c>
      <c r="F36" s="234" t="s">
        <v>2713</v>
      </c>
      <c r="G36" s="235">
        <v>1</v>
      </c>
      <c r="H36" s="235">
        <v>45.34</v>
      </c>
      <c r="I36" s="235">
        <f t="shared" si="0"/>
        <v>45.34</v>
      </c>
      <c r="J36" s="234" t="s">
        <v>2788</v>
      </c>
    </row>
    <row r="37" spans="1:10" s="154" customFormat="1" x14ac:dyDescent="0.25">
      <c r="A37" s="233">
        <v>42629</v>
      </c>
      <c r="B37" s="234" t="s">
        <v>2732</v>
      </c>
      <c r="C37" s="234" t="s">
        <v>2143</v>
      </c>
      <c r="D37" s="234" t="s">
        <v>2138</v>
      </c>
      <c r="E37" s="234" t="s">
        <v>2139</v>
      </c>
      <c r="F37" s="234" t="s">
        <v>2713</v>
      </c>
      <c r="G37" s="235">
        <v>1</v>
      </c>
      <c r="H37" s="235">
        <v>34.71</v>
      </c>
      <c r="I37" s="235">
        <f t="shared" si="0"/>
        <v>34.71</v>
      </c>
      <c r="J37" s="234" t="s">
        <v>2788</v>
      </c>
    </row>
    <row r="38" spans="1:10" s="154" customFormat="1" x14ac:dyDescent="0.25">
      <c r="A38" s="233">
        <v>42629</v>
      </c>
      <c r="B38" s="234" t="s">
        <v>2732</v>
      </c>
      <c r="C38" s="234" t="s">
        <v>2143</v>
      </c>
      <c r="D38" s="234" t="s">
        <v>2136</v>
      </c>
      <c r="E38" s="234" t="s">
        <v>2137</v>
      </c>
      <c r="F38" s="234" t="s">
        <v>2713</v>
      </c>
      <c r="G38" s="235">
        <v>1</v>
      </c>
      <c r="H38" s="235">
        <v>34.71</v>
      </c>
      <c r="I38" s="235">
        <f t="shared" si="0"/>
        <v>34.71</v>
      </c>
      <c r="J38" s="234" t="s">
        <v>2788</v>
      </c>
    </row>
    <row r="39" spans="1:10" s="154" customFormat="1" x14ac:dyDescent="0.25">
      <c r="A39" s="233">
        <v>42629</v>
      </c>
      <c r="B39" s="234" t="s">
        <v>2732</v>
      </c>
      <c r="C39" s="234" t="s">
        <v>1030</v>
      </c>
      <c r="D39" s="234" t="s">
        <v>2051</v>
      </c>
      <c r="E39" s="234" t="s">
        <v>2052</v>
      </c>
      <c r="F39" s="234" t="s">
        <v>2713</v>
      </c>
      <c r="G39" s="235">
        <v>1</v>
      </c>
      <c r="H39" s="235">
        <v>37.33</v>
      </c>
      <c r="I39" s="235">
        <f t="shared" si="0"/>
        <v>37.33</v>
      </c>
      <c r="J39" s="234" t="s">
        <v>2788</v>
      </c>
    </row>
    <row r="40" spans="1:10" s="154" customFormat="1" x14ac:dyDescent="0.25">
      <c r="A40" s="233">
        <v>42629</v>
      </c>
      <c r="B40" s="234" t="s">
        <v>2732</v>
      </c>
      <c r="C40" s="234" t="s">
        <v>1063</v>
      </c>
      <c r="D40" s="234" t="s">
        <v>1065</v>
      </c>
      <c r="E40" s="234" t="s">
        <v>1068</v>
      </c>
      <c r="F40" s="234" t="s">
        <v>2713</v>
      </c>
      <c r="G40" s="235">
        <v>1</v>
      </c>
      <c r="H40" s="235">
        <v>42.96</v>
      </c>
      <c r="I40" s="235">
        <f t="shared" si="0"/>
        <v>42.96</v>
      </c>
      <c r="J40" s="234" t="s">
        <v>2788</v>
      </c>
    </row>
    <row r="41" spans="1:10" s="154" customFormat="1" x14ac:dyDescent="0.25">
      <c r="A41" s="233">
        <v>42629</v>
      </c>
      <c r="B41" s="234" t="s">
        <v>2732</v>
      </c>
      <c r="C41" s="234" t="s">
        <v>1650</v>
      </c>
      <c r="D41" s="234" t="s">
        <v>157</v>
      </c>
      <c r="E41" s="234" t="s">
        <v>2734</v>
      </c>
      <c r="F41" s="234" t="s">
        <v>2713</v>
      </c>
      <c r="G41" s="235">
        <v>1</v>
      </c>
      <c r="H41" s="235">
        <v>46.83</v>
      </c>
      <c r="I41" s="235">
        <f t="shared" si="0"/>
        <v>46.83</v>
      </c>
      <c r="J41" s="234" t="s">
        <v>2788</v>
      </c>
    </row>
    <row r="42" spans="1:10" s="154" customFormat="1" x14ac:dyDescent="0.25">
      <c r="A42" s="233">
        <v>42629</v>
      </c>
      <c r="B42" s="234" t="s">
        <v>2732</v>
      </c>
      <c r="C42" s="234" t="s">
        <v>2481</v>
      </c>
      <c r="D42" s="234" t="s">
        <v>2489</v>
      </c>
      <c r="E42" s="234" t="s">
        <v>2501</v>
      </c>
      <c r="F42" s="234" t="s">
        <v>2713</v>
      </c>
      <c r="G42" s="235">
        <v>1</v>
      </c>
      <c r="H42" s="235">
        <v>42.67</v>
      </c>
      <c r="I42" s="235">
        <f t="shared" si="0"/>
        <v>42.67</v>
      </c>
      <c r="J42" s="234" t="s">
        <v>2788</v>
      </c>
    </row>
    <row r="43" spans="1:10" s="154" customFormat="1" x14ac:dyDescent="0.25">
      <c r="A43" s="233">
        <v>42629</v>
      </c>
      <c r="B43" s="234" t="s">
        <v>2732</v>
      </c>
      <c r="C43" s="234" t="s">
        <v>2481</v>
      </c>
      <c r="D43" s="234" t="s">
        <v>2490</v>
      </c>
      <c r="E43" s="234" t="s">
        <v>2502</v>
      </c>
      <c r="F43" s="234" t="s">
        <v>2713</v>
      </c>
      <c r="G43" s="235">
        <v>1</v>
      </c>
      <c r="H43" s="235">
        <v>42.67</v>
      </c>
      <c r="I43" s="235">
        <f t="shared" si="0"/>
        <v>42.67</v>
      </c>
      <c r="J43" s="234" t="s">
        <v>2788</v>
      </c>
    </row>
    <row r="44" spans="1:10" s="154" customFormat="1" x14ac:dyDescent="0.25">
      <c r="A44" s="233">
        <v>42629</v>
      </c>
      <c r="B44" s="234" t="s">
        <v>2732</v>
      </c>
      <c r="C44" s="234" t="s">
        <v>2481</v>
      </c>
      <c r="D44" s="234" t="s">
        <v>2491</v>
      </c>
      <c r="E44" s="234" t="s">
        <v>2503</v>
      </c>
      <c r="F44" s="234" t="s">
        <v>2713</v>
      </c>
      <c r="G44" s="235">
        <v>1</v>
      </c>
      <c r="H44" s="235">
        <v>42.67</v>
      </c>
      <c r="I44" s="235">
        <f t="shared" si="0"/>
        <v>42.67</v>
      </c>
      <c r="J44" s="234" t="s">
        <v>2788</v>
      </c>
    </row>
    <row r="45" spans="1:10" s="154" customFormat="1" x14ac:dyDescent="0.25">
      <c r="A45" s="233">
        <v>42633</v>
      </c>
      <c r="B45" s="234" t="s">
        <v>2729</v>
      </c>
      <c r="C45" s="234" t="s">
        <v>2271</v>
      </c>
      <c r="D45" s="234" t="s">
        <v>1705</v>
      </c>
      <c r="E45" s="234" t="s">
        <v>2624</v>
      </c>
      <c r="F45" s="234" t="s">
        <v>2727</v>
      </c>
      <c r="G45" s="235">
        <v>166</v>
      </c>
      <c r="H45" s="235">
        <v>11.72</v>
      </c>
      <c r="I45" s="235">
        <f t="shared" si="0"/>
        <v>1945.5200000000002</v>
      </c>
      <c r="J45" s="234" t="s">
        <v>2728</v>
      </c>
    </row>
    <row r="46" spans="1:10" s="154" customFormat="1" ht="15.75" x14ac:dyDescent="0.25">
      <c r="A46" s="233">
        <v>42635</v>
      </c>
      <c r="B46" s="234" t="s">
        <v>2819</v>
      </c>
      <c r="C46" s="169" t="s">
        <v>465</v>
      </c>
      <c r="D46" s="169" t="s">
        <v>85</v>
      </c>
      <c r="E46" s="169" t="s">
        <v>2743</v>
      </c>
      <c r="F46" s="234" t="s">
        <v>2713</v>
      </c>
      <c r="G46" s="235">
        <v>2</v>
      </c>
      <c r="H46" s="235">
        <v>15.37</v>
      </c>
      <c r="I46" s="235">
        <f t="shared" si="0"/>
        <v>30.74</v>
      </c>
      <c r="J46" s="234" t="s">
        <v>459</v>
      </c>
    </row>
    <row r="47" spans="1:10" s="154" customFormat="1" x14ac:dyDescent="0.25">
      <c r="A47" s="233">
        <v>42635</v>
      </c>
      <c r="B47" s="234" t="s">
        <v>2819</v>
      </c>
      <c r="C47" s="234" t="s">
        <v>1334</v>
      </c>
      <c r="D47" s="234" t="s">
        <v>1338</v>
      </c>
      <c r="E47" s="234" t="s">
        <v>1339</v>
      </c>
      <c r="F47" s="234" t="s">
        <v>2713</v>
      </c>
      <c r="G47" s="235">
        <v>2</v>
      </c>
      <c r="H47" s="235">
        <v>38.75</v>
      </c>
      <c r="I47" s="235">
        <f t="shared" si="0"/>
        <v>77.5</v>
      </c>
      <c r="J47" s="234" t="s">
        <v>459</v>
      </c>
    </row>
    <row r="48" spans="1:10" s="154" customFormat="1" ht="15.75" x14ac:dyDescent="0.25">
      <c r="A48" s="233">
        <v>42635</v>
      </c>
      <c r="B48" s="234" t="s">
        <v>2819</v>
      </c>
      <c r="C48" s="169" t="s">
        <v>784</v>
      </c>
      <c r="D48" s="169" t="s">
        <v>774</v>
      </c>
      <c r="E48" s="169" t="s">
        <v>776</v>
      </c>
      <c r="F48" s="234" t="s">
        <v>2713</v>
      </c>
      <c r="G48" s="235">
        <v>2</v>
      </c>
      <c r="H48" s="235">
        <v>21</v>
      </c>
      <c r="I48" s="235">
        <f t="shared" si="0"/>
        <v>42</v>
      </c>
      <c r="J48" s="234" t="s">
        <v>459</v>
      </c>
    </row>
    <row r="49" spans="1:10" s="154" customFormat="1" x14ac:dyDescent="0.25">
      <c r="A49" s="233">
        <v>42635</v>
      </c>
      <c r="B49" s="234" t="s">
        <v>2819</v>
      </c>
      <c r="C49" s="234" t="s">
        <v>2142</v>
      </c>
      <c r="D49" s="234" t="s">
        <v>2127</v>
      </c>
      <c r="E49" s="234" t="s">
        <v>2128</v>
      </c>
      <c r="F49" s="234" t="s">
        <v>2713</v>
      </c>
      <c r="G49" s="235">
        <v>1</v>
      </c>
      <c r="H49" s="235">
        <v>14.06</v>
      </c>
      <c r="I49" s="235">
        <f t="shared" si="0"/>
        <v>14.06</v>
      </c>
      <c r="J49" s="234" t="s">
        <v>459</v>
      </c>
    </row>
    <row r="50" spans="1:10" s="154" customFormat="1" x14ac:dyDescent="0.25">
      <c r="A50" s="233">
        <v>42635</v>
      </c>
      <c r="B50" s="234" t="s">
        <v>2819</v>
      </c>
      <c r="C50" s="234" t="s">
        <v>1063</v>
      </c>
      <c r="D50" s="234" t="s">
        <v>1097</v>
      </c>
      <c r="E50" s="234" t="s">
        <v>1098</v>
      </c>
      <c r="F50" s="234" t="s">
        <v>2713</v>
      </c>
      <c r="G50" s="235">
        <v>2</v>
      </c>
      <c r="H50" s="235">
        <v>19.8</v>
      </c>
      <c r="I50" s="235">
        <f t="shared" si="0"/>
        <v>39.6</v>
      </c>
      <c r="J50" s="234" t="s">
        <v>459</v>
      </c>
    </row>
    <row r="51" spans="1:10" s="154" customFormat="1" x14ac:dyDescent="0.25">
      <c r="A51" s="233">
        <v>42635</v>
      </c>
      <c r="B51" s="234" t="s">
        <v>2819</v>
      </c>
      <c r="C51" s="234" t="s">
        <v>1650</v>
      </c>
      <c r="D51" s="234" t="s">
        <v>160</v>
      </c>
      <c r="E51" s="234" t="s">
        <v>967</v>
      </c>
      <c r="F51" s="234" t="s">
        <v>2713</v>
      </c>
      <c r="G51" s="235">
        <v>2</v>
      </c>
      <c r="H51" s="235">
        <v>56.2</v>
      </c>
      <c r="I51" s="235">
        <f t="shared" si="0"/>
        <v>112.4</v>
      </c>
      <c r="J51" s="234" t="s">
        <v>459</v>
      </c>
    </row>
    <row r="52" spans="1:10" s="154" customFormat="1" x14ac:dyDescent="0.25">
      <c r="A52" s="233">
        <v>42635</v>
      </c>
      <c r="B52" s="234" t="s">
        <v>2819</v>
      </c>
      <c r="C52" s="234" t="s">
        <v>2481</v>
      </c>
      <c r="D52" s="234" t="s">
        <v>2489</v>
      </c>
      <c r="E52" s="234" t="s">
        <v>2501</v>
      </c>
      <c r="F52" s="234" t="s">
        <v>2713</v>
      </c>
      <c r="G52" s="235">
        <v>2</v>
      </c>
      <c r="H52" s="235">
        <v>51.2</v>
      </c>
      <c r="I52" s="235">
        <f t="shared" si="0"/>
        <v>102.4</v>
      </c>
      <c r="J52" s="234" t="s">
        <v>459</v>
      </c>
    </row>
    <row r="53" spans="1:10" s="154" customFormat="1" x14ac:dyDescent="0.25">
      <c r="A53" s="233">
        <v>42635</v>
      </c>
      <c r="B53" s="234" t="s">
        <v>2820</v>
      </c>
      <c r="C53" s="234" t="s">
        <v>2481</v>
      </c>
      <c r="D53" s="234" t="s">
        <v>2490</v>
      </c>
      <c r="E53" s="234" t="s">
        <v>2502</v>
      </c>
      <c r="F53" s="234" t="s">
        <v>2713</v>
      </c>
      <c r="G53" s="235">
        <v>2</v>
      </c>
      <c r="H53" s="235">
        <v>51.2</v>
      </c>
      <c r="I53" s="235">
        <f t="shared" si="0"/>
        <v>102.4</v>
      </c>
      <c r="J53" s="234" t="s">
        <v>459</v>
      </c>
    </row>
    <row r="54" spans="1:10" s="154" customFormat="1" x14ac:dyDescent="0.25">
      <c r="A54" s="233">
        <v>42635</v>
      </c>
      <c r="B54" s="234" t="s">
        <v>2820</v>
      </c>
      <c r="C54" s="234" t="s">
        <v>2481</v>
      </c>
      <c r="D54" s="234" t="s">
        <v>2491</v>
      </c>
      <c r="E54" s="234" t="s">
        <v>2503</v>
      </c>
      <c r="F54" s="234" t="s">
        <v>2713</v>
      </c>
      <c r="G54" s="235">
        <v>2</v>
      </c>
      <c r="H54" s="235">
        <v>51.2</v>
      </c>
      <c r="I54" s="235">
        <f t="shared" si="0"/>
        <v>102.4</v>
      </c>
      <c r="J54" s="234" t="s">
        <v>459</v>
      </c>
    </row>
    <row r="55" spans="1:10" s="154" customFormat="1" ht="15.75" x14ac:dyDescent="0.25">
      <c r="A55" s="233">
        <v>42635</v>
      </c>
      <c r="B55" s="234" t="s">
        <v>2820</v>
      </c>
      <c r="C55" s="169" t="s">
        <v>1168</v>
      </c>
      <c r="D55" s="169" t="s">
        <v>1104</v>
      </c>
      <c r="E55" s="169" t="s">
        <v>1106</v>
      </c>
      <c r="F55" s="234" t="s">
        <v>2713</v>
      </c>
      <c r="G55" s="235">
        <v>4</v>
      </c>
      <c r="H55" s="235">
        <v>15.98</v>
      </c>
      <c r="I55" s="235">
        <f t="shared" si="0"/>
        <v>63.92</v>
      </c>
      <c r="J55" s="234" t="s">
        <v>459</v>
      </c>
    </row>
    <row r="56" spans="1:10" s="154" customFormat="1" x14ac:dyDescent="0.25">
      <c r="A56" s="233">
        <v>42635</v>
      </c>
      <c r="B56" s="234" t="s">
        <v>2820</v>
      </c>
      <c r="C56" s="234" t="s">
        <v>1063</v>
      </c>
      <c r="D56" s="234" t="s">
        <v>1105</v>
      </c>
      <c r="E56" s="234" t="s">
        <v>1107</v>
      </c>
      <c r="F56" s="234" t="s">
        <v>2713</v>
      </c>
      <c r="G56" s="235">
        <v>4</v>
      </c>
      <c r="H56" s="235">
        <v>15.98</v>
      </c>
      <c r="I56" s="235">
        <f t="shared" si="0"/>
        <v>63.92</v>
      </c>
      <c r="J56" s="234" t="s">
        <v>459</v>
      </c>
    </row>
    <row r="57" spans="1:10" s="154" customFormat="1" ht="15.75" x14ac:dyDescent="0.25">
      <c r="A57" s="233">
        <v>42635</v>
      </c>
      <c r="B57" s="234" t="s">
        <v>2820</v>
      </c>
      <c r="C57" s="169" t="s">
        <v>884</v>
      </c>
      <c r="D57" s="173" t="s">
        <v>885</v>
      </c>
      <c r="E57" s="173" t="s">
        <v>886</v>
      </c>
      <c r="F57" s="234" t="s">
        <v>2713</v>
      </c>
      <c r="G57" s="235">
        <v>4</v>
      </c>
      <c r="H57" s="235">
        <v>16.079999999999998</v>
      </c>
      <c r="I57" s="235">
        <f t="shared" si="0"/>
        <v>64.319999999999993</v>
      </c>
      <c r="J57" s="234" t="s">
        <v>459</v>
      </c>
    </row>
    <row r="58" spans="1:10" s="154" customFormat="1" x14ac:dyDescent="0.25">
      <c r="A58" s="233">
        <v>42635</v>
      </c>
      <c r="B58" s="234" t="s">
        <v>2820</v>
      </c>
      <c r="C58" s="234" t="s">
        <v>2213</v>
      </c>
      <c r="D58" s="234" t="s">
        <v>2209</v>
      </c>
      <c r="E58" s="234" t="s">
        <v>2210</v>
      </c>
      <c r="F58" s="234" t="s">
        <v>2713</v>
      </c>
      <c r="G58" s="235">
        <v>1</v>
      </c>
      <c r="H58" s="235">
        <v>72.709999999999994</v>
      </c>
      <c r="I58" s="235">
        <f t="shared" si="0"/>
        <v>72.709999999999994</v>
      </c>
      <c r="J58" s="234" t="s">
        <v>459</v>
      </c>
    </row>
    <row r="59" spans="1:10" s="154" customFormat="1" x14ac:dyDescent="0.25">
      <c r="A59" s="233">
        <v>42643</v>
      </c>
      <c r="B59" s="234" t="s">
        <v>2732</v>
      </c>
      <c r="C59" s="234" t="s">
        <v>1206</v>
      </c>
      <c r="D59" s="234" t="s">
        <v>2202</v>
      </c>
      <c r="E59" s="234" t="s">
        <v>2203</v>
      </c>
      <c r="F59" s="234" t="s">
        <v>2713</v>
      </c>
      <c r="G59" s="235">
        <v>1</v>
      </c>
      <c r="H59" s="235">
        <v>40.82</v>
      </c>
      <c r="I59" s="235">
        <f t="shared" si="0"/>
        <v>40.82</v>
      </c>
      <c r="J59" s="234" t="s">
        <v>2843</v>
      </c>
    </row>
    <row r="60" spans="1:10" s="154" customFormat="1" ht="15.75" x14ac:dyDescent="0.25">
      <c r="A60" s="233">
        <v>42647</v>
      </c>
      <c r="B60" s="234" t="s">
        <v>2732</v>
      </c>
      <c r="C60" s="167" t="s">
        <v>2588</v>
      </c>
      <c r="D60" s="169" t="s">
        <v>2661</v>
      </c>
      <c r="E60" s="169" t="s">
        <v>2670</v>
      </c>
      <c r="F60" s="234" t="s">
        <v>2713</v>
      </c>
      <c r="G60" s="235">
        <v>1</v>
      </c>
      <c r="H60" s="235">
        <v>34.799999999999997</v>
      </c>
      <c r="I60" s="235">
        <f t="shared" si="0"/>
        <v>34.799999999999997</v>
      </c>
      <c r="J60" s="234" t="s">
        <v>2865</v>
      </c>
    </row>
    <row r="61" spans="1:10" s="154" customFormat="1" x14ac:dyDescent="0.25">
      <c r="A61" s="233">
        <v>42649</v>
      </c>
      <c r="B61" s="234" t="s">
        <v>2732</v>
      </c>
      <c r="C61" s="234" t="s">
        <v>1316</v>
      </c>
      <c r="D61" s="234" t="s">
        <v>1318</v>
      </c>
      <c r="E61" s="234" t="s">
        <v>1352</v>
      </c>
      <c r="F61" s="234" t="s">
        <v>2717</v>
      </c>
      <c r="G61" s="235">
        <v>1</v>
      </c>
      <c r="H61" s="235">
        <v>12.98</v>
      </c>
      <c r="I61" s="235">
        <f t="shared" si="0"/>
        <v>12.98</v>
      </c>
      <c r="J61" s="234" t="s">
        <v>3021</v>
      </c>
    </row>
    <row r="62" spans="1:10" s="154" customFormat="1" x14ac:dyDescent="0.25">
      <c r="A62" s="233">
        <v>42649</v>
      </c>
      <c r="B62" s="234" t="s">
        <v>2732</v>
      </c>
      <c r="C62" s="234" t="s">
        <v>880</v>
      </c>
      <c r="D62" s="234" t="s">
        <v>881</v>
      </c>
      <c r="E62" s="234" t="s">
        <v>882</v>
      </c>
      <c r="F62" s="234" t="s">
        <v>2713</v>
      </c>
      <c r="G62" s="235">
        <v>6</v>
      </c>
      <c r="H62" s="235">
        <v>19.68</v>
      </c>
      <c r="I62" s="235">
        <f t="shared" si="0"/>
        <v>118.08</v>
      </c>
      <c r="J62" s="234" t="s">
        <v>2871</v>
      </c>
    </row>
    <row r="63" spans="1:10" s="154" customFormat="1" x14ac:dyDescent="0.25">
      <c r="A63" s="233">
        <v>42657</v>
      </c>
      <c r="B63" s="234" t="s">
        <v>2732</v>
      </c>
      <c r="C63" s="234" t="s">
        <v>1316</v>
      </c>
      <c r="D63" s="234" t="s">
        <v>1318</v>
      </c>
      <c r="E63" s="234" t="s">
        <v>1352</v>
      </c>
      <c r="F63" s="234" t="s">
        <v>2713</v>
      </c>
      <c r="G63" s="235">
        <v>1</v>
      </c>
      <c r="H63" s="235">
        <v>25.96</v>
      </c>
      <c r="I63" s="235">
        <f t="shared" si="0"/>
        <v>25.96</v>
      </c>
      <c r="J63" s="234" t="s">
        <v>2872</v>
      </c>
    </row>
    <row r="64" spans="1:10" s="154" customFormat="1" x14ac:dyDescent="0.25">
      <c r="A64" s="233">
        <v>42661</v>
      </c>
      <c r="B64" s="234" t="s">
        <v>3012</v>
      </c>
      <c r="C64" s="234" t="s">
        <v>586</v>
      </c>
      <c r="D64" s="234" t="s">
        <v>33</v>
      </c>
      <c r="E64" s="234" t="s">
        <v>221</v>
      </c>
      <c r="F64" s="234" t="s">
        <v>2713</v>
      </c>
      <c r="G64" s="235">
        <v>1</v>
      </c>
      <c r="H64" s="235">
        <v>47.7</v>
      </c>
      <c r="I64" s="235">
        <f t="shared" si="0"/>
        <v>47.7</v>
      </c>
      <c r="J64" s="234" t="s">
        <v>459</v>
      </c>
    </row>
    <row r="65" spans="1:10" s="154" customFormat="1" x14ac:dyDescent="0.25">
      <c r="A65" s="461">
        <v>42661</v>
      </c>
      <c r="B65" s="234" t="s">
        <v>3012</v>
      </c>
      <c r="C65" s="234" t="s">
        <v>2588</v>
      </c>
      <c r="D65" s="234" t="s">
        <v>2661</v>
      </c>
      <c r="E65" s="234" t="s">
        <v>2670</v>
      </c>
      <c r="F65" s="234" t="s">
        <v>2713</v>
      </c>
      <c r="G65" s="235">
        <v>1</v>
      </c>
      <c r="H65" s="235">
        <v>34.799999999999997</v>
      </c>
      <c r="I65" s="235">
        <f t="shared" si="0"/>
        <v>34.799999999999997</v>
      </c>
      <c r="J65" s="234" t="s">
        <v>459</v>
      </c>
    </row>
    <row r="66" spans="1:10" s="154" customFormat="1" x14ac:dyDescent="0.25">
      <c r="A66" s="461">
        <v>42661</v>
      </c>
      <c r="B66" s="234" t="s">
        <v>3012</v>
      </c>
      <c r="C66" s="234" t="s">
        <v>2768</v>
      </c>
      <c r="D66" s="234" t="s">
        <v>2783</v>
      </c>
      <c r="E66" s="234" t="s">
        <v>2784</v>
      </c>
      <c r="F66" s="234" t="s">
        <v>2713</v>
      </c>
      <c r="G66" s="235">
        <v>1</v>
      </c>
      <c r="H66" s="235">
        <v>14</v>
      </c>
      <c r="I66" s="235">
        <f t="shared" si="0"/>
        <v>14</v>
      </c>
      <c r="J66" s="234" t="s">
        <v>459</v>
      </c>
    </row>
    <row r="67" spans="1:10" s="154" customFormat="1" x14ac:dyDescent="0.25">
      <c r="A67" s="461">
        <v>42661</v>
      </c>
      <c r="B67" s="234" t="s">
        <v>3012</v>
      </c>
      <c r="C67" s="234" t="s">
        <v>2768</v>
      </c>
      <c r="D67" s="234" t="s">
        <v>2785</v>
      </c>
      <c r="E67" s="234" t="s">
        <v>2786</v>
      </c>
      <c r="F67" s="234" t="s">
        <v>2713</v>
      </c>
      <c r="G67" s="235">
        <v>1</v>
      </c>
      <c r="H67" s="235">
        <v>14</v>
      </c>
      <c r="I67" s="235">
        <f t="shared" si="0"/>
        <v>14</v>
      </c>
      <c r="J67" s="234" t="s">
        <v>459</v>
      </c>
    </row>
    <row r="68" spans="1:10" s="154" customFormat="1" x14ac:dyDescent="0.25">
      <c r="A68" s="461">
        <v>42661</v>
      </c>
      <c r="B68" s="234" t="s">
        <v>3012</v>
      </c>
      <c r="C68" s="234" t="s">
        <v>2271</v>
      </c>
      <c r="D68" s="234" t="s">
        <v>2963</v>
      </c>
      <c r="E68" s="234" t="s">
        <v>2964</v>
      </c>
      <c r="F68" s="234" t="s">
        <v>2713</v>
      </c>
      <c r="G68" s="235">
        <v>4</v>
      </c>
      <c r="H68" s="235">
        <v>35.15</v>
      </c>
      <c r="I68" s="235">
        <f t="shared" si="0"/>
        <v>140.6</v>
      </c>
      <c r="J68" s="234" t="s">
        <v>459</v>
      </c>
    </row>
    <row r="69" spans="1:10" s="154" customFormat="1" x14ac:dyDescent="0.25">
      <c r="A69" s="461">
        <v>42661</v>
      </c>
      <c r="B69" s="234" t="s">
        <v>3012</v>
      </c>
      <c r="C69" s="234" t="s">
        <v>2965</v>
      </c>
      <c r="D69" s="234" t="s">
        <v>2966</v>
      </c>
      <c r="E69" s="234" t="s">
        <v>2967</v>
      </c>
      <c r="F69" s="234" t="s">
        <v>2713</v>
      </c>
      <c r="G69" s="235">
        <v>1</v>
      </c>
      <c r="H69" s="235">
        <v>39.119999999999997</v>
      </c>
      <c r="I69" s="235">
        <f t="shared" si="0"/>
        <v>39.119999999999997</v>
      </c>
      <c r="J69" s="234" t="s">
        <v>459</v>
      </c>
    </row>
    <row r="70" spans="1:10" s="154" customFormat="1" x14ac:dyDescent="0.25">
      <c r="A70" s="461">
        <v>42661</v>
      </c>
      <c r="B70" s="234" t="s">
        <v>3012</v>
      </c>
      <c r="C70" s="234" t="s">
        <v>2965</v>
      </c>
      <c r="D70" s="234" t="s">
        <v>2968</v>
      </c>
      <c r="E70" s="234" t="s">
        <v>2969</v>
      </c>
      <c r="F70" s="234" t="s">
        <v>2713</v>
      </c>
      <c r="G70" s="235">
        <v>2</v>
      </c>
      <c r="H70" s="235">
        <v>39.119999999999997</v>
      </c>
      <c r="I70" s="235">
        <f t="shared" ref="I70:I133" si="1">G70*H70</f>
        <v>78.239999999999995</v>
      </c>
      <c r="J70" s="234" t="s">
        <v>459</v>
      </c>
    </row>
    <row r="71" spans="1:10" s="154" customFormat="1" x14ac:dyDescent="0.25">
      <c r="A71" s="461">
        <v>42661</v>
      </c>
      <c r="B71" s="234" t="s">
        <v>3012</v>
      </c>
      <c r="C71" s="234" t="s">
        <v>2965</v>
      </c>
      <c r="D71" s="234" t="s">
        <v>2970</v>
      </c>
      <c r="E71" s="234" t="s">
        <v>2971</v>
      </c>
      <c r="F71" s="234" t="s">
        <v>2713</v>
      </c>
      <c r="G71" s="235">
        <v>4</v>
      </c>
      <c r="H71" s="235">
        <v>33.97</v>
      </c>
      <c r="I71" s="235">
        <f t="shared" si="1"/>
        <v>135.88</v>
      </c>
      <c r="J71" s="234" t="s">
        <v>459</v>
      </c>
    </row>
    <row r="72" spans="1:10" s="154" customFormat="1" x14ac:dyDescent="0.25">
      <c r="A72" s="461">
        <v>42661</v>
      </c>
      <c r="B72" s="234" t="s">
        <v>3012</v>
      </c>
      <c r="C72" s="234" t="s">
        <v>2873</v>
      </c>
      <c r="D72" s="234" t="s">
        <v>2876</v>
      </c>
      <c r="E72" s="234" t="s">
        <v>2877</v>
      </c>
      <c r="F72" s="234" t="s">
        <v>2713</v>
      </c>
      <c r="G72" s="235">
        <v>1</v>
      </c>
      <c r="H72" s="235">
        <v>32.130000000000003</v>
      </c>
      <c r="I72" s="235">
        <f t="shared" si="1"/>
        <v>32.130000000000003</v>
      </c>
      <c r="J72" s="234" t="s">
        <v>459</v>
      </c>
    </row>
    <row r="73" spans="1:10" s="154" customFormat="1" x14ac:dyDescent="0.25">
      <c r="A73" s="461">
        <v>42661</v>
      </c>
      <c r="B73" s="234" t="s">
        <v>3011</v>
      </c>
      <c r="C73" s="234" t="s">
        <v>1316</v>
      </c>
      <c r="D73" s="234" t="s">
        <v>1320</v>
      </c>
      <c r="E73" s="234" t="s">
        <v>1321</v>
      </c>
      <c r="F73" s="234" t="s">
        <v>2713</v>
      </c>
      <c r="G73" s="235">
        <v>2</v>
      </c>
      <c r="H73" s="235">
        <v>25.96</v>
      </c>
      <c r="I73" s="235">
        <f t="shared" si="1"/>
        <v>51.92</v>
      </c>
      <c r="J73" s="234" t="s">
        <v>459</v>
      </c>
    </row>
    <row r="74" spans="1:10" s="154" customFormat="1" x14ac:dyDescent="0.25">
      <c r="A74" s="461">
        <v>42661</v>
      </c>
      <c r="B74" s="234" t="s">
        <v>3011</v>
      </c>
      <c r="C74" s="234" t="s">
        <v>1316</v>
      </c>
      <c r="D74" s="234" t="s">
        <v>1318</v>
      </c>
      <c r="E74" s="234" t="s">
        <v>1319</v>
      </c>
      <c r="F74" s="234" t="s">
        <v>2713</v>
      </c>
      <c r="G74" s="235">
        <v>1</v>
      </c>
      <c r="H74" s="235">
        <v>25.96</v>
      </c>
      <c r="I74" s="235">
        <f t="shared" si="1"/>
        <v>25.96</v>
      </c>
      <c r="J74" s="234" t="s">
        <v>459</v>
      </c>
    </row>
    <row r="75" spans="1:10" s="154" customFormat="1" x14ac:dyDescent="0.25">
      <c r="A75" s="461">
        <v>42661</v>
      </c>
      <c r="B75" s="234" t="s">
        <v>3011</v>
      </c>
      <c r="C75" s="234" t="s">
        <v>2374</v>
      </c>
      <c r="D75" s="234" t="s">
        <v>2291</v>
      </c>
      <c r="E75" s="234" t="s">
        <v>2296</v>
      </c>
      <c r="F75" s="234" t="s">
        <v>2713</v>
      </c>
      <c r="G75" s="235">
        <v>1</v>
      </c>
      <c r="H75" s="235">
        <v>20.350000000000001</v>
      </c>
      <c r="I75" s="235">
        <f t="shared" si="1"/>
        <v>20.350000000000001</v>
      </c>
      <c r="J75" s="234" t="s">
        <v>459</v>
      </c>
    </row>
    <row r="76" spans="1:10" s="154" customFormat="1" x14ac:dyDescent="0.25">
      <c r="A76" s="461">
        <v>42661</v>
      </c>
      <c r="B76" s="234" t="s">
        <v>3011</v>
      </c>
      <c r="C76" s="234" t="s">
        <v>2374</v>
      </c>
      <c r="D76" s="234" t="s">
        <v>2292</v>
      </c>
      <c r="E76" s="234" t="s">
        <v>2297</v>
      </c>
      <c r="F76" s="234" t="s">
        <v>2713</v>
      </c>
      <c r="G76" s="235">
        <v>1</v>
      </c>
      <c r="H76" s="235">
        <v>20.350000000000001</v>
      </c>
      <c r="I76" s="235">
        <f t="shared" si="1"/>
        <v>20.350000000000001</v>
      </c>
      <c r="J76" s="234" t="s">
        <v>459</v>
      </c>
    </row>
    <row r="77" spans="1:10" s="154" customFormat="1" x14ac:dyDescent="0.25">
      <c r="A77" s="461">
        <v>42661</v>
      </c>
      <c r="B77" s="234" t="s">
        <v>3011</v>
      </c>
      <c r="C77" s="234" t="s">
        <v>969</v>
      </c>
      <c r="D77" s="234" t="s">
        <v>992</v>
      </c>
      <c r="E77" s="234" t="s">
        <v>2793</v>
      </c>
      <c r="F77" s="234" t="s">
        <v>2713</v>
      </c>
      <c r="G77" s="235">
        <v>1</v>
      </c>
      <c r="H77" s="235">
        <v>36.15</v>
      </c>
      <c r="I77" s="235">
        <f t="shared" si="1"/>
        <v>36.15</v>
      </c>
      <c r="J77" s="234" t="s">
        <v>459</v>
      </c>
    </row>
    <row r="78" spans="1:10" s="154" customFormat="1" x14ac:dyDescent="0.25">
      <c r="A78" s="461">
        <v>42661</v>
      </c>
      <c r="B78" s="234" t="s">
        <v>3011</v>
      </c>
      <c r="C78" s="234" t="s">
        <v>2965</v>
      </c>
      <c r="D78" s="234" t="s">
        <v>2972</v>
      </c>
      <c r="E78" s="234" t="s">
        <v>2973</v>
      </c>
      <c r="F78" s="234" t="s">
        <v>2713</v>
      </c>
      <c r="G78" s="235">
        <v>1</v>
      </c>
      <c r="H78" s="235">
        <v>39.119999999999997</v>
      </c>
      <c r="I78" s="235">
        <f t="shared" si="1"/>
        <v>39.119999999999997</v>
      </c>
      <c r="J78" s="234" t="s">
        <v>459</v>
      </c>
    </row>
    <row r="79" spans="1:10" s="154" customFormat="1" x14ac:dyDescent="0.25">
      <c r="A79" s="461">
        <v>42661</v>
      </c>
      <c r="B79" s="234" t="s">
        <v>3011</v>
      </c>
      <c r="C79" s="234" t="s">
        <v>2878</v>
      </c>
      <c r="D79" s="234" t="s">
        <v>2883</v>
      </c>
      <c r="E79" s="234" t="s">
        <v>2884</v>
      </c>
      <c r="F79" s="234" t="s">
        <v>2713</v>
      </c>
      <c r="G79" s="235">
        <v>1</v>
      </c>
      <c r="H79" s="235">
        <v>30.63</v>
      </c>
      <c r="I79" s="235">
        <f t="shared" si="1"/>
        <v>30.63</v>
      </c>
      <c r="J79" s="234" t="s">
        <v>459</v>
      </c>
    </row>
    <row r="80" spans="1:10" s="154" customFormat="1" x14ac:dyDescent="0.25">
      <c r="A80" s="461">
        <v>42661</v>
      </c>
      <c r="B80" s="234" t="s">
        <v>3011</v>
      </c>
      <c r="C80" s="234" t="s">
        <v>2889</v>
      </c>
      <c r="D80" s="234" t="s">
        <v>2890</v>
      </c>
      <c r="E80" s="234" t="s">
        <v>2891</v>
      </c>
      <c r="F80" s="234" t="s">
        <v>2713</v>
      </c>
      <c r="G80" s="235">
        <v>3</v>
      </c>
      <c r="H80" s="235">
        <v>31.78</v>
      </c>
      <c r="I80" s="235">
        <f t="shared" si="1"/>
        <v>95.34</v>
      </c>
      <c r="J80" s="234" t="s">
        <v>459</v>
      </c>
    </row>
    <row r="81" spans="1:10" s="154" customFormat="1" x14ac:dyDescent="0.25">
      <c r="A81" s="461">
        <v>42661</v>
      </c>
      <c r="B81" s="234" t="s">
        <v>3011</v>
      </c>
      <c r="C81" s="234" t="s">
        <v>2889</v>
      </c>
      <c r="D81" s="234" t="s">
        <v>2892</v>
      </c>
      <c r="E81" s="234" t="s">
        <v>2893</v>
      </c>
      <c r="F81" s="234" t="s">
        <v>2713</v>
      </c>
      <c r="G81" s="235">
        <v>1</v>
      </c>
      <c r="H81" s="235">
        <v>31.78</v>
      </c>
      <c r="I81" s="235">
        <f t="shared" si="1"/>
        <v>31.78</v>
      </c>
      <c r="J81" s="234" t="s">
        <v>459</v>
      </c>
    </row>
    <row r="82" spans="1:10" s="154" customFormat="1" x14ac:dyDescent="0.25">
      <c r="A82" s="461">
        <v>42661</v>
      </c>
      <c r="B82" s="234" t="s">
        <v>3013</v>
      </c>
      <c r="C82" s="234" t="s">
        <v>2374</v>
      </c>
      <c r="D82" s="234" t="s">
        <v>2288</v>
      </c>
      <c r="E82" s="234" t="s">
        <v>2293</v>
      </c>
      <c r="F82" s="234" t="s">
        <v>2713</v>
      </c>
      <c r="G82" s="235">
        <v>1</v>
      </c>
      <c r="H82" s="235">
        <v>20.350000000000001</v>
      </c>
      <c r="I82" s="235">
        <f t="shared" si="1"/>
        <v>20.350000000000001</v>
      </c>
      <c r="J82" s="234" t="s">
        <v>459</v>
      </c>
    </row>
    <row r="83" spans="1:10" s="154" customFormat="1" x14ac:dyDescent="0.25">
      <c r="A83" s="461">
        <v>42661</v>
      </c>
      <c r="B83" s="234" t="s">
        <v>3013</v>
      </c>
      <c r="C83" s="234" t="s">
        <v>2298</v>
      </c>
      <c r="D83" s="234" t="s">
        <v>679</v>
      </c>
      <c r="E83" s="234" t="s">
        <v>681</v>
      </c>
      <c r="F83" s="234" t="s">
        <v>2713</v>
      </c>
      <c r="G83" s="235">
        <v>3</v>
      </c>
      <c r="H83" s="235">
        <v>29</v>
      </c>
      <c r="I83" s="235">
        <f t="shared" si="1"/>
        <v>87</v>
      </c>
      <c r="J83" s="234" t="s">
        <v>459</v>
      </c>
    </row>
    <row r="84" spans="1:10" s="154" customFormat="1" x14ac:dyDescent="0.25">
      <c r="A84" s="461">
        <v>42661</v>
      </c>
      <c r="B84" s="234" t="s">
        <v>3013</v>
      </c>
      <c r="C84" s="234" t="s">
        <v>2370</v>
      </c>
      <c r="D84" s="234" t="s">
        <v>712</v>
      </c>
      <c r="E84" s="234" t="s">
        <v>713</v>
      </c>
      <c r="F84" s="234" t="s">
        <v>2713</v>
      </c>
      <c r="G84" s="235">
        <v>1</v>
      </c>
      <c r="H84" s="235">
        <v>16.899999999999999</v>
      </c>
      <c r="I84" s="235">
        <f t="shared" si="1"/>
        <v>16.899999999999999</v>
      </c>
      <c r="J84" s="234" t="s">
        <v>459</v>
      </c>
    </row>
    <row r="85" spans="1:10" s="154" customFormat="1" x14ac:dyDescent="0.25">
      <c r="A85" s="461">
        <v>42661</v>
      </c>
      <c r="B85" s="234" t="s">
        <v>3013</v>
      </c>
      <c r="C85" s="234" t="s">
        <v>2370</v>
      </c>
      <c r="D85" s="234" t="s">
        <v>716</v>
      </c>
      <c r="E85" s="234" t="s">
        <v>717</v>
      </c>
      <c r="F85" s="234" t="s">
        <v>2713</v>
      </c>
      <c r="G85" s="235">
        <v>1</v>
      </c>
      <c r="H85" s="235">
        <v>16.899999999999999</v>
      </c>
      <c r="I85" s="235">
        <f t="shared" si="1"/>
        <v>16.899999999999999</v>
      </c>
      <c r="J85" s="234" t="s">
        <v>459</v>
      </c>
    </row>
    <row r="86" spans="1:10" s="154" customFormat="1" x14ac:dyDescent="0.25">
      <c r="A86" s="461">
        <v>42661</v>
      </c>
      <c r="B86" s="234" t="s">
        <v>3013</v>
      </c>
      <c r="C86" s="234" t="s">
        <v>2370</v>
      </c>
      <c r="D86" s="234" t="s">
        <v>727</v>
      </c>
      <c r="E86" s="234" t="s">
        <v>718</v>
      </c>
      <c r="F86" s="234" t="s">
        <v>2713</v>
      </c>
      <c r="G86" s="235">
        <v>2</v>
      </c>
      <c r="H86" s="235">
        <v>16.899999999999999</v>
      </c>
      <c r="I86" s="235">
        <f t="shared" si="1"/>
        <v>33.799999999999997</v>
      </c>
      <c r="J86" s="234" t="s">
        <v>459</v>
      </c>
    </row>
    <row r="87" spans="1:10" s="154" customFormat="1" x14ac:dyDescent="0.25">
      <c r="A87" s="461">
        <v>42661</v>
      </c>
      <c r="B87" s="234" t="s">
        <v>3013</v>
      </c>
      <c r="C87" s="234" t="s">
        <v>2607</v>
      </c>
      <c r="D87" s="234" t="s">
        <v>2534</v>
      </c>
      <c r="E87" s="234" t="s">
        <v>2759</v>
      </c>
      <c r="F87" s="234" t="s">
        <v>2713</v>
      </c>
      <c r="G87" s="235">
        <v>1</v>
      </c>
      <c r="H87" s="235">
        <v>47.7</v>
      </c>
      <c r="I87" s="235">
        <f t="shared" si="1"/>
        <v>47.7</v>
      </c>
      <c r="J87" s="234" t="s">
        <v>459</v>
      </c>
    </row>
    <row r="88" spans="1:10" s="154" customFormat="1" x14ac:dyDescent="0.25">
      <c r="A88" s="461">
        <v>42661</v>
      </c>
      <c r="B88" s="234" t="s">
        <v>3013</v>
      </c>
      <c r="C88" s="234" t="s">
        <v>2873</v>
      </c>
      <c r="D88" s="234" t="s">
        <v>2874</v>
      </c>
      <c r="E88" s="234" t="s">
        <v>2875</v>
      </c>
      <c r="F88" s="234" t="s">
        <v>2713</v>
      </c>
      <c r="G88" s="235">
        <v>2</v>
      </c>
      <c r="H88" s="235">
        <v>32.130000000000003</v>
      </c>
      <c r="I88" s="235">
        <f t="shared" si="1"/>
        <v>64.260000000000005</v>
      </c>
      <c r="J88" s="234" t="s">
        <v>459</v>
      </c>
    </row>
    <row r="89" spans="1:10" s="154" customFormat="1" x14ac:dyDescent="0.25">
      <c r="A89" s="461">
        <v>42661</v>
      </c>
      <c r="B89" s="234" t="s">
        <v>3013</v>
      </c>
      <c r="C89" s="234" t="s">
        <v>2878</v>
      </c>
      <c r="D89" s="234" t="s">
        <v>2887</v>
      </c>
      <c r="E89" s="234" t="s">
        <v>2888</v>
      </c>
      <c r="F89" s="234" t="s">
        <v>2713</v>
      </c>
      <c r="G89" s="235">
        <v>3</v>
      </c>
      <c r="H89" s="235">
        <v>30.63</v>
      </c>
      <c r="I89" s="235">
        <f t="shared" si="1"/>
        <v>91.89</v>
      </c>
      <c r="J89" s="234" t="s">
        <v>459</v>
      </c>
    </row>
    <row r="90" spans="1:10" s="154" customFormat="1" x14ac:dyDescent="0.25">
      <c r="A90" s="461">
        <v>42661</v>
      </c>
      <c r="B90" s="234" t="s">
        <v>3014</v>
      </c>
      <c r="C90" s="234" t="s">
        <v>2158</v>
      </c>
      <c r="D90" s="234" t="s">
        <v>3010</v>
      </c>
      <c r="E90" s="234" t="s">
        <v>2449</v>
      </c>
      <c r="F90" s="234" t="s">
        <v>2713</v>
      </c>
      <c r="G90" s="235">
        <v>1</v>
      </c>
      <c r="H90" s="235">
        <v>48.72</v>
      </c>
      <c r="I90" s="235">
        <f t="shared" si="1"/>
        <v>48.72</v>
      </c>
      <c r="J90" s="234" t="s">
        <v>459</v>
      </c>
    </row>
    <row r="91" spans="1:10" s="154" customFormat="1" x14ac:dyDescent="0.25">
      <c r="A91" s="461">
        <v>42661</v>
      </c>
      <c r="B91" s="234" t="s">
        <v>3014</v>
      </c>
      <c r="C91" s="234" t="s">
        <v>2331</v>
      </c>
      <c r="D91" s="234" t="s">
        <v>2580</v>
      </c>
      <c r="E91" s="234" t="s">
        <v>2586</v>
      </c>
      <c r="F91" s="234" t="s">
        <v>2713</v>
      </c>
      <c r="G91" s="235">
        <v>1</v>
      </c>
      <c r="H91" s="235">
        <v>90.35</v>
      </c>
      <c r="I91" s="235">
        <f t="shared" si="1"/>
        <v>90.35</v>
      </c>
      <c r="J91" s="234" t="s">
        <v>459</v>
      </c>
    </row>
    <row r="92" spans="1:10" s="154" customFormat="1" x14ac:dyDescent="0.25">
      <c r="A92" s="233">
        <v>42667</v>
      </c>
      <c r="B92" s="234" t="s">
        <v>3015</v>
      </c>
      <c r="C92" s="234" t="s">
        <v>2861</v>
      </c>
      <c r="D92" s="234" t="s">
        <v>1442</v>
      </c>
      <c r="E92" s="234" t="s">
        <v>2859</v>
      </c>
      <c r="F92" s="234" t="s">
        <v>2713</v>
      </c>
      <c r="G92" s="235">
        <v>1</v>
      </c>
      <c r="H92" s="235">
        <v>62.543999999999997</v>
      </c>
      <c r="I92" s="235">
        <f t="shared" si="1"/>
        <v>62.543999999999997</v>
      </c>
      <c r="J92" s="234" t="s">
        <v>459</v>
      </c>
    </row>
    <row r="93" spans="1:10" s="154" customFormat="1" x14ac:dyDescent="0.25">
      <c r="A93" s="233">
        <v>42667</v>
      </c>
      <c r="B93" s="234" t="s">
        <v>3015</v>
      </c>
      <c r="C93" s="234" t="s">
        <v>79</v>
      </c>
      <c r="D93" s="234" t="s">
        <v>21</v>
      </c>
      <c r="E93" s="234" t="s">
        <v>262</v>
      </c>
      <c r="F93" s="234" t="s">
        <v>2713</v>
      </c>
      <c r="G93" s="235">
        <v>3</v>
      </c>
      <c r="H93" s="235">
        <v>59.28</v>
      </c>
      <c r="I93" s="235">
        <f t="shared" si="1"/>
        <v>177.84</v>
      </c>
      <c r="J93" s="234" t="s">
        <v>459</v>
      </c>
    </row>
    <row r="94" spans="1:10" s="154" customFormat="1" x14ac:dyDescent="0.25">
      <c r="A94" s="233">
        <v>42668</v>
      </c>
      <c r="B94" s="234" t="s">
        <v>3017</v>
      </c>
      <c r="C94" s="234" t="s">
        <v>2397</v>
      </c>
      <c r="D94" s="234" t="s">
        <v>2404</v>
      </c>
      <c r="E94" s="234" t="s">
        <v>2410</v>
      </c>
      <c r="F94" s="234" t="s">
        <v>2713</v>
      </c>
      <c r="G94" s="235">
        <v>1</v>
      </c>
      <c r="H94" s="235">
        <v>34</v>
      </c>
      <c r="I94" s="235">
        <f t="shared" si="1"/>
        <v>34</v>
      </c>
      <c r="J94" s="234" t="s">
        <v>3016</v>
      </c>
    </row>
    <row r="95" spans="1:10" s="154" customFormat="1" x14ac:dyDescent="0.25">
      <c r="A95" s="233">
        <v>42670</v>
      </c>
      <c r="B95" s="234" t="s">
        <v>2732</v>
      </c>
      <c r="C95" s="234" t="s">
        <v>2211</v>
      </c>
      <c r="D95" s="234" t="s">
        <v>2185</v>
      </c>
      <c r="E95" s="234" t="s">
        <v>2186</v>
      </c>
      <c r="F95" s="234" t="s">
        <v>2713</v>
      </c>
      <c r="G95" s="235">
        <v>1</v>
      </c>
      <c r="H95" s="234">
        <v>31.36</v>
      </c>
      <c r="I95" s="235">
        <f t="shared" si="1"/>
        <v>31.36</v>
      </c>
      <c r="J95" s="234" t="s">
        <v>3019</v>
      </c>
    </row>
    <row r="96" spans="1:10" s="154" customFormat="1" x14ac:dyDescent="0.25">
      <c r="A96" s="233">
        <v>42670</v>
      </c>
      <c r="B96" s="234" t="s">
        <v>2732</v>
      </c>
      <c r="C96" s="234" t="s">
        <v>1316</v>
      </c>
      <c r="D96" s="234" t="s">
        <v>1322</v>
      </c>
      <c r="E96" s="234" t="s">
        <v>1323</v>
      </c>
      <c r="F96" s="234" t="s">
        <v>2713</v>
      </c>
      <c r="G96" s="235">
        <v>1</v>
      </c>
      <c r="H96" s="234">
        <v>25.96</v>
      </c>
      <c r="I96" s="235">
        <f t="shared" si="1"/>
        <v>25.96</v>
      </c>
      <c r="J96" s="234" t="s">
        <v>3020</v>
      </c>
    </row>
    <row r="97" spans="1:10" s="154" customFormat="1" ht="15.75" x14ac:dyDescent="0.25">
      <c r="A97" s="233">
        <v>42676</v>
      </c>
      <c r="B97" s="234" t="s">
        <v>3018</v>
      </c>
      <c r="C97" s="169" t="s">
        <v>533</v>
      </c>
      <c r="D97" s="169" t="s">
        <v>931</v>
      </c>
      <c r="E97" s="169" t="s">
        <v>1333</v>
      </c>
      <c r="F97" s="234" t="s">
        <v>2713</v>
      </c>
      <c r="G97" s="235">
        <v>9</v>
      </c>
      <c r="H97" s="234">
        <v>53.9</v>
      </c>
      <c r="I97" s="235">
        <f t="shared" si="1"/>
        <v>485.09999999999997</v>
      </c>
      <c r="J97" s="234" t="s">
        <v>459</v>
      </c>
    </row>
    <row r="98" spans="1:10" s="154" customFormat="1" x14ac:dyDescent="0.25">
      <c r="A98" s="233">
        <v>42681</v>
      </c>
      <c r="B98" s="234" t="s">
        <v>2732</v>
      </c>
      <c r="C98" s="234" t="s">
        <v>1334</v>
      </c>
      <c r="D98" s="234" t="s">
        <v>1338</v>
      </c>
      <c r="E98" s="234" t="s">
        <v>1339</v>
      </c>
      <c r="F98" s="234" t="s">
        <v>2713</v>
      </c>
      <c r="G98" s="235">
        <v>2</v>
      </c>
      <c r="H98" s="234">
        <v>32.29</v>
      </c>
      <c r="I98" s="235">
        <f t="shared" si="1"/>
        <v>64.58</v>
      </c>
      <c r="J98" s="234" t="s">
        <v>3022</v>
      </c>
    </row>
    <row r="99" spans="1:10" s="154" customFormat="1" x14ac:dyDescent="0.25">
      <c r="A99" s="233">
        <v>42681</v>
      </c>
      <c r="B99" s="234" t="s">
        <v>2732</v>
      </c>
      <c r="C99" s="234" t="s">
        <v>969</v>
      </c>
      <c r="D99" s="234" t="s">
        <v>992</v>
      </c>
      <c r="E99" s="234" t="s">
        <v>993</v>
      </c>
      <c r="F99" s="234" t="s">
        <v>2713</v>
      </c>
      <c r="G99" s="235">
        <v>2</v>
      </c>
      <c r="H99" s="234">
        <v>36.15</v>
      </c>
      <c r="I99" s="235">
        <f t="shared" si="1"/>
        <v>72.3</v>
      </c>
      <c r="J99" s="234" t="s">
        <v>3022</v>
      </c>
    </row>
    <row r="100" spans="1:10" s="154" customFormat="1" x14ac:dyDescent="0.25">
      <c r="A100" s="233">
        <v>42681</v>
      </c>
      <c r="B100" s="234" t="s">
        <v>2732</v>
      </c>
      <c r="C100" s="234" t="s">
        <v>2481</v>
      </c>
      <c r="D100" s="234" t="s">
        <v>2656</v>
      </c>
      <c r="E100" s="234" t="s">
        <v>2657</v>
      </c>
      <c r="F100" s="234" t="s">
        <v>2713</v>
      </c>
      <c r="G100" s="235">
        <v>2</v>
      </c>
      <c r="H100" s="234">
        <v>32.11</v>
      </c>
      <c r="I100" s="235">
        <f t="shared" si="1"/>
        <v>64.22</v>
      </c>
      <c r="J100" s="234" t="s">
        <v>3022</v>
      </c>
    </row>
    <row r="101" spans="1:10" s="154" customFormat="1" x14ac:dyDescent="0.25">
      <c r="A101" s="233">
        <v>42688</v>
      </c>
      <c r="B101" s="234" t="s">
        <v>2732</v>
      </c>
      <c r="C101" s="234" t="s">
        <v>969</v>
      </c>
      <c r="D101" s="234" t="s">
        <v>1225</v>
      </c>
      <c r="E101" s="234" t="s">
        <v>1226</v>
      </c>
      <c r="F101" s="234" t="s">
        <v>2713</v>
      </c>
      <c r="G101" s="235">
        <v>1</v>
      </c>
      <c r="H101" s="234">
        <v>46.3</v>
      </c>
      <c r="I101" s="235">
        <f t="shared" si="1"/>
        <v>46.3</v>
      </c>
      <c r="J101" s="234" t="s">
        <v>3024</v>
      </c>
    </row>
    <row r="102" spans="1:10" s="154" customFormat="1" x14ac:dyDescent="0.25">
      <c r="A102" s="233">
        <v>42688</v>
      </c>
      <c r="B102" s="234" t="s">
        <v>2732</v>
      </c>
      <c r="C102" s="234" t="s">
        <v>1577</v>
      </c>
      <c r="D102" s="234" t="s">
        <v>1578</v>
      </c>
      <c r="E102" s="234" t="s">
        <v>1579</v>
      </c>
      <c r="F102" s="234" t="s">
        <v>2713</v>
      </c>
      <c r="G102" s="235">
        <v>4</v>
      </c>
      <c r="H102" s="234">
        <v>31.59</v>
      </c>
      <c r="I102" s="235">
        <f t="shared" si="1"/>
        <v>126.36</v>
      </c>
      <c r="J102" s="234" t="s">
        <v>3024</v>
      </c>
    </row>
    <row r="103" spans="1:10" s="154" customFormat="1" x14ac:dyDescent="0.25">
      <c r="A103" s="233">
        <v>42688</v>
      </c>
      <c r="B103" s="234" t="s">
        <v>2732</v>
      </c>
      <c r="C103" s="234" t="s">
        <v>1634</v>
      </c>
      <c r="D103" s="234" t="s">
        <v>1632</v>
      </c>
      <c r="E103" s="234" t="s">
        <v>1633</v>
      </c>
      <c r="F103" s="234" t="s">
        <v>2713</v>
      </c>
      <c r="G103" s="235">
        <v>3</v>
      </c>
      <c r="H103" s="234">
        <v>12.1</v>
      </c>
      <c r="I103" s="235">
        <f t="shared" si="1"/>
        <v>36.299999999999997</v>
      </c>
      <c r="J103" s="234" t="s">
        <v>3024</v>
      </c>
    </row>
    <row r="104" spans="1:10" s="154" customFormat="1" x14ac:dyDescent="0.25">
      <c r="A104" s="233">
        <v>42688</v>
      </c>
      <c r="B104" s="234" t="s">
        <v>2732</v>
      </c>
      <c r="C104" s="234" t="s">
        <v>880</v>
      </c>
      <c r="D104" s="234" t="s">
        <v>881</v>
      </c>
      <c r="E104" s="234" t="s">
        <v>882</v>
      </c>
      <c r="F104" s="234" t="s">
        <v>2713</v>
      </c>
      <c r="G104" s="235">
        <v>4</v>
      </c>
      <c r="H104" s="234">
        <v>19.68</v>
      </c>
      <c r="I104" s="235">
        <f t="shared" si="1"/>
        <v>78.72</v>
      </c>
      <c r="J104" s="234" t="s">
        <v>3024</v>
      </c>
    </row>
    <row r="105" spans="1:10" s="154" customFormat="1" x14ac:dyDescent="0.25">
      <c r="A105" s="233">
        <v>42688</v>
      </c>
      <c r="B105" s="234" t="s">
        <v>2732</v>
      </c>
      <c r="C105" s="234" t="s">
        <v>1063</v>
      </c>
      <c r="D105" s="234" t="s">
        <v>1105</v>
      </c>
      <c r="E105" s="234" t="s">
        <v>1107</v>
      </c>
      <c r="F105" s="234" t="s">
        <v>2713</v>
      </c>
      <c r="G105" s="235">
        <v>3</v>
      </c>
      <c r="H105" s="234">
        <v>13.32</v>
      </c>
      <c r="I105" s="235">
        <f t="shared" si="1"/>
        <v>39.96</v>
      </c>
      <c r="J105" s="234" t="s">
        <v>3024</v>
      </c>
    </row>
    <row r="106" spans="1:10" s="154" customFormat="1" x14ac:dyDescent="0.25">
      <c r="A106" s="233">
        <v>42688</v>
      </c>
      <c r="B106" s="234" t="s">
        <v>2732</v>
      </c>
      <c r="C106" s="234" t="s">
        <v>1674</v>
      </c>
      <c r="D106" s="234" t="s">
        <v>1675</v>
      </c>
      <c r="E106" s="234" t="s">
        <v>1676</v>
      </c>
      <c r="F106" s="234" t="s">
        <v>2713</v>
      </c>
      <c r="G106" s="235">
        <v>2</v>
      </c>
      <c r="H106" s="234">
        <v>54.95</v>
      </c>
      <c r="I106" s="235">
        <f t="shared" si="1"/>
        <v>109.9</v>
      </c>
      <c r="J106" s="234" t="s">
        <v>3024</v>
      </c>
    </row>
    <row r="107" spans="1:10" s="154" customFormat="1" x14ac:dyDescent="0.25">
      <c r="A107" s="233">
        <v>42688</v>
      </c>
      <c r="B107" s="234" t="s">
        <v>2732</v>
      </c>
      <c r="C107" s="234" t="s">
        <v>2143</v>
      </c>
      <c r="D107" s="234" t="s">
        <v>2138</v>
      </c>
      <c r="E107" s="234" t="s">
        <v>2139</v>
      </c>
      <c r="F107" s="234" t="s">
        <v>2713</v>
      </c>
      <c r="G107" s="235">
        <v>3</v>
      </c>
      <c r="H107" s="234">
        <v>34.71</v>
      </c>
      <c r="I107" s="235">
        <f t="shared" si="1"/>
        <v>104.13</v>
      </c>
      <c r="J107" s="234" t="s">
        <v>3024</v>
      </c>
    </row>
    <row r="108" spans="1:10" s="154" customFormat="1" x14ac:dyDescent="0.25">
      <c r="A108" s="233">
        <v>42688</v>
      </c>
      <c r="B108" s="234" t="s">
        <v>2732</v>
      </c>
      <c r="C108" s="234" t="s">
        <v>2211</v>
      </c>
      <c r="D108" s="234" t="s">
        <v>2185</v>
      </c>
      <c r="E108" s="234" t="s">
        <v>2186</v>
      </c>
      <c r="F108" s="234" t="s">
        <v>2713</v>
      </c>
      <c r="G108" s="235">
        <v>2</v>
      </c>
      <c r="H108" s="234">
        <v>31.36</v>
      </c>
      <c r="I108" s="235">
        <f t="shared" si="1"/>
        <v>62.72</v>
      </c>
      <c r="J108" s="234" t="s">
        <v>3024</v>
      </c>
    </row>
    <row r="109" spans="1:10" s="154" customFormat="1" x14ac:dyDescent="0.25">
      <c r="A109" s="233">
        <v>42688</v>
      </c>
      <c r="B109" s="234" t="s">
        <v>2732</v>
      </c>
      <c r="C109" s="234" t="s">
        <v>884</v>
      </c>
      <c r="D109" s="234" t="s">
        <v>885</v>
      </c>
      <c r="E109" s="234" t="s">
        <v>886</v>
      </c>
      <c r="F109" s="234" t="s">
        <v>2713</v>
      </c>
      <c r="G109" s="235">
        <v>3</v>
      </c>
      <c r="H109" s="234">
        <v>13.4</v>
      </c>
      <c r="I109" s="235">
        <f t="shared" si="1"/>
        <v>40.200000000000003</v>
      </c>
      <c r="J109" s="234" t="s">
        <v>3024</v>
      </c>
    </row>
    <row r="110" spans="1:10" s="154" customFormat="1" x14ac:dyDescent="0.25">
      <c r="A110" s="233">
        <v>42688</v>
      </c>
      <c r="B110" s="234" t="s">
        <v>2732</v>
      </c>
      <c r="C110" s="234" t="s">
        <v>2143</v>
      </c>
      <c r="D110" s="234" t="s">
        <v>2134</v>
      </c>
      <c r="E110" s="234" t="s">
        <v>2135</v>
      </c>
      <c r="F110" s="234" t="s">
        <v>2713</v>
      </c>
      <c r="G110" s="235">
        <v>2</v>
      </c>
      <c r="H110" s="234">
        <v>34.71</v>
      </c>
      <c r="I110" s="235">
        <f t="shared" si="1"/>
        <v>69.42</v>
      </c>
      <c r="J110" s="234" t="s">
        <v>3024</v>
      </c>
    </row>
    <row r="111" spans="1:10" s="154" customFormat="1" x14ac:dyDescent="0.25">
      <c r="A111" s="233">
        <v>42688</v>
      </c>
      <c r="B111" s="234" t="s">
        <v>2732</v>
      </c>
      <c r="C111" s="234" t="s">
        <v>2143</v>
      </c>
      <c r="D111" s="234" t="s">
        <v>2136</v>
      </c>
      <c r="E111" s="234" t="s">
        <v>2137</v>
      </c>
      <c r="F111" s="234" t="s">
        <v>2713</v>
      </c>
      <c r="G111" s="235">
        <v>2</v>
      </c>
      <c r="H111" s="234">
        <v>34.71</v>
      </c>
      <c r="I111" s="235">
        <f t="shared" si="1"/>
        <v>69.42</v>
      </c>
      <c r="J111" s="234" t="s">
        <v>3024</v>
      </c>
    </row>
    <row r="112" spans="1:10" s="154" customFormat="1" x14ac:dyDescent="0.25">
      <c r="A112" s="233">
        <v>42688</v>
      </c>
      <c r="B112" s="234" t="s">
        <v>2732</v>
      </c>
      <c r="C112" s="234" t="s">
        <v>2481</v>
      </c>
      <c r="D112" s="234" t="s">
        <v>2491</v>
      </c>
      <c r="E112" s="234" t="s">
        <v>2503</v>
      </c>
      <c r="F112" s="234" t="s">
        <v>2713</v>
      </c>
      <c r="G112" s="235">
        <v>2</v>
      </c>
      <c r="H112" s="234">
        <v>40.85</v>
      </c>
      <c r="I112" s="235">
        <f t="shared" si="1"/>
        <v>81.7</v>
      </c>
      <c r="J112" s="234" t="s">
        <v>3024</v>
      </c>
    </row>
    <row r="113" spans="1:11" s="154" customFormat="1" x14ac:dyDescent="0.25">
      <c r="A113" s="233">
        <v>42690</v>
      </c>
      <c r="B113" s="234" t="s">
        <v>3131</v>
      </c>
      <c r="C113" s="234" t="s">
        <v>2159</v>
      </c>
      <c r="D113" s="234" t="s">
        <v>2200</v>
      </c>
      <c r="E113" s="234" t="s">
        <v>2201</v>
      </c>
      <c r="F113" s="234" t="s">
        <v>2713</v>
      </c>
      <c r="G113" s="235">
        <v>3</v>
      </c>
      <c r="H113" s="234">
        <v>43.5</v>
      </c>
      <c r="I113" s="235">
        <f t="shared" si="1"/>
        <v>130.5</v>
      </c>
      <c r="J113" s="234" t="s">
        <v>3024</v>
      </c>
    </row>
    <row r="114" spans="1:11" s="154" customFormat="1" x14ac:dyDescent="0.25">
      <c r="A114" s="233">
        <v>42690</v>
      </c>
      <c r="B114" s="234" t="s">
        <v>3130</v>
      </c>
      <c r="C114" s="234" t="s">
        <v>2480</v>
      </c>
      <c r="D114" s="234" t="s">
        <v>2488</v>
      </c>
      <c r="E114" s="234" t="s">
        <v>2500</v>
      </c>
      <c r="F114" s="234" t="s">
        <v>2713</v>
      </c>
      <c r="G114" s="235">
        <v>1</v>
      </c>
      <c r="H114" s="234">
        <v>91.78</v>
      </c>
      <c r="I114" s="234">
        <f t="shared" si="1"/>
        <v>91.78</v>
      </c>
      <c r="J114" s="234" t="s">
        <v>3025</v>
      </c>
    </row>
    <row r="115" spans="1:11" s="154" customFormat="1" ht="15.75" x14ac:dyDescent="0.25">
      <c r="A115" s="233">
        <v>42696</v>
      </c>
      <c r="B115" s="234" t="s">
        <v>2732</v>
      </c>
      <c r="C115" s="169" t="s">
        <v>2476</v>
      </c>
      <c r="D115" s="169" t="s">
        <v>2483</v>
      </c>
      <c r="E115" s="169" t="s">
        <v>2494</v>
      </c>
      <c r="F115" s="234" t="s">
        <v>2713</v>
      </c>
      <c r="G115" s="235">
        <v>1</v>
      </c>
      <c r="H115" s="234">
        <v>41.57</v>
      </c>
      <c r="I115" s="235">
        <f t="shared" si="1"/>
        <v>41.57</v>
      </c>
      <c r="J115" s="234" t="s">
        <v>3122</v>
      </c>
    </row>
    <row r="116" spans="1:11" s="154" customFormat="1" x14ac:dyDescent="0.25">
      <c r="A116" s="462">
        <v>42702</v>
      </c>
      <c r="B116" s="449"/>
      <c r="C116" s="449" t="s">
        <v>3023</v>
      </c>
      <c r="D116" s="449" t="s">
        <v>3059</v>
      </c>
      <c r="E116" s="449" t="s">
        <v>3113</v>
      </c>
      <c r="F116" s="449" t="s">
        <v>2713</v>
      </c>
      <c r="G116" s="450">
        <v>3</v>
      </c>
      <c r="H116" s="449">
        <v>31.06</v>
      </c>
      <c r="I116" s="450">
        <f t="shared" si="1"/>
        <v>93.179999999999993</v>
      </c>
      <c r="J116" s="449" t="s">
        <v>3121</v>
      </c>
      <c r="K116" s="463" t="s">
        <v>3026</v>
      </c>
    </row>
    <row r="117" spans="1:11" s="154" customFormat="1" x14ac:dyDescent="0.25">
      <c r="A117" s="462">
        <v>42702</v>
      </c>
      <c r="B117" s="449"/>
      <c r="C117" s="449" t="s">
        <v>3023</v>
      </c>
      <c r="D117" s="449" t="s">
        <v>3033</v>
      </c>
      <c r="E117" s="449" t="s">
        <v>3114</v>
      </c>
      <c r="F117" s="449" t="s">
        <v>2713</v>
      </c>
      <c r="G117" s="450">
        <v>3</v>
      </c>
      <c r="H117" s="449">
        <v>31.06</v>
      </c>
      <c r="I117" s="450">
        <f t="shared" si="1"/>
        <v>93.179999999999993</v>
      </c>
      <c r="J117" s="449" t="s">
        <v>3121</v>
      </c>
      <c r="K117" s="463" t="s">
        <v>3026</v>
      </c>
    </row>
    <row r="118" spans="1:11" s="154" customFormat="1" x14ac:dyDescent="0.25">
      <c r="A118" s="462">
        <v>42702</v>
      </c>
      <c r="B118" s="449"/>
      <c r="C118" s="449" t="s">
        <v>2861</v>
      </c>
      <c r="D118" s="449" t="s">
        <v>2689</v>
      </c>
      <c r="E118" s="449" t="s">
        <v>3115</v>
      </c>
      <c r="F118" s="449" t="s">
        <v>2713</v>
      </c>
      <c r="G118" s="450">
        <v>1</v>
      </c>
      <c r="H118" s="449">
        <v>31.06</v>
      </c>
      <c r="I118" s="450">
        <f t="shared" si="1"/>
        <v>31.06</v>
      </c>
      <c r="J118" s="449" t="s">
        <v>3121</v>
      </c>
      <c r="K118" s="463" t="s">
        <v>3026</v>
      </c>
    </row>
    <row r="119" spans="1:11" s="154" customFormat="1" x14ac:dyDescent="0.25">
      <c r="A119" s="462">
        <v>42702</v>
      </c>
      <c r="B119" s="449"/>
      <c r="C119" s="449" t="s">
        <v>3023</v>
      </c>
      <c r="D119" s="449" t="s">
        <v>2688</v>
      </c>
      <c r="E119" s="449" t="s">
        <v>3116</v>
      </c>
      <c r="F119" s="449" t="s">
        <v>2713</v>
      </c>
      <c r="G119" s="450">
        <v>1</v>
      </c>
      <c r="H119" s="449">
        <v>31.06</v>
      </c>
      <c r="I119" s="450">
        <f t="shared" si="1"/>
        <v>31.06</v>
      </c>
      <c r="J119" s="449" t="s">
        <v>3121</v>
      </c>
      <c r="K119" s="463" t="s">
        <v>3026</v>
      </c>
    </row>
    <row r="120" spans="1:11" s="154" customFormat="1" x14ac:dyDescent="0.25">
      <c r="A120" s="462">
        <v>42702</v>
      </c>
      <c r="B120" s="449"/>
      <c r="C120" s="449" t="s">
        <v>3023</v>
      </c>
      <c r="D120" s="449" t="s">
        <v>3034</v>
      </c>
      <c r="E120" s="449" t="s">
        <v>3117</v>
      </c>
      <c r="F120" s="449" t="s">
        <v>2713</v>
      </c>
      <c r="G120" s="450">
        <v>2</v>
      </c>
      <c r="H120" s="449">
        <v>31.06</v>
      </c>
      <c r="I120" s="450">
        <f t="shared" si="1"/>
        <v>62.12</v>
      </c>
      <c r="J120" s="449" t="s">
        <v>3121</v>
      </c>
      <c r="K120" s="463" t="s">
        <v>3026</v>
      </c>
    </row>
    <row r="121" spans="1:11" s="154" customFormat="1" x14ac:dyDescent="0.25">
      <c r="A121" s="462">
        <v>42702</v>
      </c>
      <c r="B121" s="449"/>
      <c r="C121" s="449" t="s">
        <v>3023</v>
      </c>
      <c r="D121" s="449" t="s">
        <v>2858</v>
      </c>
      <c r="E121" s="449" t="s">
        <v>3118</v>
      </c>
      <c r="F121" s="449" t="s">
        <v>2713</v>
      </c>
      <c r="G121" s="450">
        <v>1</v>
      </c>
      <c r="H121" s="449">
        <v>52.86</v>
      </c>
      <c r="I121" s="450">
        <f t="shared" si="1"/>
        <v>52.86</v>
      </c>
      <c r="J121" s="449" t="s">
        <v>3121</v>
      </c>
      <c r="K121" s="463" t="s">
        <v>3026</v>
      </c>
    </row>
    <row r="122" spans="1:11" s="154" customFormat="1" x14ac:dyDescent="0.25">
      <c r="A122" s="462">
        <v>42702</v>
      </c>
      <c r="B122" s="449"/>
      <c r="C122" s="449" t="s">
        <v>3023</v>
      </c>
      <c r="D122" s="449" t="s">
        <v>3035</v>
      </c>
      <c r="E122" s="449" t="s">
        <v>3119</v>
      </c>
      <c r="F122" s="449" t="s">
        <v>2713</v>
      </c>
      <c r="G122" s="450">
        <v>2</v>
      </c>
      <c r="H122" s="449">
        <v>52.86</v>
      </c>
      <c r="I122" s="450">
        <f t="shared" si="1"/>
        <v>105.72</v>
      </c>
      <c r="J122" s="449" t="s">
        <v>3121</v>
      </c>
      <c r="K122" s="463" t="s">
        <v>3026</v>
      </c>
    </row>
    <row r="123" spans="1:11" s="154" customFormat="1" x14ac:dyDescent="0.25">
      <c r="A123" s="462">
        <v>42702</v>
      </c>
      <c r="B123" s="449"/>
      <c r="C123" s="449" t="s">
        <v>3023</v>
      </c>
      <c r="D123" s="449" t="s">
        <v>2862</v>
      </c>
      <c r="E123" s="449" t="s">
        <v>3120</v>
      </c>
      <c r="F123" s="449" t="s">
        <v>2713</v>
      </c>
      <c r="G123" s="450">
        <v>4</v>
      </c>
      <c r="H123" s="449">
        <v>52.86</v>
      </c>
      <c r="I123" s="450">
        <f t="shared" si="1"/>
        <v>211.44</v>
      </c>
      <c r="J123" s="449" t="s">
        <v>3121</v>
      </c>
      <c r="K123" s="463" t="s">
        <v>3026</v>
      </c>
    </row>
    <row r="124" spans="1:11" s="154" customFormat="1" x14ac:dyDescent="0.25">
      <c r="A124" s="233">
        <v>42702</v>
      </c>
      <c r="B124" s="234"/>
      <c r="C124" s="234" t="s">
        <v>818</v>
      </c>
      <c r="D124" s="234" t="s">
        <v>747</v>
      </c>
      <c r="E124" s="234" t="s">
        <v>2442</v>
      </c>
      <c r="F124" s="234" t="s">
        <v>2713</v>
      </c>
      <c r="G124" s="235">
        <v>1</v>
      </c>
      <c r="H124" s="234">
        <v>51.39</v>
      </c>
      <c r="I124" s="234">
        <f t="shared" si="1"/>
        <v>51.39</v>
      </c>
      <c r="J124" s="234" t="s">
        <v>2731</v>
      </c>
      <c r="K124" s="154" t="s">
        <v>2787</v>
      </c>
    </row>
    <row r="125" spans="1:11" s="154" customFormat="1" x14ac:dyDescent="0.25">
      <c r="A125" s="233">
        <v>42702</v>
      </c>
      <c r="B125" s="234"/>
      <c r="C125" s="234" t="s">
        <v>1674</v>
      </c>
      <c r="D125" s="234" t="s">
        <v>1675</v>
      </c>
      <c r="E125" s="234" t="s">
        <v>1676</v>
      </c>
      <c r="F125" s="234" t="s">
        <v>2713</v>
      </c>
      <c r="G125" s="235">
        <v>1</v>
      </c>
      <c r="H125" s="234">
        <v>54.95</v>
      </c>
      <c r="I125" s="234">
        <f t="shared" si="1"/>
        <v>54.95</v>
      </c>
      <c r="J125" s="234" t="s">
        <v>2731</v>
      </c>
      <c r="K125" s="154" t="s">
        <v>2787</v>
      </c>
    </row>
    <row r="126" spans="1:11" s="154" customFormat="1" x14ac:dyDescent="0.25">
      <c r="A126" s="233">
        <v>42702</v>
      </c>
      <c r="B126" s="234"/>
      <c r="C126" s="234" t="s">
        <v>2143</v>
      </c>
      <c r="D126" s="234" t="s">
        <v>2134</v>
      </c>
      <c r="E126" s="234" t="s">
        <v>2135</v>
      </c>
      <c r="F126" s="234" t="s">
        <v>2713</v>
      </c>
      <c r="G126" s="235">
        <v>1</v>
      </c>
      <c r="H126" s="234">
        <v>34.71</v>
      </c>
      <c r="I126" s="234">
        <f t="shared" si="1"/>
        <v>34.71</v>
      </c>
      <c r="J126" s="234" t="s">
        <v>2731</v>
      </c>
      <c r="K126" s="154" t="s">
        <v>2787</v>
      </c>
    </row>
    <row r="127" spans="1:11" s="154" customFormat="1" x14ac:dyDescent="0.25">
      <c r="A127" s="233">
        <v>42706</v>
      </c>
      <c r="B127" s="234" t="s">
        <v>3128</v>
      </c>
      <c r="C127" s="234" t="s">
        <v>3016</v>
      </c>
      <c r="D127" s="234" t="s">
        <v>3058</v>
      </c>
      <c r="E127" s="234" t="s">
        <v>3061</v>
      </c>
      <c r="F127" s="234" t="s">
        <v>2717</v>
      </c>
      <c r="G127" s="235">
        <v>2</v>
      </c>
      <c r="H127" s="235">
        <v>28</v>
      </c>
      <c r="I127" s="235">
        <f t="shared" si="1"/>
        <v>56</v>
      </c>
      <c r="J127" s="234" t="s">
        <v>459</v>
      </c>
    </row>
    <row r="128" spans="1:11" s="154" customFormat="1" x14ac:dyDescent="0.25">
      <c r="A128" s="233">
        <v>42706</v>
      </c>
      <c r="B128" s="234" t="s">
        <v>3128</v>
      </c>
      <c r="C128" s="234" t="s">
        <v>3023</v>
      </c>
      <c r="D128" s="234" t="s">
        <v>3059</v>
      </c>
      <c r="E128" s="234" t="s">
        <v>3062</v>
      </c>
      <c r="F128" s="234" t="s">
        <v>2717</v>
      </c>
      <c r="G128" s="235">
        <v>1</v>
      </c>
      <c r="H128" s="235">
        <v>31.06</v>
      </c>
      <c r="I128" s="235">
        <f t="shared" si="1"/>
        <v>31.06</v>
      </c>
      <c r="J128" s="234" t="s">
        <v>459</v>
      </c>
    </row>
    <row r="129" spans="1:10" s="154" customFormat="1" x14ac:dyDescent="0.25">
      <c r="A129" s="233">
        <v>42706</v>
      </c>
      <c r="B129" s="234" t="s">
        <v>3128</v>
      </c>
      <c r="C129" s="234" t="s">
        <v>3023</v>
      </c>
      <c r="D129" s="234" t="s">
        <v>2687</v>
      </c>
      <c r="E129" s="234" t="s">
        <v>2698</v>
      </c>
      <c r="F129" s="234" t="s">
        <v>2717</v>
      </c>
      <c r="G129" s="235">
        <v>1</v>
      </c>
      <c r="H129" s="235">
        <v>31.06</v>
      </c>
      <c r="I129" s="235">
        <f t="shared" si="1"/>
        <v>31.06</v>
      </c>
      <c r="J129" s="234" t="s">
        <v>459</v>
      </c>
    </row>
    <row r="130" spans="1:10" s="154" customFormat="1" x14ac:dyDescent="0.25">
      <c r="A130" s="233">
        <v>42706</v>
      </c>
      <c r="B130" s="234" t="s">
        <v>3128</v>
      </c>
      <c r="C130" s="234" t="s">
        <v>3023</v>
      </c>
      <c r="D130" s="234" t="s">
        <v>2686</v>
      </c>
      <c r="E130" s="234" t="s">
        <v>2697</v>
      </c>
      <c r="F130" s="234" t="s">
        <v>2717</v>
      </c>
      <c r="G130" s="235">
        <v>1</v>
      </c>
      <c r="H130" s="235">
        <v>31.06</v>
      </c>
      <c r="I130" s="235">
        <f t="shared" si="1"/>
        <v>31.06</v>
      </c>
      <c r="J130" s="234" t="s">
        <v>459</v>
      </c>
    </row>
    <row r="131" spans="1:10" s="154" customFormat="1" x14ac:dyDescent="0.25">
      <c r="A131" s="233">
        <v>42706</v>
      </c>
      <c r="B131" s="234" t="s">
        <v>3128</v>
      </c>
      <c r="C131" s="234" t="s">
        <v>3023</v>
      </c>
      <c r="D131" s="234" t="s">
        <v>2885</v>
      </c>
      <c r="E131" s="234" t="s">
        <v>2886</v>
      </c>
      <c r="F131" s="234" t="s">
        <v>2717</v>
      </c>
      <c r="G131" s="235">
        <v>1</v>
      </c>
      <c r="H131" s="235">
        <v>31.06</v>
      </c>
      <c r="I131" s="235">
        <f t="shared" si="1"/>
        <v>31.06</v>
      </c>
      <c r="J131" s="234" t="s">
        <v>459</v>
      </c>
    </row>
    <row r="132" spans="1:10" s="154" customFormat="1" x14ac:dyDescent="0.25">
      <c r="A132" s="233">
        <v>42706</v>
      </c>
      <c r="B132" s="234" t="s">
        <v>3128</v>
      </c>
      <c r="C132" s="234" t="s">
        <v>3023</v>
      </c>
      <c r="D132" s="234" t="s">
        <v>2902</v>
      </c>
      <c r="E132" s="234" t="s">
        <v>2903</v>
      </c>
      <c r="F132" s="234" t="s">
        <v>2717</v>
      </c>
      <c r="G132" s="235">
        <v>2</v>
      </c>
      <c r="H132" s="235">
        <v>17.72</v>
      </c>
      <c r="I132" s="235">
        <f t="shared" si="1"/>
        <v>35.44</v>
      </c>
      <c r="J132" s="234" t="s">
        <v>459</v>
      </c>
    </row>
    <row r="133" spans="1:10" s="154" customFormat="1" x14ac:dyDescent="0.25">
      <c r="A133" s="233">
        <v>42706</v>
      </c>
      <c r="B133" s="234" t="s">
        <v>3128</v>
      </c>
      <c r="C133" s="234" t="s">
        <v>3023</v>
      </c>
      <c r="D133" s="234" t="s">
        <v>2904</v>
      </c>
      <c r="E133" s="234" t="s">
        <v>2905</v>
      </c>
      <c r="F133" s="234" t="s">
        <v>2717</v>
      </c>
      <c r="G133" s="235">
        <v>2</v>
      </c>
      <c r="H133" s="235">
        <v>17.72</v>
      </c>
      <c r="I133" s="235">
        <f t="shared" si="1"/>
        <v>35.44</v>
      </c>
      <c r="J133" s="234" t="s">
        <v>459</v>
      </c>
    </row>
    <row r="134" spans="1:10" s="154" customFormat="1" x14ac:dyDescent="0.25">
      <c r="A134" s="233">
        <v>42706</v>
      </c>
      <c r="B134" s="234" t="s">
        <v>3128</v>
      </c>
      <c r="C134" s="234" t="s">
        <v>3023</v>
      </c>
      <c r="D134" s="234" t="s">
        <v>2858</v>
      </c>
      <c r="E134" s="234" t="s">
        <v>2860</v>
      </c>
      <c r="F134" s="234" t="s">
        <v>2717</v>
      </c>
      <c r="G134" s="235">
        <v>1</v>
      </c>
      <c r="H134" s="235">
        <v>52.86</v>
      </c>
      <c r="I134" s="235">
        <f t="shared" ref="I134:I197" si="2">G134*H134</f>
        <v>52.86</v>
      </c>
      <c r="J134" s="234" t="s">
        <v>459</v>
      </c>
    </row>
    <row r="135" spans="1:10" s="154" customFormat="1" x14ac:dyDescent="0.25">
      <c r="A135" s="233">
        <v>42706</v>
      </c>
      <c r="B135" s="234" t="s">
        <v>3128</v>
      </c>
      <c r="C135" s="234" t="s">
        <v>3027</v>
      </c>
      <c r="D135" s="234" t="s">
        <v>3036</v>
      </c>
      <c r="E135" s="234" t="s">
        <v>3048</v>
      </c>
      <c r="F135" s="234" t="s">
        <v>2717</v>
      </c>
      <c r="G135" s="235">
        <v>2</v>
      </c>
      <c r="H135" s="235">
        <v>31.6</v>
      </c>
      <c r="I135" s="235">
        <f t="shared" si="2"/>
        <v>63.2</v>
      </c>
      <c r="J135" s="234" t="s">
        <v>459</v>
      </c>
    </row>
    <row r="136" spans="1:10" s="154" customFormat="1" x14ac:dyDescent="0.25">
      <c r="A136" s="233">
        <v>42706</v>
      </c>
      <c r="B136" s="234" t="s">
        <v>3129</v>
      </c>
      <c r="C136" s="234" t="s">
        <v>3027</v>
      </c>
      <c r="D136" s="234" t="s">
        <v>3036</v>
      </c>
      <c r="E136" s="234" t="s">
        <v>3048</v>
      </c>
      <c r="F136" s="234" t="s">
        <v>2717</v>
      </c>
      <c r="G136" s="235">
        <v>2</v>
      </c>
      <c r="H136" s="235">
        <v>31.6</v>
      </c>
      <c r="I136" s="235">
        <f t="shared" si="2"/>
        <v>63.2</v>
      </c>
      <c r="J136" s="234" t="s">
        <v>459</v>
      </c>
    </row>
    <row r="137" spans="1:10" s="154" customFormat="1" x14ac:dyDescent="0.25">
      <c r="A137" s="233">
        <v>42706</v>
      </c>
      <c r="B137" s="234" t="s">
        <v>3129</v>
      </c>
      <c r="C137" s="234" t="s">
        <v>3027</v>
      </c>
      <c r="D137" s="234" t="s">
        <v>3060</v>
      </c>
      <c r="E137" s="234" t="s">
        <v>3063</v>
      </c>
      <c r="F137" s="234" t="s">
        <v>2717</v>
      </c>
      <c r="G137" s="235">
        <v>2</v>
      </c>
      <c r="H137" s="235">
        <v>31.6</v>
      </c>
      <c r="I137" s="235">
        <f t="shared" si="2"/>
        <v>63.2</v>
      </c>
      <c r="J137" s="234" t="s">
        <v>459</v>
      </c>
    </row>
    <row r="138" spans="1:10" s="154" customFormat="1" x14ac:dyDescent="0.25">
      <c r="A138" s="233">
        <v>42706</v>
      </c>
      <c r="B138" s="234" t="s">
        <v>3129</v>
      </c>
      <c r="C138" s="234" t="s">
        <v>3027</v>
      </c>
      <c r="D138" s="234" t="s">
        <v>3060</v>
      </c>
      <c r="E138" s="234" t="s">
        <v>3063</v>
      </c>
      <c r="F138" s="234" t="s">
        <v>2717</v>
      </c>
      <c r="G138" s="235">
        <v>1</v>
      </c>
      <c r="H138" s="235">
        <v>31.6</v>
      </c>
      <c r="I138" s="235">
        <f t="shared" si="2"/>
        <v>31.6</v>
      </c>
      <c r="J138" s="234" t="s">
        <v>459</v>
      </c>
    </row>
    <row r="139" spans="1:10" s="154" customFormat="1" x14ac:dyDescent="0.25">
      <c r="A139" s="233">
        <v>42706</v>
      </c>
      <c r="B139" s="234" t="s">
        <v>3129</v>
      </c>
      <c r="C139" s="234" t="s">
        <v>3027</v>
      </c>
      <c r="D139" s="234" t="s">
        <v>3038</v>
      </c>
      <c r="E139" s="234" t="s">
        <v>3050</v>
      </c>
      <c r="F139" s="234" t="s">
        <v>2717</v>
      </c>
      <c r="G139" s="235">
        <v>2</v>
      </c>
      <c r="H139" s="235">
        <v>31.6</v>
      </c>
      <c r="I139" s="235">
        <f t="shared" si="2"/>
        <v>63.2</v>
      </c>
      <c r="J139" s="234" t="s">
        <v>459</v>
      </c>
    </row>
    <row r="140" spans="1:10" s="154" customFormat="1" x14ac:dyDescent="0.25">
      <c r="A140" s="233">
        <v>42706</v>
      </c>
      <c r="B140" s="234" t="s">
        <v>3129</v>
      </c>
      <c r="C140" s="234" t="s">
        <v>3027</v>
      </c>
      <c r="D140" s="234" t="s">
        <v>3037</v>
      </c>
      <c r="E140" s="234" t="s">
        <v>3049</v>
      </c>
      <c r="F140" s="234" t="s">
        <v>2717</v>
      </c>
      <c r="G140" s="235">
        <v>2</v>
      </c>
      <c r="H140" s="235">
        <v>31.6</v>
      </c>
      <c r="I140" s="235">
        <f t="shared" si="2"/>
        <v>63.2</v>
      </c>
      <c r="J140" s="234" t="s">
        <v>459</v>
      </c>
    </row>
    <row r="141" spans="1:10" s="154" customFormat="1" x14ac:dyDescent="0.25">
      <c r="A141" s="233">
        <v>42706</v>
      </c>
      <c r="B141" s="234" t="s">
        <v>3129</v>
      </c>
      <c r="C141" s="234" t="s">
        <v>3029</v>
      </c>
      <c r="D141" s="234" t="s">
        <v>2687</v>
      </c>
      <c r="E141" s="234" t="s">
        <v>2698</v>
      </c>
      <c r="F141" s="234" t="s">
        <v>2717</v>
      </c>
      <c r="G141" s="235">
        <v>1</v>
      </c>
      <c r="H141" s="235">
        <v>31.06</v>
      </c>
      <c r="I141" s="235">
        <f t="shared" si="2"/>
        <v>31.06</v>
      </c>
      <c r="J141" s="234" t="s">
        <v>459</v>
      </c>
    </row>
    <row r="142" spans="1:10" s="154" customFormat="1" x14ac:dyDescent="0.25">
      <c r="A142" s="233">
        <v>42706</v>
      </c>
      <c r="B142" s="234" t="s">
        <v>3129</v>
      </c>
      <c r="C142" s="234" t="s">
        <v>3029</v>
      </c>
      <c r="D142" s="234" t="s">
        <v>2686</v>
      </c>
      <c r="E142" s="234" t="s">
        <v>2697</v>
      </c>
      <c r="F142" s="234" t="s">
        <v>2717</v>
      </c>
      <c r="G142" s="235">
        <v>1</v>
      </c>
      <c r="H142" s="235">
        <v>31.06</v>
      </c>
      <c r="I142" s="235">
        <f t="shared" si="2"/>
        <v>31.06</v>
      </c>
      <c r="J142" s="234" t="s">
        <v>459</v>
      </c>
    </row>
    <row r="143" spans="1:10" s="154" customFormat="1" x14ac:dyDescent="0.25">
      <c r="A143" s="233">
        <v>42706</v>
      </c>
      <c r="B143" s="234" t="s">
        <v>3129</v>
      </c>
      <c r="C143" s="234" t="s">
        <v>3029</v>
      </c>
      <c r="D143" s="234" t="s">
        <v>2858</v>
      </c>
      <c r="E143" s="234" t="s">
        <v>2860</v>
      </c>
      <c r="F143" s="234" t="s">
        <v>2717</v>
      </c>
      <c r="G143" s="235">
        <v>1</v>
      </c>
      <c r="H143" s="235">
        <v>31.06</v>
      </c>
      <c r="I143" s="235">
        <f t="shared" si="2"/>
        <v>31.06</v>
      </c>
      <c r="J143" s="234" t="s">
        <v>459</v>
      </c>
    </row>
    <row r="144" spans="1:10" s="154" customFormat="1" ht="15.75" x14ac:dyDescent="0.25">
      <c r="A144" s="233">
        <v>42706</v>
      </c>
      <c r="B144" s="234" t="s">
        <v>3127</v>
      </c>
      <c r="C144" s="234" t="s">
        <v>1423</v>
      </c>
      <c r="D144" s="234" t="s">
        <v>495</v>
      </c>
      <c r="E144" s="234" t="s">
        <v>2824</v>
      </c>
      <c r="F144" s="234" t="s">
        <v>2713</v>
      </c>
      <c r="G144" s="235">
        <v>1</v>
      </c>
      <c r="H144" s="464">
        <v>38.93</v>
      </c>
      <c r="I144" s="235">
        <f t="shared" si="2"/>
        <v>38.93</v>
      </c>
      <c r="J144" s="234" t="s">
        <v>459</v>
      </c>
    </row>
    <row r="145" spans="1:10" s="154" customFormat="1" ht="15.75" x14ac:dyDescent="0.25">
      <c r="A145" s="233">
        <v>42706</v>
      </c>
      <c r="B145" s="234" t="s">
        <v>3127</v>
      </c>
      <c r="C145" s="234" t="s">
        <v>1245</v>
      </c>
      <c r="D145" s="234" t="s">
        <v>992</v>
      </c>
      <c r="E145" s="234" t="s">
        <v>993</v>
      </c>
      <c r="F145" s="234" t="s">
        <v>2713</v>
      </c>
      <c r="G145" s="235">
        <v>4</v>
      </c>
      <c r="H145" s="464">
        <v>96.28</v>
      </c>
      <c r="I145" s="235">
        <f t="shared" si="2"/>
        <v>385.12</v>
      </c>
      <c r="J145" s="234" t="s">
        <v>459</v>
      </c>
    </row>
    <row r="146" spans="1:10" s="154" customFormat="1" ht="15.75" x14ac:dyDescent="0.25">
      <c r="A146" s="233">
        <v>42706</v>
      </c>
      <c r="B146" s="234" t="s">
        <v>3127</v>
      </c>
      <c r="C146" s="234" t="s">
        <v>1241</v>
      </c>
      <c r="D146" s="234" t="s">
        <v>1458</v>
      </c>
      <c r="E146" s="234" t="s">
        <v>2735</v>
      </c>
      <c r="F146" s="234" t="s">
        <v>2713</v>
      </c>
      <c r="G146" s="235">
        <v>2</v>
      </c>
      <c r="H146" s="464">
        <v>43.09</v>
      </c>
      <c r="I146" s="235">
        <f t="shared" si="2"/>
        <v>86.18</v>
      </c>
      <c r="J146" s="234" t="s">
        <v>459</v>
      </c>
    </row>
    <row r="147" spans="1:10" s="154" customFormat="1" ht="15.75" x14ac:dyDescent="0.25">
      <c r="A147" s="233">
        <v>42706</v>
      </c>
      <c r="B147" s="234" t="s">
        <v>3127</v>
      </c>
      <c r="C147" s="234" t="s">
        <v>2374</v>
      </c>
      <c r="D147" s="234" t="s">
        <v>1246</v>
      </c>
      <c r="E147" s="234" t="s">
        <v>2821</v>
      </c>
      <c r="F147" s="234" t="s">
        <v>2713</v>
      </c>
      <c r="G147" s="235">
        <v>2</v>
      </c>
      <c r="H147" s="464">
        <v>20.350000000000001</v>
      </c>
      <c r="I147" s="235">
        <f t="shared" si="2"/>
        <v>40.700000000000003</v>
      </c>
      <c r="J147" s="234" t="s">
        <v>459</v>
      </c>
    </row>
    <row r="148" spans="1:10" s="154" customFormat="1" ht="15.75" x14ac:dyDescent="0.25">
      <c r="A148" s="233">
        <v>42706</v>
      </c>
      <c r="B148" s="234" t="s">
        <v>3127</v>
      </c>
      <c r="C148" s="234" t="s">
        <v>969</v>
      </c>
      <c r="D148" s="234" t="s">
        <v>1485</v>
      </c>
      <c r="E148" s="234" t="s">
        <v>1486</v>
      </c>
      <c r="F148" s="234" t="s">
        <v>2713</v>
      </c>
      <c r="G148" s="235">
        <v>4</v>
      </c>
      <c r="H148" s="465">
        <v>36.15</v>
      </c>
      <c r="I148" s="235">
        <f t="shared" si="2"/>
        <v>144.6</v>
      </c>
      <c r="J148" s="234" t="s">
        <v>459</v>
      </c>
    </row>
    <row r="149" spans="1:10" s="154" customFormat="1" ht="15.75" x14ac:dyDescent="0.25">
      <c r="A149" s="233">
        <v>42706</v>
      </c>
      <c r="B149" s="234" t="s">
        <v>3127</v>
      </c>
      <c r="C149" s="234" t="s">
        <v>2823</v>
      </c>
      <c r="D149" s="234" t="s">
        <v>1711</v>
      </c>
      <c r="E149" s="234" t="s">
        <v>1712</v>
      </c>
      <c r="F149" s="234" t="s">
        <v>2713</v>
      </c>
      <c r="G149" s="235">
        <v>2</v>
      </c>
      <c r="H149" s="464">
        <v>37.11</v>
      </c>
      <c r="I149" s="235">
        <f t="shared" si="2"/>
        <v>74.22</v>
      </c>
      <c r="J149" s="234" t="s">
        <v>459</v>
      </c>
    </row>
    <row r="150" spans="1:10" s="154" customFormat="1" ht="15.75" x14ac:dyDescent="0.25">
      <c r="A150" s="233">
        <v>42706</v>
      </c>
      <c r="B150" s="234" t="s">
        <v>3127</v>
      </c>
      <c r="C150" s="234" t="s">
        <v>1704</v>
      </c>
      <c r="D150" s="234" t="s">
        <v>1109</v>
      </c>
      <c r="E150" s="234" t="s">
        <v>1110</v>
      </c>
      <c r="F150" s="234" t="s">
        <v>2713</v>
      </c>
      <c r="G150" s="235">
        <v>2</v>
      </c>
      <c r="H150" s="464">
        <v>47.2</v>
      </c>
      <c r="I150" s="235">
        <f t="shared" si="2"/>
        <v>94.4</v>
      </c>
      <c r="J150" s="234" t="s">
        <v>459</v>
      </c>
    </row>
    <row r="151" spans="1:10" s="154" customFormat="1" ht="15.75" x14ac:dyDescent="0.25">
      <c r="A151" s="233">
        <v>42706</v>
      </c>
      <c r="B151" s="234" t="s">
        <v>3127</v>
      </c>
      <c r="C151" s="234" t="s">
        <v>1206</v>
      </c>
      <c r="D151" s="234" t="s">
        <v>2290</v>
      </c>
      <c r="E151" s="234" t="s">
        <v>2295</v>
      </c>
      <c r="F151" s="234" t="s">
        <v>2713</v>
      </c>
      <c r="G151" s="235">
        <v>1</v>
      </c>
      <c r="H151" s="464">
        <v>32.71</v>
      </c>
      <c r="I151" s="235">
        <f t="shared" si="2"/>
        <v>32.71</v>
      </c>
      <c r="J151" s="234" t="s">
        <v>459</v>
      </c>
    </row>
    <row r="152" spans="1:10" s="154" customFormat="1" x14ac:dyDescent="0.25">
      <c r="A152" s="233">
        <v>42706</v>
      </c>
      <c r="B152" s="234" t="s">
        <v>3127</v>
      </c>
      <c r="C152" s="234" t="s">
        <v>888</v>
      </c>
      <c r="D152" s="234" t="s">
        <v>892</v>
      </c>
      <c r="E152" s="234" t="s">
        <v>2445</v>
      </c>
      <c r="F152" s="234" t="s">
        <v>2713</v>
      </c>
      <c r="G152" s="235">
        <v>2</v>
      </c>
      <c r="H152" s="235">
        <v>17.23</v>
      </c>
      <c r="I152" s="234">
        <f t="shared" si="2"/>
        <v>34.46</v>
      </c>
      <c r="J152" s="234" t="s">
        <v>459</v>
      </c>
    </row>
    <row r="153" spans="1:10" s="154" customFormat="1" x14ac:dyDescent="0.25">
      <c r="A153" s="233">
        <v>42706</v>
      </c>
      <c r="B153" s="234"/>
      <c r="C153" s="234" t="s">
        <v>2965</v>
      </c>
      <c r="D153" s="234" t="s">
        <v>2997</v>
      </c>
      <c r="E153" s="234" t="s">
        <v>2998</v>
      </c>
      <c r="F153" s="234" t="s">
        <v>2717</v>
      </c>
      <c r="G153" s="235">
        <v>4</v>
      </c>
      <c r="H153" s="235">
        <v>33.97</v>
      </c>
      <c r="I153" s="234">
        <f t="shared" si="2"/>
        <v>135.88</v>
      </c>
      <c r="J153" s="234" t="s">
        <v>3123</v>
      </c>
    </row>
    <row r="154" spans="1:10" s="154" customFormat="1" x14ac:dyDescent="0.25">
      <c r="A154" s="233">
        <v>42709</v>
      </c>
      <c r="B154" s="234" t="s">
        <v>3238</v>
      </c>
      <c r="C154" s="234" t="s">
        <v>2412</v>
      </c>
      <c r="D154" s="234" t="s">
        <v>2473</v>
      </c>
      <c r="E154" s="234" t="s">
        <v>2632</v>
      </c>
      <c r="F154" s="234" t="s">
        <v>2727</v>
      </c>
      <c r="G154" s="235">
        <v>1</v>
      </c>
      <c r="H154" s="235">
        <v>32.46</v>
      </c>
      <c r="I154" s="466">
        <f t="shared" si="2"/>
        <v>32.46</v>
      </c>
      <c r="J154" s="234" t="s">
        <v>3237</v>
      </c>
    </row>
    <row r="155" spans="1:10" s="154" customFormat="1" x14ac:dyDescent="0.25">
      <c r="A155" s="233">
        <v>42709</v>
      </c>
      <c r="B155" s="234" t="s">
        <v>3238</v>
      </c>
      <c r="C155" s="234" t="s">
        <v>2412</v>
      </c>
      <c r="D155" s="234" t="s">
        <v>2473</v>
      </c>
      <c r="E155" s="234" t="s">
        <v>2426</v>
      </c>
      <c r="F155" s="234" t="s">
        <v>2727</v>
      </c>
      <c r="G155" s="235">
        <v>3</v>
      </c>
      <c r="H155" s="235">
        <v>32.46</v>
      </c>
      <c r="I155" s="466">
        <f t="shared" si="2"/>
        <v>97.38</v>
      </c>
      <c r="J155" s="234" t="s">
        <v>3237</v>
      </c>
    </row>
    <row r="156" spans="1:10" s="154" customFormat="1" x14ac:dyDescent="0.25">
      <c r="A156" s="233">
        <v>42709</v>
      </c>
      <c r="B156" s="234" t="s">
        <v>3238</v>
      </c>
      <c r="C156" s="234" t="s">
        <v>2412</v>
      </c>
      <c r="D156" s="234" t="s">
        <v>2473</v>
      </c>
      <c r="E156" s="234" t="s">
        <v>2426</v>
      </c>
      <c r="F156" s="234" t="s">
        <v>2727</v>
      </c>
      <c r="G156" s="235">
        <v>2</v>
      </c>
      <c r="H156" s="235">
        <v>32.46</v>
      </c>
      <c r="I156" s="466">
        <f t="shared" si="2"/>
        <v>64.92</v>
      </c>
      <c r="J156" s="234" t="s">
        <v>3237</v>
      </c>
    </row>
    <row r="157" spans="1:10" s="154" customFormat="1" x14ac:dyDescent="0.25">
      <c r="A157" s="233">
        <v>42709</v>
      </c>
      <c r="B157" s="234" t="s">
        <v>3238</v>
      </c>
      <c r="C157" s="234" t="s">
        <v>2412</v>
      </c>
      <c r="D157" s="234" t="s">
        <v>2473</v>
      </c>
      <c r="E157" s="234" t="s">
        <v>2426</v>
      </c>
      <c r="F157" s="234" t="s">
        <v>2727</v>
      </c>
      <c r="G157" s="235">
        <v>2</v>
      </c>
      <c r="H157" s="235">
        <v>32.46</v>
      </c>
      <c r="I157" s="466">
        <f t="shared" si="2"/>
        <v>64.92</v>
      </c>
      <c r="J157" s="234" t="s">
        <v>3237</v>
      </c>
    </row>
    <row r="158" spans="1:10" s="154" customFormat="1" x14ac:dyDescent="0.25">
      <c r="A158" s="233">
        <v>42709</v>
      </c>
      <c r="B158" s="234" t="s">
        <v>3238</v>
      </c>
      <c r="C158" s="234" t="s">
        <v>2412</v>
      </c>
      <c r="D158" s="234" t="s">
        <v>2473</v>
      </c>
      <c r="E158" s="234" t="s">
        <v>2426</v>
      </c>
      <c r="F158" s="234" t="s">
        <v>2727</v>
      </c>
      <c r="G158" s="235">
        <v>2</v>
      </c>
      <c r="H158" s="235">
        <v>32.46</v>
      </c>
      <c r="I158" s="466">
        <f t="shared" si="2"/>
        <v>64.92</v>
      </c>
      <c r="J158" s="234" t="s">
        <v>3237</v>
      </c>
    </row>
    <row r="159" spans="1:10" s="154" customFormat="1" x14ac:dyDescent="0.25">
      <c r="A159" s="233">
        <v>42709</v>
      </c>
      <c r="B159" s="234" t="s">
        <v>3238</v>
      </c>
      <c r="C159" s="234" t="s">
        <v>2397</v>
      </c>
      <c r="D159" s="234" t="s">
        <v>2402</v>
      </c>
      <c r="E159" s="234" t="s">
        <v>2630</v>
      </c>
      <c r="F159" s="234" t="s">
        <v>2727</v>
      </c>
      <c r="G159" s="235">
        <v>2</v>
      </c>
      <c r="H159" s="235">
        <v>34.659999999999997</v>
      </c>
      <c r="I159" s="466">
        <f t="shared" si="2"/>
        <v>69.319999999999993</v>
      </c>
      <c r="J159" s="234" t="s">
        <v>3237</v>
      </c>
    </row>
    <row r="160" spans="1:10" s="154" customFormat="1" x14ac:dyDescent="0.25">
      <c r="A160" s="233">
        <v>42709</v>
      </c>
      <c r="B160" s="234" t="s">
        <v>3238</v>
      </c>
      <c r="C160" s="234" t="s">
        <v>2271</v>
      </c>
      <c r="D160" s="234" t="s">
        <v>1705</v>
      </c>
      <c r="E160" s="234" t="s">
        <v>2624</v>
      </c>
      <c r="F160" s="234" t="s">
        <v>2727</v>
      </c>
      <c r="G160" s="235">
        <v>1</v>
      </c>
      <c r="H160" s="235">
        <v>35.15</v>
      </c>
      <c r="I160" s="466">
        <f t="shared" si="2"/>
        <v>35.15</v>
      </c>
      <c r="J160" s="234" t="s">
        <v>3237</v>
      </c>
    </row>
    <row r="161" spans="1:10" s="154" customFormat="1" x14ac:dyDescent="0.25">
      <c r="A161" s="233">
        <v>42709</v>
      </c>
      <c r="B161" s="234" t="s">
        <v>3238</v>
      </c>
      <c r="C161" s="234" t="s">
        <v>2271</v>
      </c>
      <c r="D161" s="234" t="s">
        <v>2358</v>
      </c>
      <c r="E161" s="234" t="s">
        <v>2625</v>
      </c>
      <c r="F161" s="234" t="s">
        <v>2727</v>
      </c>
      <c r="G161" s="235">
        <v>2</v>
      </c>
      <c r="H161" s="235">
        <v>35.15</v>
      </c>
      <c r="I161" s="466">
        <f t="shared" si="2"/>
        <v>70.3</v>
      </c>
      <c r="J161" s="234" t="s">
        <v>3237</v>
      </c>
    </row>
    <row r="162" spans="1:10" s="154" customFormat="1" x14ac:dyDescent="0.25">
      <c r="A162" s="233">
        <v>42709</v>
      </c>
      <c r="B162" s="234" t="s">
        <v>3238</v>
      </c>
      <c r="C162" s="234" t="s">
        <v>2271</v>
      </c>
      <c r="D162" s="234" t="s">
        <v>2358</v>
      </c>
      <c r="E162" s="234" t="s">
        <v>2625</v>
      </c>
      <c r="F162" s="234" t="s">
        <v>2727</v>
      </c>
      <c r="G162" s="235">
        <v>2</v>
      </c>
      <c r="H162" s="235">
        <v>35.15</v>
      </c>
      <c r="I162" s="466">
        <f t="shared" si="2"/>
        <v>70.3</v>
      </c>
      <c r="J162" s="234" t="s">
        <v>3237</v>
      </c>
    </row>
    <row r="163" spans="1:10" s="154" customFormat="1" x14ac:dyDescent="0.25">
      <c r="A163" s="233">
        <v>42709</v>
      </c>
      <c r="B163" s="234" t="s">
        <v>3238</v>
      </c>
      <c r="C163" s="234" t="s">
        <v>2271</v>
      </c>
      <c r="D163" s="234" t="s">
        <v>2358</v>
      </c>
      <c r="E163" s="234" t="s">
        <v>2625</v>
      </c>
      <c r="F163" s="234" t="s">
        <v>2727</v>
      </c>
      <c r="G163" s="235">
        <v>2</v>
      </c>
      <c r="H163" s="235">
        <v>35.15</v>
      </c>
      <c r="I163" s="466">
        <f t="shared" si="2"/>
        <v>70.3</v>
      </c>
      <c r="J163" s="234" t="s">
        <v>3237</v>
      </c>
    </row>
    <row r="164" spans="1:10" s="154" customFormat="1" x14ac:dyDescent="0.25">
      <c r="A164" s="233">
        <v>42709</v>
      </c>
      <c r="B164" s="234" t="s">
        <v>3238</v>
      </c>
      <c r="C164" s="234" t="s">
        <v>2271</v>
      </c>
      <c r="D164" s="234" t="s">
        <v>2358</v>
      </c>
      <c r="E164" s="234" t="s">
        <v>2625</v>
      </c>
      <c r="F164" s="234" t="s">
        <v>2727</v>
      </c>
      <c r="G164" s="235">
        <v>1</v>
      </c>
      <c r="H164" s="235">
        <v>35.15</v>
      </c>
      <c r="I164" s="466">
        <f t="shared" si="2"/>
        <v>35.15</v>
      </c>
      <c r="J164" s="234" t="s">
        <v>3237</v>
      </c>
    </row>
    <row r="165" spans="1:10" s="154" customFormat="1" x14ac:dyDescent="0.25">
      <c r="A165" s="233">
        <v>42709</v>
      </c>
      <c r="B165" s="234" t="s">
        <v>3238</v>
      </c>
      <c r="C165" s="234" t="s">
        <v>2679</v>
      </c>
      <c r="D165" s="234" t="s">
        <v>2513</v>
      </c>
      <c r="E165" s="234" t="s">
        <v>2692</v>
      </c>
      <c r="F165" s="234" t="s">
        <v>2727</v>
      </c>
      <c r="G165" s="235">
        <v>2</v>
      </c>
      <c r="H165" s="235">
        <v>69.84</v>
      </c>
      <c r="I165" s="466">
        <f t="shared" si="2"/>
        <v>139.68</v>
      </c>
      <c r="J165" s="234" t="s">
        <v>3237</v>
      </c>
    </row>
    <row r="166" spans="1:10" s="154" customFormat="1" x14ac:dyDescent="0.25">
      <c r="A166" s="233">
        <v>42709</v>
      </c>
      <c r="B166" s="234" t="s">
        <v>3238</v>
      </c>
      <c r="C166" s="234" t="s">
        <v>2588</v>
      </c>
      <c r="D166" s="234" t="s">
        <v>2659</v>
      </c>
      <c r="E166" s="234" t="s">
        <v>2668</v>
      </c>
      <c r="F166" s="234" t="s">
        <v>2727</v>
      </c>
      <c r="G166" s="235">
        <v>1</v>
      </c>
      <c r="H166" s="235">
        <v>37.22</v>
      </c>
      <c r="I166" s="466">
        <f t="shared" si="2"/>
        <v>37.22</v>
      </c>
      <c r="J166" s="234" t="s">
        <v>3237</v>
      </c>
    </row>
    <row r="167" spans="1:10" s="154" customFormat="1" x14ac:dyDescent="0.25">
      <c r="A167" s="233">
        <v>42709</v>
      </c>
      <c r="B167" s="234" t="s">
        <v>3238</v>
      </c>
      <c r="C167" s="234" t="s">
        <v>2412</v>
      </c>
      <c r="D167" s="234" t="s">
        <v>2684</v>
      </c>
      <c r="E167" s="234" t="s">
        <v>2696</v>
      </c>
      <c r="F167" s="234" t="s">
        <v>2727</v>
      </c>
      <c r="G167" s="235">
        <v>1</v>
      </c>
      <c r="H167" s="235">
        <v>30.35</v>
      </c>
      <c r="I167" s="466">
        <f t="shared" si="2"/>
        <v>30.35</v>
      </c>
      <c r="J167" s="234" t="s">
        <v>3237</v>
      </c>
    </row>
    <row r="168" spans="1:10" s="154" customFormat="1" x14ac:dyDescent="0.25">
      <c r="A168" s="233">
        <v>42709</v>
      </c>
      <c r="B168" s="234" t="s">
        <v>3238</v>
      </c>
      <c r="C168" s="234" t="s">
        <v>2412</v>
      </c>
      <c r="D168" s="234" t="s">
        <v>2683</v>
      </c>
      <c r="E168" s="234" t="s">
        <v>2426</v>
      </c>
      <c r="F168" s="234" t="s">
        <v>2727</v>
      </c>
      <c r="G168" s="235">
        <v>1</v>
      </c>
      <c r="H168" s="235">
        <v>31.78</v>
      </c>
      <c r="I168" s="466">
        <f t="shared" si="2"/>
        <v>31.78</v>
      </c>
      <c r="J168" s="234" t="s">
        <v>3237</v>
      </c>
    </row>
    <row r="169" spans="1:10" s="154" customFormat="1" x14ac:dyDescent="0.25">
      <c r="A169" s="233">
        <v>42709</v>
      </c>
      <c r="B169" s="234" t="s">
        <v>3238</v>
      </c>
      <c r="C169" s="234" t="s">
        <v>2477</v>
      </c>
      <c r="D169" s="234" t="s">
        <v>2532</v>
      </c>
      <c r="E169" s="234" t="s">
        <v>2629</v>
      </c>
      <c r="F169" s="234" t="s">
        <v>2727</v>
      </c>
      <c r="G169" s="235">
        <v>2</v>
      </c>
      <c r="H169" s="235">
        <v>35</v>
      </c>
      <c r="I169" s="466">
        <f t="shared" si="2"/>
        <v>70</v>
      </c>
      <c r="J169" s="234" t="s">
        <v>3237</v>
      </c>
    </row>
    <row r="170" spans="1:10" s="154" customFormat="1" x14ac:dyDescent="0.25">
      <c r="A170" s="233">
        <v>42709</v>
      </c>
      <c r="B170" s="234" t="s">
        <v>3238</v>
      </c>
      <c r="C170" s="234" t="s">
        <v>2477</v>
      </c>
      <c r="D170" s="234" t="s">
        <v>2533</v>
      </c>
      <c r="E170" s="234" t="s">
        <v>2629</v>
      </c>
      <c r="F170" s="234" t="s">
        <v>2727</v>
      </c>
      <c r="G170" s="235">
        <v>1</v>
      </c>
      <c r="H170" s="235">
        <v>35</v>
      </c>
      <c r="I170" s="466">
        <f t="shared" si="2"/>
        <v>35</v>
      </c>
      <c r="J170" s="234" t="s">
        <v>3237</v>
      </c>
    </row>
    <row r="171" spans="1:10" s="154" customFormat="1" x14ac:dyDescent="0.25">
      <c r="A171" s="233">
        <v>42709</v>
      </c>
      <c r="B171" s="234" t="s">
        <v>3239</v>
      </c>
      <c r="C171" s="234" t="s">
        <v>2397</v>
      </c>
      <c r="D171" s="234" t="s">
        <v>2518</v>
      </c>
      <c r="E171" s="234" t="s">
        <v>2631</v>
      </c>
      <c r="F171" s="234" t="s">
        <v>2727</v>
      </c>
      <c r="G171" s="235">
        <v>1</v>
      </c>
      <c r="H171" s="235">
        <v>38.22</v>
      </c>
      <c r="I171" s="466">
        <f t="shared" si="2"/>
        <v>38.22</v>
      </c>
      <c r="J171" s="234" t="s">
        <v>3237</v>
      </c>
    </row>
    <row r="172" spans="1:10" s="154" customFormat="1" x14ac:dyDescent="0.25">
      <c r="A172" s="233">
        <v>42709</v>
      </c>
      <c r="B172" s="234" t="s">
        <v>3239</v>
      </c>
      <c r="C172" s="234" t="s">
        <v>2768</v>
      </c>
      <c r="D172" s="234" t="s">
        <v>2778</v>
      </c>
      <c r="E172" s="234" t="s">
        <v>2779</v>
      </c>
      <c r="F172" s="234" t="s">
        <v>2727</v>
      </c>
      <c r="G172" s="235">
        <v>1</v>
      </c>
      <c r="H172" s="235">
        <v>14</v>
      </c>
      <c r="I172" s="466">
        <f t="shared" si="2"/>
        <v>14</v>
      </c>
      <c r="J172" s="234" t="s">
        <v>3237</v>
      </c>
    </row>
    <row r="173" spans="1:10" s="154" customFormat="1" x14ac:dyDescent="0.25">
      <c r="A173" s="233">
        <v>42709</v>
      </c>
      <c r="B173" s="234" t="s">
        <v>3239</v>
      </c>
      <c r="C173" s="234" t="s">
        <v>2359</v>
      </c>
      <c r="D173" s="234" t="s">
        <v>2360</v>
      </c>
      <c r="E173" s="234" t="s">
        <v>2628</v>
      </c>
      <c r="F173" s="234" t="s">
        <v>2727</v>
      </c>
      <c r="G173" s="235">
        <v>1</v>
      </c>
      <c r="H173" s="235">
        <v>35</v>
      </c>
      <c r="I173" s="466">
        <f t="shared" si="2"/>
        <v>35</v>
      </c>
      <c r="J173" s="234" t="s">
        <v>3237</v>
      </c>
    </row>
    <row r="174" spans="1:10" s="154" customFormat="1" x14ac:dyDescent="0.25">
      <c r="A174" s="233">
        <v>42709</v>
      </c>
      <c r="B174" s="234" t="s">
        <v>3239</v>
      </c>
      <c r="C174" s="234" t="s">
        <v>2433</v>
      </c>
      <c r="D174" s="234" t="s">
        <v>2361</v>
      </c>
      <c r="E174" s="234" t="s">
        <v>2149</v>
      </c>
      <c r="F174" s="234" t="s">
        <v>2727</v>
      </c>
      <c r="G174" s="235">
        <v>1</v>
      </c>
      <c r="H174" s="235">
        <v>30.64</v>
      </c>
      <c r="I174" s="466">
        <f t="shared" si="2"/>
        <v>30.64</v>
      </c>
      <c r="J174" s="234" t="s">
        <v>3237</v>
      </c>
    </row>
    <row r="175" spans="1:10" s="154" customFormat="1" x14ac:dyDescent="0.25">
      <c r="A175" s="233">
        <v>42709</v>
      </c>
      <c r="B175" s="234" t="s">
        <v>3239</v>
      </c>
      <c r="C175" s="234" t="s">
        <v>2433</v>
      </c>
      <c r="D175" s="234" t="s">
        <v>2361</v>
      </c>
      <c r="E175" s="234" t="s">
        <v>2149</v>
      </c>
      <c r="F175" s="234" t="s">
        <v>2727</v>
      </c>
      <c r="G175" s="235">
        <v>1</v>
      </c>
      <c r="H175" s="235">
        <v>30.64</v>
      </c>
      <c r="I175" s="466">
        <f t="shared" si="2"/>
        <v>30.64</v>
      </c>
      <c r="J175" s="234" t="s">
        <v>3237</v>
      </c>
    </row>
    <row r="176" spans="1:10" s="154" customFormat="1" x14ac:dyDescent="0.25">
      <c r="A176" s="233">
        <v>42709</v>
      </c>
      <c r="B176" s="234" t="s">
        <v>3239</v>
      </c>
      <c r="C176" s="234" t="s">
        <v>2332</v>
      </c>
      <c r="D176" s="234" t="s">
        <v>1246</v>
      </c>
      <c r="E176" s="234" t="s">
        <v>2627</v>
      </c>
      <c r="F176" s="234" t="s">
        <v>2727</v>
      </c>
      <c r="G176" s="235">
        <v>2</v>
      </c>
      <c r="H176" s="235">
        <v>90.36</v>
      </c>
      <c r="I176" s="466">
        <f t="shared" si="2"/>
        <v>180.72</v>
      </c>
      <c r="J176" s="234" t="s">
        <v>3237</v>
      </c>
    </row>
    <row r="177" spans="1:10" s="154" customFormat="1" x14ac:dyDescent="0.25">
      <c r="A177" s="233">
        <v>42709</v>
      </c>
      <c r="B177" s="234" t="s">
        <v>3239</v>
      </c>
      <c r="C177" s="234" t="s">
        <v>1394</v>
      </c>
      <c r="D177" s="234" t="s">
        <v>1437</v>
      </c>
      <c r="E177" s="234" t="s">
        <v>2780</v>
      </c>
      <c r="F177" s="234" t="s">
        <v>2727</v>
      </c>
      <c r="G177" s="235">
        <v>1</v>
      </c>
      <c r="H177" s="235">
        <v>36.5</v>
      </c>
      <c r="I177" s="466">
        <f t="shared" si="2"/>
        <v>36.5</v>
      </c>
      <c r="J177" s="234" t="s">
        <v>3237</v>
      </c>
    </row>
    <row r="178" spans="1:10" s="154" customFormat="1" x14ac:dyDescent="0.25">
      <c r="A178" s="233">
        <v>42709</v>
      </c>
      <c r="B178" s="234" t="s">
        <v>3239</v>
      </c>
      <c r="C178" s="234" t="s">
        <v>2335</v>
      </c>
      <c r="D178" s="234" t="s">
        <v>2363</v>
      </c>
      <c r="E178" s="234" t="s">
        <v>2626</v>
      </c>
      <c r="F178" s="234" t="s">
        <v>2727</v>
      </c>
      <c r="G178" s="235">
        <v>2</v>
      </c>
      <c r="H178" s="235">
        <v>67.12</v>
      </c>
      <c r="I178" s="466">
        <f t="shared" si="2"/>
        <v>134.24</v>
      </c>
      <c r="J178" s="234" t="s">
        <v>3237</v>
      </c>
    </row>
    <row r="179" spans="1:10" s="154" customFormat="1" x14ac:dyDescent="0.25">
      <c r="A179" s="233">
        <v>42709</v>
      </c>
      <c r="B179" s="234" t="s">
        <v>3239</v>
      </c>
      <c r="C179" s="234" t="s">
        <v>2861</v>
      </c>
      <c r="D179" s="234" t="s">
        <v>2686</v>
      </c>
      <c r="E179" s="234" t="s">
        <v>2697</v>
      </c>
      <c r="F179" s="234" t="s">
        <v>2727</v>
      </c>
      <c r="G179" s="235">
        <v>1</v>
      </c>
      <c r="H179" s="235">
        <v>34.81</v>
      </c>
      <c r="I179" s="466">
        <f t="shared" si="2"/>
        <v>34.81</v>
      </c>
      <c r="J179" s="234" t="s">
        <v>3237</v>
      </c>
    </row>
    <row r="180" spans="1:10" s="154" customFormat="1" x14ac:dyDescent="0.25">
      <c r="A180" s="233">
        <v>42709</v>
      </c>
      <c r="B180" s="234" t="s">
        <v>3240</v>
      </c>
      <c r="C180" s="234" t="s">
        <v>2873</v>
      </c>
      <c r="D180" s="234" t="s">
        <v>2874</v>
      </c>
      <c r="E180" s="234" t="s">
        <v>2875</v>
      </c>
      <c r="F180" s="234" t="s">
        <v>2727</v>
      </c>
      <c r="G180" s="235">
        <v>2</v>
      </c>
      <c r="H180" s="235">
        <v>32.130000000000003</v>
      </c>
      <c r="I180" s="466">
        <f t="shared" si="2"/>
        <v>64.260000000000005</v>
      </c>
      <c r="J180" s="234" t="s">
        <v>3237</v>
      </c>
    </row>
    <row r="181" spans="1:10" s="154" customFormat="1" x14ac:dyDescent="0.25">
      <c r="A181" s="233">
        <v>42709</v>
      </c>
      <c r="B181" s="234" t="s">
        <v>3240</v>
      </c>
      <c r="C181" s="234" t="s">
        <v>2889</v>
      </c>
      <c r="D181" s="234" t="s">
        <v>2933</v>
      </c>
      <c r="E181" s="234" t="s">
        <v>2934</v>
      </c>
      <c r="F181" s="234" t="s">
        <v>2727</v>
      </c>
      <c r="G181" s="235">
        <v>1</v>
      </c>
      <c r="H181" s="235">
        <v>31.78</v>
      </c>
      <c r="I181" s="466">
        <f t="shared" si="2"/>
        <v>31.78</v>
      </c>
      <c r="J181" s="234" t="s">
        <v>3237</v>
      </c>
    </row>
    <row r="182" spans="1:10" s="154" customFormat="1" x14ac:dyDescent="0.25">
      <c r="A182" s="233">
        <v>42709</v>
      </c>
      <c r="B182" s="234" t="s">
        <v>3240</v>
      </c>
      <c r="C182" s="234" t="s">
        <v>2873</v>
      </c>
      <c r="D182" s="234" t="s">
        <v>2935</v>
      </c>
      <c r="E182" s="234" t="s">
        <v>2936</v>
      </c>
      <c r="F182" s="234" t="s">
        <v>2727</v>
      </c>
      <c r="G182" s="235">
        <v>1</v>
      </c>
      <c r="H182" s="235">
        <v>32.130000000000003</v>
      </c>
      <c r="I182" s="466">
        <f t="shared" si="2"/>
        <v>32.130000000000003</v>
      </c>
      <c r="J182" s="234" t="s">
        <v>3237</v>
      </c>
    </row>
    <row r="183" spans="1:10" s="154" customFormat="1" x14ac:dyDescent="0.25">
      <c r="A183" s="233">
        <v>42709</v>
      </c>
      <c r="B183" s="234" t="s">
        <v>3240</v>
      </c>
      <c r="C183" s="234" t="s">
        <v>2873</v>
      </c>
      <c r="D183" s="234" t="s">
        <v>2900</v>
      </c>
      <c r="E183" s="234" t="s">
        <v>2901</v>
      </c>
      <c r="F183" s="234" t="s">
        <v>2727</v>
      </c>
      <c r="G183" s="235">
        <v>2</v>
      </c>
      <c r="H183" s="235">
        <v>32.130000000000003</v>
      </c>
      <c r="I183" s="466">
        <f t="shared" si="2"/>
        <v>64.260000000000005</v>
      </c>
      <c r="J183" s="234" t="s">
        <v>3237</v>
      </c>
    </row>
    <row r="184" spans="1:10" s="154" customFormat="1" x14ac:dyDescent="0.25">
      <c r="A184" s="233">
        <v>42709</v>
      </c>
      <c r="B184" s="234" t="s">
        <v>3240</v>
      </c>
      <c r="C184" s="234" t="s">
        <v>2271</v>
      </c>
      <c r="D184" s="234" t="s">
        <v>2358</v>
      </c>
      <c r="E184" s="234" t="s">
        <v>232</v>
      </c>
      <c r="F184" s="234" t="s">
        <v>2727</v>
      </c>
      <c r="G184" s="235">
        <v>2</v>
      </c>
      <c r="H184" s="235">
        <v>35.15</v>
      </c>
      <c r="I184" s="466">
        <f t="shared" si="2"/>
        <v>70.3</v>
      </c>
      <c r="J184" s="234" t="s">
        <v>3237</v>
      </c>
    </row>
    <row r="185" spans="1:10" s="154" customFormat="1" x14ac:dyDescent="0.25">
      <c r="A185" s="233">
        <v>42709</v>
      </c>
      <c r="B185" s="234" t="s">
        <v>3240</v>
      </c>
      <c r="C185" s="234" t="s">
        <v>3023</v>
      </c>
      <c r="D185" s="234" t="s">
        <v>2689</v>
      </c>
      <c r="E185" s="234" t="s">
        <v>2700</v>
      </c>
      <c r="F185" s="234" t="s">
        <v>2727</v>
      </c>
      <c r="G185" s="235">
        <v>2</v>
      </c>
      <c r="H185" s="235">
        <v>31.06</v>
      </c>
      <c r="I185" s="466">
        <f t="shared" si="2"/>
        <v>62.12</v>
      </c>
      <c r="J185" s="234" t="s">
        <v>3237</v>
      </c>
    </row>
    <row r="186" spans="1:10" s="154" customFormat="1" x14ac:dyDescent="0.25">
      <c r="A186" s="233">
        <v>42709</v>
      </c>
      <c r="B186" s="234" t="s">
        <v>3240</v>
      </c>
      <c r="C186" s="234" t="s">
        <v>3027</v>
      </c>
      <c r="D186" s="234" t="s">
        <v>3036</v>
      </c>
      <c r="E186" s="234" t="s">
        <v>3048</v>
      </c>
      <c r="F186" s="234" t="s">
        <v>2727</v>
      </c>
      <c r="G186" s="235">
        <v>3</v>
      </c>
      <c r="H186" s="235">
        <v>31.6</v>
      </c>
      <c r="I186" s="466">
        <f t="shared" si="2"/>
        <v>94.800000000000011</v>
      </c>
      <c r="J186" s="234" t="s">
        <v>3237</v>
      </c>
    </row>
    <row r="187" spans="1:10" s="154" customFormat="1" x14ac:dyDescent="0.25">
      <c r="A187" s="233">
        <v>42709</v>
      </c>
      <c r="B187" s="234" t="s">
        <v>3240</v>
      </c>
      <c r="C187" s="234" t="s">
        <v>3027</v>
      </c>
      <c r="D187" s="234" t="s">
        <v>3060</v>
      </c>
      <c r="E187" s="234" t="s">
        <v>3063</v>
      </c>
      <c r="F187" s="234" t="s">
        <v>2727</v>
      </c>
      <c r="G187" s="235">
        <v>4</v>
      </c>
      <c r="H187" s="235">
        <v>31.6</v>
      </c>
      <c r="I187" s="466">
        <f t="shared" si="2"/>
        <v>126.4</v>
      </c>
      <c r="J187" s="234" t="s">
        <v>3237</v>
      </c>
    </row>
    <row r="188" spans="1:10" s="154" customFormat="1" x14ac:dyDescent="0.25">
      <c r="A188" s="233">
        <v>42709</v>
      </c>
      <c r="B188" s="234" t="s">
        <v>3241</v>
      </c>
      <c r="C188" s="234" t="s">
        <v>3027</v>
      </c>
      <c r="D188" s="234" t="s">
        <v>3038</v>
      </c>
      <c r="E188" s="234" t="s">
        <v>3050</v>
      </c>
      <c r="F188" s="234" t="s">
        <v>2727</v>
      </c>
      <c r="G188" s="235">
        <v>3</v>
      </c>
      <c r="H188" s="235">
        <v>31.6</v>
      </c>
      <c r="I188" s="466">
        <f t="shared" si="2"/>
        <v>94.800000000000011</v>
      </c>
      <c r="J188" s="234" t="s">
        <v>3237</v>
      </c>
    </row>
    <row r="189" spans="1:10" s="154" customFormat="1" x14ac:dyDescent="0.25">
      <c r="A189" s="233">
        <v>42709</v>
      </c>
      <c r="B189" s="234" t="s">
        <v>3241</v>
      </c>
      <c r="C189" s="234" t="s">
        <v>3028</v>
      </c>
      <c r="D189" s="234" t="s">
        <v>3036</v>
      </c>
      <c r="E189" s="234" t="s">
        <v>3048</v>
      </c>
      <c r="F189" s="234" t="s">
        <v>2727</v>
      </c>
      <c r="G189" s="235">
        <v>1</v>
      </c>
      <c r="H189" s="235">
        <v>31.6</v>
      </c>
      <c r="I189" s="466">
        <f t="shared" si="2"/>
        <v>31.6</v>
      </c>
      <c r="J189" s="234" t="s">
        <v>3237</v>
      </c>
    </row>
    <row r="190" spans="1:10" s="154" customFormat="1" x14ac:dyDescent="0.25">
      <c r="A190" s="233">
        <v>42709</v>
      </c>
      <c r="B190" s="234" t="s">
        <v>3241</v>
      </c>
      <c r="C190" s="234" t="s">
        <v>3028</v>
      </c>
      <c r="D190" s="234" t="s">
        <v>3060</v>
      </c>
      <c r="E190" s="234" t="s">
        <v>3063</v>
      </c>
      <c r="F190" s="234" t="s">
        <v>2727</v>
      </c>
      <c r="G190" s="235">
        <v>3</v>
      </c>
      <c r="H190" s="235">
        <v>31.6</v>
      </c>
      <c r="I190" s="466">
        <f t="shared" si="2"/>
        <v>94.800000000000011</v>
      </c>
      <c r="J190" s="234" t="s">
        <v>3237</v>
      </c>
    </row>
    <row r="191" spans="1:10" s="154" customFormat="1" x14ac:dyDescent="0.25">
      <c r="A191" s="233">
        <v>42709</v>
      </c>
      <c r="B191" s="234" t="s">
        <v>3241</v>
      </c>
      <c r="C191" s="234" t="s">
        <v>3028</v>
      </c>
      <c r="D191" s="234" t="s">
        <v>3037</v>
      </c>
      <c r="E191" s="234" t="s">
        <v>3049</v>
      </c>
      <c r="F191" s="234" t="s">
        <v>2727</v>
      </c>
      <c r="G191" s="235">
        <v>2</v>
      </c>
      <c r="H191" s="235">
        <v>31.6</v>
      </c>
      <c r="I191" s="466">
        <f t="shared" si="2"/>
        <v>63.2</v>
      </c>
      <c r="J191" s="234" t="s">
        <v>3237</v>
      </c>
    </row>
    <row r="192" spans="1:10" s="154" customFormat="1" x14ac:dyDescent="0.25">
      <c r="A192" s="233">
        <v>42709</v>
      </c>
      <c r="B192" s="234" t="s">
        <v>3241</v>
      </c>
      <c r="C192" s="234" t="s">
        <v>3028</v>
      </c>
      <c r="D192" s="234" t="s">
        <v>3038</v>
      </c>
      <c r="E192" s="234" t="s">
        <v>3050</v>
      </c>
      <c r="F192" s="234" t="s">
        <v>2727</v>
      </c>
      <c r="G192" s="235">
        <v>3</v>
      </c>
      <c r="H192" s="235">
        <v>31.6</v>
      </c>
      <c r="I192" s="466">
        <f t="shared" si="2"/>
        <v>94.800000000000011</v>
      </c>
      <c r="J192" s="234" t="s">
        <v>3237</v>
      </c>
    </row>
    <row r="193" spans="1:10" s="463" customFormat="1" x14ac:dyDescent="0.25">
      <c r="A193" s="462">
        <v>42710</v>
      </c>
      <c r="B193" s="449"/>
      <c r="C193" s="449" t="s">
        <v>2479</v>
      </c>
      <c r="D193" s="449" t="s">
        <v>2487</v>
      </c>
      <c r="E193" s="449" t="s">
        <v>2499</v>
      </c>
      <c r="F193" s="449" t="s">
        <v>2713</v>
      </c>
      <c r="G193" s="450">
        <v>1</v>
      </c>
      <c r="H193" s="450">
        <v>76.12</v>
      </c>
      <c r="I193" s="450">
        <f t="shared" si="2"/>
        <v>76.12</v>
      </c>
      <c r="J193" s="449" t="s">
        <v>3243</v>
      </c>
    </row>
    <row r="194" spans="1:10" s="154" customFormat="1" x14ac:dyDescent="0.25">
      <c r="A194" s="233">
        <v>42710</v>
      </c>
      <c r="B194" s="234"/>
      <c r="C194" s="234" t="s">
        <v>2873</v>
      </c>
      <c r="D194" s="234" t="s">
        <v>2874</v>
      </c>
      <c r="E194" s="234" t="s">
        <v>2875</v>
      </c>
      <c r="F194" s="234" t="s">
        <v>2717</v>
      </c>
      <c r="G194" s="235">
        <v>1</v>
      </c>
      <c r="H194" s="235">
        <v>32.130000000000003</v>
      </c>
      <c r="I194" s="234">
        <f t="shared" si="2"/>
        <v>32.130000000000003</v>
      </c>
      <c r="J194" s="234" t="s">
        <v>3079</v>
      </c>
    </row>
    <row r="195" spans="1:10" s="154" customFormat="1" x14ac:dyDescent="0.25">
      <c r="A195" s="233">
        <v>42711</v>
      </c>
      <c r="B195" s="234" t="s">
        <v>3236</v>
      </c>
      <c r="C195" s="234" t="s">
        <v>1334</v>
      </c>
      <c r="D195" s="234" t="s">
        <v>1338</v>
      </c>
      <c r="E195" s="234" t="s">
        <v>1339</v>
      </c>
      <c r="F195" s="234" t="s">
        <v>2713</v>
      </c>
      <c r="G195" s="235">
        <v>5</v>
      </c>
      <c r="H195" s="234">
        <v>32.29</v>
      </c>
      <c r="I195" s="235">
        <f t="shared" si="2"/>
        <v>161.44999999999999</v>
      </c>
      <c r="J195" s="234" t="s">
        <v>3132</v>
      </c>
    </row>
    <row r="196" spans="1:10" s="154" customFormat="1" x14ac:dyDescent="0.25">
      <c r="A196" s="233">
        <v>42711</v>
      </c>
      <c r="B196" s="234" t="s">
        <v>3236</v>
      </c>
      <c r="C196" s="234" t="s">
        <v>969</v>
      </c>
      <c r="D196" s="234" t="s">
        <v>992</v>
      </c>
      <c r="E196" s="234" t="s">
        <v>993</v>
      </c>
      <c r="F196" s="234" t="s">
        <v>2713</v>
      </c>
      <c r="G196" s="235">
        <v>2</v>
      </c>
      <c r="H196" s="234">
        <v>36.15</v>
      </c>
      <c r="I196" s="235">
        <f t="shared" si="2"/>
        <v>72.3</v>
      </c>
      <c r="J196" s="234" t="s">
        <v>3132</v>
      </c>
    </row>
    <row r="197" spans="1:10" s="154" customFormat="1" x14ac:dyDescent="0.25">
      <c r="A197" s="233">
        <v>42711</v>
      </c>
      <c r="B197" s="234" t="s">
        <v>3236</v>
      </c>
      <c r="C197" s="234" t="s">
        <v>2481</v>
      </c>
      <c r="D197" s="234" t="s">
        <v>2656</v>
      </c>
      <c r="E197" s="234" t="s">
        <v>2657</v>
      </c>
      <c r="F197" s="234" t="s">
        <v>2713</v>
      </c>
      <c r="G197" s="235">
        <v>3</v>
      </c>
      <c r="H197" s="234">
        <v>32.11</v>
      </c>
      <c r="I197" s="235">
        <f t="shared" si="2"/>
        <v>96.33</v>
      </c>
      <c r="J197" s="234" t="s">
        <v>3132</v>
      </c>
    </row>
    <row r="198" spans="1:10" s="154" customFormat="1" x14ac:dyDescent="0.25">
      <c r="A198" s="233">
        <v>42711</v>
      </c>
      <c r="B198" s="234" t="s">
        <v>3234</v>
      </c>
      <c r="C198" s="234" t="s">
        <v>2143</v>
      </c>
      <c r="D198" s="234" t="s">
        <v>2136</v>
      </c>
      <c r="E198" s="234" t="s">
        <v>2137</v>
      </c>
      <c r="F198" s="234" t="s">
        <v>2713</v>
      </c>
      <c r="G198" s="235">
        <v>4</v>
      </c>
      <c r="H198" s="234">
        <v>34.71</v>
      </c>
      <c r="I198" s="235">
        <f t="shared" ref="I198:I265" si="3">G198*H198</f>
        <v>138.84</v>
      </c>
      <c r="J198" s="234" t="s">
        <v>3235</v>
      </c>
    </row>
    <row r="199" spans="1:10" s="154" customFormat="1" x14ac:dyDescent="0.25">
      <c r="A199" s="233">
        <v>42716</v>
      </c>
      <c r="B199" s="234"/>
      <c r="C199" s="234" t="s">
        <v>628</v>
      </c>
      <c r="D199" s="234" t="s">
        <v>634</v>
      </c>
      <c r="E199" s="234" t="s">
        <v>635</v>
      </c>
      <c r="F199" s="234" t="s">
        <v>2713</v>
      </c>
      <c r="G199" s="235">
        <v>4</v>
      </c>
      <c r="H199" s="234">
        <v>14.38</v>
      </c>
      <c r="I199" s="234">
        <f t="shared" si="3"/>
        <v>57.52</v>
      </c>
      <c r="J199" s="234" t="s">
        <v>3242</v>
      </c>
    </row>
    <row r="200" spans="1:10" s="154" customFormat="1" x14ac:dyDescent="0.25">
      <c r="A200" s="233">
        <v>42723</v>
      </c>
      <c r="B200" s="234"/>
      <c r="C200" s="234" t="s">
        <v>2211</v>
      </c>
      <c r="D200" s="234" t="s">
        <v>2185</v>
      </c>
      <c r="E200" s="234" t="s">
        <v>2186</v>
      </c>
      <c r="F200" s="234" t="s">
        <v>2713</v>
      </c>
      <c r="G200" s="235">
        <v>11</v>
      </c>
      <c r="H200" s="234">
        <v>31.36</v>
      </c>
      <c r="I200" s="234">
        <f t="shared" si="3"/>
        <v>344.96</v>
      </c>
      <c r="J200" s="234" t="s">
        <v>3235</v>
      </c>
    </row>
    <row r="201" spans="1:10" s="154" customFormat="1" x14ac:dyDescent="0.25">
      <c r="A201" s="233">
        <v>42723</v>
      </c>
      <c r="B201" s="234"/>
      <c r="C201" s="234" t="s">
        <v>3137</v>
      </c>
      <c r="D201" s="234" t="s">
        <v>2896</v>
      </c>
      <c r="E201" s="234" t="s">
        <v>2897</v>
      </c>
      <c r="F201" s="234" t="s">
        <v>2713</v>
      </c>
      <c r="G201" s="235">
        <v>1</v>
      </c>
      <c r="H201" s="234">
        <v>37.69</v>
      </c>
      <c r="I201" s="234">
        <f t="shared" si="3"/>
        <v>37.69</v>
      </c>
      <c r="J201" s="234" t="s">
        <v>3244</v>
      </c>
    </row>
    <row r="202" spans="1:10" s="154" customFormat="1" x14ac:dyDescent="0.25">
      <c r="A202" s="233">
        <v>42723</v>
      </c>
      <c r="B202" s="234"/>
      <c r="C202" s="234" t="s">
        <v>2412</v>
      </c>
      <c r="D202" s="234" t="s">
        <v>2683</v>
      </c>
      <c r="E202" s="234" t="s">
        <v>2426</v>
      </c>
      <c r="F202" s="234" t="s">
        <v>2717</v>
      </c>
      <c r="G202" s="235">
        <v>1</v>
      </c>
      <c r="H202" s="234">
        <v>31.78</v>
      </c>
      <c r="I202" s="234">
        <f t="shared" si="3"/>
        <v>31.78</v>
      </c>
      <c r="J202" s="234" t="s">
        <v>3244</v>
      </c>
    </row>
    <row r="203" spans="1:10" x14ac:dyDescent="0.25">
      <c r="A203" s="162">
        <v>42740</v>
      </c>
      <c r="B203" s="163"/>
      <c r="C203" s="163" t="s">
        <v>3016</v>
      </c>
      <c r="D203" s="163" t="s">
        <v>3030</v>
      </c>
      <c r="E203" s="163" t="s">
        <v>3041</v>
      </c>
      <c r="F203" s="163" t="s">
        <v>2713</v>
      </c>
      <c r="G203" s="164">
        <v>1</v>
      </c>
      <c r="H203" s="163">
        <v>42.75</v>
      </c>
      <c r="I203" s="163">
        <f t="shared" si="3"/>
        <v>42.75</v>
      </c>
      <c r="J203" s="163" t="s">
        <v>3123</v>
      </c>
    </row>
    <row r="204" spans="1:10" x14ac:dyDescent="0.25">
      <c r="A204" s="162">
        <v>42741</v>
      </c>
      <c r="B204" s="163"/>
      <c r="C204" s="163" t="s">
        <v>3023</v>
      </c>
      <c r="D204" s="163" t="s">
        <v>2904</v>
      </c>
      <c r="E204" s="163" t="s">
        <v>2905</v>
      </c>
      <c r="F204" s="163" t="s">
        <v>2713</v>
      </c>
      <c r="G204" s="164">
        <v>1</v>
      </c>
      <c r="H204" s="163">
        <v>17.72</v>
      </c>
      <c r="I204" s="234">
        <f t="shared" si="3"/>
        <v>17.72</v>
      </c>
      <c r="J204" s="163" t="s">
        <v>3323</v>
      </c>
    </row>
    <row r="205" spans="1:10" x14ac:dyDescent="0.25">
      <c r="A205" s="162">
        <v>42741</v>
      </c>
      <c r="B205" s="163"/>
      <c r="C205" s="163" t="s">
        <v>2878</v>
      </c>
      <c r="D205" s="163" t="s">
        <v>2879</v>
      </c>
      <c r="E205" s="163" t="s">
        <v>2880</v>
      </c>
      <c r="F205" s="163" t="s">
        <v>2713</v>
      </c>
      <c r="G205" s="164">
        <v>1</v>
      </c>
      <c r="H205" s="163">
        <v>30.63</v>
      </c>
      <c r="I205" s="234">
        <f t="shared" si="3"/>
        <v>30.63</v>
      </c>
      <c r="J205" s="163" t="s">
        <v>3323</v>
      </c>
    </row>
    <row r="206" spans="1:10" x14ac:dyDescent="0.25">
      <c r="A206" s="162">
        <v>42741</v>
      </c>
      <c r="B206" s="163"/>
      <c r="C206" s="163" t="s">
        <v>2878</v>
      </c>
      <c r="D206" s="163" t="s">
        <v>2902</v>
      </c>
      <c r="E206" s="163" t="s">
        <v>2903</v>
      </c>
      <c r="F206" s="163" t="s">
        <v>2717</v>
      </c>
      <c r="G206" s="164">
        <v>1</v>
      </c>
      <c r="H206" s="163">
        <v>19.48</v>
      </c>
      <c r="I206" s="234">
        <f t="shared" si="3"/>
        <v>19.48</v>
      </c>
      <c r="J206" s="163" t="s">
        <v>3323</v>
      </c>
    </row>
    <row r="207" spans="1:10" x14ac:dyDescent="0.25">
      <c r="A207" s="162">
        <v>42741</v>
      </c>
      <c r="B207" s="163"/>
      <c r="C207" s="163" t="s">
        <v>2878</v>
      </c>
      <c r="D207" s="163" t="s">
        <v>2883</v>
      </c>
      <c r="E207" s="163" t="s">
        <v>2884</v>
      </c>
      <c r="F207" s="163" t="s">
        <v>2717</v>
      </c>
      <c r="G207" s="164">
        <v>1</v>
      </c>
      <c r="H207" s="163">
        <v>30.63</v>
      </c>
      <c r="I207" s="163">
        <f t="shared" si="3"/>
        <v>30.63</v>
      </c>
      <c r="J207" s="163" t="s">
        <v>3323</v>
      </c>
    </row>
    <row r="208" spans="1:10" x14ac:dyDescent="0.25">
      <c r="A208" s="162">
        <v>42751</v>
      </c>
      <c r="B208" s="163"/>
      <c r="C208" s="163" t="s">
        <v>3137</v>
      </c>
      <c r="D208" s="163" t="s">
        <v>3138</v>
      </c>
      <c r="E208" s="163" t="s">
        <v>3328</v>
      </c>
      <c r="F208" s="163" t="s">
        <v>2713</v>
      </c>
      <c r="G208" s="164">
        <v>1</v>
      </c>
      <c r="H208" s="163">
        <v>37.69</v>
      </c>
      <c r="I208" s="234">
        <f t="shared" si="3"/>
        <v>37.69</v>
      </c>
      <c r="J208" s="163" t="s">
        <v>3330</v>
      </c>
    </row>
    <row r="209" spans="1:11" x14ac:dyDescent="0.25">
      <c r="A209" s="162">
        <v>42751</v>
      </c>
      <c r="B209" s="163"/>
      <c r="C209" s="163" t="s">
        <v>2873</v>
      </c>
      <c r="D209" s="163" t="s">
        <v>1023</v>
      </c>
      <c r="E209" s="163" t="s">
        <v>3329</v>
      </c>
      <c r="F209" s="163" t="s">
        <v>2713</v>
      </c>
      <c r="G209" s="164">
        <v>1</v>
      </c>
      <c r="H209" s="163">
        <v>32.130000000000003</v>
      </c>
      <c r="I209" s="234">
        <f t="shared" si="3"/>
        <v>32.130000000000003</v>
      </c>
      <c r="J209" s="163" t="s">
        <v>3330</v>
      </c>
    </row>
    <row r="210" spans="1:11" x14ac:dyDescent="0.25">
      <c r="A210" s="162">
        <v>42752</v>
      </c>
      <c r="B210" s="163" t="s">
        <v>3327</v>
      </c>
      <c r="C210" s="163" t="s">
        <v>2605</v>
      </c>
      <c r="D210" s="234" t="s">
        <v>2566</v>
      </c>
      <c r="E210" s="163" t="s">
        <v>2647</v>
      </c>
      <c r="F210" s="163" t="s">
        <v>2713</v>
      </c>
      <c r="G210" s="164">
        <v>1</v>
      </c>
      <c r="H210" s="163">
        <v>105.1</v>
      </c>
      <c r="I210" s="234">
        <f t="shared" si="3"/>
        <v>105.1</v>
      </c>
      <c r="J210" s="234" t="s">
        <v>459</v>
      </c>
    </row>
    <row r="211" spans="1:11" ht="15.75" x14ac:dyDescent="0.25">
      <c r="A211" s="162">
        <v>42752</v>
      </c>
      <c r="B211" s="163" t="s">
        <v>3327</v>
      </c>
      <c r="C211" s="156" t="s">
        <v>3161</v>
      </c>
      <c r="D211" s="169" t="s">
        <v>3162</v>
      </c>
      <c r="E211" s="169" t="s">
        <v>3163</v>
      </c>
      <c r="F211" s="163" t="s">
        <v>2713</v>
      </c>
      <c r="G211" s="164">
        <v>1</v>
      </c>
      <c r="H211" s="163">
        <v>7.26</v>
      </c>
      <c r="I211" s="234">
        <f t="shared" si="3"/>
        <v>7.26</v>
      </c>
      <c r="J211" s="234" t="s">
        <v>459</v>
      </c>
    </row>
    <row r="212" spans="1:11" x14ac:dyDescent="0.25">
      <c r="A212" s="162">
        <v>42752</v>
      </c>
      <c r="B212" s="163" t="s">
        <v>3327</v>
      </c>
      <c r="C212" s="163" t="s">
        <v>2477</v>
      </c>
      <c r="D212" s="234" t="s">
        <v>3175</v>
      </c>
      <c r="E212" s="163" t="s">
        <v>2496</v>
      </c>
      <c r="F212" s="163" t="s">
        <v>2713</v>
      </c>
      <c r="G212" s="164">
        <v>1</v>
      </c>
      <c r="H212" s="163">
        <v>14.13</v>
      </c>
      <c r="I212" s="234">
        <f t="shared" si="3"/>
        <v>14.13</v>
      </c>
      <c r="J212" s="234" t="s">
        <v>459</v>
      </c>
      <c r="K212" s="149" t="s">
        <v>3321</v>
      </c>
    </row>
    <row r="213" spans="1:11" x14ac:dyDescent="0.25">
      <c r="A213" s="162">
        <v>42752</v>
      </c>
      <c r="B213" s="163" t="s">
        <v>3327</v>
      </c>
      <c r="C213" s="163" t="s">
        <v>2477</v>
      </c>
      <c r="D213" s="234" t="s">
        <v>2484</v>
      </c>
      <c r="E213" s="163" t="s">
        <v>2495</v>
      </c>
      <c r="F213" s="163" t="s">
        <v>2713</v>
      </c>
      <c r="G213" s="164">
        <v>1</v>
      </c>
      <c r="H213" s="163">
        <v>30.13</v>
      </c>
      <c r="I213" s="234">
        <f t="shared" si="3"/>
        <v>30.13</v>
      </c>
      <c r="J213" s="234" t="s">
        <v>459</v>
      </c>
    </row>
    <row r="214" spans="1:11" x14ac:dyDescent="0.25">
      <c r="A214" s="162">
        <v>42752</v>
      </c>
      <c r="B214" s="163" t="s">
        <v>3325</v>
      </c>
      <c r="C214" s="163" t="s">
        <v>2276</v>
      </c>
      <c r="D214" s="234" t="s">
        <v>2277</v>
      </c>
      <c r="E214" s="163" t="s">
        <v>2764</v>
      </c>
      <c r="F214" s="163" t="s">
        <v>2713</v>
      </c>
      <c r="G214" s="164">
        <v>1</v>
      </c>
      <c r="H214" s="163">
        <v>26</v>
      </c>
      <c r="I214" s="163">
        <f t="shared" si="3"/>
        <v>26</v>
      </c>
      <c r="J214" s="234" t="s">
        <v>459</v>
      </c>
    </row>
    <row r="215" spans="1:11" x14ac:dyDescent="0.25">
      <c r="A215" s="162">
        <v>42752</v>
      </c>
      <c r="B215" s="163" t="s">
        <v>3327</v>
      </c>
      <c r="C215" s="163" t="s">
        <v>2478</v>
      </c>
      <c r="D215" s="234" t="s">
        <v>2486</v>
      </c>
      <c r="E215" s="163" t="s">
        <v>2498</v>
      </c>
      <c r="F215" s="163" t="s">
        <v>2713</v>
      </c>
      <c r="G215" s="164">
        <v>1</v>
      </c>
      <c r="H215" s="163">
        <v>12.4</v>
      </c>
      <c r="I215" s="234">
        <f t="shared" si="3"/>
        <v>12.4</v>
      </c>
      <c r="J215" s="234" t="s">
        <v>459</v>
      </c>
    </row>
    <row r="216" spans="1:11" x14ac:dyDescent="0.25">
      <c r="A216" s="162">
        <v>42752</v>
      </c>
      <c r="B216" s="163" t="s">
        <v>3327</v>
      </c>
      <c r="C216" s="163" t="s">
        <v>1327</v>
      </c>
      <c r="D216" s="234" t="s">
        <v>1331</v>
      </c>
      <c r="E216" s="163" t="s">
        <v>1332</v>
      </c>
      <c r="F216" s="163" t="s">
        <v>2713</v>
      </c>
      <c r="G216" s="164">
        <v>1</v>
      </c>
      <c r="H216" s="163">
        <v>24.92</v>
      </c>
      <c r="I216" s="234">
        <f t="shared" si="3"/>
        <v>24.92</v>
      </c>
      <c r="J216" s="234" t="s">
        <v>459</v>
      </c>
    </row>
    <row r="217" spans="1:11" x14ac:dyDescent="0.25">
      <c r="A217" s="162">
        <v>42752</v>
      </c>
      <c r="B217" s="163" t="s">
        <v>3327</v>
      </c>
      <c r="C217" s="163" t="s">
        <v>1327</v>
      </c>
      <c r="D217" s="234" t="s">
        <v>1328</v>
      </c>
      <c r="E217" s="163" t="s">
        <v>1329</v>
      </c>
      <c r="F217" s="163" t="s">
        <v>2713</v>
      </c>
      <c r="G217" s="164">
        <v>2</v>
      </c>
      <c r="H217" s="163">
        <v>24.92</v>
      </c>
      <c r="I217" s="234">
        <f t="shared" si="3"/>
        <v>49.84</v>
      </c>
      <c r="J217" s="234" t="s">
        <v>459</v>
      </c>
    </row>
    <row r="218" spans="1:11" x14ac:dyDescent="0.25">
      <c r="A218" s="162">
        <v>42752</v>
      </c>
      <c r="B218" s="163" t="s">
        <v>3327</v>
      </c>
      <c r="C218" s="163" t="s">
        <v>977</v>
      </c>
      <c r="D218" s="234" t="s">
        <v>148</v>
      </c>
      <c r="E218" s="163" t="s">
        <v>978</v>
      </c>
      <c r="F218" s="163" t="s">
        <v>2713</v>
      </c>
      <c r="G218" s="164">
        <v>1</v>
      </c>
      <c r="H218" s="163">
        <v>35.64</v>
      </c>
      <c r="I218" s="234">
        <f t="shared" si="3"/>
        <v>35.64</v>
      </c>
      <c r="J218" s="234" t="s">
        <v>459</v>
      </c>
    </row>
    <row r="219" spans="1:11" x14ac:dyDescent="0.25">
      <c r="A219" s="162">
        <v>42752</v>
      </c>
      <c r="B219" s="163" t="s">
        <v>3326</v>
      </c>
      <c r="C219" s="163" t="s">
        <v>2478</v>
      </c>
      <c r="D219" s="163" t="s">
        <v>2790</v>
      </c>
      <c r="E219" s="163" t="s">
        <v>2497</v>
      </c>
      <c r="F219" s="163" t="s">
        <v>2713</v>
      </c>
      <c r="G219" s="164">
        <v>1</v>
      </c>
      <c r="H219" s="163">
        <v>12.4</v>
      </c>
      <c r="I219" s="163">
        <f t="shared" si="3"/>
        <v>12.4</v>
      </c>
      <c r="J219" s="234" t="s">
        <v>459</v>
      </c>
    </row>
    <row r="220" spans="1:11" x14ac:dyDescent="0.25">
      <c r="A220" s="162">
        <v>42752</v>
      </c>
      <c r="B220" s="163" t="s">
        <v>3326</v>
      </c>
      <c r="C220" s="163" t="s">
        <v>94</v>
      </c>
      <c r="D220" s="163" t="s">
        <v>118</v>
      </c>
      <c r="E220" s="163" t="s">
        <v>290</v>
      </c>
      <c r="F220" s="163" t="s">
        <v>2713</v>
      </c>
      <c r="G220" s="164">
        <v>5</v>
      </c>
      <c r="H220" s="163">
        <v>7.05</v>
      </c>
      <c r="I220" s="234">
        <f t="shared" si="3"/>
        <v>35.25</v>
      </c>
      <c r="J220" s="234" t="s">
        <v>459</v>
      </c>
    </row>
    <row r="221" spans="1:11" x14ac:dyDescent="0.25">
      <c r="A221" s="162">
        <v>42752</v>
      </c>
      <c r="B221" s="163" t="s">
        <v>3326</v>
      </c>
      <c r="C221" s="163" t="s">
        <v>2481</v>
      </c>
      <c r="D221" s="163" t="s">
        <v>3179</v>
      </c>
      <c r="E221" s="163" t="s">
        <v>2648</v>
      </c>
      <c r="F221" s="163" t="s">
        <v>2713</v>
      </c>
      <c r="G221" s="164">
        <v>3</v>
      </c>
      <c r="H221" s="163">
        <v>56.48</v>
      </c>
      <c r="I221" s="234">
        <f t="shared" si="3"/>
        <v>169.44</v>
      </c>
      <c r="J221" s="234" t="s">
        <v>459</v>
      </c>
    </row>
    <row r="222" spans="1:11" x14ac:dyDescent="0.25">
      <c r="A222" s="162">
        <v>42752</v>
      </c>
      <c r="B222" s="163" t="s">
        <v>3326</v>
      </c>
      <c r="C222" s="163" t="s">
        <v>3079</v>
      </c>
      <c r="D222" s="163" t="s">
        <v>3164</v>
      </c>
      <c r="E222" s="163" t="s">
        <v>3165</v>
      </c>
      <c r="F222" s="163" t="s">
        <v>2713</v>
      </c>
      <c r="G222" s="164">
        <v>2</v>
      </c>
      <c r="H222" s="163">
        <v>30</v>
      </c>
      <c r="I222" s="234">
        <f t="shared" si="3"/>
        <v>60</v>
      </c>
      <c r="J222" s="234" t="s">
        <v>459</v>
      </c>
    </row>
    <row r="223" spans="1:11" x14ac:dyDescent="0.25">
      <c r="A223" s="162">
        <v>42752</v>
      </c>
      <c r="B223" s="163" t="s">
        <v>3326</v>
      </c>
      <c r="C223" s="163" t="s">
        <v>2477</v>
      </c>
      <c r="D223" s="163" t="s">
        <v>2509</v>
      </c>
      <c r="E223" s="163" t="s">
        <v>3172</v>
      </c>
      <c r="F223" s="163" t="s">
        <v>2713</v>
      </c>
      <c r="G223" s="164">
        <v>2</v>
      </c>
      <c r="H223" s="163">
        <v>29.06</v>
      </c>
      <c r="I223" s="234">
        <f t="shared" si="3"/>
        <v>58.12</v>
      </c>
      <c r="J223" s="234" t="s">
        <v>459</v>
      </c>
    </row>
    <row r="224" spans="1:11" x14ac:dyDescent="0.25">
      <c r="A224" s="162">
        <v>42752</v>
      </c>
      <c r="B224" s="163" t="s">
        <v>3326</v>
      </c>
      <c r="C224" s="163" t="s">
        <v>2606</v>
      </c>
      <c r="D224" s="163" t="s">
        <v>1104</v>
      </c>
      <c r="E224" s="163" t="s">
        <v>2754</v>
      </c>
      <c r="F224" s="163" t="s">
        <v>2713</v>
      </c>
      <c r="G224" s="164">
        <v>1</v>
      </c>
      <c r="H224" s="163">
        <v>10.5</v>
      </c>
      <c r="I224" s="163">
        <f t="shared" si="3"/>
        <v>10.5</v>
      </c>
      <c r="J224" s="234" t="s">
        <v>459</v>
      </c>
    </row>
    <row r="225" spans="1:10" x14ac:dyDescent="0.25">
      <c r="A225" s="162">
        <v>42752</v>
      </c>
      <c r="B225" s="163" t="s">
        <v>3326</v>
      </c>
      <c r="C225" s="163" t="s">
        <v>3140</v>
      </c>
      <c r="D225" s="163" t="s">
        <v>3141</v>
      </c>
      <c r="E225" s="163" t="s">
        <v>3142</v>
      </c>
      <c r="F225" s="163" t="s">
        <v>2713</v>
      </c>
      <c r="G225" s="164">
        <v>1</v>
      </c>
      <c r="H225" s="163">
        <v>32.46</v>
      </c>
      <c r="I225" s="234">
        <f t="shared" si="3"/>
        <v>32.46</v>
      </c>
      <c r="J225" s="234" t="s">
        <v>459</v>
      </c>
    </row>
    <row r="226" spans="1:10" x14ac:dyDescent="0.25">
      <c r="A226" s="162">
        <v>42752</v>
      </c>
      <c r="B226" s="163" t="s">
        <v>3326</v>
      </c>
      <c r="C226" s="163" t="s">
        <v>1168</v>
      </c>
      <c r="D226" s="163" t="s">
        <v>1104</v>
      </c>
      <c r="E226" s="163" t="s">
        <v>1106</v>
      </c>
      <c r="F226" s="163" t="s">
        <v>2713</v>
      </c>
      <c r="G226" s="164">
        <v>2</v>
      </c>
      <c r="H226" s="163">
        <v>13.32</v>
      </c>
      <c r="I226" s="234">
        <f t="shared" si="3"/>
        <v>26.64</v>
      </c>
      <c r="J226" s="234" t="s">
        <v>459</v>
      </c>
    </row>
    <row r="227" spans="1:10" x14ac:dyDescent="0.25">
      <c r="A227" s="162">
        <v>42752</v>
      </c>
      <c r="B227" s="163" t="s">
        <v>3326</v>
      </c>
      <c r="C227" s="163" t="s">
        <v>3148</v>
      </c>
      <c r="D227" s="163" t="s">
        <v>3146</v>
      </c>
      <c r="E227" s="163" t="s">
        <v>3147</v>
      </c>
      <c r="F227" s="163" t="s">
        <v>2713</v>
      </c>
      <c r="G227" s="164">
        <v>2</v>
      </c>
      <c r="H227" s="163">
        <v>35.15</v>
      </c>
      <c r="I227" s="234">
        <f t="shared" si="3"/>
        <v>70.3</v>
      </c>
      <c r="J227" s="234" t="s">
        <v>459</v>
      </c>
    </row>
    <row r="228" spans="1:10" x14ac:dyDescent="0.25">
      <c r="A228" s="162">
        <v>42752</v>
      </c>
      <c r="B228" s="163" t="s">
        <v>3325</v>
      </c>
      <c r="C228" s="163" t="s">
        <v>2965</v>
      </c>
      <c r="D228" s="234" t="s">
        <v>2992</v>
      </c>
      <c r="E228" s="163" t="s">
        <v>2993</v>
      </c>
      <c r="F228" s="163" t="s">
        <v>2713</v>
      </c>
      <c r="G228" s="164">
        <v>2</v>
      </c>
      <c r="H228" s="163">
        <v>41.06</v>
      </c>
      <c r="I228" s="234">
        <f t="shared" si="3"/>
        <v>82.12</v>
      </c>
      <c r="J228" s="234" t="s">
        <v>459</v>
      </c>
    </row>
    <row r="229" spans="1:10" x14ac:dyDescent="0.25">
      <c r="A229" s="162">
        <v>42758</v>
      </c>
      <c r="B229" s="163" t="s">
        <v>3324</v>
      </c>
      <c r="C229" s="163" t="s">
        <v>1634</v>
      </c>
      <c r="D229" s="163" t="s">
        <v>1639</v>
      </c>
      <c r="E229" s="163" t="s">
        <v>2751</v>
      </c>
      <c r="F229" s="163" t="s">
        <v>2713</v>
      </c>
      <c r="G229" s="164">
        <v>4</v>
      </c>
      <c r="H229" s="163">
        <v>12.1</v>
      </c>
      <c r="I229" s="163">
        <f t="shared" si="3"/>
        <v>48.4</v>
      </c>
      <c r="J229" s="234" t="s">
        <v>459</v>
      </c>
    </row>
    <row r="230" spans="1:10" x14ac:dyDescent="0.25">
      <c r="A230" s="162">
        <v>42758</v>
      </c>
      <c r="B230" s="163" t="s">
        <v>3324</v>
      </c>
      <c r="C230" s="163" t="s">
        <v>628</v>
      </c>
      <c r="D230" s="163" t="s">
        <v>634</v>
      </c>
      <c r="E230" s="163" t="s">
        <v>635</v>
      </c>
      <c r="F230" s="163" t="s">
        <v>2713</v>
      </c>
      <c r="G230" s="164">
        <v>8</v>
      </c>
      <c r="H230" s="163">
        <v>14.38</v>
      </c>
      <c r="I230" s="163">
        <f t="shared" si="3"/>
        <v>115.04</v>
      </c>
      <c r="J230" s="234" t="s">
        <v>459</v>
      </c>
    </row>
    <row r="231" spans="1:10" x14ac:dyDescent="0.25">
      <c r="A231" s="162">
        <v>42758</v>
      </c>
      <c r="B231" s="163" t="s">
        <v>3324</v>
      </c>
      <c r="C231" s="163" t="s">
        <v>1634</v>
      </c>
      <c r="D231" s="163" t="s">
        <v>1632</v>
      </c>
      <c r="E231" s="163" t="s">
        <v>1633</v>
      </c>
      <c r="F231" s="163" t="s">
        <v>2713</v>
      </c>
      <c r="G231" s="164">
        <v>8</v>
      </c>
      <c r="H231" s="163">
        <v>12.1</v>
      </c>
      <c r="I231" s="163">
        <f t="shared" si="3"/>
        <v>96.8</v>
      </c>
      <c r="J231" s="234" t="s">
        <v>459</v>
      </c>
    </row>
    <row r="232" spans="1:10" x14ac:dyDescent="0.25">
      <c r="A232" s="162">
        <v>42758</v>
      </c>
      <c r="B232" s="163" t="s">
        <v>3324</v>
      </c>
      <c r="C232" s="163" t="s">
        <v>628</v>
      </c>
      <c r="D232" s="163" t="s">
        <v>637</v>
      </c>
      <c r="E232" s="163" t="s">
        <v>638</v>
      </c>
      <c r="F232" s="163" t="s">
        <v>2713</v>
      </c>
      <c r="G232" s="164">
        <v>2</v>
      </c>
      <c r="H232" s="163">
        <v>14.38</v>
      </c>
      <c r="I232" s="163">
        <f t="shared" si="3"/>
        <v>28.76</v>
      </c>
      <c r="J232" s="234" t="s">
        <v>459</v>
      </c>
    </row>
    <row r="233" spans="1:10" x14ac:dyDescent="0.25">
      <c r="A233" s="162">
        <v>42758</v>
      </c>
      <c r="B233" s="163" t="s">
        <v>3324</v>
      </c>
      <c r="C233" s="163" t="s">
        <v>884</v>
      </c>
      <c r="D233" s="163" t="s">
        <v>885</v>
      </c>
      <c r="E233" s="163" t="s">
        <v>886</v>
      </c>
      <c r="F233" s="163" t="s">
        <v>2713</v>
      </c>
      <c r="G233" s="164">
        <v>7</v>
      </c>
      <c r="H233" s="163">
        <v>13.4</v>
      </c>
      <c r="I233" s="234">
        <f t="shared" si="3"/>
        <v>93.8</v>
      </c>
      <c r="J233" s="234" t="s">
        <v>459</v>
      </c>
    </row>
    <row r="234" spans="1:10" x14ac:dyDescent="0.25">
      <c r="A234" s="162">
        <v>42760</v>
      </c>
      <c r="B234" s="163"/>
      <c r="C234" s="163" t="s">
        <v>729</v>
      </c>
      <c r="D234" s="163" t="s">
        <v>576</v>
      </c>
      <c r="E234" s="163" t="s">
        <v>744</v>
      </c>
      <c r="F234" s="163" t="s">
        <v>2713</v>
      </c>
      <c r="G234" s="164">
        <v>1</v>
      </c>
      <c r="H234" s="163">
        <v>45.69</v>
      </c>
      <c r="I234" s="234">
        <f t="shared" si="3"/>
        <v>45.69</v>
      </c>
      <c r="J234" s="163" t="s">
        <v>3331</v>
      </c>
    </row>
    <row r="235" spans="1:10" x14ac:dyDescent="0.25">
      <c r="A235" s="162">
        <v>42760</v>
      </c>
      <c r="B235" s="163"/>
      <c r="C235" s="163" t="s">
        <v>2588</v>
      </c>
      <c r="D235" s="163" t="s">
        <v>2659</v>
      </c>
      <c r="E235" s="163" t="s">
        <v>2668</v>
      </c>
      <c r="F235" s="163" t="s">
        <v>2713</v>
      </c>
      <c r="G235" s="164">
        <v>1</v>
      </c>
      <c r="H235" s="163">
        <v>37.22</v>
      </c>
      <c r="I235" s="163">
        <f t="shared" si="3"/>
        <v>37.22</v>
      </c>
      <c r="J235" s="163" t="s">
        <v>3331</v>
      </c>
    </row>
    <row r="236" spans="1:10" x14ac:dyDescent="0.25">
      <c r="A236" s="162">
        <v>42765</v>
      </c>
      <c r="B236" s="163" t="s">
        <v>3402</v>
      </c>
      <c r="C236" s="163" t="s">
        <v>3247</v>
      </c>
      <c r="D236" s="163" t="s">
        <v>3253</v>
      </c>
      <c r="E236" s="163" t="s">
        <v>3260</v>
      </c>
      <c r="F236" s="163" t="s">
        <v>2713</v>
      </c>
      <c r="G236" s="164">
        <v>8</v>
      </c>
      <c r="H236" s="163">
        <v>32.21</v>
      </c>
      <c r="I236" s="163">
        <f t="shared" si="3"/>
        <v>257.68</v>
      </c>
      <c r="J236" s="163" t="s">
        <v>3247</v>
      </c>
    </row>
    <row r="237" spans="1:10" x14ac:dyDescent="0.25">
      <c r="A237" s="162">
        <v>42765</v>
      </c>
      <c r="B237" s="163" t="s">
        <v>3402</v>
      </c>
      <c r="C237" s="163" t="s">
        <v>3247</v>
      </c>
      <c r="D237" s="163" t="s">
        <v>3254</v>
      </c>
      <c r="E237" s="163" t="s">
        <v>3261</v>
      </c>
      <c r="F237" s="163" t="s">
        <v>2713</v>
      </c>
      <c r="G237" s="164">
        <v>10</v>
      </c>
      <c r="H237" s="163">
        <v>32.21</v>
      </c>
      <c r="I237" s="163">
        <f t="shared" si="3"/>
        <v>322.10000000000002</v>
      </c>
      <c r="J237" s="163" t="s">
        <v>3247</v>
      </c>
    </row>
    <row r="238" spans="1:10" x14ac:dyDescent="0.25">
      <c r="A238" s="162">
        <v>42765</v>
      </c>
      <c r="B238" s="163" t="s">
        <v>3402</v>
      </c>
      <c r="C238" s="163" t="s">
        <v>3247</v>
      </c>
      <c r="D238" s="163" t="s">
        <v>3255</v>
      </c>
      <c r="E238" s="163" t="s">
        <v>3262</v>
      </c>
      <c r="F238" s="163" t="s">
        <v>2713</v>
      </c>
      <c r="G238" s="164">
        <v>3</v>
      </c>
      <c r="H238" s="163">
        <v>32.21</v>
      </c>
      <c r="I238" s="163">
        <f t="shared" si="3"/>
        <v>96.63</v>
      </c>
      <c r="J238" s="163" t="s">
        <v>3247</v>
      </c>
    </row>
    <row r="239" spans="1:10" x14ac:dyDescent="0.25">
      <c r="A239" s="162">
        <v>42766</v>
      </c>
      <c r="B239" s="163"/>
      <c r="C239" s="163" t="s">
        <v>2873</v>
      </c>
      <c r="D239" s="163" t="s">
        <v>2874</v>
      </c>
      <c r="E239" s="163" t="s">
        <v>2875</v>
      </c>
      <c r="F239" s="163" t="s">
        <v>2713</v>
      </c>
      <c r="G239" s="164">
        <v>1</v>
      </c>
      <c r="H239" s="163">
        <v>32.130000000000003</v>
      </c>
      <c r="I239" s="163">
        <f t="shared" si="3"/>
        <v>32.130000000000003</v>
      </c>
      <c r="J239" s="163" t="s">
        <v>3403</v>
      </c>
    </row>
    <row r="240" spans="1:10" x14ac:dyDescent="0.25">
      <c r="A240" s="162">
        <v>42766</v>
      </c>
      <c r="B240" s="163"/>
      <c r="C240" s="163" t="s">
        <v>2397</v>
      </c>
      <c r="D240" s="163" t="s">
        <v>2518</v>
      </c>
      <c r="E240" s="163" t="s">
        <v>2526</v>
      </c>
      <c r="F240" s="163" t="s">
        <v>2717</v>
      </c>
      <c r="G240" s="164">
        <v>1</v>
      </c>
      <c r="H240" s="163">
        <v>38.22</v>
      </c>
      <c r="I240" s="163">
        <f t="shared" si="3"/>
        <v>38.22</v>
      </c>
      <c r="J240" s="163" t="s">
        <v>3403</v>
      </c>
    </row>
    <row r="241" spans="1:10" x14ac:dyDescent="0.25">
      <c r="A241" s="472">
        <v>42768</v>
      </c>
      <c r="B241" s="473"/>
      <c r="C241" s="473" t="s">
        <v>3404</v>
      </c>
      <c r="D241" s="473" t="s">
        <v>3405</v>
      </c>
      <c r="E241" s="473" t="s">
        <v>3406</v>
      </c>
      <c r="F241" s="473" t="s">
        <v>2713</v>
      </c>
      <c r="G241" s="474">
        <v>10</v>
      </c>
      <c r="H241" s="473">
        <v>10.28</v>
      </c>
      <c r="I241" s="473">
        <f t="shared" si="3"/>
        <v>102.8</v>
      </c>
      <c r="J241" s="473" t="s">
        <v>3566</v>
      </c>
    </row>
    <row r="242" spans="1:10" x14ac:dyDescent="0.25">
      <c r="A242" s="472">
        <v>42769</v>
      </c>
      <c r="B242" s="473"/>
      <c r="C242" s="473" t="s">
        <v>3247</v>
      </c>
      <c r="D242" s="473" t="s">
        <v>3253</v>
      </c>
      <c r="E242" s="473" t="s">
        <v>3260</v>
      </c>
      <c r="F242" s="473" t="s">
        <v>2713</v>
      </c>
      <c r="G242" s="474">
        <v>15</v>
      </c>
      <c r="H242" s="473">
        <v>32.21</v>
      </c>
      <c r="I242" s="473">
        <f t="shared" si="3"/>
        <v>483.15000000000003</v>
      </c>
      <c r="J242" s="473" t="s">
        <v>3489</v>
      </c>
    </row>
    <row r="243" spans="1:10" x14ac:dyDescent="0.25">
      <c r="A243" s="472">
        <v>42769</v>
      </c>
      <c r="B243" s="473"/>
      <c r="C243" s="473" t="s">
        <v>3247</v>
      </c>
      <c r="D243" s="473" t="s">
        <v>3254</v>
      </c>
      <c r="E243" s="473" t="s">
        <v>3261</v>
      </c>
      <c r="F243" s="473" t="s">
        <v>2713</v>
      </c>
      <c r="G243" s="474">
        <v>10</v>
      </c>
      <c r="H243" s="473">
        <v>32.21</v>
      </c>
      <c r="I243" s="473">
        <f t="shared" si="3"/>
        <v>322.10000000000002</v>
      </c>
      <c r="J243" s="473" t="s">
        <v>3489</v>
      </c>
    </row>
    <row r="244" spans="1:10" x14ac:dyDescent="0.25">
      <c r="A244" s="472">
        <v>42769</v>
      </c>
      <c r="B244" s="473"/>
      <c r="C244" s="473" t="s">
        <v>3247</v>
      </c>
      <c r="D244" s="473" t="s">
        <v>3255</v>
      </c>
      <c r="E244" s="473" t="s">
        <v>3262</v>
      </c>
      <c r="F244" s="473" t="s">
        <v>2713</v>
      </c>
      <c r="G244" s="474">
        <v>5</v>
      </c>
      <c r="H244" s="473">
        <v>32.21</v>
      </c>
      <c r="I244" s="473">
        <f t="shared" si="3"/>
        <v>161.05000000000001</v>
      </c>
      <c r="J244" s="473" t="s">
        <v>3489</v>
      </c>
    </row>
    <row r="245" spans="1:10" s="154" customFormat="1" x14ac:dyDescent="0.25">
      <c r="A245" s="481">
        <v>42769</v>
      </c>
      <c r="B245" s="482"/>
      <c r="C245" s="482" t="s">
        <v>3023</v>
      </c>
      <c r="D245" s="482" t="s">
        <v>2885</v>
      </c>
      <c r="E245" s="482" t="s">
        <v>2886</v>
      </c>
      <c r="F245" s="482" t="s">
        <v>2713</v>
      </c>
      <c r="G245" s="483">
        <v>2</v>
      </c>
      <c r="H245" s="482">
        <v>31.06</v>
      </c>
      <c r="I245" s="482">
        <f t="shared" si="3"/>
        <v>62.12</v>
      </c>
      <c r="J245" s="482" t="s">
        <v>3488</v>
      </c>
    </row>
    <row r="246" spans="1:10" s="484" customFormat="1" x14ac:dyDescent="0.25">
      <c r="A246" s="481">
        <v>42769</v>
      </c>
      <c r="B246" s="482"/>
      <c r="C246" s="482" t="s">
        <v>2878</v>
      </c>
      <c r="D246" s="482" t="s">
        <v>2885</v>
      </c>
      <c r="E246" s="482" t="s">
        <v>2886</v>
      </c>
      <c r="F246" s="482" t="s">
        <v>2713</v>
      </c>
      <c r="G246" s="483">
        <v>1</v>
      </c>
      <c r="H246" s="482">
        <v>30.63</v>
      </c>
      <c r="I246" s="482">
        <f t="shared" si="3"/>
        <v>30.63</v>
      </c>
      <c r="J246" s="482" t="s">
        <v>3488</v>
      </c>
    </row>
    <row r="247" spans="1:10" s="154" customFormat="1" x14ac:dyDescent="0.25">
      <c r="A247" s="481">
        <v>42772</v>
      </c>
      <c r="B247" s="482"/>
      <c r="C247" s="482" t="s">
        <v>3249</v>
      </c>
      <c r="D247" s="482" t="s">
        <v>2881</v>
      </c>
      <c r="E247" s="482" t="s">
        <v>2882</v>
      </c>
      <c r="F247" s="482" t="s">
        <v>2713</v>
      </c>
      <c r="G247" s="483">
        <v>1</v>
      </c>
      <c r="H247" s="482">
        <v>45.69</v>
      </c>
      <c r="I247" s="482">
        <f t="shared" si="3"/>
        <v>45.69</v>
      </c>
      <c r="J247" s="482" t="s">
        <v>3488</v>
      </c>
    </row>
    <row r="248" spans="1:10" s="484" customFormat="1" x14ac:dyDescent="0.25">
      <c r="A248" s="481">
        <v>42772</v>
      </c>
      <c r="B248" s="482"/>
      <c r="C248" s="482" t="s">
        <v>2878</v>
      </c>
      <c r="D248" s="482" t="s">
        <v>2881</v>
      </c>
      <c r="E248" s="482" t="s">
        <v>2882</v>
      </c>
      <c r="F248" s="482" t="s">
        <v>2713</v>
      </c>
      <c r="G248" s="483">
        <v>4</v>
      </c>
      <c r="H248" s="482">
        <v>30.63</v>
      </c>
      <c r="I248" s="482">
        <f t="shared" si="3"/>
        <v>122.52</v>
      </c>
      <c r="J248" s="482" t="s">
        <v>3488</v>
      </c>
    </row>
    <row r="249" spans="1:10" s="154" customFormat="1" x14ac:dyDescent="0.25">
      <c r="A249" s="481">
        <v>42772</v>
      </c>
      <c r="B249" s="482"/>
      <c r="C249" s="482" t="s">
        <v>3249</v>
      </c>
      <c r="D249" s="482" t="s">
        <v>2879</v>
      </c>
      <c r="E249" s="482" t="s">
        <v>2880</v>
      </c>
      <c r="F249" s="482" t="s">
        <v>2713</v>
      </c>
      <c r="G249" s="483">
        <v>1</v>
      </c>
      <c r="H249" s="482">
        <v>45.69</v>
      </c>
      <c r="I249" s="482">
        <f t="shared" si="3"/>
        <v>45.69</v>
      </c>
      <c r="J249" s="482" t="s">
        <v>3488</v>
      </c>
    </row>
    <row r="250" spans="1:10" s="484" customFormat="1" x14ac:dyDescent="0.25">
      <c r="A250" s="481">
        <v>42772</v>
      </c>
      <c r="B250" s="482"/>
      <c r="C250" s="482" t="s">
        <v>2878</v>
      </c>
      <c r="D250" s="482" t="s">
        <v>2879</v>
      </c>
      <c r="E250" s="482" t="s">
        <v>2880</v>
      </c>
      <c r="F250" s="482" t="s">
        <v>2713</v>
      </c>
      <c r="G250" s="483">
        <v>1</v>
      </c>
      <c r="H250" s="482">
        <v>30.63</v>
      </c>
      <c r="I250" s="482">
        <f t="shared" si="3"/>
        <v>30.63</v>
      </c>
      <c r="J250" s="482" t="s">
        <v>3488</v>
      </c>
    </row>
    <row r="251" spans="1:10" s="154" customFormat="1" x14ac:dyDescent="0.25">
      <c r="A251" s="481">
        <v>42773</v>
      </c>
      <c r="B251" s="482"/>
      <c r="C251" s="482" t="s">
        <v>3023</v>
      </c>
      <c r="D251" s="482" t="s">
        <v>3035</v>
      </c>
      <c r="E251" s="482" t="s">
        <v>3047</v>
      </c>
      <c r="F251" s="482" t="s">
        <v>2713</v>
      </c>
      <c r="G251" s="483">
        <v>1</v>
      </c>
      <c r="H251" s="482">
        <v>52.86</v>
      </c>
      <c r="I251" s="482">
        <f t="shared" si="3"/>
        <v>52.86</v>
      </c>
      <c r="J251" s="482" t="s">
        <v>3488</v>
      </c>
    </row>
    <row r="252" spans="1:10" s="154" customFormat="1" x14ac:dyDescent="0.25">
      <c r="A252" s="481">
        <v>42773</v>
      </c>
      <c r="B252" s="482"/>
      <c r="C252" s="482" t="s">
        <v>3029</v>
      </c>
      <c r="D252" s="482" t="s">
        <v>2862</v>
      </c>
      <c r="E252" s="482" t="s">
        <v>2863</v>
      </c>
      <c r="F252" s="482" t="s">
        <v>2713</v>
      </c>
      <c r="G252" s="483">
        <v>1</v>
      </c>
      <c r="H252" s="482">
        <v>52.86</v>
      </c>
      <c r="I252" s="482">
        <f t="shared" si="3"/>
        <v>52.86</v>
      </c>
      <c r="J252" s="482" t="s">
        <v>3488</v>
      </c>
    </row>
    <row r="253" spans="1:10" s="154" customFormat="1" x14ac:dyDescent="0.25">
      <c r="A253" s="462">
        <v>42774</v>
      </c>
      <c r="B253" s="449"/>
      <c r="C253" s="449" t="s">
        <v>2143</v>
      </c>
      <c r="D253" s="449" t="s">
        <v>2138</v>
      </c>
      <c r="E253" s="449" t="s">
        <v>2139</v>
      </c>
      <c r="F253" s="449" t="s">
        <v>2713</v>
      </c>
      <c r="G253" s="450">
        <v>1</v>
      </c>
      <c r="H253" s="449">
        <v>34.71</v>
      </c>
      <c r="I253" s="449">
        <f t="shared" si="3"/>
        <v>34.71</v>
      </c>
      <c r="J253" s="449" t="s">
        <v>3490</v>
      </c>
    </row>
    <row r="254" spans="1:10" s="154" customFormat="1" x14ac:dyDescent="0.25">
      <c r="A254" s="462">
        <v>42774</v>
      </c>
      <c r="B254" s="449"/>
      <c r="C254" s="449" t="s">
        <v>2481</v>
      </c>
      <c r="D254" s="449" t="s">
        <v>3177</v>
      </c>
      <c r="E254" s="449" t="s">
        <v>3178</v>
      </c>
      <c r="F254" s="449" t="s">
        <v>2713</v>
      </c>
      <c r="G254" s="450">
        <v>1</v>
      </c>
      <c r="H254" s="449">
        <v>56.48</v>
      </c>
      <c r="I254" s="449">
        <f t="shared" si="3"/>
        <v>56.48</v>
      </c>
      <c r="J254" s="449" t="s">
        <v>3490</v>
      </c>
    </row>
    <row r="255" spans="1:10" s="154" customFormat="1" x14ac:dyDescent="0.25">
      <c r="A255" s="462">
        <v>42774</v>
      </c>
      <c r="B255" s="449"/>
      <c r="C255" s="449" t="s">
        <v>2481</v>
      </c>
      <c r="D255" s="449" t="s">
        <v>2656</v>
      </c>
      <c r="E255" s="449" t="s">
        <v>2657</v>
      </c>
      <c r="F255" s="449" t="s">
        <v>2713</v>
      </c>
      <c r="G255" s="450">
        <v>1</v>
      </c>
      <c r="H255" s="449">
        <v>32.11</v>
      </c>
      <c r="I255" s="449">
        <f t="shared" si="3"/>
        <v>32.11</v>
      </c>
      <c r="J255" s="449" t="s">
        <v>3490</v>
      </c>
    </row>
    <row r="256" spans="1:10" s="154" customFormat="1" x14ac:dyDescent="0.25">
      <c r="A256" s="462">
        <v>42774</v>
      </c>
      <c r="B256" s="449" t="s">
        <v>3002</v>
      </c>
      <c r="C256" s="449" t="s">
        <v>3235</v>
      </c>
      <c r="D256" s="449" t="s">
        <v>2185</v>
      </c>
      <c r="E256" s="449" t="s">
        <v>2186</v>
      </c>
      <c r="F256" s="449" t="s">
        <v>2713</v>
      </c>
      <c r="G256" s="450">
        <v>1</v>
      </c>
      <c r="H256" s="449">
        <v>31.36</v>
      </c>
      <c r="I256" s="449">
        <f t="shared" si="3"/>
        <v>31.36</v>
      </c>
      <c r="J256" s="449" t="s">
        <v>3490</v>
      </c>
    </row>
    <row r="257" spans="1:10" s="154" customFormat="1" x14ac:dyDescent="0.25">
      <c r="A257" s="481">
        <v>42774</v>
      </c>
      <c r="B257" s="482"/>
      <c r="C257" s="482" t="s">
        <v>3023</v>
      </c>
      <c r="D257" s="482" t="s">
        <v>2858</v>
      </c>
      <c r="E257" s="482" t="s">
        <v>2860</v>
      </c>
      <c r="F257" s="482" t="s">
        <v>2713</v>
      </c>
      <c r="G257" s="483">
        <v>2</v>
      </c>
      <c r="H257" s="482">
        <v>52.86</v>
      </c>
      <c r="I257" s="482">
        <f t="shared" si="3"/>
        <v>105.72</v>
      </c>
      <c r="J257" s="482" t="s">
        <v>3488</v>
      </c>
    </row>
    <row r="258" spans="1:10" x14ac:dyDescent="0.25">
      <c r="A258" s="472">
        <v>42780</v>
      </c>
      <c r="B258" s="473"/>
      <c r="C258" s="473" t="s">
        <v>2068</v>
      </c>
      <c r="D258" s="473" t="s">
        <v>2069</v>
      </c>
      <c r="E258" s="473" t="s">
        <v>2072</v>
      </c>
      <c r="F258" s="473" t="s">
        <v>2713</v>
      </c>
      <c r="G258" s="474">
        <v>2</v>
      </c>
      <c r="H258" s="473">
        <v>37.380000000000003</v>
      </c>
      <c r="I258" s="473">
        <f t="shared" si="3"/>
        <v>74.760000000000005</v>
      </c>
      <c r="J258" s="473" t="s">
        <v>3558</v>
      </c>
    </row>
    <row r="259" spans="1:10" x14ac:dyDescent="0.25">
      <c r="A259" s="472">
        <v>42788</v>
      </c>
      <c r="B259" s="473"/>
      <c r="C259" s="473" t="s">
        <v>3404</v>
      </c>
      <c r="D259" s="473" t="s">
        <v>3568</v>
      </c>
      <c r="E259" s="473" t="s">
        <v>3569</v>
      </c>
      <c r="F259" s="473" t="s">
        <v>2713</v>
      </c>
      <c r="G259" s="474">
        <v>15</v>
      </c>
      <c r="H259" s="473">
        <v>10.28</v>
      </c>
      <c r="I259" s="473">
        <f t="shared" si="3"/>
        <v>154.19999999999999</v>
      </c>
      <c r="J259" s="473" t="s">
        <v>3019</v>
      </c>
    </row>
    <row r="260" spans="1:10" x14ac:dyDescent="0.25">
      <c r="A260" s="472">
        <v>42789</v>
      </c>
      <c r="B260" s="473" t="s">
        <v>3564</v>
      </c>
      <c r="C260" s="473" t="s">
        <v>2359</v>
      </c>
      <c r="D260" s="473" t="s">
        <v>2222</v>
      </c>
      <c r="E260" s="473" t="s">
        <v>2740</v>
      </c>
      <c r="F260" s="473" t="s">
        <v>2713</v>
      </c>
      <c r="G260" s="474">
        <v>1</v>
      </c>
      <c r="H260" s="473">
        <v>30.56</v>
      </c>
      <c r="I260" s="473">
        <f t="shared" si="3"/>
        <v>30.56</v>
      </c>
      <c r="J260" s="473" t="s">
        <v>3565</v>
      </c>
    </row>
    <row r="261" spans="1:10" x14ac:dyDescent="0.25">
      <c r="A261" s="472">
        <v>42789</v>
      </c>
      <c r="B261" s="473" t="s">
        <v>3562</v>
      </c>
      <c r="C261" s="473" t="s">
        <v>2767</v>
      </c>
      <c r="D261" s="473" t="s">
        <v>1595</v>
      </c>
      <c r="E261" s="473" t="s">
        <v>3279</v>
      </c>
      <c r="F261" s="473" t="s">
        <v>2727</v>
      </c>
      <c r="G261" s="474">
        <v>2</v>
      </c>
      <c r="H261" s="473">
        <v>34.520000000000003</v>
      </c>
      <c r="I261" s="473">
        <f t="shared" si="3"/>
        <v>69.040000000000006</v>
      </c>
      <c r="J261" s="473" t="s">
        <v>3563</v>
      </c>
    </row>
    <row r="262" spans="1:10" x14ac:dyDescent="0.25">
      <c r="A262" s="472">
        <v>42793</v>
      </c>
      <c r="B262" s="473" t="s">
        <v>3561</v>
      </c>
      <c r="C262" s="473" t="s">
        <v>1030</v>
      </c>
      <c r="D262" s="473" t="s">
        <v>1109</v>
      </c>
      <c r="E262" s="473" t="s">
        <v>1110</v>
      </c>
      <c r="F262" s="473" t="s">
        <v>2713</v>
      </c>
      <c r="G262" s="474">
        <v>6</v>
      </c>
      <c r="H262" s="473">
        <v>42.97</v>
      </c>
      <c r="I262" s="473">
        <f t="shared" si="3"/>
        <v>257.82</v>
      </c>
      <c r="J262" s="473" t="s">
        <v>459</v>
      </c>
    </row>
    <row r="263" spans="1:10" x14ac:dyDescent="0.25">
      <c r="A263" s="472">
        <v>42793</v>
      </c>
      <c r="B263" s="473" t="s">
        <v>3561</v>
      </c>
      <c r="C263" s="473" t="s">
        <v>3023</v>
      </c>
      <c r="D263" s="473" t="s">
        <v>2887</v>
      </c>
      <c r="E263" s="473" t="s">
        <v>2888</v>
      </c>
      <c r="F263" s="473" t="s">
        <v>2713</v>
      </c>
      <c r="G263" s="474">
        <v>1</v>
      </c>
      <c r="H263" s="473">
        <v>31.06</v>
      </c>
      <c r="I263" s="473">
        <f t="shared" si="3"/>
        <v>31.06</v>
      </c>
      <c r="J263" s="473" t="s">
        <v>459</v>
      </c>
    </row>
    <row r="264" spans="1:10" x14ac:dyDescent="0.25">
      <c r="A264" s="472">
        <v>42793</v>
      </c>
      <c r="B264" s="473" t="s">
        <v>3561</v>
      </c>
      <c r="C264" s="473" t="s">
        <v>2370</v>
      </c>
      <c r="D264" s="473" t="s">
        <v>714</v>
      </c>
      <c r="E264" s="473" t="s">
        <v>715</v>
      </c>
      <c r="F264" s="473" t="s">
        <v>2713</v>
      </c>
      <c r="G264" s="474">
        <v>1</v>
      </c>
      <c r="H264" s="473">
        <v>16.899999999999999</v>
      </c>
      <c r="I264" s="473">
        <f t="shared" si="3"/>
        <v>16.899999999999999</v>
      </c>
      <c r="J264" s="473" t="s">
        <v>459</v>
      </c>
    </row>
    <row r="265" spans="1:10" x14ac:dyDescent="0.25">
      <c r="A265" s="472">
        <v>42793</v>
      </c>
      <c r="B265" s="473" t="s">
        <v>3561</v>
      </c>
      <c r="C265" s="473" t="s">
        <v>3148</v>
      </c>
      <c r="D265" s="473" t="s">
        <v>3146</v>
      </c>
      <c r="E265" s="473" t="s">
        <v>3147</v>
      </c>
      <c r="F265" s="473" t="s">
        <v>2713</v>
      </c>
      <c r="G265" s="474">
        <v>6</v>
      </c>
      <c r="H265" s="473">
        <v>35.15</v>
      </c>
      <c r="I265" s="473">
        <f t="shared" si="3"/>
        <v>210.89999999999998</v>
      </c>
      <c r="J265" s="473" t="s">
        <v>459</v>
      </c>
    </row>
    <row r="266" spans="1:10" x14ac:dyDescent="0.25">
      <c r="A266" s="472">
        <v>42793</v>
      </c>
      <c r="B266" s="473" t="s">
        <v>3561</v>
      </c>
      <c r="C266" s="473" t="s">
        <v>29</v>
      </c>
      <c r="D266" s="473" t="s">
        <v>2765</v>
      </c>
      <c r="E266" s="473" t="s">
        <v>251</v>
      </c>
      <c r="F266" s="473" t="s">
        <v>2713</v>
      </c>
      <c r="G266" s="474">
        <v>4</v>
      </c>
      <c r="H266" s="473">
        <v>46.32</v>
      </c>
      <c r="I266" s="473">
        <f t="shared" ref="I266:I331" si="4">G266*H266</f>
        <v>185.28</v>
      </c>
      <c r="J266" s="473" t="s">
        <v>459</v>
      </c>
    </row>
    <row r="267" spans="1:10" x14ac:dyDescent="0.25">
      <c r="A267" s="472">
        <v>42793</v>
      </c>
      <c r="B267" s="473" t="s">
        <v>3561</v>
      </c>
      <c r="C267" s="473" t="s">
        <v>791</v>
      </c>
      <c r="D267" s="473" t="s">
        <v>809</v>
      </c>
      <c r="E267" s="473" t="s">
        <v>904</v>
      </c>
      <c r="F267" s="473" t="s">
        <v>2713</v>
      </c>
      <c r="G267" s="474">
        <v>5</v>
      </c>
      <c r="H267" s="473">
        <v>41.99</v>
      </c>
      <c r="I267" s="473">
        <f t="shared" si="4"/>
        <v>209.95000000000002</v>
      </c>
      <c r="J267" s="473" t="s">
        <v>459</v>
      </c>
    </row>
    <row r="268" spans="1:10" x14ac:dyDescent="0.25">
      <c r="A268" s="472">
        <v>42793</v>
      </c>
      <c r="B268" s="473" t="s">
        <v>3561</v>
      </c>
      <c r="C268" s="473" t="s">
        <v>103</v>
      </c>
      <c r="D268" s="473" t="s">
        <v>25</v>
      </c>
      <c r="E268" s="473" t="s">
        <v>273</v>
      </c>
      <c r="F268" s="473" t="s">
        <v>2713</v>
      </c>
      <c r="G268" s="474">
        <v>1</v>
      </c>
      <c r="H268" s="473">
        <v>47.7</v>
      </c>
      <c r="I268" s="473">
        <f t="shared" si="4"/>
        <v>47.7</v>
      </c>
      <c r="J268" s="473" t="s">
        <v>459</v>
      </c>
    </row>
    <row r="269" spans="1:10" x14ac:dyDescent="0.25">
      <c r="A269" s="472">
        <v>42793</v>
      </c>
      <c r="B269" s="473" t="s">
        <v>3561</v>
      </c>
      <c r="C269" s="473" t="s">
        <v>586</v>
      </c>
      <c r="D269" s="473" t="s">
        <v>22</v>
      </c>
      <c r="E269" s="473" t="s">
        <v>264</v>
      </c>
      <c r="F269" s="473" t="s">
        <v>2713</v>
      </c>
      <c r="G269" s="474">
        <v>1</v>
      </c>
      <c r="H269" s="473">
        <v>49.4</v>
      </c>
      <c r="I269" s="473">
        <f t="shared" si="4"/>
        <v>49.4</v>
      </c>
      <c r="J269" s="473" t="s">
        <v>459</v>
      </c>
    </row>
    <row r="270" spans="1:10" x14ac:dyDescent="0.25">
      <c r="A270" s="472">
        <v>42793</v>
      </c>
      <c r="B270" s="473" t="s">
        <v>3561</v>
      </c>
      <c r="C270" s="473" t="s">
        <v>103</v>
      </c>
      <c r="D270" s="473" t="s">
        <v>21</v>
      </c>
      <c r="E270" s="473" t="s">
        <v>262</v>
      </c>
      <c r="F270" s="473" t="s">
        <v>2713</v>
      </c>
      <c r="G270" s="474">
        <v>1</v>
      </c>
      <c r="H270" s="473">
        <v>49.4</v>
      </c>
      <c r="I270" s="473">
        <f t="shared" si="4"/>
        <v>49.4</v>
      </c>
      <c r="J270" s="473" t="s">
        <v>459</v>
      </c>
    </row>
    <row r="271" spans="1:10" x14ac:dyDescent="0.25">
      <c r="A271" s="472">
        <v>42793</v>
      </c>
      <c r="B271" s="473" t="s">
        <v>3561</v>
      </c>
      <c r="C271" s="473" t="s">
        <v>3158</v>
      </c>
      <c r="D271" s="473" t="s">
        <v>3159</v>
      </c>
      <c r="E271" s="473" t="s">
        <v>3160</v>
      </c>
      <c r="F271" s="473" t="s">
        <v>2713</v>
      </c>
      <c r="G271" s="474">
        <v>5</v>
      </c>
      <c r="H271" s="473">
        <v>38.19</v>
      </c>
      <c r="I271" s="473">
        <f t="shared" si="4"/>
        <v>190.95</v>
      </c>
      <c r="J271" s="473" t="s">
        <v>459</v>
      </c>
    </row>
    <row r="272" spans="1:10" x14ac:dyDescent="0.25">
      <c r="A272" s="472">
        <v>42793</v>
      </c>
      <c r="B272" s="473" t="s">
        <v>3561</v>
      </c>
      <c r="C272" s="473" t="s">
        <v>3149</v>
      </c>
      <c r="D272" s="473" t="s">
        <v>3154</v>
      </c>
      <c r="E272" s="473" t="s">
        <v>3155</v>
      </c>
      <c r="F272" s="473" t="s">
        <v>2713</v>
      </c>
      <c r="G272" s="474">
        <v>4</v>
      </c>
      <c r="H272" s="473">
        <v>38.19</v>
      </c>
      <c r="I272" s="473">
        <f t="shared" si="4"/>
        <v>152.76</v>
      </c>
      <c r="J272" s="473" t="s">
        <v>459</v>
      </c>
    </row>
    <row r="273" spans="1:10" x14ac:dyDescent="0.25">
      <c r="A273" s="472">
        <v>42793</v>
      </c>
      <c r="B273" s="473" t="s">
        <v>3561</v>
      </c>
      <c r="C273" s="473" t="s">
        <v>3149</v>
      </c>
      <c r="D273" s="473" t="s">
        <v>3156</v>
      </c>
      <c r="E273" s="473" t="s">
        <v>3157</v>
      </c>
      <c r="F273" s="473" t="s">
        <v>2713</v>
      </c>
      <c r="G273" s="474">
        <v>2</v>
      </c>
      <c r="H273" s="473">
        <v>38.19</v>
      </c>
      <c r="I273" s="473">
        <f t="shared" si="4"/>
        <v>76.38</v>
      </c>
      <c r="J273" s="473" t="s">
        <v>459</v>
      </c>
    </row>
    <row r="274" spans="1:10" x14ac:dyDescent="0.25">
      <c r="A274" s="472">
        <v>42793</v>
      </c>
      <c r="B274" s="473" t="s">
        <v>3561</v>
      </c>
      <c r="C274" s="473" t="s">
        <v>2143</v>
      </c>
      <c r="D274" s="473" t="s">
        <v>2138</v>
      </c>
      <c r="E274" s="473" t="s">
        <v>2139</v>
      </c>
      <c r="F274" s="473" t="s">
        <v>2713</v>
      </c>
      <c r="G274" s="474">
        <v>3</v>
      </c>
      <c r="H274" s="473">
        <v>34.71</v>
      </c>
      <c r="I274" s="473">
        <f t="shared" si="4"/>
        <v>104.13</v>
      </c>
      <c r="J274" s="473" t="s">
        <v>459</v>
      </c>
    </row>
    <row r="275" spans="1:10" x14ac:dyDescent="0.25">
      <c r="A275" s="472">
        <v>42793</v>
      </c>
      <c r="B275" s="473" t="s">
        <v>3561</v>
      </c>
      <c r="C275" s="473" t="s">
        <v>1704</v>
      </c>
      <c r="D275" s="473" t="s">
        <v>1711</v>
      </c>
      <c r="E275" s="473" t="s">
        <v>1712</v>
      </c>
      <c r="F275" s="473" t="s">
        <v>2713</v>
      </c>
      <c r="G275" s="474">
        <v>5</v>
      </c>
      <c r="H275" s="473">
        <v>47.2</v>
      </c>
      <c r="I275" s="473">
        <f t="shared" si="4"/>
        <v>236</v>
      </c>
      <c r="J275" s="473" t="s">
        <v>459</v>
      </c>
    </row>
    <row r="276" spans="1:10" x14ac:dyDescent="0.25">
      <c r="A276" s="472">
        <v>42793</v>
      </c>
      <c r="B276" s="473" t="s">
        <v>3561</v>
      </c>
      <c r="C276" s="473" t="s">
        <v>2878</v>
      </c>
      <c r="D276" s="473" t="s">
        <v>2887</v>
      </c>
      <c r="E276" s="473" t="s">
        <v>2888</v>
      </c>
      <c r="F276" s="473" t="s">
        <v>2713</v>
      </c>
      <c r="G276" s="474">
        <v>2</v>
      </c>
      <c r="H276" s="473">
        <v>30.63</v>
      </c>
      <c r="I276" s="473">
        <f t="shared" si="4"/>
        <v>61.26</v>
      </c>
      <c r="J276" s="473" t="s">
        <v>459</v>
      </c>
    </row>
    <row r="277" spans="1:10" x14ac:dyDescent="0.25">
      <c r="A277" s="472">
        <v>42793</v>
      </c>
      <c r="B277" s="473" t="s">
        <v>3561</v>
      </c>
      <c r="C277" s="473" t="s">
        <v>857</v>
      </c>
      <c r="D277" s="473" t="s">
        <v>737</v>
      </c>
      <c r="E277" s="473" t="s">
        <v>738</v>
      </c>
      <c r="F277" s="473" t="s">
        <v>2713</v>
      </c>
      <c r="G277" s="474">
        <v>1</v>
      </c>
      <c r="H277" s="473">
        <v>34.44</v>
      </c>
      <c r="I277" s="473">
        <f t="shared" si="4"/>
        <v>34.44</v>
      </c>
      <c r="J277" s="473" t="s">
        <v>459</v>
      </c>
    </row>
    <row r="278" spans="1:10" x14ac:dyDescent="0.25">
      <c r="A278" s="479">
        <v>42795</v>
      </c>
      <c r="B278" s="480"/>
      <c r="C278" s="480" t="s">
        <v>3614</v>
      </c>
      <c r="D278" s="480" t="s">
        <v>1722</v>
      </c>
      <c r="E278" s="480" t="s">
        <v>3624</v>
      </c>
      <c r="F278" s="480" t="s">
        <v>2713</v>
      </c>
      <c r="G278" s="485">
        <v>3</v>
      </c>
      <c r="H278" s="485">
        <v>33</v>
      </c>
      <c r="I278" s="485">
        <f t="shared" si="4"/>
        <v>99</v>
      </c>
      <c r="J278" s="480" t="s">
        <v>3613</v>
      </c>
    </row>
    <row r="279" spans="1:10" x14ac:dyDescent="0.25">
      <c r="A279" s="479">
        <v>42795</v>
      </c>
      <c r="B279" s="480"/>
      <c r="C279" s="480" t="s">
        <v>3614</v>
      </c>
      <c r="D279" s="480" t="s">
        <v>3639</v>
      </c>
      <c r="E279" s="480" t="s">
        <v>3640</v>
      </c>
      <c r="F279" s="480" t="s">
        <v>2713</v>
      </c>
      <c r="G279" s="485">
        <v>2</v>
      </c>
      <c r="H279" s="485">
        <v>33</v>
      </c>
      <c r="I279" s="485">
        <f t="shared" si="4"/>
        <v>66</v>
      </c>
      <c r="J279" s="480" t="s">
        <v>459</v>
      </c>
    </row>
    <row r="280" spans="1:10" x14ac:dyDescent="0.25">
      <c r="A280" s="487">
        <v>42795</v>
      </c>
      <c r="B280" s="477"/>
      <c r="C280" s="477" t="s">
        <v>3330</v>
      </c>
      <c r="D280" s="477" t="s">
        <v>1310</v>
      </c>
      <c r="E280" s="477" t="s">
        <v>3698</v>
      </c>
      <c r="F280" s="477" t="s">
        <v>3696</v>
      </c>
      <c r="G280" s="486">
        <v>1</v>
      </c>
      <c r="H280" s="477"/>
      <c r="I280" s="485">
        <f>G280*H280</f>
        <v>0</v>
      </c>
      <c r="J280" s="477" t="s">
        <v>3697</v>
      </c>
    </row>
    <row r="281" spans="1:10" x14ac:dyDescent="0.25">
      <c r="A281" s="479">
        <v>42796</v>
      </c>
      <c r="B281" s="480" t="s">
        <v>3691</v>
      </c>
      <c r="C281" s="480" t="s">
        <v>3404</v>
      </c>
      <c r="D281" s="480" t="s">
        <v>3568</v>
      </c>
      <c r="E281" s="480" t="s">
        <v>3569</v>
      </c>
      <c r="F281" s="480" t="s">
        <v>2713</v>
      </c>
      <c r="G281" s="485">
        <v>5</v>
      </c>
      <c r="H281" s="485">
        <v>10.27</v>
      </c>
      <c r="I281" s="485">
        <f>G281*H281</f>
        <v>51.349999999999994</v>
      </c>
      <c r="J281" s="480" t="s">
        <v>459</v>
      </c>
    </row>
    <row r="282" spans="1:10" x14ac:dyDescent="0.25">
      <c r="A282" s="479">
        <v>42796</v>
      </c>
      <c r="B282" s="480" t="s">
        <v>3691</v>
      </c>
      <c r="C282" s="480" t="s">
        <v>3404</v>
      </c>
      <c r="D282" s="480" t="s">
        <v>3405</v>
      </c>
      <c r="E282" s="480" t="s">
        <v>3569</v>
      </c>
      <c r="F282" s="480" t="s">
        <v>2713</v>
      </c>
      <c r="G282" s="485">
        <v>5</v>
      </c>
      <c r="H282" s="485">
        <v>10.27</v>
      </c>
      <c r="I282" s="485">
        <f>G282*H282</f>
        <v>51.349999999999994</v>
      </c>
      <c r="J282" s="480" t="s">
        <v>459</v>
      </c>
    </row>
    <row r="283" spans="1:10" x14ac:dyDescent="0.25">
      <c r="A283" s="479">
        <v>42796</v>
      </c>
      <c r="B283" s="480" t="s">
        <v>3692</v>
      </c>
      <c r="C283" s="480" t="s">
        <v>3404</v>
      </c>
      <c r="D283" s="480" t="s">
        <v>3690</v>
      </c>
      <c r="E283" s="480" t="s">
        <v>3406</v>
      </c>
      <c r="F283" s="480" t="s">
        <v>2713</v>
      </c>
      <c r="G283" s="485">
        <v>8</v>
      </c>
      <c r="H283" s="485">
        <v>10.27</v>
      </c>
      <c r="I283" s="485">
        <f>G283*H283</f>
        <v>82.16</v>
      </c>
      <c r="J283" s="480" t="s">
        <v>3693</v>
      </c>
    </row>
    <row r="284" spans="1:10" x14ac:dyDescent="0.25">
      <c r="A284" s="479">
        <v>42796</v>
      </c>
      <c r="B284" s="480"/>
      <c r="C284" s="480" t="s">
        <v>3404</v>
      </c>
      <c r="D284" s="480" t="s">
        <v>3690</v>
      </c>
      <c r="E284" s="480" t="s">
        <v>3406</v>
      </c>
      <c r="F284" s="480" t="s">
        <v>2713</v>
      </c>
      <c r="G284" s="485">
        <v>2</v>
      </c>
      <c r="H284" s="485">
        <v>10.27</v>
      </c>
      <c r="I284" s="485">
        <f>G284*H284</f>
        <v>20.54</v>
      </c>
      <c r="J284" s="480" t="s">
        <v>3694</v>
      </c>
    </row>
    <row r="285" spans="1:10" x14ac:dyDescent="0.25">
      <c r="A285" s="479">
        <v>42800</v>
      </c>
      <c r="B285" s="480"/>
      <c r="C285" s="480" t="s">
        <v>2397</v>
      </c>
      <c r="D285" s="480" t="s">
        <v>2404</v>
      </c>
      <c r="E285" s="480" t="s">
        <v>2410</v>
      </c>
      <c r="F285" s="480" t="s">
        <v>2713</v>
      </c>
      <c r="G285" s="485">
        <v>5</v>
      </c>
      <c r="H285" s="485">
        <v>34</v>
      </c>
      <c r="I285" s="485">
        <f t="shared" si="4"/>
        <v>170</v>
      </c>
      <c r="J285" s="480" t="s">
        <v>3623</v>
      </c>
    </row>
    <row r="286" spans="1:10" x14ac:dyDescent="0.25">
      <c r="A286" s="479">
        <v>42801</v>
      </c>
      <c r="B286" s="480"/>
      <c r="C286" s="480" t="s">
        <v>3029</v>
      </c>
      <c r="D286" s="480" t="s">
        <v>3034</v>
      </c>
      <c r="E286" s="480" t="s">
        <v>3046</v>
      </c>
      <c r="F286" s="480" t="s">
        <v>2713</v>
      </c>
      <c r="G286" s="485">
        <v>1</v>
      </c>
      <c r="H286" s="485">
        <v>31.06</v>
      </c>
      <c r="I286" s="485">
        <f t="shared" si="4"/>
        <v>31.06</v>
      </c>
      <c r="J286" s="480" t="s">
        <v>3687</v>
      </c>
    </row>
    <row r="287" spans="1:10" x14ac:dyDescent="0.25">
      <c r="A287" s="479">
        <v>42807</v>
      </c>
      <c r="B287" s="480"/>
      <c r="C287" s="480" t="s">
        <v>2397</v>
      </c>
      <c r="D287" s="480" t="s">
        <v>2404</v>
      </c>
      <c r="E287" s="480" t="s">
        <v>2410</v>
      </c>
      <c r="F287" s="480" t="s">
        <v>2713</v>
      </c>
      <c r="G287" s="485">
        <v>8</v>
      </c>
      <c r="H287" s="485">
        <v>34</v>
      </c>
      <c r="I287" s="485">
        <f>G287*H287</f>
        <v>272</v>
      </c>
      <c r="J287" s="480" t="s">
        <v>3689</v>
      </c>
    </row>
    <row r="288" spans="1:10" x14ac:dyDescent="0.25">
      <c r="A288" s="487">
        <v>42810</v>
      </c>
      <c r="B288" s="477"/>
      <c r="C288" s="477" t="s">
        <v>791</v>
      </c>
      <c r="D288" s="477" t="s">
        <v>798</v>
      </c>
      <c r="E288" s="477" t="s">
        <v>907</v>
      </c>
      <c r="F288" s="477" t="s">
        <v>2713</v>
      </c>
      <c r="G288" s="486">
        <v>3</v>
      </c>
      <c r="H288" s="486">
        <v>44.19</v>
      </c>
      <c r="I288" s="485">
        <f t="shared" si="4"/>
        <v>132.57</v>
      </c>
      <c r="J288" s="477" t="s">
        <v>3695</v>
      </c>
    </row>
    <row r="289" spans="1:10" x14ac:dyDescent="0.25">
      <c r="A289" s="487">
        <v>42810</v>
      </c>
      <c r="B289" s="477"/>
      <c r="C289" s="477" t="s">
        <v>969</v>
      </c>
      <c r="D289" s="477" t="s">
        <v>992</v>
      </c>
      <c r="E289" s="477" t="s">
        <v>993</v>
      </c>
      <c r="F289" s="477" t="s">
        <v>2713</v>
      </c>
      <c r="G289" s="486">
        <v>3</v>
      </c>
      <c r="H289" s="477">
        <v>36.15</v>
      </c>
      <c r="I289" s="485">
        <f t="shared" si="4"/>
        <v>108.44999999999999</v>
      </c>
      <c r="J289" s="477" t="s">
        <v>3695</v>
      </c>
    </row>
    <row r="290" spans="1:10" x14ac:dyDescent="0.25">
      <c r="A290" s="487">
        <v>42810</v>
      </c>
      <c r="B290" s="477"/>
      <c r="C290" s="477" t="s">
        <v>1589</v>
      </c>
      <c r="D290" s="477" t="s">
        <v>1670</v>
      </c>
      <c r="E290" s="477" t="s">
        <v>1671</v>
      </c>
      <c r="F290" s="477" t="s">
        <v>2713</v>
      </c>
      <c r="G290" s="486">
        <v>3</v>
      </c>
      <c r="H290" s="477">
        <v>49.27</v>
      </c>
      <c r="I290" s="485">
        <f t="shared" si="4"/>
        <v>147.81</v>
      </c>
      <c r="J290" s="477" t="s">
        <v>3695</v>
      </c>
    </row>
    <row r="291" spans="1:10" x14ac:dyDescent="0.25">
      <c r="A291" s="487">
        <v>42810</v>
      </c>
      <c r="B291" s="477"/>
      <c r="C291" s="477" t="s">
        <v>2481</v>
      </c>
      <c r="D291" s="477" t="s">
        <v>2656</v>
      </c>
      <c r="E291" s="477" t="s">
        <v>2657</v>
      </c>
      <c r="F291" s="477" t="s">
        <v>2713</v>
      </c>
      <c r="G291" s="486">
        <v>3</v>
      </c>
      <c r="H291" s="477">
        <v>32.11</v>
      </c>
      <c r="I291" s="485">
        <f t="shared" si="4"/>
        <v>96.33</v>
      </c>
      <c r="J291" s="477" t="s">
        <v>3695</v>
      </c>
    </row>
    <row r="292" spans="1:10" x14ac:dyDescent="0.25">
      <c r="A292" s="487">
        <v>42810</v>
      </c>
      <c r="B292" s="477"/>
      <c r="C292" s="477" t="s">
        <v>2507</v>
      </c>
      <c r="D292" s="477" t="s">
        <v>3180</v>
      </c>
      <c r="E292" s="477" t="s">
        <v>2523</v>
      </c>
      <c r="F292" s="477" t="s">
        <v>2713</v>
      </c>
      <c r="G292" s="486">
        <v>1</v>
      </c>
      <c r="H292" s="477">
        <v>40.090000000000003</v>
      </c>
      <c r="I292" s="485">
        <f t="shared" si="4"/>
        <v>40.090000000000003</v>
      </c>
      <c r="J292" s="477" t="s">
        <v>3697</v>
      </c>
    </row>
    <row r="293" spans="1:10" x14ac:dyDescent="0.25">
      <c r="A293" s="487">
        <v>42810</v>
      </c>
      <c r="B293" s="477"/>
      <c r="C293" s="477" t="s">
        <v>625</v>
      </c>
      <c r="D293" s="477" t="s">
        <v>626</v>
      </c>
      <c r="E293" s="477" t="s">
        <v>627</v>
      </c>
      <c r="F293" s="477" t="s">
        <v>2713</v>
      </c>
      <c r="G293" s="486">
        <v>1</v>
      </c>
      <c r="H293" s="477">
        <v>48.28</v>
      </c>
      <c r="I293" s="485">
        <f t="shared" si="4"/>
        <v>48.28</v>
      </c>
      <c r="J293" s="477" t="s">
        <v>3697</v>
      </c>
    </row>
    <row r="294" spans="1:10" x14ac:dyDescent="0.25">
      <c r="A294" s="487">
        <v>42810</v>
      </c>
      <c r="B294" s="477"/>
      <c r="C294" s="477" t="s">
        <v>2157</v>
      </c>
      <c r="D294" s="477" t="s">
        <v>2222</v>
      </c>
      <c r="E294" s="477" t="s">
        <v>2170</v>
      </c>
      <c r="F294" s="477" t="s">
        <v>2717</v>
      </c>
      <c r="G294" s="486">
        <v>1</v>
      </c>
      <c r="H294" s="477">
        <v>49.35</v>
      </c>
      <c r="I294" s="485">
        <f t="shared" si="4"/>
        <v>49.35</v>
      </c>
      <c r="J294" s="477" t="s">
        <v>3697</v>
      </c>
    </row>
    <row r="295" spans="1:10" x14ac:dyDescent="0.25">
      <c r="A295" s="487">
        <v>42814</v>
      </c>
      <c r="B295" s="477"/>
      <c r="C295" s="477" t="s">
        <v>3625</v>
      </c>
      <c r="D295" s="477" t="s">
        <v>3626</v>
      </c>
      <c r="E295" s="477" t="s">
        <v>3627</v>
      </c>
      <c r="F295" s="477" t="s">
        <v>2713</v>
      </c>
      <c r="G295" s="477">
        <v>1</v>
      </c>
      <c r="H295" s="477">
        <v>29.83</v>
      </c>
      <c r="I295" s="477">
        <f t="shared" si="4"/>
        <v>29.83</v>
      </c>
      <c r="J295" s="477" t="s">
        <v>3625</v>
      </c>
    </row>
    <row r="296" spans="1:10" x14ac:dyDescent="0.25">
      <c r="A296" s="487">
        <v>42814</v>
      </c>
      <c r="B296" s="477"/>
      <c r="C296" s="477" t="s">
        <v>3630</v>
      </c>
      <c r="D296" s="477" t="s">
        <v>3635</v>
      </c>
      <c r="E296" s="477" t="s">
        <v>3636</v>
      </c>
      <c r="F296" s="477" t="s">
        <v>2713</v>
      </c>
      <c r="G296" s="486">
        <v>1</v>
      </c>
      <c r="H296" s="477">
        <v>29.83</v>
      </c>
      <c r="I296" s="485">
        <f t="shared" si="4"/>
        <v>29.83</v>
      </c>
      <c r="J296" s="477" t="s">
        <v>3625</v>
      </c>
    </row>
    <row r="297" spans="1:10" x14ac:dyDescent="0.25">
      <c r="A297" s="487">
        <v>42814</v>
      </c>
      <c r="B297" s="477"/>
      <c r="C297" s="477" t="s">
        <v>3630</v>
      </c>
      <c r="D297" s="477" t="s">
        <v>3631</v>
      </c>
      <c r="E297" s="477" t="s">
        <v>3632</v>
      </c>
      <c r="F297" s="477" t="s">
        <v>2713</v>
      </c>
      <c r="G297" s="486">
        <v>1</v>
      </c>
      <c r="H297" s="477">
        <v>29.83</v>
      </c>
      <c r="I297" s="485">
        <f t="shared" si="4"/>
        <v>29.83</v>
      </c>
      <c r="J297" s="477" t="s">
        <v>3625</v>
      </c>
    </row>
    <row r="298" spans="1:10" x14ac:dyDescent="0.25">
      <c r="A298" s="487">
        <v>42814</v>
      </c>
      <c r="B298" s="477"/>
      <c r="C298" s="477" t="s">
        <v>3630</v>
      </c>
      <c r="D298" s="477" t="s">
        <v>3633</v>
      </c>
      <c r="E298" s="477" t="s">
        <v>3634</v>
      </c>
      <c r="F298" s="477" t="s">
        <v>2713</v>
      </c>
      <c r="G298" s="486">
        <v>1</v>
      </c>
      <c r="H298" s="477">
        <v>29.83</v>
      </c>
      <c r="I298" s="485">
        <f t="shared" si="4"/>
        <v>29.83</v>
      </c>
      <c r="J298" s="477" t="s">
        <v>3625</v>
      </c>
    </row>
    <row r="299" spans="1:10" x14ac:dyDescent="0.25">
      <c r="A299" s="487">
        <v>42814</v>
      </c>
      <c r="B299" s="477"/>
      <c r="C299" s="477" t="s">
        <v>3625</v>
      </c>
      <c r="D299" s="477" t="s">
        <v>3651</v>
      </c>
      <c r="E299" s="477" t="s">
        <v>3652</v>
      </c>
      <c r="F299" s="477" t="s">
        <v>2717</v>
      </c>
      <c r="G299" s="486">
        <v>1</v>
      </c>
      <c r="H299" s="477">
        <v>29.83</v>
      </c>
      <c r="I299" s="485">
        <f t="shared" si="4"/>
        <v>29.83</v>
      </c>
      <c r="J299" s="477" t="s">
        <v>3625</v>
      </c>
    </row>
    <row r="300" spans="1:10" x14ac:dyDescent="0.25">
      <c r="A300" s="487">
        <v>42814</v>
      </c>
      <c r="B300" s="477"/>
      <c r="C300" s="477" t="s">
        <v>3625</v>
      </c>
      <c r="D300" s="477" t="s">
        <v>3628</v>
      </c>
      <c r="E300" s="477" t="s">
        <v>3629</v>
      </c>
      <c r="F300" s="477" t="s">
        <v>2713</v>
      </c>
      <c r="G300" s="486">
        <v>1</v>
      </c>
      <c r="H300" s="477">
        <v>29.83</v>
      </c>
      <c r="I300" s="485">
        <f t="shared" si="4"/>
        <v>29.83</v>
      </c>
      <c r="J300" s="477" t="s">
        <v>3625</v>
      </c>
    </row>
    <row r="301" spans="1:10" x14ac:dyDescent="0.25">
      <c r="A301" s="487">
        <v>42814</v>
      </c>
      <c r="B301" s="477"/>
      <c r="C301" s="477" t="s">
        <v>3625</v>
      </c>
      <c r="D301" s="477" t="s">
        <v>3647</v>
      </c>
      <c r="E301" s="477" t="s">
        <v>3648</v>
      </c>
      <c r="F301" s="477" t="s">
        <v>2713</v>
      </c>
      <c r="G301" s="486">
        <v>1</v>
      </c>
      <c r="H301" s="477">
        <v>29.83</v>
      </c>
      <c r="I301" s="485">
        <f t="shared" si="4"/>
        <v>29.83</v>
      </c>
      <c r="J301" s="477" t="s">
        <v>3699</v>
      </c>
    </row>
    <row r="302" spans="1:10" x14ac:dyDescent="0.25">
      <c r="A302" s="487">
        <v>42815</v>
      </c>
      <c r="B302" s="477"/>
      <c r="C302" s="477" t="s">
        <v>2412</v>
      </c>
      <c r="D302" s="477" t="s">
        <v>2473</v>
      </c>
      <c r="E302" s="477" t="s">
        <v>2426</v>
      </c>
      <c r="F302" s="477" t="s">
        <v>2727</v>
      </c>
      <c r="G302" s="486">
        <v>20</v>
      </c>
      <c r="H302" s="486">
        <v>32.46</v>
      </c>
      <c r="I302" s="485">
        <f t="shared" si="4"/>
        <v>649.20000000000005</v>
      </c>
      <c r="J302" s="477" t="s">
        <v>3237</v>
      </c>
    </row>
    <row r="303" spans="1:10" x14ac:dyDescent="0.25">
      <c r="A303" s="487">
        <v>42815</v>
      </c>
      <c r="B303" s="477"/>
      <c r="C303" s="477" t="s">
        <v>3625</v>
      </c>
      <c r="D303" s="477" t="s">
        <v>3633</v>
      </c>
      <c r="E303" s="477" t="s">
        <v>3634</v>
      </c>
      <c r="F303" s="477" t="s">
        <v>2727</v>
      </c>
      <c r="G303" s="486">
        <v>2</v>
      </c>
      <c r="H303" s="486">
        <v>29.83</v>
      </c>
      <c r="I303" s="485">
        <f t="shared" si="4"/>
        <v>59.66</v>
      </c>
      <c r="J303" s="477" t="s">
        <v>3237</v>
      </c>
    </row>
    <row r="304" spans="1:10" x14ac:dyDescent="0.25">
      <c r="A304" s="487">
        <v>42815</v>
      </c>
      <c r="B304" s="477"/>
      <c r="C304" s="477" t="s">
        <v>3630</v>
      </c>
      <c r="D304" s="477" t="s">
        <v>3635</v>
      </c>
      <c r="E304" s="477" t="s">
        <v>3636</v>
      </c>
      <c r="F304" s="477" t="s">
        <v>2727</v>
      </c>
      <c r="G304" s="486">
        <v>3</v>
      </c>
      <c r="H304" s="486">
        <v>29.83</v>
      </c>
      <c r="I304" s="485">
        <f t="shared" si="4"/>
        <v>89.49</v>
      </c>
      <c r="J304" s="477" t="s">
        <v>3237</v>
      </c>
    </row>
    <row r="305" spans="1:10" x14ac:dyDescent="0.25">
      <c r="A305" s="487">
        <v>42815</v>
      </c>
      <c r="B305" s="477"/>
      <c r="C305" s="477" t="s">
        <v>3630</v>
      </c>
      <c r="D305" s="477" t="s">
        <v>3647</v>
      </c>
      <c r="E305" s="477" t="s">
        <v>3648</v>
      </c>
      <c r="F305" s="477" t="s">
        <v>2727</v>
      </c>
      <c r="G305" s="486">
        <v>1</v>
      </c>
      <c r="H305" s="486">
        <v>29.83</v>
      </c>
      <c r="I305" s="485">
        <f t="shared" si="4"/>
        <v>29.83</v>
      </c>
      <c r="J305" s="477" t="s">
        <v>3237</v>
      </c>
    </row>
    <row r="306" spans="1:10" x14ac:dyDescent="0.25">
      <c r="A306" s="487">
        <v>42815</v>
      </c>
      <c r="B306" s="477"/>
      <c r="C306" s="477" t="s">
        <v>3269</v>
      </c>
      <c r="D306" s="477" t="s">
        <v>3270</v>
      </c>
      <c r="E306" s="477" t="s">
        <v>3609</v>
      </c>
      <c r="F306" s="477" t="s">
        <v>2727</v>
      </c>
      <c r="G306" s="486">
        <v>2</v>
      </c>
      <c r="H306" s="486">
        <v>33.11</v>
      </c>
      <c r="I306" s="485">
        <f t="shared" si="4"/>
        <v>66.22</v>
      </c>
      <c r="J306" s="477" t="s">
        <v>3237</v>
      </c>
    </row>
    <row r="307" spans="1:10" x14ac:dyDescent="0.25">
      <c r="A307" s="487">
        <v>42815</v>
      </c>
      <c r="B307" s="477"/>
      <c r="C307" s="477" t="s">
        <v>3208</v>
      </c>
      <c r="D307" s="477" t="s">
        <v>3506</v>
      </c>
      <c r="E307" s="477" t="s">
        <v>3507</v>
      </c>
      <c r="F307" s="477" t="s">
        <v>2727</v>
      </c>
      <c r="G307" s="486">
        <v>4</v>
      </c>
      <c r="H307" s="486">
        <v>33.29</v>
      </c>
      <c r="I307" s="485">
        <f t="shared" si="4"/>
        <v>133.16</v>
      </c>
      <c r="J307" s="477" t="s">
        <v>3237</v>
      </c>
    </row>
    <row r="308" spans="1:10" x14ac:dyDescent="0.25">
      <c r="A308" s="487">
        <v>42815</v>
      </c>
      <c r="B308" s="477"/>
      <c r="C308" s="477" t="s">
        <v>3208</v>
      </c>
      <c r="D308" s="477" t="s">
        <v>3508</v>
      </c>
      <c r="E308" s="477" t="s">
        <v>3509</v>
      </c>
      <c r="F308" s="477" t="s">
        <v>2727</v>
      </c>
      <c r="G308" s="486">
        <v>1</v>
      </c>
      <c r="H308" s="486">
        <v>33.29</v>
      </c>
      <c r="I308" s="485">
        <f t="shared" si="4"/>
        <v>33.29</v>
      </c>
      <c r="J308" s="477" t="s">
        <v>3237</v>
      </c>
    </row>
    <row r="309" spans="1:10" x14ac:dyDescent="0.25">
      <c r="A309" s="487">
        <v>42815</v>
      </c>
      <c r="B309" s="477"/>
      <c r="C309" s="477" t="s">
        <v>3630</v>
      </c>
      <c r="D309" s="477" t="s">
        <v>3633</v>
      </c>
      <c r="E309" s="477" t="s">
        <v>3634</v>
      </c>
      <c r="F309" s="477" t="s">
        <v>2727</v>
      </c>
      <c r="G309" s="486">
        <v>2</v>
      </c>
      <c r="H309" s="486">
        <v>29.83</v>
      </c>
      <c r="I309" s="485">
        <f t="shared" si="4"/>
        <v>59.66</v>
      </c>
      <c r="J309" s="477" t="s">
        <v>3237</v>
      </c>
    </row>
    <row r="310" spans="1:10" x14ac:dyDescent="0.25">
      <c r="A310" s="487">
        <v>42815</v>
      </c>
      <c r="B310" s="477"/>
      <c r="C310" s="477" t="s">
        <v>3630</v>
      </c>
      <c r="D310" s="477" t="s">
        <v>3626</v>
      </c>
      <c r="E310" s="477" t="s">
        <v>3627</v>
      </c>
      <c r="F310" s="477" t="s">
        <v>2727</v>
      </c>
      <c r="G310" s="486">
        <v>2</v>
      </c>
      <c r="H310" s="486">
        <v>29.83</v>
      </c>
      <c r="I310" s="485">
        <f t="shared" si="4"/>
        <v>59.66</v>
      </c>
      <c r="J310" s="477" t="s">
        <v>3237</v>
      </c>
    </row>
    <row r="311" spans="1:10" x14ac:dyDescent="0.25">
      <c r="A311" s="487">
        <v>42815</v>
      </c>
      <c r="B311" s="477"/>
      <c r="C311" s="477" t="s">
        <v>3642</v>
      </c>
      <c r="D311" s="477" t="s">
        <v>3643</v>
      </c>
      <c r="E311" s="477" t="s">
        <v>3644</v>
      </c>
      <c r="F311" s="477" t="s">
        <v>2727</v>
      </c>
      <c r="G311" s="486">
        <v>3</v>
      </c>
      <c r="H311" s="486">
        <v>9.9700000000000006</v>
      </c>
      <c r="I311" s="485">
        <f t="shared" si="4"/>
        <v>29.910000000000004</v>
      </c>
      <c r="J311" s="477" t="s">
        <v>3237</v>
      </c>
    </row>
    <row r="312" spans="1:10" x14ac:dyDescent="0.25">
      <c r="A312" s="487">
        <v>42815</v>
      </c>
      <c r="B312" s="477"/>
      <c r="C312" s="477" t="s">
        <v>2271</v>
      </c>
      <c r="D312" s="477" t="s">
        <v>2358</v>
      </c>
      <c r="E312" s="477" t="s">
        <v>2625</v>
      </c>
      <c r="F312" s="477" t="s">
        <v>2727</v>
      </c>
      <c r="G312" s="486">
        <v>4</v>
      </c>
      <c r="H312" s="486">
        <v>35.15</v>
      </c>
      <c r="I312" s="485">
        <f t="shared" si="4"/>
        <v>140.6</v>
      </c>
      <c r="J312" s="477" t="s">
        <v>3237</v>
      </c>
    </row>
    <row r="313" spans="1:10" x14ac:dyDescent="0.25">
      <c r="A313" s="487">
        <v>42815</v>
      </c>
      <c r="B313" s="477"/>
      <c r="C313" s="477" t="s">
        <v>2412</v>
      </c>
      <c r="D313" s="477" t="s">
        <v>2473</v>
      </c>
      <c r="E313" s="477" t="s">
        <v>2426</v>
      </c>
      <c r="F313" s="477" t="s">
        <v>2727</v>
      </c>
      <c r="G313" s="486">
        <v>10</v>
      </c>
      <c r="H313" s="486">
        <v>35.15</v>
      </c>
      <c r="I313" s="485">
        <f t="shared" si="4"/>
        <v>351.5</v>
      </c>
      <c r="J313" s="477" t="s">
        <v>3237</v>
      </c>
    </row>
    <row r="314" spans="1:10" x14ac:dyDescent="0.25">
      <c r="A314" s="487">
        <v>42815</v>
      </c>
      <c r="B314" s="477"/>
      <c r="C314" s="477" t="s">
        <v>2412</v>
      </c>
      <c r="D314" s="477" t="s">
        <v>2684</v>
      </c>
      <c r="E314" s="477" t="s">
        <v>2696</v>
      </c>
      <c r="F314" s="477" t="s">
        <v>2727</v>
      </c>
      <c r="G314" s="486">
        <v>2</v>
      </c>
      <c r="H314" s="486">
        <v>30.35</v>
      </c>
      <c r="I314" s="485">
        <f t="shared" si="4"/>
        <v>60.7</v>
      </c>
      <c r="J314" s="477" t="s">
        <v>3237</v>
      </c>
    </row>
    <row r="315" spans="1:10" x14ac:dyDescent="0.25">
      <c r="A315" s="487">
        <v>42815</v>
      </c>
      <c r="B315" s="477"/>
      <c r="C315" s="477" t="s">
        <v>2412</v>
      </c>
      <c r="D315" s="477" t="s">
        <v>2683</v>
      </c>
      <c r="E315" s="477" t="s">
        <v>2426</v>
      </c>
      <c r="F315" s="477" t="s">
        <v>2727</v>
      </c>
      <c r="G315" s="486">
        <v>3</v>
      </c>
      <c r="H315" s="486">
        <v>31.78</v>
      </c>
      <c r="I315" s="485">
        <f t="shared" si="4"/>
        <v>95.34</v>
      </c>
      <c r="J315" s="477" t="s">
        <v>3237</v>
      </c>
    </row>
    <row r="316" spans="1:10" x14ac:dyDescent="0.25">
      <c r="A316" s="487">
        <v>42815</v>
      </c>
      <c r="B316" s="477"/>
      <c r="C316" s="477" t="s">
        <v>2477</v>
      </c>
      <c r="D316" s="477" t="s">
        <v>2532</v>
      </c>
      <c r="E316" s="477" t="s">
        <v>2629</v>
      </c>
      <c r="F316" s="477" t="s">
        <v>2727</v>
      </c>
      <c r="G316" s="486">
        <v>11</v>
      </c>
      <c r="H316" s="486">
        <v>35</v>
      </c>
      <c r="I316" s="485">
        <f t="shared" si="4"/>
        <v>385</v>
      </c>
      <c r="J316" s="477" t="s">
        <v>3237</v>
      </c>
    </row>
    <row r="317" spans="1:10" x14ac:dyDescent="0.25">
      <c r="A317" s="487">
        <v>42815</v>
      </c>
      <c r="B317" s="477"/>
      <c r="C317" s="477" t="s">
        <v>2481</v>
      </c>
      <c r="D317" s="477" t="s">
        <v>2532</v>
      </c>
      <c r="E317" s="477" t="s">
        <v>2629</v>
      </c>
      <c r="F317" s="477" t="s">
        <v>2727</v>
      </c>
      <c r="G317" s="486">
        <v>5</v>
      </c>
      <c r="H317" s="486">
        <v>35</v>
      </c>
      <c r="I317" s="485">
        <f t="shared" si="4"/>
        <v>175</v>
      </c>
      <c r="J317" s="477" t="s">
        <v>3237</v>
      </c>
    </row>
    <row r="318" spans="1:10" x14ac:dyDescent="0.25">
      <c r="A318" s="487">
        <v>42815</v>
      </c>
      <c r="B318" s="477"/>
      <c r="C318" s="477" t="s">
        <v>3137</v>
      </c>
      <c r="D318" s="477" t="s">
        <v>2896</v>
      </c>
      <c r="E318" s="477" t="s">
        <v>2897</v>
      </c>
      <c r="F318" s="477" t="s">
        <v>2727</v>
      </c>
      <c r="G318" s="486">
        <v>1</v>
      </c>
      <c r="H318" s="486">
        <v>37.69</v>
      </c>
      <c r="I318" s="485">
        <f t="shared" si="4"/>
        <v>37.69</v>
      </c>
      <c r="J318" s="477" t="s">
        <v>3237</v>
      </c>
    </row>
    <row r="319" spans="1:10" x14ac:dyDescent="0.25">
      <c r="A319" s="487">
        <v>42815</v>
      </c>
      <c r="B319" s="477"/>
      <c r="C319" s="477" t="s">
        <v>2601</v>
      </c>
      <c r="D319" s="477" t="s">
        <v>2658</v>
      </c>
      <c r="E319" s="477" t="s">
        <v>2667</v>
      </c>
      <c r="F319" s="477" t="s">
        <v>2727</v>
      </c>
      <c r="G319" s="486">
        <v>2</v>
      </c>
      <c r="H319" s="486">
        <v>15.12</v>
      </c>
      <c r="I319" s="485">
        <f t="shared" si="4"/>
        <v>30.24</v>
      </c>
      <c r="J319" s="477" t="s">
        <v>3237</v>
      </c>
    </row>
    <row r="320" spans="1:10" x14ac:dyDescent="0.25">
      <c r="A320" s="487">
        <v>42815</v>
      </c>
      <c r="B320" s="477"/>
      <c r="C320" s="477" t="s">
        <v>3208</v>
      </c>
      <c r="D320" s="477" t="s">
        <v>3209</v>
      </c>
      <c r="E320" s="477" t="s">
        <v>3210</v>
      </c>
      <c r="F320" s="477" t="s">
        <v>2727</v>
      </c>
      <c r="G320" s="486">
        <v>1</v>
      </c>
      <c r="H320" s="486">
        <v>15.12</v>
      </c>
      <c r="I320" s="485">
        <f t="shared" si="4"/>
        <v>15.12</v>
      </c>
      <c r="J320" s="477" t="s">
        <v>3237</v>
      </c>
    </row>
    <row r="321" spans="1:10" x14ac:dyDescent="0.25">
      <c r="A321" s="487">
        <v>42815</v>
      </c>
      <c r="B321" s="477"/>
      <c r="C321" s="477" t="s">
        <v>3140</v>
      </c>
      <c r="D321" s="477" t="s">
        <v>3141</v>
      </c>
      <c r="E321" s="477" t="s">
        <v>3142</v>
      </c>
      <c r="F321" s="477" t="s">
        <v>2727</v>
      </c>
      <c r="G321" s="486">
        <v>2</v>
      </c>
      <c r="H321" s="486">
        <v>32.46</v>
      </c>
      <c r="I321" s="485">
        <f t="shared" si="4"/>
        <v>64.92</v>
      </c>
      <c r="J321" s="477" t="s">
        <v>3237</v>
      </c>
    </row>
    <row r="322" spans="1:10" x14ac:dyDescent="0.25">
      <c r="A322" s="487">
        <v>42815</v>
      </c>
      <c r="B322" s="477"/>
      <c r="C322" s="477" t="s">
        <v>3335</v>
      </c>
      <c r="D322" s="477" t="s">
        <v>3351</v>
      </c>
      <c r="E322" s="477" t="s">
        <v>2888</v>
      </c>
      <c r="F322" s="477" t="s">
        <v>2727</v>
      </c>
      <c r="G322" s="486">
        <v>2</v>
      </c>
      <c r="H322" s="486">
        <v>31.06</v>
      </c>
      <c r="I322" s="485">
        <f t="shared" si="4"/>
        <v>62.12</v>
      </c>
      <c r="J322" s="477" t="s">
        <v>3237</v>
      </c>
    </row>
    <row r="323" spans="1:10" x14ac:dyDescent="0.25">
      <c r="A323" s="487">
        <v>42815</v>
      </c>
      <c r="B323" s="477"/>
      <c r="C323" s="477" t="s">
        <v>3027</v>
      </c>
      <c r="D323" s="477" t="s">
        <v>3038</v>
      </c>
      <c r="E323" s="477" t="s">
        <v>3050</v>
      </c>
      <c r="F323" s="477" t="s">
        <v>2727</v>
      </c>
      <c r="G323" s="486">
        <v>1</v>
      </c>
      <c r="H323" s="486">
        <v>29.51</v>
      </c>
      <c r="I323" s="485">
        <f t="shared" si="4"/>
        <v>29.51</v>
      </c>
      <c r="J323" s="477" t="s">
        <v>3237</v>
      </c>
    </row>
    <row r="324" spans="1:10" x14ac:dyDescent="0.25">
      <c r="A324" s="487">
        <v>42815</v>
      </c>
      <c r="B324" s="477"/>
      <c r="C324" s="477" t="s">
        <v>3148</v>
      </c>
      <c r="D324" s="477" t="s">
        <v>3146</v>
      </c>
      <c r="E324" s="477" t="s">
        <v>3147</v>
      </c>
      <c r="F324" s="477" t="s">
        <v>2727</v>
      </c>
      <c r="G324" s="486">
        <v>1</v>
      </c>
      <c r="H324" s="486">
        <v>35.15</v>
      </c>
      <c r="I324" s="485">
        <f t="shared" si="4"/>
        <v>35.15</v>
      </c>
      <c r="J324" s="477" t="s">
        <v>3237</v>
      </c>
    </row>
    <row r="325" spans="1:10" x14ac:dyDescent="0.25">
      <c r="A325" s="487">
        <v>42815</v>
      </c>
      <c r="B325" s="477"/>
      <c r="C325" s="477" t="s">
        <v>3158</v>
      </c>
      <c r="D325" s="477" t="s">
        <v>3159</v>
      </c>
      <c r="E325" s="477" t="s">
        <v>3160</v>
      </c>
      <c r="F325" s="477" t="s">
        <v>2727</v>
      </c>
      <c r="G325" s="486">
        <v>1</v>
      </c>
      <c r="H325" s="486">
        <v>38.19</v>
      </c>
      <c r="I325" s="485">
        <f t="shared" si="4"/>
        <v>38.19</v>
      </c>
      <c r="J325" s="477" t="s">
        <v>3237</v>
      </c>
    </row>
    <row r="326" spans="1:10" x14ac:dyDescent="0.25">
      <c r="A326" s="487">
        <v>42815</v>
      </c>
      <c r="B326" s="477"/>
      <c r="C326" s="477" t="s">
        <v>2768</v>
      </c>
      <c r="D326" s="477" t="s">
        <v>2778</v>
      </c>
      <c r="E326" s="477" t="s">
        <v>2779</v>
      </c>
      <c r="F326" s="477" t="s">
        <v>2727</v>
      </c>
      <c r="G326" s="486">
        <v>1</v>
      </c>
      <c r="H326" s="486">
        <v>14</v>
      </c>
      <c r="I326" s="485">
        <f t="shared" si="4"/>
        <v>14</v>
      </c>
      <c r="J326" s="477" t="s">
        <v>3237</v>
      </c>
    </row>
    <row r="327" spans="1:10" x14ac:dyDescent="0.25">
      <c r="A327" s="487">
        <v>42815</v>
      </c>
      <c r="B327" s="477"/>
      <c r="C327" s="477" t="s">
        <v>2433</v>
      </c>
      <c r="D327" s="477" t="s">
        <v>2361</v>
      </c>
      <c r="E327" s="477" t="s">
        <v>2149</v>
      </c>
      <c r="F327" s="477" t="s">
        <v>2727</v>
      </c>
      <c r="G327" s="486">
        <v>2</v>
      </c>
      <c r="H327" s="486">
        <v>30.64</v>
      </c>
      <c r="I327" s="485">
        <f t="shared" si="4"/>
        <v>61.28</v>
      </c>
      <c r="J327" s="477" t="s">
        <v>3237</v>
      </c>
    </row>
    <row r="328" spans="1:10" x14ac:dyDescent="0.25">
      <c r="A328" s="487">
        <v>42815</v>
      </c>
      <c r="B328" s="477"/>
      <c r="C328" s="477" t="s">
        <v>2767</v>
      </c>
      <c r="D328" s="477" t="s">
        <v>1595</v>
      </c>
      <c r="E328" s="477" t="s">
        <v>3279</v>
      </c>
      <c r="F328" s="477" t="s">
        <v>2727</v>
      </c>
      <c r="G328" s="486">
        <v>2</v>
      </c>
      <c r="H328" s="486">
        <v>34.520000000000003</v>
      </c>
      <c r="I328" s="485">
        <f t="shared" si="4"/>
        <v>69.040000000000006</v>
      </c>
      <c r="J328" s="477" t="s">
        <v>3237</v>
      </c>
    </row>
    <row r="329" spans="1:10" x14ac:dyDescent="0.25">
      <c r="A329" s="487">
        <v>42815</v>
      </c>
      <c r="B329" s="477"/>
      <c r="C329" s="477" t="s">
        <v>3248</v>
      </c>
      <c r="D329" s="477" t="s">
        <v>2171</v>
      </c>
      <c r="E329" s="477" t="s">
        <v>3292</v>
      </c>
      <c r="F329" s="477" t="s">
        <v>2727</v>
      </c>
      <c r="G329" s="486">
        <v>5</v>
      </c>
      <c r="H329" s="486">
        <v>34.520000000000003</v>
      </c>
      <c r="I329" s="485">
        <f t="shared" si="4"/>
        <v>172.60000000000002</v>
      </c>
      <c r="J329" s="477" t="s">
        <v>3237</v>
      </c>
    </row>
    <row r="330" spans="1:10" x14ac:dyDescent="0.25">
      <c r="A330" s="487">
        <v>42815</v>
      </c>
      <c r="B330" s="477"/>
      <c r="C330" s="477" t="s">
        <v>2433</v>
      </c>
      <c r="D330" s="477" t="s">
        <v>2361</v>
      </c>
      <c r="E330" s="477" t="s">
        <v>2149</v>
      </c>
      <c r="F330" s="477" t="s">
        <v>2727</v>
      </c>
      <c r="G330" s="486">
        <v>1</v>
      </c>
      <c r="H330" s="486">
        <v>30.64</v>
      </c>
      <c r="I330" s="485">
        <f t="shared" si="4"/>
        <v>30.64</v>
      </c>
      <c r="J330" s="477" t="s">
        <v>3237</v>
      </c>
    </row>
    <row r="331" spans="1:10" x14ac:dyDescent="0.25">
      <c r="A331" s="487">
        <v>42815</v>
      </c>
      <c r="B331" s="477"/>
      <c r="C331" s="477" t="s">
        <v>2332</v>
      </c>
      <c r="D331" s="477" t="s">
        <v>1246</v>
      </c>
      <c r="E331" s="477" t="s">
        <v>2627</v>
      </c>
      <c r="F331" s="477" t="s">
        <v>2727</v>
      </c>
      <c r="G331" s="486">
        <v>15</v>
      </c>
      <c r="H331" s="486">
        <v>90.36</v>
      </c>
      <c r="I331" s="485">
        <f t="shared" si="4"/>
        <v>1355.4</v>
      </c>
      <c r="J331" s="477" t="s">
        <v>3237</v>
      </c>
    </row>
    <row r="332" spans="1:10" x14ac:dyDescent="0.25">
      <c r="A332" s="487">
        <v>42822</v>
      </c>
      <c r="B332" s="477"/>
      <c r="C332" s="477" t="s">
        <v>3250</v>
      </c>
      <c r="D332" s="477" t="s">
        <v>3256</v>
      </c>
      <c r="E332" s="477" t="s">
        <v>3266</v>
      </c>
      <c r="F332" s="477" t="s">
        <v>2713</v>
      </c>
      <c r="G332" s="486">
        <v>4</v>
      </c>
      <c r="H332" s="477">
        <v>46.1</v>
      </c>
      <c r="I332" s="477">
        <f t="shared" ref="I332:I397" si="5">G332*H332</f>
        <v>184.4</v>
      </c>
      <c r="J332" s="477" t="s">
        <v>3798</v>
      </c>
    </row>
    <row r="333" spans="1:10" x14ac:dyDescent="0.25">
      <c r="A333" s="487">
        <v>42825</v>
      </c>
      <c r="B333" s="477"/>
      <c r="C333" s="477" t="s">
        <v>915</v>
      </c>
      <c r="D333" s="477" t="s">
        <v>914</v>
      </c>
      <c r="E333" s="477" t="s">
        <v>916</v>
      </c>
      <c r="F333" s="477" t="s">
        <v>2713</v>
      </c>
      <c r="G333" s="486">
        <v>5</v>
      </c>
      <c r="H333" s="477">
        <v>12.94</v>
      </c>
      <c r="I333" s="477">
        <f t="shared" si="5"/>
        <v>64.7</v>
      </c>
      <c r="J333" s="477" t="s">
        <v>3803</v>
      </c>
    </row>
    <row r="334" spans="1:10" x14ac:dyDescent="0.25">
      <c r="A334" s="487">
        <v>42825</v>
      </c>
      <c r="B334" s="477"/>
      <c r="C334" s="477" t="s">
        <v>915</v>
      </c>
      <c r="D334" s="477" t="s">
        <v>864</v>
      </c>
      <c r="E334" s="477" t="s">
        <v>918</v>
      </c>
      <c r="F334" s="477" t="s">
        <v>2713</v>
      </c>
      <c r="G334" s="486">
        <v>5</v>
      </c>
      <c r="H334" s="477">
        <v>12.94</v>
      </c>
      <c r="I334" s="477">
        <f t="shared" si="5"/>
        <v>64.7</v>
      </c>
      <c r="J334" s="477" t="s">
        <v>3803</v>
      </c>
    </row>
    <row r="335" spans="1:10" x14ac:dyDescent="0.25">
      <c r="A335" s="487">
        <v>42825</v>
      </c>
      <c r="B335" s="477"/>
      <c r="C335" s="477" t="s">
        <v>1634</v>
      </c>
      <c r="D335" s="477" t="s">
        <v>1632</v>
      </c>
      <c r="E335" s="477" t="s">
        <v>1633</v>
      </c>
      <c r="F335" s="477" t="s">
        <v>2713</v>
      </c>
      <c r="G335" s="486">
        <v>10</v>
      </c>
      <c r="H335" s="477">
        <v>12.1</v>
      </c>
      <c r="I335" s="477">
        <f t="shared" si="5"/>
        <v>121</v>
      </c>
      <c r="J335" s="477" t="s">
        <v>3803</v>
      </c>
    </row>
    <row r="336" spans="1:10" x14ac:dyDescent="0.25">
      <c r="A336" s="487">
        <v>42825</v>
      </c>
      <c r="B336" s="477"/>
      <c r="C336" s="477" t="s">
        <v>2481</v>
      </c>
      <c r="D336" s="477" t="s">
        <v>2489</v>
      </c>
      <c r="E336" s="477" t="s">
        <v>2501</v>
      </c>
      <c r="F336" s="477" t="s">
        <v>2713</v>
      </c>
      <c r="G336" s="486">
        <v>3</v>
      </c>
      <c r="H336" s="477">
        <v>40.85</v>
      </c>
      <c r="I336" s="477">
        <f t="shared" si="5"/>
        <v>122.55000000000001</v>
      </c>
      <c r="J336" s="477" t="s">
        <v>3803</v>
      </c>
    </row>
    <row r="337" spans="1:10" x14ac:dyDescent="0.25">
      <c r="A337" s="487">
        <v>42825</v>
      </c>
      <c r="B337" s="477"/>
      <c r="C337" s="477" t="s">
        <v>1063</v>
      </c>
      <c r="D337" s="477" t="s">
        <v>1093</v>
      </c>
      <c r="E337" s="477" t="s">
        <v>1094</v>
      </c>
      <c r="F337" s="477" t="s">
        <v>2713</v>
      </c>
      <c r="G337" s="486">
        <v>5</v>
      </c>
      <c r="H337" s="477">
        <v>16.5</v>
      </c>
      <c r="I337" s="477">
        <f t="shared" si="5"/>
        <v>82.5</v>
      </c>
      <c r="J337" s="477" t="s">
        <v>3803</v>
      </c>
    </row>
    <row r="338" spans="1:10" x14ac:dyDescent="0.25">
      <c r="A338" s="487">
        <v>42825</v>
      </c>
      <c r="B338" s="477"/>
      <c r="C338" s="477" t="s">
        <v>2481</v>
      </c>
      <c r="D338" s="477" t="s">
        <v>2491</v>
      </c>
      <c r="E338" s="477" t="s">
        <v>2503</v>
      </c>
      <c r="F338" s="477" t="s">
        <v>2713</v>
      </c>
      <c r="G338" s="486">
        <v>3</v>
      </c>
      <c r="H338" s="477">
        <v>40.85</v>
      </c>
      <c r="I338" s="477">
        <f t="shared" si="5"/>
        <v>122.55000000000001</v>
      </c>
      <c r="J338" s="477" t="s">
        <v>3803</v>
      </c>
    </row>
    <row r="339" spans="1:10" x14ac:dyDescent="0.25">
      <c r="A339" s="487">
        <v>42825</v>
      </c>
      <c r="B339" s="477"/>
      <c r="C339" s="477" t="s">
        <v>880</v>
      </c>
      <c r="D339" s="477" t="s">
        <v>881</v>
      </c>
      <c r="E339" s="477" t="s">
        <v>882</v>
      </c>
      <c r="F339" s="477" t="s">
        <v>2713</v>
      </c>
      <c r="G339" s="486">
        <v>10</v>
      </c>
      <c r="H339" s="477">
        <v>19.68</v>
      </c>
      <c r="I339" s="477">
        <f t="shared" si="5"/>
        <v>196.8</v>
      </c>
      <c r="J339" s="477" t="s">
        <v>3803</v>
      </c>
    </row>
    <row r="340" spans="1:10" x14ac:dyDescent="0.25">
      <c r="A340" s="487">
        <v>42825</v>
      </c>
      <c r="B340" s="477"/>
      <c r="C340" s="477" t="s">
        <v>1063</v>
      </c>
      <c r="D340" s="477" t="s">
        <v>1105</v>
      </c>
      <c r="E340" s="477" t="s">
        <v>1107</v>
      </c>
      <c r="F340" s="477" t="s">
        <v>2713</v>
      </c>
      <c r="G340" s="486">
        <v>6</v>
      </c>
      <c r="H340" s="477">
        <v>13.32</v>
      </c>
      <c r="I340" s="477">
        <f t="shared" si="5"/>
        <v>79.92</v>
      </c>
      <c r="J340" s="477" t="s">
        <v>3803</v>
      </c>
    </row>
    <row r="341" spans="1:10" x14ac:dyDescent="0.25">
      <c r="A341" s="487">
        <v>42825</v>
      </c>
      <c r="B341" s="477"/>
      <c r="C341" s="477" t="s">
        <v>2481</v>
      </c>
      <c r="D341" s="477" t="s">
        <v>2656</v>
      </c>
      <c r="E341" s="477" t="s">
        <v>2657</v>
      </c>
      <c r="F341" s="477" t="s">
        <v>2713</v>
      </c>
      <c r="G341" s="486">
        <v>3</v>
      </c>
      <c r="H341" s="477">
        <v>32.11</v>
      </c>
      <c r="I341" s="477">
        <f t="shared" si="5"/>
        <v>96.33</v>
      </c>
      <c r="J341" s="477" t="s">
        <v>3803</v>
      </c>
    </row>
    <row r="342" spans="1:10" x14ac:dyDescent="0.25">
      <c r="A342" s="487">
        <v>42825</v>
      </c>
      <c r="B342" s="477"/>
      <c r="C342" s="477" t="s">
        <v>2481</v>
      </c>
      <c r="D342" s="477" t="s">
        <v>2490</v>
      </c>
      <c r="E342" s="477" t="s">
        <v>2502</v>
      </c>
      <c r="F342" s="477" t="s">
        <v>2713</v>
      </c>
      <c r="G342" s="486">
        <v>3</v>
      </c>
      <c r="H342" s="477">
        <v>40.85</v>
      </c>
      <c r="I342" s="477">
        <f t="shared" si="5"/>
        <v>122.55000000000001</v>
      </c>
      <c r="J342" s="477" t="s">
        <v>3803</v>
      </c>
    </row>
    <row r="343" spans="1:10" x14ac:dyDescent="0.25">
      <c r="A343" s="709">
        <v>42828</v>
      </c>
      <c r="B343" s="707"/>
      <c r="C343" s="707" t="s">
        <v>2878</v>
      </c>
      <c r="D343" s="707" t="s">
        <v>2904</v>
      </c>
      <c r="E343" s="697" t="s">
        <v>2905</v>
      </c>
      <c r="F343" s="697" t="s">
        <v>2717</v>
      </c>
      <c r="G343" s="698">
        <v>1</v>
      </c>
      <c r="H343" s="697">
        <v>19.48</v>
      </c>
      <c r="I343" s="697">
        <f t="shared" si="5"/>
        <v>19.48</v>
      </c>
      <c r="J343" s="697" t="s">
        <v>3810</v>
      </c>
    </row>
    <row r="344" spans="1:10" x14ac:dyDescent="0.25">
      <c r="A344" s="709">
        <v>42830</v>
      </c>
      <c r="B344" s="707"/>
      <c r="C344" s="707" t="s">
        <v>481</v>
      </c>
      <c r="D344" s="707" t="s">
        <v>482</v>
      </c>
      <c r="E344" s="697" t="s">
        <v>504</v>
      </c>
      <c r="F344" s="697" t="s">
        <v>2713</v>
      </c>
      <c r="G344" s="698">
        <v>18</v>
      </c>
      <c r="H344" s="708">
        <v>38.36</v>
      </c>
      <c r="I344" s="705">
        <f t="shared" si="5"/>
        <v>690.48</v>
      </c>
      <c r="J344" s="697" t="s">
        <v>3237</v>
      </c>
    </row>
    <row r="345" spans="1:10" x14ac:dyDescent="0.25">
      <c r="A345" s="709">
        <v>42830</v>
      </c>
      <c r="B345" s="707"/>
      <c r="C345" s="707" t="s">
        <v>481</v>
      </c>
      <c r="D345" s="707" t="s">
        <v>483</v>
      </c>
      <c r="E345" s="697" t="s">
        <v>505</v>
      </c>
      <c r="F345" s="697" t="s">
        <v>2713</v>
      </c>
      <c r="G345" s="698">
        <v>16</v>
      </c>
      <c r="H345" s="708">
        <v>36.4</v>
      </c>
      <c r="I345" s="705">
        <f t="shared" si="5"/>
        <v>582.4</v>
      </c>
      <c r="J345" s="697" t="s">
        <v>3237</v>
      </c>
    </row>
    <row r="346" spans="1:10" s="706" customFormat="1" x14ac:dyDescent="0.25">
      <c r="A346" s="709">
        <v>42835</v>
      </c>
      <c r="B346" s="707"/>
      <c r="C346" s="707" t="s">
        <v>3246</v>
      </c>
      <c r="D346" s="707" t="s">
        <v>3252</v>
      </c>
      <c r="E346" s="697" t="s">
        <v>3259</v>
      </c>
      <c r="F346" s="697" t="s">
        <v>2713</v>
      </c>
      <c r="G346" s="698">
        <v>1</v>
      </c>
      <c r="H346" s="704">
        <v>23.17</v>
      </c>
      <c r="I346" s="705">
        <f t="shared" si="5"/>
        <v>23.17</v>
      </c>
      <c r="J346" s="697" t="s">
        <v>3807</v>
      </c>
    </row>
    <row r="347" spans="1:10" s="706" customFormat="1" x14ac:dyDescent="0.25">
      <c r="A347" s="709">
        <v>42835</v>
      </c>
      <c r="B347" s="707"/>
      <c r="C347" s="707" t="s">
        <v>2481</v>
      </c>
      <c r="D347" s="707" t="s">
        <v>2489</v>
      </c>
      <c r="E347" s="697" t="s">
        <v>2501</v>
      </c>
      <c r="F347" s="697" t="s">
        <v>2713</v>
      </c>
      <c r="G347" s="698">
        <v>1</v>
      </c>
      <c r="H347" s="704">
        <v>40.85</v>
      </c>
      <c r="I347" s="705">
        <f t="shared" si="5"/>
        <v>40.85</v>
      </c>
      <c r="J347" s="697" t="s">
        <v>3807</v>
      </c>
    </row>
    <row r="348" spans="1:10" s="706" customFormat="1" x14ac:dyDescent="0.25">
      <c r="A348" s="709">
        <v>42835</v>
      </c>
      <c r="B348" s="707"/>
      <c r="C348" s="707" t="s">
        <v>2481</v>
      </c>
      <c r="D348" s="707" t="s">
        <v>2656</v>
      </c>
      <c r="E348" s="697" t="s">
        <v>2657</v>
      </c>
      <c r="F348" s="697" t="s">
        <v>2713</v>
      </c>
      <c r="G348" s="698">
        <v>2</v>
      </c>
      <c r="H348" s="704">
        <v>32.11</v>
      </c>
      <c r="I348" s="705">
        <f t="shared" si="5"/>
        <v>64.22</v>
      </c>
      <c r="J348" s="697" t="s">
        <v>3807</v>
      </c>
    </row>
    <row r="349" spans="1:10" s="706" customFormat="1" x14ac:dyDescent="0.25">
      <c r="A349" s="709">
        <v>42835</v>
      </c>
      <c r="B349" s="707"/>
      <c r="C349" s="707" t="s">
        <v>2159</v>
      </c>
      <c r="D349" s="707" t="s">
        <v>2200</v>
      </c>
      <c r="E349" s="697" t="s">
        <v>2201</v>
      </c>
      <c r="F349" s="697" t="s">
        <v>2713</v>
      </c>
      <c r="G349" s="698">
        <v>1</v>
      </c>
      <c r="H349" s="704">
        <v>43.5</v>
      </c>
      <c r="I349" s="705">
        <f t="shared" si="5"/>
        <v>43.5</v>
      </c>
      <c r="J349" s="697" t="s">
        <v>3807</v>
      </c>
    </row>
    <row r="350" spans="1:10" s="706" customFormat="1" x14ac:dyDescent="0.25">
      <c r="A350" s="709">
        <v>42835</v>
      </c>
      <c r="B350" s="707"/>
      <c r="C350" s="707" t="s">
        <v>1249</v>
      </c>
      <c r="D350" s="707" t="s">
        <v>1268</v>
      </c>
      <c r="E350" s="697" t="s">
        <v>1269</v>
      </c>
      <c r="F350" s="697" t="s">
        <v>2717</v>
      </c>
      <c r="G350" s="698">
        <v>1</v>
      </c>
      <c r="H350" s="704">
        <v>37.9</v>
      </c>
      <c r="I350" s="705">
        <f t="shared" si="5"/>
        <v>37.9</v>
      </c>
      <c r="J350" s="697" t="s">
        <v>3807</v>
      </c>
    </row>
    <row r="351" spans="1:10" s="706" customFormat="1" x14ac:dyDescent="0.25">
      <c r="A351" s="709">
        <v>42835</v>
      </c>
      <c r="B351" s="707"/>
      <c r="C351" s="707" t="s">
        <v>1612</v>
      </c>
      <c r="D351" s="707" t="s">
        <v>1610</v>
      </c>
      <c r="E351" s="697" t="s">
        <v>3951</v>
      </c>
      <c r="F351" s="697" t="s">
        <v>2717</v>
      </c>
      <c r="G351" s="698">
        <v>1</v>
      </c>
      <c r="H351" s="704">
        <v>40.28</v>
      </c>
      <c r="I351" s="705">
        <f t="shared" si="5"/>
        <v>40.28</v>
      </c>
      <c r="J351" s="697" t="s">
        <v>3807</v>
      </c>
    </row>
    <row r="352" spans="1:10" x14ac:dyDescent="0.25">
      <c r="A352" s="709">
        <v>42836</v>
      </c>
      <c r="B352" s="707"/>
      <c r="C352" s="707" t="s">
        <v>3016</v>
      </c>
      <c r="D352" s="707" t="s">
        <v>3031</v>
      </c>
      <c r="E352" s="697" t="s">
        <v>3042</v>
      </c>
      <c r="F352" s="697" t="s">
        <v>2713</v>
      </c>
      <c r="G352" s="698">
        <v>6</v>
      </c>
      <c r="H352" s="708">
        <v>4</v>
      </c>
      <c r="I352" s="705">
        <f t="shared" si="5"/>
        <v>24</v>
      </c>
      <c r="J352" s="697" t="s">
        <v>3949</v>
      </c>
    </row>
    <row r="353" spans="1:10" x14ac:dyDescent="0.25">
      <c r="A353" s="709">
        <v>42844</v>
      </c>
      <c r="B353" s="707"/>
      <c r="C353" s="707" t="s">
        <v>1249</v>
      </c>
      <c r="D353" s="707" t="s">
        <v>1268</v>
      </c>
      <c r="E353" s="697" t="s">
        <v>1269</v>
      </c>
      <c r="F353" s="697" t="s">
        <v>2717</v>
      </c>
      <c r="G353" s="698">
        <v>2</v>
      </c>
      <c r="H353" s="708">
        <v>37.9</v>
      </c>
      <c r="I353" s="705">
        <f t="shared" si="5"/>
        <v>75.8</v>
      </c>
      <c r="J353" s="697" t="s">
        <v>3948</v>
      </c>
    </row>
    <row r="354" spans="1:10" x14ac:dyDescent="0.25">
      <c r="A354" s="163"/>
      <c r="B354" s="163"/>
      <c r="C354" s="163"/>
      <c r="D354" s="163"/>
      <c r="E354" s="163"/>
      <c r="F354" s="163"/>
      <c r="G354" s="163"/>
      <c r="H354" s="163"/>
      <c r="I354" s="485">
        <f t="shared" si="5"/>
        <v>0</v>
      </c>
      <c r="J354" s="163"/>
    </row>
    <row r="355" spans="1:10" x14ac:dyDescent="0.25">
      <c r="A355" s="163"/>
      <c r="B355" s="163"/>
      <c r="C355" s="163"/>
      <c r="D355" s="163"/>
      <c r="E355" s="163"/>
      <c r="F355" s="163"/>
      <c r="G355" s="163"/>
      <c r="H355" s="163"/>
      <c r="I355" s="485">
        <f t="shared" si="5"/>
        <v>0</v>
      </c>
      <c r="J355" s="163"/>
    </row>
    <row r="356" spans="1:10" x14ac:dyDescent="0.25">
      <c r="A356" s="163"/>
      <c r="B356" s="163"/>
      <c r="C356" s="163"/>
      <c r="D356" s="163"/>
      <c r="E356" s="163"/>
      <c r="F356" s="163"/>
      <c r="G356" s="163"/>
      <c r="H356" s="163"/>
      <c r="I356" s="485">
        <f t="shared" si="5"/>
        <v>0</v>
      </c>
      <c r="J356" s="163"/>
    </row>
    <row r="357" spans="1:10" x14ac:dyDescent="0.25">
      <c r="A357" s="163"/>
      <c r="B357" s="163"/>
      <c r="C357" s="163"/>
      <c r="D357" s="163"/>
      <c r="E357" s="163"/>
      <c r="F357" s="163"/>
      <c r="G357" s="163"/>
      <c r="H357" s="163"/>
      <c r="I357" s="485">
        <f t="shared" si="5"/>
        <v>0</v>
      </c>
      <c r="J357" s="163"/>
    </row>
    <row r="358" spans="1:10" x14ac:dyDescent="0.25">
      <c r="A358" s="163"/>
      <c r="B358" s="163"/>
      <c r="C358" s="163"/>
      <c r="D358" s="163"/>
      <c r="E358" s="163"/>
      <c r="F358" s="163"/>
      <c r="G358" s="163"/>
      <c r="H358" s="163"/>
      <c r="I358" s="485">
        <f t="shared" si="5"/>
        <v>0</v>
      </c>
      <c r="J358" s="163"/>
    </row>
    <row r="359" spans="1:10" x14ac:dyDescent="0.25">
      <c r="A359" s="163"/>
      <c r="B359" s="163"/>
      <c r="C359" s="163"/>
      <c r="D359" s="163"/>
      <c r="E359" s="163"/>
      <c r="F359" s="163"/>
      <c r="G359" s="163"/>
      <c r="H359" s="163"/>
      <c r="I359" s="485">
        <f t="shared" si="5"/>
        <v>0</v>
      </c>
      <c r="J359" s="163"/>
    </row>
    <row r="360" spans="1:10" x14ac:dyDescent="0.25">
      <c r="A360" s="163"/>
      <c r="B360" s="163"/>
      <c r="C360" s="163"/>
      <c r="D360" s="163"/>
      <c r="E360" s="163"/>
      <c r="F360" s="163"/>
      <c r="G360" s="163"/>
      <c r="H360" s="163"/>
      <c r="I360" s="485">
        <f t="shared" si="5"/>
        <v>0</v>
      </c>
      <c r="J360" s="163"/>
    </row>
    <row r="361" spans="1:10" x14ac:dyDescent="0.25">
      <c r="A361" s="163"/>
      <c r="B361" s="163"/>
      <c r="C361" s="163"/>
      <c r="D361" s="163"/>
      <c r="E361" s="163"/>
      <c r="F361" s="163"/>
      <c r="G361" s="163"/>
      <c r="H361" s="163"/>
      <c r="I361" s="485">
        <f t="shared" si="5"/>
        <v>0</v>
      </c>
      <c r="J361" s="163"/>
    </row>
    <row r="362" spans="1:10" x14ac:dyDescent="0.25">
      <c r="A362" s="163"/>
      <c r="B362" s="163"/>
      <c r="C362" s="163"/>
      <c r="D362" s="163"/>
      <c r="E362" s="163"/>
      <c r="F362" s="163"/>
      <c r="G362" s="163"/>
      <c r="H362" s="163"/>
      <c r="I362" s="485">
        <f t="shared" si="5"/>
        <v>0</v>
      </c>
      <c r="J362" s="163"/>
    </row>
    <row r="363" spans="1:10" x14ac:dyDescent="0.25">
      <c r="A363" s="163"/>
      <c r="B363" s="163"/>
      <c r="C363" s="163"/>
      <c r="D363" s="163"/>
      <c r="E363" s="163"/>
      <c r="F363" s="163"/>
      <c r="G363" s="163"/>
      <c r="H363" s="163"/>
      <c r="I363" s="485">
        <f t="shared" si="5"/>
        <v>0</v>
      </c>
      <c r="J363" s="163"/>
    </row>
    <row r="364" spans="1:10" x14ac:dyDescent="0.25">
      <c r="A364" s="163"/>
      <c r="B364" s="163"/>
      <c r="C364" s="163"/>
      <c r="D364" s="163"/>
      <c r="E364" s="163"/>
      <c r="F364" s="163"/>
      <c r="G364" s="163"/>
      <c r="H364" s="163"/>
      <c r="I364" s="485">
        <f t="shared" si="5"/>
        <v>0</v>
      </c>
      <c r="J364" s="163"/>
    </row>
    <row r="365" spans="1:10" x14ac:dyDescent="0.25">
      <c r="A365" s="163"/>
      <c r="B365" s="163"/>
      <c r="C365" s="163"/>
      <c r="D365" s="163"/>
      <c r="E365" s="163"/>
      <c r="F365" s="163"/>
      <c r="G365" s="163"/>
      <c r="H365" s="163"/>
      <c r="I365" s="485">
        <f t="shared" si="5"/>
        <v>0</v>
      </c>
      <c r="J365" s="163"/>
    </row>
    <row r="366" spans="1:10" x14ac:dyDescent="0.25">
      <c r="A366" s="163"/>
      <c r="B366" s="163"/>
      <c r="C366" s="163"/>
      <c r="D366" s="163"/>
      <c r="E366" s="163"/>
      <c r="F366" s="163"/>
      <c r="G366" s="163"/>
      <c r="H366" s="163"/>
      <c r="I366" s="485">
        <f t="shared" si="5"/>
        <v>0</v>
      </c>
      <c r="J366" s="163"/>
    </row>
    <row r="367" spans="1:10" x14ac:dyDescent="0.25">
      <c r="A367" s="163"/>
      <c r="B367" s="163"/>
      <c r="C367" s="163"/>
      <c r="D367" s="163"/>
      <c r="E367" s="163"/>
      <c r="F367" s="163"/>
      <c r="G367" s="163"/>
      <c r="H367" s="163"/>
      <c r="I367" s="485">
        <f t="shared" si="5"/>
        <v>0</v>
      </c>
      <c r="J367" s="163"/>
    </row>
    <row r="368" spans="1:10" x14ac:dyDescent="0.25">
      <c r="A368" s="163"/>
      <c r="B368" s="163"/>
      <c r="C368" s="163"/>
      <c r="D368" s="163"/>
      <c r="E368" s="163"/>
      <c r="F368" s="163"/>
      <c r="G368" s="163"/>
      <c r="H368" s="163"/>
      <c r="I368" s="485">
        <f t="shared" si="5"/>
        <v>0</v>
      </c>
      <c r="J368" s="163"/>
    </row>
    <row r="369" spans="1:10" x14ac:dyDescent="0.25">
      <c r="A369" s="163"/>
      <c r="B369" s="163"/>
      <c r="C369" s="163"/>
      <c r="D369" s="163"/>
      <c r="E369" s="163"/>
      <c r="F369" s="163"/>
      <c r="G369" s="163"/>
      <c r="H369" s="163"/>
      <c r="I369" s="485">
        <f t="shared" si="5"/>
        <v>0</v>
      </c>
      <c r="J369" s="163"/>
    </row>
    <row r="370" spans="1:10" x14ac:dyDescent="0.25">
      <c r="A370" s="163"/>
      <c r="B370" s="163"/>
      <c r="C370" s="163"/>
      <c r="D370" s="163"/>
      <c r="E370" s="163"/>
      <c r="F370" s="163"/>
      <c r="G370" s="163"/>
      <c r="H370" s="163"/>
      <c r="I370" s="485">
        <f t="shared" si="5"/>
        <v>0</v>
      </c>
      <c r="J370" s="163"/>
    </row>
    <row r="371" spans="1:10" x14ac:dyDescent="0.25">
      <c r="A371" s="163"/>
      <c r="B371" s="163"/>
      <c r="C371" s="163"/>
      <c r="D371" s="163"/>
      <c r="E371" s="163"/>
      <c r="F371" s="163"/>
      <c r="G371" s="163"/>
      <c r="H371" s="163"/>
      <c r="I371" s="485">
        <f t="shared" si="5"/>
        <v>0</v>
      </c>
      <c r="J371" s="163"/>
    </row>
    <row r="372" spans="1:10" x14ac:dyDescent="0.25">
      <c r="A372" s="163"/>
      <c r="B372" s="163"/>
      <c r="C372" s="163"/>
      <c r="D372" s="163"/>
      <c r="E372" s="163"/>
      <c r="F372" s="163"/>
      <c r="G372" s="163"/>
      <c r="H372" s="163"/>
      <c r="I372" s="485">
        <f t="shared" si="5"/>
        <v>0</v>
      </c>
      <c r="J372" s="163"/>
    </row>
    <row r="373" spans="1:10" x14ac:dyDescent="0.25">
      <c r="A373" s="163"/>
      <c r="B373" s="163"/>
      <c r="C373" s="163"/>
      <c r="D373" s="163"/>
      <c r="E373" s="163"/>
      <c r="F373" s="163"/>
      <c r="G373" s="163"/>
      <c r="H373" s="163"/>
      <c r="I373" s="485">
        <f t="shared" si="5"/>
        <v>0</v>
      </c>
      <c r="J373" s="163"/>
    </row>
    <row r="374" spans="1:10" x14ac:dyDescent="0.25">
      <c r="A374" s="163"/>
      <c r="B374" s="163"/>
      <c r="C374" s="163"/>
      <c r="D374" s="163"/>
      <c r="E374" s="163"/>
      <c r="F374" s="163"/>
      <c r="G374" s="163"/>
      <c r="H374" s="163"/>
      <c r="I374" s="485">
        <f t="shared" si="5"/>
        <v>0</v>
      </c>
      <c r="J374" s="163"/>
    </row>
    <row r="375" spans="1:10" x14ac:dyDescent="0.25">
      <c r="A375" s="163"/>
      <c r="B375" s="163"/>
      <c r="C375" s="163"/>
      <c r="D375" s="163"/>
      <c r="E375" s="163"/>
      <c r="F375" s="163"/>
      <c r="G375" s="163"/>
      <c r="H375" s="163"/>
      <c r="I375" s="485">
        <f t="shared" si="5"/>
        <v>0</v>
      </c>
      <c r="J375" s="163"/>
    </row>
    <row r="376" spans="1:10" x14ac:dyDescent="0.25">
      <c r="A376" s="163"/>
      <c r="B376" s="163"/>
      <c r="C376" s="163"/>
      <c r="D376" s="163"/>
      <c r="E376" s="163"/>
      <c r="F376" s="163"/>
      <c r="G376" s="163"/>
      <c r="H376" s="163"/>
      <c r="I376" s="485">
        <f t="shared" si="5"/>
        <v>0</v>
      </c>
      <c r="J376" s="163"/>
    </row>
    <row r="377" spans="1:10" x14ac:dyDescent="0.25">
      <c r="A377" s="163"/>
      <c r="B377" s="163"/>
      <c r="C377" s="163"/>
      <c r="D377" s="163"/>
      <c r="E377" s="163"/>
      <c r="F377" s="163"/>
      <c r="G377" s="163"/>
      <c r="H377" s="163"/>
      <c r="I377" s="485">
        <f t="shared" si="5"/>
        <v>0</v>
      </c>
      <c r="J377" s="163"/>
    </row>
    <row r="378" spans="1:10" x14ac:dyDescent="0.25">
      <c r="A378" s="163"/>
      <c r="B378" s="163"/>
      <c r="C378" s="163"/>
      <c r="D378" s="163"/>
      <c r="E378" s="163"/>
      <c r="F378" s="163"/>
      <c r="G378" s="163"/>
      <c r="H378" s="163"/>
      <c r="I378" s="485">
        <f t="shared" si="5"/>
        <v>0</v>
      </c>
      <c r="J378" s="163"/>
    </row>
    <row r="379" spans="1:10" x14ac:dyDescent="0.25">
      <c r="A379" s="163"/>
      <c r="B379" s="163"/>
      <c r="C379" s="163"/>
      <c r="D379" s="163"/>
      <c r="E379" s="163"/>
      <c r="F379" s="163"/>
      <c r="G379" s="163"/>
      <c r="H379" s="163"/>
      <c r="I379" s="485">
        <f t="shared" si="5"/>
        <v>0</v>
      </c>
      <c r="J379" s="163"/>
    </row>
    <row r="380" spans="1:10" x14ac:dyDescent="0.25">
      <c r="A380" s="163"/>
      <c r="B380" s="163"/>
      <c r="C380" s="163"/>
      <c r="D380" s="163"/>
      <c r="E380" s="163"/>
      <c r="F380" s="163"/>
      <c r="G380" s="163"/>
      <c r="H380" s="163"/>
      <c r="I380" s="485">
        <f t="shared" si="5"/>
        <v>0</v>
      </c>
      <c r="J380" s="163"/>
    </row>
    <row r="381" spans="1:10" x14ac:dyDescent="0.25">
      <c r="A381" s="163"/>
      <c r="B381" s="163"/>
      <c r="C381" s="163"/>
      <c r="D381" s="163"/>
      <c r="E381" s="163"/>
      <c r="F381" s="163"/>
      <c r="G381" s="163"/>
      <c r="H381" s="163"/>
      <c r="I381" s="485">
        <f t="shared" si="5"/>
        <v>0</v>
      </c>
      <c r="J381" s="163"/>
    </row>
    <row r="382" spans="1:10" x14ac:dyDescent="0.25">
      <c r="A382" s="163"/>
      <c r="B382" s="163"/>
      <c r="C382" s="163"/>
      <c r="D382" s="163"/>
      <c r="E382" s="163"/>
      <c r="F382" s="163"/>
      <c r="G382" s="163"/>
      <c r="H382" s="163"/>
      <c r="I382" s="485">
        <f t="shared" si="5"/>
        <v>0</v>
      </c>
      <c r="J382" s="163"/>
    </row>
    <row r="383" spans="1:10" x14ac:dyDescent="0.25">
      <c r="A383" s="163"/>
      <c r="B383" s="163"/>
      <c r="C383" s="163"/>
      <c r="D383" s="163"/>
      <c r="E383" s="163"/>
      <c r="F383" s="163"/>
      <c r="G383" s="163"/>
      <c r="H383" s="163"/>
      <c r="I383" s="485">
        <f t="shared" si="5"/>
        <v>0</v>
      </c>
      <c r="J383" s="163"/>
    </row>
    <row r="384" spans="1:10" x14ac:dyDescent="0.25">
      <c r="A384" s="163"/>
      <c r="B384" s="163"/>
      <c r="C384" s="163"/>
      <c r="D384" s="163"/>
      <c r="E384" s="163"/>
      <c r="F384" s="163"/>
      <c r="G384" s="163"/>
      <c r="H384" s="163"/>
      <c r="I384" s="485">
        <f t="shared" si="5"/>
        <v>0</v>
      </c>
      <c r="J384" s="163"/>
    </row>
    <row r="385" spans="1:10" x14ac:dyDescent="0.25">
      <c r="A385" s="163"/>
      <c r="B385" s="163"/>
      <c r="C385" s="163"/>
      <c r="D385" s="163"/>
      <c r="E385" s="163"/>
      <c r="F385" s="163"/>
      <c r="G385" s="163"/>
      <c r="H385" s="163"/>
      <c r="I385" s="485">
        <f t="shared" si="5"/>
        <v>0</v>
      </c>
      <c r="J385" s="163"/>
    </row>
    <row r="386" spans="1:10" x14ac:dyDescent="0.25">
      <c r="A386" s="163"/>
      <c r="B386" s="163"/>
      <c r="C386" s="163"/>
      <c r="D386" s="163"/>
      <c r="E386" s="163"/>
      <c r="F386" s="163"/>
      <c r="G386" s="163"/>
      <c r="H386" s="163"/>
      <c r="I386" s="485">
        <f t="shared" si="5"/>
        <v>0</v>
      </c>
      <c r="J386" s="163"/>
    </row>
    <row r="387" spans="1:10" x14ac:dyDescent="0.25">
      <c r="A387" s="163"/>
      <c r="B387" s="163"/>
      <c r="C387" s="163"/>
      <c r="D387" s="163"/>
      <c r="E387" s="163"/>
      <c r="F387" s="163"/>
      <c r="G387" s="163"/>
      <c r="H387" s="163"/>
      <c r="I387" s="485">
        <f t="shared" si="5"/>
        <v>0</v>
      </c>
      <c r="J387" s="163"/>
    </row>
    <row r="388" spans="1:10" x14ac:dyDescent="0.25">
      <c r="A388" s="163"/>
      <c r="B388" s="163"/>
      <c r="C388" s="163"/>
      <c r="D388" s="163"/>
      <c r="E388" s="163"/>
      <c r="F388" s="163"/>
      <c r="G388" s="163"/>
      <c r="H388" s="163"/>
      <c r="I388" s="485">
        <f t="shared" si="5"/>
        <v>0</v>
      </c>
      <c r="J388" s="163"/>
    </row>
    <row r="389" spans="1:10" x14ac:dyDescent="0.25">
      <c r="A389" s="163"/>
      <c r="B389" s="163"/>
      <c r="C389" s="163"/>
      <c r="D389" s="163"/>
      <c r="E389" s="163"/>
      <c r="F389" s="163"/>
      <c r="G389" s="163"/>
      <c r="H389" s="163"/>
      <c r="I389" s="485">
        <f t="shared" si="5"/>
        <v>0</v>
      </c>
      <c r="J389" s="163"/>
    </row>
    <row r="390" spans="1:10" x14ac:dyDescent="0.25">
      <c r="A390" s="163"/>
      <c r="B390" s="163"/>
      <c r="C390" s="163"/>
      <c r="D390" s="163"/>
      <c r="E390" s="163"/>
      <c r="F390" s="163"/>
      <c r="G390" s="163"/>
      <c r="H390" s="163"/>
      <c r="I390" s="485">
        <f t="shared" si="5"/>
        <v>0</v>
      </c>
      <c r="J390" s="163"/>
    </row>
    <row r="391" spans="1:10" x14ac:dyDescent="0.25">
      <c r="A391" s="163"/>
      <c r="B391" s="163"/>
      <c r="C391" s="163"/>
      <c r="D391" s="163"/>
      <c r="E391" s="163"/>
      <c r="F391" s="163"/>
      <c r="G391" s="163"/>
      <c r="H391" s="163"/>
      <c r="I391" s="485">
        <f t="shared" si="5"/>
        <v>0</v>
      </c>
      <c r="J391" s="163"/>
    </row>
    <row r="392" spans="1:10" x14ac:dyDescent="0.25">
      <c r="A392" s="163"/>
      <c r="B392" s="163"/>
      <c r="C392" s="163"/>
      <c r="D392" s="163"/>
      <c r="E392" s="163"/>
      <c r="F392" s="163"/>
      <c r="G392" s="163"/>
      <c r="H392" s="163"/>
      <c r="I392" s="485">
        <f t="shared" si="5"/>
        <v>0</v>
      </c>
      <c r="J392" s="163"/>
    </row>
    <row r="393" spans="1:10" x14ac:dyDescent="0.25">
      <c r="A393" s="163"/>
      <c r="B393" s="163"/>
      <c r="C393" s="163"/>
      <c r="D393" s="163"/>
      <c r="E393" s="163"/>
      <c r="F393" s="163"/>
      <c r="G393" s="163"/>
      <c r="H393" s="163"/>
      <c r="I393" s="485">
        <f t="shared" si="5"/>
        <v>0</v>
      </c>
      <c r="J393" s="163"/>
    </row>
    <row r="394" spans="1:10" x14ac:dyDescent="0.25">
      <c r="A394" s="163"/>
      <c r="B394" s="163"/>
      <c r="C394" s="163"/>
      <c r="D394" s="163"/>
      <c r="E394" s="163"/>
      <c r="F394" s="163"/>
      <c r="G394" s="163"/>
      <c r="H394" s="163"/>
      <c r="I394" s="485">
        <f t="shared" si="5"/>
        <v>0</v>
      </c>
      <c r="J394" s="163"/>
    </row>
    <row r="395" spans="1:10" x14ac:dyDescent="0.25">
      <c r="A395" s="163"/>
      <c r="B395" s="163"/>
      <c r="C395" s="163"/>
      <c r="D395" s="163"/>
      <c r="E395" s="163"/>
      <c r="F395" s="163"/>
      <c r="G395" s="163"/>
      <c r="H395" s="163"/>
      <c r="I395" s="485">
        <f t="shared" si="5"/>
        <v>0</v>
      </c>
      <c r="J395" s="163"/>
    </row>
    <row r="396" spans="1:10" x14ac:dyDescent="0.25">
      <c r="A396" s="163"/>
      <c r="B396" s="163"/>
      <c r="C396" s="163"/>
      <c r="D396" s="163"/>
      <c r="E396" s="163"/>
      <c r="F396" s="163"/>
      <c r="G396" s="163"/>
      <c r="H396" s="163"/>
      <c r="I396" s="485">
        <f t="shared" si="5"/>
        <v>0</v>
      </c>
      <c r="J396" s="163"/>
    </row>
    <row r="397" spans="1:10" x14ac:dyDescent="0.25">
      <c r="A397" s="163"/>
      <c r="B397" s="163"/>
      <c r="C397" s="163"/>
      <c r="D397" s="163"/>
      <c r="E397" s="163"/>
      <c r="F397" s="163"/>
      <c r="G397" s="163"/>
      <c r="H397" s="163"/>
      <c r="I397" s="485">
        <f t="shared" si="5"/>
        <v>0</v>
      </c>
      <c r="J397" s="163"/>
    </row>
    <row r="398" spans="1:10" x14ac:dyDescent="0.25">
      <c r="A398" s="163"/>
      <c r="B398" s="163"/>
      <c r="C398" s="163"/>
      <c r="D398" s="163"/>
      <c r="E398" s="163"/>
      <c r="F398" s="163"/>
      <c r="G398" s="163"/>
      <c r="H398" s="163"/>
      <c r="I398" s="485">
        <f t="shared" ref="I398:I461" si="6">G398*H398</f>
        <v>0</v>
      </c>
      <c r="J398" s="163"/>
    </row>
    <row r="399" spans="1:10" x14ac:dyDescent="0.25">
      <c r="A399" s="163"/>
      <c r="B399" s="163"/>
      <c r="C399" s="163"/>
      <c r="D399" s="163"/>
      <c r="E399" s="163"/>
      <c r="F399" s="163"/>
      <c r="G399" s="163"/>
      <c r="H399" s="163"/>
      <c r="I399" s="485">
        <f t="shared" si="6"/>
        <v>0</v>
      </c>
      <c r="J399" s="163"/>
    </row>
    <row r="400" spans="1:10" x14ac:dyDescent="0.25">
      <c r="A400" s="163"/>
      <c r="B400" s="163"/>
      <c r="C400" s="163"/>
      <c r="D400" s="163"/>
      <c r="E400" s="163"/>
      <c r="F400" s="163"/>
      <c r="G400" s="163"/>
      <c r="H400" s="163"/>
      <c r="I400" s="485">
        <f t="shared" si="6"/>
        <v>0</v>
      </c>
      <c r="J400" s="163"/>
    </row>
    <row r="401" spans="1:10" x14ac:dyDescent="0.25">
      <c r="A401" s="163"/>
      <c r="B401" s="163"/>
      <c r="C401" s="163"/>
      <c r="D401" s="163"/>
      <c r="E401" s="163"/>
      <c r="F401" s="163"/>
      <c r="G401" s="163"/>
      <c r="H401" s="163"/>
      <c r="I401" s="485">
        <f t="shared" si="6"/>
        <v>0</v>
      </c>
      <c r="J401" s="163"/>
    </row>
    <row r="402" spans="1:10" x14ac:dyDescent="0.25">
      <c r="A402" s="163"/>
      <c r="B402" s="163"/>
      <c r="C402" s="163"/>
      <c r="D402" s="163"/>
      <c r="E402" s="163"/>
      <c r="F402" s="163"/>
      <c r="G402" s="163"/>
      <c r="H402" s="163"/>
      <c r="I402" s="485">
        <f t="shared" si="6"/>
        <v>0</v>
      </c>
      <c r="J402" s="163"/>
    </row>
    <row r="403" spans="1:10" x14ac:dyDescent="0.25">
      <c r="A403" s="163"/>
      <c r="B403" s="163"/>
      <c r="C403" s="163"/>
      <c r="D403" s="163"/>
      <c r="E403" s="163"/>
      <c r="F403" s="163"/>
      <c r="G403" s="163"/>
      <c r="H403" s="163"/>
      <c r="I403" s="485">
        <f t="shared" si="6"/>
        <v>0</v>
      </c>
      <c r="J403" s="163"/>
    </row>
    <row r="404" spans="1:10" x14ac:dyDescent="0.25">
      <c r="A404" s="163"/>
      <c r="B404" s="163"/>
      <c r="C404" s="163"/>
      <c r="D404" s="163"/>
      <c r="E404" s="163"/>
      <c r="F404" s="163"/>
      <c r="G404" s="163"/>
      <c r="H404" s="163"/>
      <c r="I404" s="485">
        <f t="shared" si="6"/>
        <v>0</v>
      </c>
      <c r="J404" s="163"/>
    </row>
    <row r="405" spans="1:10" x14ac:dyDescent="0.25">
      <c r="A405" s="163"/>
      <c r="B405" s="163"/>
      <c r="C405" s="163"/>
      <c r="D405" s="163"/>
      <c r="E405" s="163"/>
      <c r="F405" s="163"/>
      <c r="G405" s="163"/>
      <c r="H405" s="163"/>
      <c r="I405" s="485">
        <f t="shared" si="6"/>
        <v>0</v>
      </c>
      <c r="J405" s="163"/>
    </row>
    <row r="406" spans="1:10" x14ac:dyDescent="0.25">
      <c r="A406" s="163"/>
      <c r="B406" s="163"/>
      <c r="C406" s="163"/>
      <c r="D406" s="163"/>
      <c r="E406" s="163"/>
      <c r="F406" s="163"/>
      <c r="G406" s="163"/>
      <c r="H406" s="163"/>
      <c r="I406" s="485">
        <f t="shared" si="6"/>
        <v>0</v>
      </c>
      <c r="J406" s="163"/>
    </row>
    <row r="407" spans="1:10" x14ac:dyDescent="0.25">
      <c r="A407" s="163"/>
      <c r="B407" s="163"/>
      <c r="C407" s="163"/>
      <c r="D407" s="163"/>
      <c r="E407" s="163"/>
      <c r="F407" s="163"/>
      <c r="G407" s="163"/>
      <c r="H407" s="163"/>
      <c r="I407" s="485">
        <f t="shared" si="6"/>
        <v>0</v>
      </c>
      <c r="J407" s="163"/>
    </row>
    <row r="408" spans="1:10" x14ac:dyDescent="0.25">
      <c r="A408" s="163"/>
      <c r="B408" s="163"/>
      <c r="C408" s="163"/>
      <c r="D408" s="163"/>
      <c r="E408" s="163"/>
      <c r="F408" s="163"/>
      <c r="G408" s="163"/>
      <c r="H408" s="163"/>
      <c r="I408" s="485">
        <f t="shared" si="6"/>
        <v>0</v>
      </c>
      <c r="J408" s="163"/>
    </row>
    <row r="409" spans="1:10" x14ac:dyDescent="0.25">
      <c r="A409" s="163"/>
      <c r="B409" s="163"/>
      <c r="C409" s="163"/>
      <c r="D409" s="163"/>
      <c r="E409" s="163"/>
      <c r="F409" s="163"/>
      <c r="G409" s="163"/>
      <c r="H409" s="163"/>
      <c r="I409" s="485">
        <f t="shared" si="6"/>
        <v>0</v>
      </c>
      <c r="J409" s="163"/>
    </row>
    <row r="410" spans="1:10" x14ac:dyDescent="0.25">
      <c r="A410" s="163"/>
      <c r="B410" s="163"/>
      <c r="C410" s="163"/>
      <c r="D410" s="163"/>
      <c r="E410" s="163"/>
      <c r="F410" s="163"/>
      <c r="G410" s="163"/>
      <c r="H410" s="163"/>
      <c r="I410" s="485">
        <f t="shared" si="6"/>
        <v>0</v>
      </c>
      <c r="J410" s="163"/>
    </row>
    <row r="411" spans="1:10" x14ac:dyDescent="0.25">
      <c r="A411" s="163"/>
      <c r="B411" s="163"/>
      <c r="C411" s="163"/>
      <c r="D411" s="163"/>
      <c r="E411" s="163"/>
      <c r="F411" s="163"/>
      <c r="G411" s="163"/>
      <c r="H411" s="163"/>
      <c r="I411" s="485">
        <f t="shared" si="6"/>
        <v>0</v>
      </c>
      <c r="J411" s="163"/>
    </row>
    <row r="412" spans="1:10" x14ac:dyDescent="0.25">
      <c r="A412" s="163"/>
      <c r="B412" s="163"/>
      <c r="C412" s="163"/>
      <c r="D412" s="163"/>
      <c r="E412" s="163"/>
      <c r="F412" s="163"/>
      <c r="G412" s="163"/>
      <c r="H412" s="163"/>
      <c r="I412" s="485">
        <f t="shared" si="6"/>
        <v>0</v>
      </c>
      <c r="J412" s="163"/>
    </row>
    <row r="413" spans="1:10" x14ac:dyDescent="0.25">
      <c r="A413" s="163"/>
      <c r="B413" s="163"/>
      <c r="C413" s="163"/>
      <c r="D413" s="163"/>
      <c r="E413" s="163"/>
      <c r="F413" s="163"/>
      <c r="G413" s="163"/>
      <c r="H413" s="163"/>
      <c r="I413" s="485">
        <f t="shared" si="6"/>
        <v>0</v>
      </c>
      <c r="J413" s="163"/>
    </row>
    <row r="414" spans="1:10" x14ac:dyDescent="0.25">
      <c r="A414" s="163"/>
      <c r="B414" s="163"/>
      <c r="C414" s="163"/>
      <c r="D414" s="163"/>
      <c r="E414" s="163"/>
      <c r="F414" s="163"/>
      <c r="G414" s="163"/>
      <c r="H414" s="163"/>
      <c r="I414" s="485">
        <f t="shared" si="6"/>
        <v>0</v>
      </c>
      <c r="J414" s="163"/>
    </row>
    <row r="415" spans="1:10" x14ac:dyDescent="0.25">
      <c r="A415" s="163"/>
      <c r="B415" s="163"/>
      <c r="C415" s="163"/>
      <c r="D415" s="163"/>
      <c r="E415" s="163"/>
      <c r="F415" s="163"/>
      <c r="G415" s="163"/>
      <c r="H415" s="163"/>
      <c r="I415" s="485">
        <f t="shared" si="6"/>
        <v>0</v>
      </c>
      <c r="J415" s="163"/>
    </row>
    <row r="416" spans="1:10" x14ac:dyDescent="0.25">
      <c r="A416" s="163"/>
      <c r="B416" s="163"/>
      <c r="C416" s="163"/>
      <c r="D416" s="163"/>
      <c r="E416" s="163"/>
      <c r="F416" s="163"/>
      <c r="G416" s="163"/>
      <c r="H416" s="163"/>
      <c r="I416" s="485">
        <f t="shared" si="6"/>
        <v>0</v>
      </c>
      <c r="J416" s="163"/>
    </row>
    <row r="417" spans="1:10" x14ac:dyDescent="0.25">
      <c r="A417" s="163"/>
      <c r="B417" s="163"/>
      <c r="C417" s="163"/>
      <c r="D417" s="163"/>
      <c r="E417" s="163"/>
      <c r="F417" s="163"/>
      <c r="G417" s="163"/>
      <c r="H417" s="163"/>
      <c r="I417" s="485">
        <f t="shared" si="6"/>
        <v>0</v>
      </c>
      <c r="J417" s="163"/>
    </row>
    <row r="418" spans="1:10" x14ac:dyDescent="0.25">
      <c r="A418" s="163"/>
      <c r="B418" s="163"/>
      <c r="C418" s="163"/>
      <c r="D418" s="163"/>
      <c r="E418" s="163"/>
      <c r="F418" s="163"/>
      <c r="G418" s="163"/>
      <c r="H418" s="163"/>
      <c r="I418" s="485">
        <f t="shared" si="6"/>
        <v>0</v>
      </c>
      <c r="J418" s="163"/>
    </row>
    <row r="419" spans="1:10" x14ac:dyDescent="0.25">
      <c r="A419" s="163"/>
      <c r="B419" s="163"/>
      <c r="C419" s="163"/>
      <c r="D419" s="163"/>
      <c r="E419" s="163"/>
      <c r="F419" s="163"/>
      <c r="G419" s="163"/>
      <c r="H419" s="163"/>
      <c r="I419" s="485">
        <f t="shared" si="6"/>
        <v>0</v>
      </c>
      <c r="J419" s="163"/>
    </row>
    <row r="420" spans="1:10" x14ac:dyDescent="0.25">
      <c r="A420" s="163"/>
      <c r="B420" s="163"/>
      <c r="C420" s="163"/>
      <c r="D420" s="163"/>
      <c r="E420" s="163"/>
      <c r="F420" s="163"/>
      <c r="G420" s="163"/>
      <c r="H420" s="163"/>
      <c r="I420" s="485">
        <f t="shared" si="6"/>
        <v>0</v>
      </c>
      <c r="J420" s="163"/>
    </row>
    <row r="421" spans="1:10" x14ac:dyDescent="0.25">
      <c r="A421" s="163"/>
      <c r="B421" s="163"/>
      <c r="C421" s="163"/>
      <c r="D421" s="163"/>
      <c r="E421" s="163"/>
      <c r="F421" s="163"/>
      <c r="G421" s="163"/>
      <c r="H421" s="163"/>
      <c r="I421" s="485">
        <f t="shared" si="6"/>
        <v>0</v>
      </c>
      <c r="J421" s="163"/>
    </row>
    <row r="422" spans="1:10" x14ac:dyDescent="0.25">
      <c r="A422" s="163"/>
      <c r="B422" s="163"/>
      <c r="C422" s="163"/>
      <c r="D422" s="163"/>
      <c r="E422" s="163"/>
      <c r="F422" s="163"/>
      <c r="G422" s="163"/>
      <c r="H422" s="163"/>
      <c r="I422" s="485">
        <f t="shared" si="6"/>
        <v>0</v>
      </c>
      <c r="J422" s="163"/>
    </row>
    <row r="423" spans="1:10" x14ac:dyDescent="0.25">
      <c r="A423" s="163"/>
      <c r="B423" s="163"/>
      <c r="C423" s="163"/>
      <c r="D423" s="163"/>
      <c r="E423" s="163"/>
      <c r="F423" s="163"/>
      <c r="G423" s="163"/>
      <c r="H423" s="163"/>
      <c r="I423" s="485">
        <f t="shared" si="6"/>
        <v>0</v>
      </c>
      <c r="J423" s="163"/>
    </row>
    <row r="424" spans="1:10" x14ac:dyDescent="0.25">
      <c r="A424" s="163"/>
      <c r="B424" s="163"/>
      <c r="C424" s="163"/>
      <c r="D424" s="163"/>
      <c r="E424" s="163"/>
      <c r="F424" s="163"/>
      <c r="G424" s="163"/>
      <c r="H424" s="163"/>
      <c r="I424" s="485">
        <f t="shared" si="6"/>
        <v>0</v>
      </c>
      <c r="J424" s="163"/>
    </row>
    <row r="425" spans="1:10" x14ac:dyDescent="0.25">
      <c r="A425" s="163"/>
      <c r="B425" s="163"/>
      <c r="C425" s="163"/>
      <c r="D425" s="163"/>
      <c r="E425" s="163"/>
      <c r="F425" s="163"/>
      <c r="G425" s="163"/>
      <c r="H425" s="163"/>
      <c r="I425" s="485">
        <f t="shared" si="6"/>
        <v>0</v>
      </c>
      <c r="J425" s="163"/>
    </row>
    <row r="426" spans="1:10" x14ac:dyDescent="0.25">
      <c r="A426" s="163"/>
      <c r="B426" s="163"/>
      <c r="C426" s="163"/>
      <c r="D426" s="163"/>
      <c r="E426" s="163"/>
      <c r="F426" s="163"/>
      <c r="G426" s="163"/>
      <c r="H426" s="163"/>
      <c r="I426" s="485">
        <f t="shared" si="6"/>
        <v>0</v>
      </c>
      <c r="J426" s="163"/>
    </row>
    <row r="427" spans="1:10" x14ac:dyDescent="0.25">
      <c r="A427" s="163"/>
      <c r="B427" s="163"/>
      <c r="C427" s="163"/>
      <c r="D427" s="163"/>
      <c r="E427" s="163"/>
      <c r="F427" s="163"/>
      <c r="G427" s="163"/>
      <c r="H427" s="163"/>
      <c r="I427" s="485">
        <f t="shared" si="6"/>
        <v>0</v>
      </c>
      <c r="J427" s="163"/>
    </row>
    <row r="428" spans="1:10" x14ac:dyDescent="0.25">
      <c r="A428" s="163"/>
      <c r="B428" s="163"/>
      <c r="C428" s="163"/>
      <c r="D428" s="163"/>
      <c r="E428" s="163"/>
      <c r="F428" s="163"/>
      <c r="G428" s="163"/>
      <c r="H428" s="163"/>
      <c r="I428" s="485">
        <f t="shared" si="6"/>
        <v>0</v>
      </c>
      <c r="J428" s="163"/>
    </row>
    <row r="429" spans="1:10" x14ac:dyDescent="0.25">
      <c r="A429" s="163"/>
      <c r="B429" s="163"/>
      <c r="C429" s="163"/>
      <c r="D429" s="163"/>
      <c r="E429" s="163"/>
      <c r="F429" s="163"/>
      <c r="G429" s="163"/>
      <c r="H429" s="163"/>
      <c r="I429" s="485">
        <f t="shared" si="6"/>
        <v>0</v>
      </c>
      <c r="J429" s="163"/>
    </row>
    <row r="430" spans="1:10" x14ac:dyDescent="0.25">
      <c r="A430" s="163"/>
      <c r="B430" s="163"/>
      <c r="C430" s="163"/>
      <c r="D430" s="163"/>
      <c r="E430" s="163"/>
      <c r="F430" s="163"/>
      <c r="G430" s="163"/>
      <c r="H430" s="163"/>
      <c r="I430" s="485">
        <f t="shared" si="6"/>
        <v>0</v>
      </c>
      <c r="J430" s="163"/>
    </row>
    <row r="431" spans="1:10" x14ac:dyDescent="0.25">
      <c r="A431" s="163"/>
      <c r="B431" s="163"/>
      <c r="C431" s="163"/>
      <c r="D431" s="163"/>
      <c r="E431" s="163"/>
      <c r="F431" s="163"/>
      <c r="G431" s="163"/>
      <c r="H431" s="163"/>
      <c r="I431" s="485">
        <f t="shared" si="6"/>
        <v>0</v>
      </c>
      <c r="J431" s="163"/>
    </row>
    <row r="432" spans="1:10" x14ac:dyDescent="0.25">
      <c r="A432" s="163"/>
      <c r="B432" s="163"/>
      <c r="C432" s="163"/>
      <c r="D432" s="163"/>
      <c r="E432" s="163"/>
      <c r="F432" s="163"/>
      <c r="G432" s="163"/>
      <c r="H432" s="163"/>
      <c r="I432" s="485">
        <f t="shared" si="6"/>
        <v>0</v>
      </c>
      <c r="J432" s="163"/>
    </row>
    <row r="433" spans="1:10" x14ac:dyDescent="0.25">
      <c r="A433" s="163"/>
      <c r="B433" s="163"/>
      <c r="C433" s="163"/>
      <c r="D433" s="163"/>
      <c r="E433" s="163"/>
      <c r="F433" s="163"/>
      <c r="G433" s="163"/>
      <c r="H433" s="163"/>
      <c r="I433" s="485">
        <f t="shared" si="6"/>
        <v>0</v>
      </c>
      <c r="J433" s="163"/>
    </row>
    <row r="434" spans="1:10" x14ac:dyDescent="0.25">
      <c r="A434" s="163"/>
      <c r="B434" s="163"/>
      <c r="C434" s="163"/>
      <c r="D434" s="163"/>
      <c r="E434" s="163"/>
      <c r="F434" s="163"/>
      <c r="G434" s="163"/>
      <c r="H434" s="163"/>
      <c r="I434" s="485">
        <f t="shared" si="6"/>
        <v>0</v>
      </c>
      <c r="J434" s="163"/>
    </row>
    <row r="435" spans="1:10" x14ac:dyDescent="0.25">
      <c r="A435" s="163"/>
      <c r="B435" s="163"/>
      <c r="C435" s="163"/>
      <c r="D435" s="163"/>
      <c r="E435" s="163"/>
      <c r="F435" s="163"/>
      <c r="G435" s="163"/>
      <c r="H435" s="163"/>
      <c r="I435" s="485">
        <f t="shared" si="6"/>
        <v>0</v>
      </c>
      <c r="J435" s="163"/>
    </row>
    <row r="436" spans="1:10" x14ac:dyDescent="0.25">
      <c r="A436" s="163"/>
      <c r="B436" s="163"/>
      <c r="C436" s="163"/>
      <c r="D436" s="163"/>
      <c r="E436" s="163"/>
      <c r="F436" s="163"/>
      <c r="G436" s="163"/>
      <c r="H436" s="163"/>
      <c r="I436" s="485">
        <f t="shared" si="6"/>
        <v>0</v>
      </c>
      <c r="J436" s="163"/>
    </row>
    <row r="437" spans="1:10" x14ac:dyDescent="0.25">
      <c r="A437" s="163"/>
      <c r="B437" s="163"/>
      <c r="C437" s="163"/>
      <c r="D437" s="163"/>
      <c r="E437" s="163"/>
      <c r="F437" s="163"/>
      <c r="G437" s="163"/>
      <c r="H437" s="163"/>
      <c r="I437" s="485">
        <f t="shared" si="6"/>
        <v>0</v>
      </c>
      <c r="J437" s="163"/>
    </row>
    <row r="438" spans="1:10" x14ac:dyDescent="0.25">
      <c r="A438" s="163"/>
      <c r="B438" s="163"/>
      <c r="C438" s="163"/>
      <c r="D438" s="163"/>
      <c r="E438" s="163"/>
      <c r="F438" s="163"/>
      <c r="G438" s="163"/>
      <c r="H438" s="163"/>
      <c r="I438" s="485">
        <f t="shared" si="6"/>
        <v>0</v>
      </c>
      <c r="J438" s="163"/>
    </row>
    <row r="439" spans="1:10" x14ac:dyDescent="0.25">
      <c r="A439" s="163"/>
      <c r="B439" s="163"/>
      <c r="C439" s="163"/>
      <c r="D439" s="163"/>
      <c r="E439" s="163"/>
      <c r="F439" s="163"/>
      <c r="G439" s="163"/>
      <c r="H439" s="163"/>
      <c r="I439" s="485">
        <f t="shared" si="6"/>
        <v>0</v>
      </c>
      <c r="J439" s="163"/>
    </row>
    <row r="440" spans="1:10" x14ac:dyDescent="0.25">
      <c r="A440" s="163"/>
      <c r="B440" s="163"/>
      <c r="C440" s="163"/>
      <c r="D440" s="163"/>
      <c r="E440" s="163"/>
      <c r="F440" s="163"/>
      <c r="G440" s="163"/>
      <c r="H440" s="163"/>
      <c r="I440" s="485">
        <f t="shared" si="6"/>
        <v>0</v>
      </c>
      <c r="J440" s="163"/>
    </row>
    <row r="441" spans="1:10" x14ac:dyDescent="0.25">
      <c r="A441" s="163"/>
      <c r="B441" s="163"/>
      <c r="C441" s="163"/>
      <c r="D441" s="163"/>
      <c r="E441" s="163"/>
      <c r="F441" s="163"/>
      <c r="G441" s="163"/>
      <c r="H441" s="163"/>
      <c r="I441" s="485">
        <f t="shared" si="6"/>
        <v>0</v>
      </c>
      <c r="J441" s="163"/>
    </row>
    <row r="442" spans="1:10" x14ac:dyDescent="0.25">
      <c r="A442" s="163"/>
      <c r="B442" s="163"/>
      <c r="C442" s="163"/>
      <c r="D442" s="163"/>
      <c r="E442" s="163"/>
      <c r="F442" s="163"/>
      <c r="G442" s="163"/>
      <c r="H442" s="163"/>
      <c r="I442" s="485">
        <f t="shared" si="6"/>
        <v>0</v>
      </c>
      <c r="J442" s="163"/>
    </row>
    <row r="443" spans="1:10" x14ac:dyDescent="0.25">
      <c r="A443" s="163"/>
      <c r="B443" s="163"/>
      <c r="C443" s="163"/>
      <c r="D443" s="163"/>
      <c r="E443" s="163"/>
      <c r="F443" s="163"/>
      <c r="G443" s="163"/>
      <c r="H443" s="163"/>
      <c r="I443" s="485">
        <f t="shared" si="6"/>
        <v>0</v>
      </c>
      <c r="J443" s="163"/>
    </row>
    <row r="444" spans="1:10" x14ac:dyDescent="0.25">
      <c r="A444" s="163"/>
      <c r="B444" s="163"/>
      <c r="C444" s="163"/>
      <c r="D444" s="163"/>
      <c r="E444" s="163"/>
      <c r="F444" s="163"/>
      <c r="G444" s="163"/>
      <c r="H444" s="163"/>
      <c r="I444" s="485">
        <f t="shared" si="6"/>
        <v>0</v>
      </c>
      <c r="J444" s="163"/>
    </row>
    <row r="445" spans="1:10" x14ac:dyDescent="0.25">
      <c r="A445" s="163"/>
      <c r="B445" s="163"/>
      <c r="C445" s="163"/>
      <c r="D445" s="163"/>
      <c r="E445" s="163"/>
      <c r="F445" s="163"/>
      <c r="G445" s="163"/>
      <c r="H445" s="163"/>
      <c r="I445" s="485">
        <f t="shared" si="6"/>
        <v>0</v>
      </c>
      <c r="J445" s="163"/>
    </row>
    <row r="446" spans="1:10" x14ac:dyDescent="0.25">
      <c r="A446" s="163"/>
      <c r="B446" s="163"/>
      <c r="C446" s="163"/>
      <c r="D446" s="163"/>
      <c r="E446" s="163"/>
      <c r="F446" s="163"/>
      <c r="G446" s="163"/>
      <c r="H446" s="163"/>
      <c r="I446" s="485">
        <f t="shared" si="6"/>
        <v>0</v>
      </c>
      <c r="J446" s="163"/>
    </row>
    <row r="447" spans="1:10" x14ac:dyDescent="0.25">
      <c r="A447" s="163"/>
      <c r="B447" s="163"/>
      <c r="C447" s="163"/>
      <c r="D447" s="163"/>
      <c r="E447" s="163"/>
      <c r="F447" s="163"/>
      <c r="G447" s="163"/>
      <c r="H447" s="163"/>
      <c r="I447" s="485">
        <f t="shared" si="6"/>
        <v>0</v>
      </c>
      <c r="J447" s="163"/>
    </row>
    <row r="448" spans="1:10" x14ac:dyDescent="0.25">
      <c r="A448" s="163"/>
      <c r="B448" s="163"/>
      <c r="C448" s="163"/>
      <c r="D448" s="163"/>
      <c r="E448" s="163"/>
      <c r="F448" s="163"/>
      <c r="G448" s="163"/>
      <c r="H448" s="163"/>
      <c r="I448" s="485">
        <f t="shared" si="6"/>
        <v>0</v>
      </c>
      <c r="J448" s="163"/>
    </row>
    <row r="449" spans="1:10" x14ac:dyDescent="0.25">
      <c r="A449" s="163"/>
      <c r="B449" s="163"/>
      <c r="C449" s="163"/>
      <c r="D449" s="163"/>
      <c r="E449" s="163"/>
      <c r="F449" s="163"/>
      <c r="G449" s="163"/>
      <c r="H449" s="163"/>
      <c r="I449" s="485">
        <f t="shared" si="6"/>
        <v>0</v>
      </c>
      <c r="J449" s="163"/>
    </row>
    <row r="450" spans="1:10" x14ac:dyDescent="0.25">
      <c r="A450" s="163"/>
      <c r="B450" s="163"/>
      <c r="C450" s="163"/>
      <c r="D450" s="163"/>
      <c r="E450" s="163"/>
      <c r="F450" s="163"/>
      <c r="G450" s="163"/>
      <c r="H450" s="163"/>
      <c r="I450" s="485">
        <f t="shared" si="6"/>
        <v>0</v>
      </c>
      <c r="J450" s="163"/>
    </row>
    <row r="451" spans="1:10" x14ac:dyDescent="0.25">
      <c r="A451" s="163"/>
      <c r="B451" s="163"/>
      <c r="C451" s="163"/>
      <c r="D451" s="163"/>
      <c r="E451" s="163"/>
      <c r="F451" s="163"/>
      <c r="G451" s="163"/>
      <c r="H451" s="163"/>
      <c r="I451" s="485">
        <f t="shared" si="6"/>
        <v>0</v>
      </c>
      <c r="J451" s="163"/>
    </row>
    <row r="452" spans="1:10" x14ac:dyDescent="0.25">
      <c r="A452" s="163"/>
      <c r="B452" s="163"/>
      <c r="C452" s="163"/>
      <c r="D452" s="163"/>
      <c r="E452" s="163"/>
      <c r="F452" s="163"/>
      <c r="G452" s="163"/>
      <c r="H452" s="163"/>
      <c r="I452" s="485">
        <f t="shared" si="6"/>
        <v>0</v>
      </c>
      <c r="J452" s="163"/>
    </row>
    <row r="453" spans="1:10" x14ac:dyDescent="0.25">
      <c r="A453" s="163"/>
      <c r="B453" s="163"/>
      <c r="C453" s="163"/>
      <c r="D453" s="163"/>
      <c r="E453" s="163"/>
      <c r="F453" s="163"/>
      <c r="G453" s="163"/>
      <c r="H453" s="163"/>
      <c r="I453" s="485">
        <f t="shared" si="6"/>
        <v>0</v>
      </c>
      <c r="J453" s="163"/>
    </row>
    <row r="454" spans="1:10" x14ac:dyDescent="0.25">
      <c r="A454" s="163"/>
      <c r="B454" s="163"/>
      <c r="C454" s="163"/>
      <c r="D454" s="163"/>
      <c r="E454" s="163"/>
      <c r="F454" s="163"/>
      <c r="G454" s="163"/>
      <c r="H454" s="163"/>
      <c r="I454" s="485">
        <f t="shared" si="6"/>
        <v>0</v>
      </c>
      <c r="J454" s="163"/>
    </row>
    <row r="455" spans="1:10" x14ac:dyDescent="0.25">
      <c r="A455" s="163"/>
      <c r="B455" s="163"/>
      <c r="C455" s="163"/>
      <c r="D455" s="163"/>
      <c r="E455" s="163"/>
      <c r="F455" s="163"/>
      <c r="G455" s="163"/>
      <c r="H455" s="163"/>
      <c r="I455" s="485">
        <f t="shared" si="6"/>
        <v>0</v>
      </c>
      <c r="J455" s="163"/>
    </row>
    <row r="456" spans="1:10" x14ac:dyDescent="0.25">
      <c r="A456" s="163"/>
      <c r="B456" s="163"/>
      <c r="C456" s="163"/>
      <c r="D456" s="163"/>
      <c r="E456" s="163"/>
      <c r="F456" s="163"/>
      <c r="G456" s="163"/>
      <c r="H456" s="163"/>
      <c r="I456" s="485">
        <f t="shared" si="6"/>
        <v>0</v>
      </c>
      <c r="J456" s="163"/>
    </row>
    <row r="457" spans="1:10" x14ac:dyDescent="0.25">
      <c r="A457" s="163"/>
      <c r="B457" s="163"/>
      <c r="C457" s="163"/>
      <c r="D457" s="163"/>
      <c r="E457" s="163"/>
      <c r="F457" s="163"/>
      <c r="G457" s="163"/>
      <c r="H457" s="163"/>
      <c r="I457" s="485">
        <f t="shared" si="6"/>
        <v>0</v>
      </c>
      <c r="J457" s="163"/>
    </row>
    <row r="458" spans="1:10" x14ac:dyDescent="0.25">
      <c r="A458" s="163"/>
      <c r="B458" s="163"/>
      <c r="C458" s="163"/>
      <c r="D458" s="163"/>
      <c r="E458" s="163"/>
      <c r="F458" s="163"/>
      <c r="G458" s="163"/>
      <c r="H458" s="163"/>
      <c r="I458" s="485">
        <f t="shared" si="6"/>
        <v>0</v>
      </c>
      <c r="J458" s="163"/>
    </row>
    <row r="459" spans="1:10" x14ac:dyDescent="0.25">
      <c r="A459" s="163"/>
      <c r="B459" s="163"/>
      <c r="C459" s="163"/>
      <c r="D459" s="163"/>
      <c r="E459" s="163"/>
      <c r="F459" s="163"/>
      <c r="G459" s="163"/>
      <c r="H459" s="163"/>
      <c r="I459" s="485">
        <f t="shared" si="6"/>
        <v>0</v>
      </c>
      <c r="J459" s="163"/>
    </row>
    <row r="460" spans="1:10" x14ac:dyDescent="0.25">
      <c r="A460" s="163"/>
      <c r="B460" s="163"/>
      <c r="C460" s="163"/>
      <c r="D460" s="163"/>
      <c r="E460" s="163"/>
      <c r="F460" s="163"/>
      <c r="G460" s="163"/>
      <c r="H460" s="163"/>
      <c r="I460" s="485">
        <f t="shared" si="6"/>
        <v>0</v>
      </c>
      <c r="J460" s="163"/>
    </row>
    <row r="461" spans="1:10" x14ac:dyDescent="0.25">
      <c r="A461" s="163"/>
      <c r="B461" s="163"/>
      <c r="C461" s="163"/>
      <c r="D461" s="163"/>
      <c r="E461" s="163"/>
      <c r="F461" s="163"/>
      <c r="G461" s="163"/>
      <c r="H461" s="163"/>
      <c r="I461" s="485">
        <f t="shared" si="6"/>
        <v>0</v>
      </c>
      <c r="J461" s="163"/>
    </row>
    <row r="462" spans="1:10" x14ac:dyDescent="0.25">
      <c r="A462" s="163"/>
      <c r="B462" s="163"/>
      <c r="C462" s="163"/>
      <c r="D462" s="163"/>
      <c r="E462" s="163"/>
      <c r="F462" s="163"/>
      <c r="G462" s="163"/>
      <c r="H462" s="163"/>
      <c r="I462" s="485">
        <f t="shared" ref="I462:I525" si="7">G462*H462</f>
        <v>0</v>
      </c>
      <c r="J462" s="163"/>
    </row>
    <row r="463" spans="1:10" x14ac:dyDescent="0.25">
      <c r="A463" s="163"/>
      <c r="B463" s="163"/>
      <c r="C463" s="163"/>
      <c r="D463" s="163"/>
      <c r="E463" s="163"/>
      <c r="F463" s="163"/>
      <c r="G463" s="163"/>
      <c r="H463" s="163"/>
      <c r="I463" s="485">
        <f t="shared" si="7"/>
        <v>0</v>
      </c>
      <c r="J463" s="163"/>
    </row>
    <row r="464" spans="1:10" x14ac:dyDescent="0.25">
      <c r="A464" s="163"/>
      <c r="B464" s="163"/>
      <c r="C464" s="163"/>
      <c r="D464" s="163"/>
      <c r="E464" s="163"/>
      <c r="F464" s="163"/>
      <c r="G464" s="163"/>
      <c r="H464" s="163"/>
      <c r="I464" s="485">
        <f t="shared" si="7"/>
        <v>0</v>
      </c>
      <c r="J464" s="163"/>
    </row>
    <row r="465" spans="1:10" x14ac:dyDescent="0.25">
      <c r="A465" s="163"/>
      <c r="B465" s="163"/>
      <c r="C465" s="163"/>
      <c r="D465" s="163"/>
      <c r="E465" s="163"/>
      <c r="F465" s="163"/>
      <c r="G465" s="163"/>
      <c r="H465" s="163"/>
      <c r="I465" s="485">
        <f t="shared" si="7"/>
        <v>0</v>
      </c>
      <c r="J465" s="163"/>
    </row>
    <row r="466" spans="1:10" x14ac:dyDescent="0.25">
      <c r="A466" s="163"/>
      <c r="B466" s="163"/>
      <c r="C466" s="163"/>
      <c r="D466" s="163"/>
      <c r="E466" s="163"/>
      <c r="F466" s="163"/>
      <c r="G466" s="163"/>
      <c r="H466" s="163"/>
      <c r="I466" s="485">
        <f t="shared" si="7"/>
        <v>0</v>
      </c>
      <c r="J466" s="163"/>
    </row>
    <row r="467" spans="1:10" x14ac:dyDescent="0.25">
      <c r="A467" s="163"/>
      <c r="B467" s="163"/>
      <c r="C467" s="163"/>
      <c r="D467" s="163"/>
      <c r="E467" s="163"/>
      <c r="F467" s="163"/>
      <c r="G467" s="163"/>
      <c r="H467" s="163"/>
      <c r="I467" s="485">
        <f t="shared" si="7"/>
        <v>0</v>
      </c>
      <c r="J467" s="163"/>
    </row>
    <row r="468" spans="1:10" x14ac:dyDescent="0.25">
      <c r="A468" s="163"/>
      <c r="B468" s="163"/>
      <c r="C468" s="163"/>
      <c r="D468" s="163"/>
      <c r="E468" s="163"/>
      <c r="F468" s="163"/>
      <c r="G468" s="163"/>
      <c r="H468" s="163"/>
      <c r="I468" s="485">
        <f t="shared" si="7"/>
        <v>0</v>
      </c>
      <c r="J468" s="163"/>
    </row>
    <row r="469" spans="1:10" x14ac:dyDescent="0.25">
      <c r="A469" s="163"/>
      <c r="B469" s="163"/>
      <c r="C469" s="163"/>
      <c r="D469" s="163"/>
      <c r="E469" s="163"/>
      <c r="F469" s="163"/>
      <c r="G469" s="163"/>
      <c r="H469" s="163"/>
      <c r="I469" s="485">
        <f t="shared" si="7"/>
        <v>0</v>
      </c>
      <c r="J469" s="163"/>
    </row>
    <row r="470" spans="1:10" x14ac:dyDescent="0.25">
      <c r="A470" s="163"/>
      <c r="B470" s="163"/>
      <c r="C470" s="163"/>
      <c r="D470" s="163"/>
      <c r="E470" s="163"/>
      <c r="F470" s="163"/>
      <c r="G470" s="163"/>
      <c r="H470" s="163"/>
      <c r="I470" s="485">
        <f t="shared" si="7"/>
        <v>0</v>
      </c>
      <c r="J470" s="163"/>
    </row>
    <row r="471" spans="1:10" x14ac:dyDescent="0.25">
      <c r="A471" s="163"/>
      <c r="B471" s="163"/>
      <c r="C471" s="163"/>
      <c r="D471" s="163"/>
      <c r="E471" s="163"/>
      <c r="F471" s="163"/>
      <c r="G471" s="163"/>
      <c r="H471" s="163"/>
      <c r="I471" s="485">
        <f t="shared" si="7"/>
        <v>0</v>
      </c>
      <c r="J471" s="163"/>
    </row>
    <row r="472" spans="1:10" x14ac:dyDescent="0.25">
      <c r="A472" s="163"/>
      <c r="B472" s="163"/>
      <c r="C472" s="163"/>
      <c r="D472" s="163"/>
      <c r="E472" s="163"/>
      <c r="F472" s="163"/>
      <c r="G472" s="163"/>
      <c r="H472" s="163"/>
      <c r="I472" s="485">
        <f t="shared" si="7"/>
        <v>0</v>
      </c>
      <c r="J472" s="163"/>
    </row>
    <row r="473" spans="1:10" x14ac:dyDescent="0.25">
      <c r="A473" s="163"/>
      <c r="B473" s="163"/>
      <c r="C473" s="163"/>
      <c r="D473" s="163"/>
      <c r="E473" s="163"/>
      <c r="F473" s="163"/>
      <c r="G473" s="163"/>
      <c r="H473" s="163"/>
      <c r="I473" s="485">
        <f t="shared" si="7"/>
        <v>0</v>
      </c>
      <c r="J473" s="163"/>
    </row>
    <row r="474" spans="1:10" x14ac:dyDescent="0.25">
      <c r="A474" s="163"/>
      <c r="B474" s="163"/>
      <c r="C474" s="163"/>
      <c r="D474" s="163"/>
      <c r="E474" s="163"/>
      <c r="F474" s="163"/>
      <c r="G474" s="163"/>
      <c r="H474" s="163"/>
      <c r="I474" s="485">
        <f t="shared" si="7"/>
        <v>0</v>
      </c>
      <c r="J474" s="163"/>
    </row>
    <row r="475" spans="1:10" x14ac:dyDescent="0.25">
      <c r="A475" s="163"/>
      <c r="B475" s="163"/>
      <c r="C475" s="163"/>
      <c r="D475" s="163"/>
      <c r="E475" s="163"/>
      <c r="F475" s="163"/>
      <c r="G475" s="163"/>
      <c r="H475" s="163"/>
      <c r="I475" s="485">
        <f t="shared" si="7"/>
        <v>0</v>
      </c>
      <c r="J475" s="163"/>
    </row>
    <row r="476" spans="1:10" x14ac:dyDescent="0.25">
      <c r="A476" s="163"/>
      <c r="B476" s="163"/>
      <c r="C476" s="163"/>
      <c r="D476" s="163"/>
      <c r="E476" s="163"/>
      <c r="F476" s="163"/>
      <c r="G476" s="163"/>
      <c r="H476" s="163"/>
      <c r="I476" s="485">
        <f t="shared" si="7"/>
        <v>0</v>
      </c>
      <c r="J476" s="163"/>
    </row>
    <row r="477" spans="1:10" x14ac:dyDescent="0.25">
      <c r="A477" s="163"/>
      <c r="B477" s="163"/>
      <c r="C477" s="163"/>
      <c r="D477" s="163"/>
      <c r="E477" s="163"/>
      <c r="F477" s="163"/>
      <c r="G477" s="163"/>
      <c r="H477" s="163"/>
      <c r="I477" s="485">
        <f t="shared" si="7"/>
        <v>0</v>
      </c>
      <c r="J477" s="163"/>
    </row>
    <row r="478" spans="1:10" x14ac:dyDescent="0.25">
      <c r="A478" s="163"/>
      <c r="B478" s="163"/>
      <c r="C478" s="163"/>
      <c r="D478" s="163"/>
      <c r="E478" s="163"/>
      <c r="F478" s="163"/>
      <c r="G478" s="163"/>
      <c r="H478" s="163"/>
      <c r="I478" s="485">
        <f t="shared" si="7"/>
        <v>0</v>
      </c>
      <c r="J478" s="163"/>
    </row>
    <row r="479" spans="1:10" x14ac:dyDescent="0.25">
      <c r="A479" s="163"/>
      <c r="B479" s="163"/>
      <c r="C479" s="163"/>
      <c r="D479" s="163"/>
      <c r="E479" s="163"/>
      <c r="F479" s="163"/>
      <c r="G479" s="163"/>
      <c r="H479" s="163"/>
      <c r="I479" s="485">
        <f t="shared" si="7"/>
        <v>0</v>
      </c>
      <c r="J479" s="163"/>
    </row>
    <row r="480" spans="1:10" x14ac:dyDescent="0.25">
      <c r="A480" s="163"/>
      <c r="B480" s="163"/>
      <c r="C480" s="163"/>
      <c r="D480" s="163"/>
      <c r="E480" s="163"/>
      <c r="F480" s="163"/>
      <c r="G480" s="163"/>
      <c r="H480" s="163"/>
      <c r="I480" s="485">
        <f t="shared" si="7"/>
        <v>0</v>
      </c>
      <c r="J480" s="163"/>
    </row>
    <row r="481" spans="1:10" x14ac:dyDescent="0.25">
      <c r="A481" s="163"/>
      <c r="B481" s="163"/>
      <c r="C481" s="163"/>
      <c r="D481" s="163"/>
      <c r="E481" s="163"/>
      <c r="F481" s="163"/>
      <c r="G481" s="163"/>
      <c r="H481" s="163"/>
      <c r="I481" s="485">
        <f t="shared" si="7"/>
        <v>0</v>
      </c>
      <c r="J481" s="163"/>
    </row>
    <row r="482" spans="1:10" x14ac:dyDescent="0.25">
      <c r="A482" s="163"/>
      <c r="B482" s="163"/>
      <c r="C482" s="163"/>
      <c r="D482" s="163"/>
      <c r="E482" s="163"/>
      <c r="F482" s="163"/>
      <c r="G482" s="163"/>
      <c r="H482" s="163"/>
      <c r="I482" s="485">
        <f t="shared" si="7"/>
        <v>0</v>
      </c>
      <c r="J482" s="163"/>
    </row>
    <row r="483" spans="1:10" x14ac:dyDescent="0.25">
      <c r="A483" s="163"/>
      <c r="B483" s="163"/>
      <c r="C483" s="163"/>
      <c r="D483" s="163"/>
      <c r="E483" s="163"/>
      <c r="F483" s="163"/>
      <c r="G483" s="163"/>
      <c r="H483" s="163"/>
      <c r="I483" s="485">
        <f t="shared" si="7"/>
        <v>0</v>
      </c>
      <c r="J483" s="163"/>
    </row>
    <row r="484" spans="1:10" x14ac:dyDescent="0.25">
      <c r="A484" s="163"/>
      <c r="B484" s="163"/>
      <c r="C484" s="163"/>
      <c r="D484" s="163"/>
      <c r="E484" s="163"/>
      <c r="F484" s="163"/>
      <c r="G484" s="163"/>
      <c r="H484" s="163"/>
      <c r="I484" s="485">
        <f t="shared" si="7"/>
        <v>0</v>
      </c>
      <c r="J484" s="163"/>
    </row>
    <row r="485" spans="1:10" x14ac:dyDescent="0.25">
      <c r="A485" s="163"/>
      <c r="B485" s="163"/>
      <c r="C485" s="163"/>
      <c r="D485" s="163"/>
      <c r="E485" s="163"/>
      <c r="F485" s="163"/>
      <c r="G485" s="163"/>
      <c r="H485" s="163"/>
      <c r="I485" s="485">
        <f t="shared" si="7"/>
        <v>0</v>
      </c>
      <c r="J485" s="163"/>
    </row>
    <row r="486" spans="1:10" x14ac:dyDescent="0.25">
      <c r="A486" s="163"/>
      <c r="B486" s="163"/>
      <c r="C486" s="163"/>
      <c r="D486" s="163"/>
      <c r="E486" s="163"/>
      <c r="F486" s="163"/>
      <c r="G486" s="163"/>
      <c r="H486" s="163"/>
      <c r="I486" s="485">
        <f t="shared" si="7"/>
        <v>0</v>
      </c>
      <c r="J486" s="163"/>
    </row>
    <row r="487" spans="1:10" x14ac:dyDescent="0.25">
      <c r="A487" s="163"/>
      <c r="B487" s="163"/>
      <c r="C487" s="163"/>
      <c r="D487" s="163"/>
      <c r="E487" s="163"/>
      <c r="F487" s="163"/>
      <c r="G487" s="163"/>
      <c r="H487" s="163"/>
      <c r="I487" s="485">
        <f t="shared" si="7"/>
        <v>0</v>
      </c>
      <c r="J487" s="163"/>
    </row>
    <row r="488" spans="1:10" x14ac:dyDescent="0.25">
      <c r="A488" s="163"/>
      <c r="B488" s="163"/>
      <c r="C488" s="163"/>
      <c r="D488" s="163"/>
      <c r="E488" s="163"/>
      <c r="F488" s="163"/>
      <c r="G488" s="163"/>
      <c r="H488" s="163"/>
      <c r="I488" s="485">
        <f t="shared" si="7"/>
        <v>0</v>
      </c>
      <c r="J488" s="163"/>
    </row>
    <row r="489" spans="1:10" x14ac:dyDescent="0.25">
      <c r="A489" s="163"/>
      <c r="B489" s="163"/>
      <c r="C489" s="163"/>
      <c r="D489" s="163"/>
      <c r="E489" s="163"/>
      <c r="F489" s="163"/>
      <c r="G489" s="163"/>
      <c r="H489" s="163"/>
      <c r="I489" s="485">
        <f t="shared" si="7"/>
        <v>0</v>
      </c>
      <c r="J489" s="163"/>
    </row>
    <row r="490" spans="1:10" x14ac:dyDescent="0.25">
      <c r="A490" s="163"/>
      <c r="B490" s="163"/>
      <c r="C490" s="163"/>
      <c r="D490" s="163"/>
      <c r="E490" s="163"/>
      <c r="F490" s="163"/>
      <c r="G490" s="163"/>
      <c r="H490" s="163"/>
      <c r="I490" s="485">
        <f t="shared" si="7"/>
        <v>0</v>
      </c>
      <c r="J490" s="163"/>
    </row>
    <row r="491" spans="1:10" x14ac:dyDescent="0.25">
      <c r="A491" s="163"/>
      <c r="B491" s="163"/>
      <c r="C491" s="163"/>
      <c r="D491" s="163"/>
      <c r="E491" s="163"/>
      <c r="F491" s="163"/>
      <c r="G491" s="163"/>
      <c r="H491" s="163"/>
      <c r="I491" s="485">
        <f t="shared" si="7"/>
        <v>0</v>
      </c>
      <c r="J491" s="163"/>
    </row>
    <row r="492" spans="1:10" x14ac:dyDescent="0.25">
      <c r="A492" s="163"/>
      <c r="B492" s="163"/>
      <c r="C492" s="163"/>
      <c r="D492" s="163"/>
      <c r="E492" s="163"/>
      <c r="F492" s="163"/>
      <c r="G492" s="163"/>
      <c r="H492" s="163"/>
      <c r="I492" s="485">
        <f t="shared" si="7"/>
        <v>0</v>
      </c>
      <c r="J492" s="163"/>
    </row>
    <row r="493" spans="1:10" x14ac:dyDescent="0.25">
      <c r="A493" s="163"/>
      <c r="B493" s="163"/>
      <c r="C493" s="163"/>
      <c r="D493" s="163"/>
      <c r="E493" s="163"/>
      <c r="F493" s="163"/>
      <c r="G493" s="163"/>
      <c r="H493" s="163"/>
      <c r="I493" s="485">
        <f t="shared" si="7"/>
        <v>0</v>
      </c>
      <c r="J493" s="163"/>
    </row>
    <row r="494" spans="1:10" x14ac:dyDescent="0.25">
      <c r="A494" s="163"/>
      <c r="B494" s="163"/>
      <c r="C494" s="163"/>
      <c r="D494" s="163"/>
      <c r="E494" s="163"/>
      <c r="F494" s="163"/>
      <c r="G494" s="163"/>
      <c r="H494" s="163"/>
      <c r="I494" s="485">
        <f t="shared" si="7"/>
        <v>0</v>
      </c>
      <c r="J494" s="163"/>
    </row>
    <row r="495" spans="1:10" x14ac:dyDescent="0.25">
      <c r="A495" s="163"/>
      <c r="B495" s="163"/>
      <c r="C495" s="163"/>
      <c r="D495" s="163"/>
      <c r="E495" s="163"/>
      <c r="F495" s="163"/>
      <c r="G495" s="163"/>
      <c r="H495" s="163"/>
      <c r="I495" s="485">
        <f t="shared" si="7"/>
        <v>0</v>
      </c>
      <c r="J495" s="163"/>
    </row>
    <row r="496" spans="1:10" x14ac:dyDescent="0.25">
      <c r="A496" s="163"/>
      <c r="B496" s="163"/>
      <c r="C496" s="163"/>
      <c r="D496" s="163"/>
      <c r="E496" s="163"/>
      <c r="F496" s="163"/>
      <c r="G496" s="163"/>
      <c r="H496" s="163"/>
      <c r="I496" s="485">
        <f t="shared" si="7"/>
        <v>0</v>
      </c>
      <c r="J496" s="163"/>
    </row>
    <row r="497" spans="1:10" x14ac:dyDescent="0.25">
      <c r="A497" s="163"/>
      <c r="B497" s="163"/>
      <c r="C497" s="163"/>
      <c r="D497" s="163"/>
      <c r="E497" s="163"/>
      <c r="F497" s="163"/>
      <c r="G497" s="163"/>
      <c r="H497" s="163"/>
      <c r="I497" s="485">
        <f t="shared" si="7"/>
        <v>0</v>
      </c>
      <c r="J497" s="163"/>
    </row>
    <row r="498" spans="1:10" x14ac:dyDescent="0.25">
      <c r="A498" s="163"/>
      <c r="B498" s="163"/>
      <c r="C498" s="163"/>
      <c r="D498" s="163"/>
      <c r="E498" s="163"/>
      <c r="F498" s="163"/>
      <c r="G498" s="163"/>
      <c r="H498" s="163"/>
      <c r="I498" s="485">
        <f t="shared" si="7"/>
        <v>0</v>
      </c>
      <c r="J498" s="163"/>
    </row>
    <row r="499" spans="1:10" x14ac:dyDescent="0.25">
      <c r="A499" s="163"/>
      <c r="B499" s="163"/>
      <c r="C499" s="163"/>
      <c r="D499" s="163"/>
      <c r="E499" s="163"/>
      <c r="F499" s="163"/>
      <c r="G499" s="163"/>
      <c r="H499" s="163"/>
      <c r="I499" s="485">
        <f t="shared" si="7"/>
        <v>0</v>
      </c>
      <c r="J499" s="163"/>
    </row>
    <row r="500" spans="1:10" x14ac:dyDescent="0.25">
      <c r="A500" s="163"/>
      <c r="B500" s="163"/>
      <c r="C500" s="163"/>
      <c r="D500" s="163"/>
      <c r="E500" s="163"/>
      <c r="F500" s="163"/>
      <c r="G500" s="163"/>
      <c r="H500" s="163"/>
      <c r="I500" s="485">
        <f t="shared" si="7"/>
        <v>0</v>
      </c>
      <c r="J500" s="163"/>
    </row>
    <row r="501" spans="1:10" x14ac:dyDescent="0.25">
      <c r="A501" s="163"/>
      <c r="B501" s="163"/>
      <c r="C501" s="163"/>
      <c r="D501" s="163"/>
      <c r="E501" s="163"/>
      <c r="F501" s="163"/>
      <c r="G501" s="163"/>
      <c r="H501" s="163"/>
      <c r="I501" s="485">
        <f t="shared" si="7"/>
        <v>0</v>
      </c>
      <c r="J501" s="163"/>
    </row>
    <row r="502" spans="1:10" x14ac:dyDescent="0.25">
      <c r="A502" s="163"/>
      <c r="B502" s="163"/>
      <c r="C502" s="163"/>
      <c r="D502" s="163"/>
      <c r="E502" s="163"/>
      <c r="F502" s="163"/>
      <c r="G502" s="163"/>
      <c r="H502" s="163"/>
      <c r="I502" s="485">
        <f t="shared" si="7"/>
        <v>0</v>
      </c>
      <c r="J502" s="163"/>
    </row>
    <row r="503" spans="1:10" x14ac:dyDescent="0.25">
      <c r="A503" s="163"/>
      <c r="B503" s="163"/>
      <c r="C503" s="163"/>
      <c r="D503" s="163"/>
      <c r="E503" s="163"/>
      <c r="F503" s="163"/>
      <c r="G503" s="163"/>
      <c r="H503" s="163"/>
      <c r="I503" s="485">
        <f t="shared" si="7"/>
        <v>0</v>
      </c>
      <c r="J503" s="163"/>
    </row>
    <row r="504" spans="1:10" x14ac:dyDescent="0.25">
      <c r="A504" s="163"/>
      <c r="B504" s="163"/>
      <c r="C504" s="163"/>
      <c r="D504" s="163"/>
      <c r="E504" s="163"/>
      <c r="F504" s="163"/>
      <c r="G504" s="163"/>
      <c r="H504" s="163"/>
      <c r="I504" s="485">
        <f t="shared" si="7"/>
        <v>0</v>
      </c>
      <c r="J504" s="163"/>
    </row>
    <row r="505" spans="1:10" x14ac:dyDescent="0.25">
      <c r="A505" s="163"/>
      <c r="B505" s="163"/>
      <c r="C505" s="163"/>
      <c r="D505" s="163"/>
      <c r="E505" s="163"/>
      <c r="F505" s="163"/>
      <c r="G505" s="163"/>
      <c r="H505" s="163"/>
      <c r="I505" s="485">
        <f t="shared" si="7"/>
        <v>0</v>
      </c>
      <c r="J505" s="163"/>
    </row>
    <row r="506" spans="1:10" x14ac:dyDescent="0.25">
      <c r="A506" s="163"/>
      <c r="B506" s="163"/>
      <c r="C506" s="163"/>
      <c r="D506" s="163"/>
      <c r="E506" s="163"/>
      <c r="F506" s="163"/>
      <c r="G506" s="163"/>
      <c r="H506" s="163"/>
      <c r="I506" s="485">
        <f t="shared" si="7"/>
        <v>0</v>
      </c>
      <c r="J506" s="163"/>
    </row>
    <row r="507" spans="1:10" x14ac:dyDescent="0.25">
      <c r="A507" s="163"/>
      <c r="B507" s="163"/>
      <c r="C507" s="163"/>
      <c r="D507" s="163"/>
      <c r="E507" s="163"/>
      <c r="F507" s="163"/>
      <c r="G507" s="163"/>
      <c r="H507" s="163"/>
      <c r="I507" s="485">
        <f t="shared" si="7"/>
        <v>0</v>
      </c>
      <c r="J507" s="163"/>
    </row>
    <row r="508" spans="1:10" x14ac:dyDescent="0.25">
      <c r="A508" s="163"/>
      <c r="B508" s="163"/>
      <c r="C508" s="163"/>
      <c r="D508" s="163"/>
      <c r="E508" s="163"/>
      <c r="F508" s="163"/>
      <c r="G508" s="163"/>
      <c r="H508" s="163"/>
      <c r="I508" s="485">
        <f t="shared" si="7"/>
        <v>0</v>
      </c>
      <c r="J508" s="163"/>
    </row>
    <row r="509" spans="1:10" x14ac:dyDescent="0.25">
      <c r="A509" s="163"/>
      <c r="B509" s="163"/>
      <c r="C509" s="163"/>
      <c r="D509" s="163"/>
      <c r="E509" s="163"/>
      <c r="F509" s="163"/>
      <c r="G509" s="163"/>
      <c r="H509" s="163"/>
      <c r="I509" s="485">
        <f t="shared" si="7"/>
        <v>0</v>
      </c>
      <c r="J509" s="163"/>
    </row>
    <row r="510" spans="1:10" x14ac:dyDescent="0.25">
      <c r="A510" s="163"/>
      <c r="B510" s="163"/>
      <c r="C510" s="163"/>
      <c r="D510" s="163"/>
      <c r="E510" s="163"/>
      <c r="F510" s="163"/>
      <c r="G510" s="163"/>
      <c r="H510" s="163"/>
      <c r="I510" s="485">
        <f t="shared" si="7"/>
        <v>0</v>
      </c>
      <c r="J510" s="163"/>
    </row>
    <row r="511" spans="1:10" x14ac:dyDescent="0.25">
      <c r="A511" s="163"/>
      <c r="B511" s="163"/>
      <c r="C511" s="163"/>
      <c r="D511" s="163"/>
      <c r="E511" s="163"/>
      <c r="F511" s="163"/>
      <c r="G511" s="163"/>
      <c r="H511" s="163"/>
      <c r="I511" s="485">
        <f t="shared" si="7"/>
        <v>0</v>
      </c>
      <c r="J511" s="163"/>
    </row>
    <row r="512" spans="1:10" x14ac:dyDescent="0.25">
      <c r="A512" s="163"/>
      <c r="B512" s="163"/>
      <c r="C512" s="163"/>
      <c r="D512" s="163"/>
      <c r="E512" s="163"/>
      <c r="F512" s="163"/>
      <c r="G512" s="163"/>
      <c r="H512" s="163"/>
      <c r="I512" s="485">
        <f t="shared" si="7"/>
        <v>0</v>
      </c>
      <c r="J512" s="163"/>
    </row>
    <row r="513" spans="1:10" x14ac:dyDescent="0.25">
      <c r="A513" s="163"/>
      <c r="B513" s="163"/>
      <c r="C513" s="163"/>
      <c r="D513" s="163"/>
      <c r="E513" s="163"/>
      <c r="F513" s="163"/>
      <c r="G513" s="163"/>
      <c r="H513" s="163"/>
      <c r="I513" s="485">
        <f t="shared" si="7"/>
        <v>0</v>
      </c>
      <c r="J513" s="163"/>
    </row>
    <row r="514" spans="1:10" x14ac:dyDescent="0.25">
      <c r="A514" s="163"/>
      <c r="B514" s="163"/>
      <c r="C514" s="163"/>
      <c r="D514" s="163"/>
      <c r="E514" s="163"/>
      <c r="F514" s="163"/>
      <c r="G514" s="163"/>
      <c r="H514" s="163"/>
      <c r="I514" s="485">
        <f t="shared" si="7"/>
        <v>0</v>
      </c>
      <c r="J514" s="163"/>
    </row>
    <row r="515" spans="1:10" x14ac:dyDescent="0.25">
      <c r="A515" s="163"/>
      <c r="B515" s="163"/>
      <c r="C515" s="163"/>
      <c r="D515" s="163"/>
      <c r="E515" s="163"/>
      <c r="F515" s="163"/>
      <c r="G515" s="163"/>
      <c r="H515" s="163"/>
      <c r="I515" s="485">
        <f t="shared" si="7"/>
        <v>0</v>
      </c>
      <c r="J515" s="163"/>
    </row>
    <row r="516" spans="1:10" x14ac:dyDescent="0.25">
      <c r="A516" s="163"/>
      <c r="B516" s="163"/>
      <c r="C516" s="163"/>
      <c r="D516" s="163"/>
      <c r="E516" s="163"/>
      <c r="F516" s="163"/>
      <c r="G516" s="163"/>
      <c r="H516" s="163"/>
      <c r="I516" s="485">
        <f t="shared" si="7"/>
        <v>0</v>
      </c>
      <c r="J516" s="163"/>
    </row>
    <row r="517" spans="1:10" x14ac:dyDescent="0.25">
      <c r="A517" s="163"/>
      <c r="B517" s="163"/>
      <c r="C517" s="163"/>
      <c r="D517" s="163"/>
      <c r="E517" s="163"/>
      <c r="F517" s="163"/>
      <c r="G517" s="163"/>
      <c r="H517" s="163"/>
      <c r="I517" s="485">
        <f t="shared" si="7"/>
        <v>0</v>
      </c>
      <c r="J517" s="163"/>
    </row>
    <row r="518" spans="1:10" x14ac:dyDescent="0.25">
      <c r="A518" s="163"/>
      <c r="B518" s="163"/>
      <c r="C518" s="163"/>
      <c r="D518" s="163"/>
      <c r="E518" s="163"/>
      <c r="F518" s="163"/>
      <c r="G518" s="163"/>
      <c r="H518" s="163"/>
      <c r="I518" s="485">
        <f t="shared" si="7"/>
        <v>0</v>
      </c>
      <c r="J518" s="163"/>
    </row>
    <row r="519" spans="1:10" x14ac:dyDescent="0.25">
      <c r="A519" s="163"/>
      <c r="B519" s="163"/>
      <c r="C519" s="163"/>
      <c r="D519" s="163"/>
      <c r="E519" s="163"/>
      <c r="F519" s="163"/>
      <c r="G519" s="163"/>
      <c r="H519" s="163"/>
      <c r="I519" s="485">
        <f t="shared" si="7"/>
        <v>0</v>
      </c>
      <c r="J519" s="163"/>
    </row>
    <row r="520" spans="1:10" x14ac:dyDescent="0.25">
      <c r="A520" s="163"/>
      <c r="B520" s="163"/>
      <c r="C520" s="163"/>
      <c r="D520" s="163"/>
      <c r="E520" s="163"/>
      <c r="F520" s="163"/>
      <c r="G520" s="163"/>
      <c r="H520" s="163"/>
      <c r="I520" s="485">
        <f t="shared" si="7"/>
        <v>0</v>
      </c>
      <c r="J520" s="163"/>
    </row>
    <row r="521" spans="1:10" x14ac:dyDescent="0.25">
      <c r="A521" s="163"/>
      <c r="B521" s="163"/>
      <c r="C521" s="163"/>
      <c r="D521" s="163"/>
      <c r="E521" s="163"/>
      <c r="F521" s="163"/>
      <c r="G521" s="163"/>
      <c r="H521" s="163"/>
      <c r="I521" s="485">
        <f t="shared" si="7"/>
        <v>0</v>
      </c>
      <c r="J521" s="163"/>
    </row>
    <row r="522" spans="1:10" x14ac:dyDescent="0.25">
      <c r="A522" s="163"/>
      <c r="B522" s="163"/>
      <c r="C522" s="163"/>
      <c r="D522" s="163"/>
      <c r="E522" s="163"/>
      <c r="F522" s="163"/>
      <c r="G522" s="163"/>
      <c r="H522" s="163"/>
      <c r="I522" s="485">
        <f t="shared" si="7"/>
        <v>0</v>
      </c>
      <c r="J522" s="163"/>
    </row>
    <row r="523" spans="1:10" x14ac:dyDescent="0.25">
      <c r="A523" s="163"/>
      <c r="B523" s="163"/>
      <c r="C523" s="163"/>
      <c r="D523" s="163"/>
      <c r="E523" s="163"/>
      <c r="F523" s="163"/>
      <c r="G523" s="163"/>
      <c r="H523" s="163"/>
      <c r="I523" s="485">
        <f t="shared" si="7"/>
        <v>0</v>
      </c>
      <c r="J523" s="163"/>
    </row>
    <row r="524" spans="1:10" x14ac:dyDescent="0.25">
      <c r="A524" s="163"/>
      <c r="B524" s="163"/>
      <c r="C524" s="163"/>
      <c r="D524" s="163"/>
      <c r="E524" s="163"/>
      <c r="F524" s="163"/>
      <c r="G524" s="163"/>
      <c r="H524" s="163"/>
      <c r="I524" s="485">
        <f t="shared" si="7"/>
        <v>0</v>
      </c>
      <c r="J524" s="163"/>
    </row>
    <row r="525" spans="1:10" x14ac:dyDescent="0.25">
      <c r="A525" s="163"/>
      <c r="B525" s="163"/>
      <c r="C525" s="163"/>
      <c r="D525" s="163"/>
      <c r="E525" s="163"/>
      <c r="F525" s="163"/>
      <c r="G525" s="163"/>
      <c r="H525" s="163"/>
      <c r="I525" s="485">
        <f t="shared" si="7"/>
        <v>0</v>
      </c>
      <c r="J525" s="163"/>
    </row>
    <row r="526" spans="1:10" x14ac:dyDescent="0.25">
      <c r="A526" s="163"/>
      <c r="B526" s="163"/>
      <c r="C526" s="163"/>
      <c r="D526" s="163"/>
      <c r="E526" s="163"/>
      <c r="F526" s="163"/>
      <c r="G526" s="163"/>
      <c r="H526" s="163"/>
      <c r="I526" s="485">
        <f t="shared" ref="I526:I582" si="8">G526*H526</f>
        <v>0</v>
      </c>
      <c r="J526" s="163"/>
    </row>
    <row r="527" spans="1:10" x14ac:dyDescent="0.25">
      <c r="A527" s="163"/>
      <c r="B527" s="163"/>
      <c r="C527" s="163"/>
      <c r="D527" s="163"/>
      <c r="E527" s="163"/>
      <c r="F527" s="163"/>
      <c r="G527" s="163"/>
      <c r="H527" s="163"/>
      <c r="I527" s="485">
        <f t="shared" si="8"/>
        <v>0</v>
      </c>
      <c r="J527" s="163"/>
    </row>
    <row r="528" spans="1:10" x14ac:dyDescent="0.25">
      <c r="A528" s="163"/>
      <c r="B528" s="163"/>
      <c r="C528" s="163"/>
      <c r="D528" s="163"/>
      <c r="E528" s="163"/>
      <c r="F528" s="163"/>
      <c r="G528" s="163"/>
      <c r="H528" s="163"/>
      <c r="I528" s="485">
        <f t="shared" si="8"/>
        <v>0</v>
      </c>
      <c r="J528" s="163"/>
    </row>
    <row r="529" spans="1:10" x14ac:dyDescent="0.25">
      <c r="A529" s="163"/>
      <c r="B529" s="163"/>
      <c r="C529" s="163"/>
      <c r="D529" s="163"/>
      <c r="E529" s="163"/>
      <c r="F529" s="163"/>
      <c r="G529" s="163"/>
      <c r="H529" s="163"/>
      <c r="I529" s="485">
        <f t="shared" si="8"/>
        <v>0</v>
      </c>
      <c r="J529" s="163"/>
    </row>
    <row r="530" spans="1:10" x14ac:dyDescent="0.25">
      <c r="A530" s="163"/>
      <c r="B530" s="163"/>
      <c r="C530" s="163"/>
      <c r="D530" s="163"/>
      <c r="E530" s="163"/>
      <c r="F530" s="163"/>
      <c r="G530" s="163"/>
      <c r="H530" s="163"/>
      <c r="I530" s="485">
        <f t="shared" si="8"/>
        <v>0</v>
      </c>
      <c r="J530" s="163"/>
    </row>
    <row r="531" spans="1:10" x14ac:dyDescent="0.25">
      <c r="A531" s="163"/>
      <c r="B531" s="163"/>
      <c r="C531" s="163"/>
      <c r="D531" s="163"/>
      <c r="E531" s="163"/>
      <c r="F531" s="163"/>
      <c r="G531" s="163"/>
      <c r="H531" s="163"/>
      <c r="I531" s="485">
        <f t="shared" si="8"/>
        <v>0</v>
      </c>
      <c r="J531" s="163"/>
    </row>
    <row r="532" spans="1:10" x14ac:dyDescent="0.25">
      <c r="A532" s="163"/>
      <c r="B532" s="163"/>
      <c r="C532" s="163"/>
      <c r="D532" s="163"/>
      <c r="E532" s="163"/>
      <c r="F532" s="163"/>
      <c r="G532" s="163"/>
      <c r="H532" s="163"/>
      <c r="I532" s="485">
        <f t="shared" si="8"/>
        <v>0</v>
      </c>
      <c r="J532" s="163"/>
    </row>
    <row r="533" spans="1:10" x14ac:dyDescent="0.25">
      <c r="A533" s="163"/>
      <c r="B533" s="163"/>
      <c r="C533" s="163"/>
      <c r="D533" s="163"/>
      <c r="E533" s="163"/>
      <c r="F533" s="163"/>
      <c r="G533" s="163"/>
      <c r="H533" s="163"/>
      <c r="I533" s="485">
        <f t="shared" si="8"/>
        <v>0</v>
      </c>
      <c r="J533" s="163"/>
    </row>
    <row r="534" spans="1:10" x14ac:dyDescent="0.25">
      <c r="A534" s="163"/>
      <c r="B534" s="163"/>
      <c r="C534" s="163"/>
      <c r="D534" s="163"/>
      <c r="E534" s="163"/>
      <c r="F534" s="163"/>
      <c r="G534" s="163"/>
      <c r="H534" s="163"/>
      <c r="I534" s="485">
        <f t="shared" si="8"/>
        <v>0</v>
      </c>
      <c r="J534" s="163"/>
    </row>
    <row r="535" spans="1:10" x14ac:dyDescent="0.25">
      <c r="A535" s="163"/>
      <c r="B535" s="163"/>
      <c r="C535" s="163"/>
      <c r="D535" s="163"/>
      <c r="E535" s="163"/>
      <c r="F535" s="163"/>
      <c r="G535" s="163"/>
      <c r="H535" s="163"/>
      <c r="I535" s="485">
        <f t="shared" si="8"/>
        <v>0</v>
      </c>
      <c r="J535" s="163"/>
    </row>
    <row r="536" spans="1:10" x14ac:dyDescent="0.25">
      <c r="A536" s="163"/>
      <c r="B536" s="163"/>
      <c r="C536" s="163"/>
      <c r="D536" s="163"/>
      <c r="E536" s="163"/>
      <c r="F536" s="163"/>
      <c r="G536" s="163"/>
      <c r="H536" s="163"/>
      <c r="I536" s="485">
        <f t="shared" si="8"/>
        <v>0</v>
      </c>
      <c r="J536" s="163"/>
    </row>
    <row r="537" spans="1:10" x14ac:dyDescent="0.25">
      <c r="A537" s="163"/>
      <c r="B537" s="163"/>
      <c r="C537" s="163"/>
      <c r="D537" s="163"/>
      <c r="E537" s="163"/>
      <c r="F537" s="163"/>
      <c r="G537" s="163"/>
      <c r="H537" s="163"/>
      <c r="I537" s="485">
        <f t="shared" si="8"/>
        <v>0</v>
      </c>
      <c r="J537" s="163"/>
    </row>
    <row r="538" spans="1:10" x14ac:dyDescent="0.25">
      <c r="A538" s="163"/>
      <c r="B538" s="163"/>
      <c r="C538" s="163"/>
      <c r="D538" s="163"/>
      <c r="E538" s="163"/>
      <c r="F538" s="163"/>
      <c r="G538" s="163"/>
      <c r="H538" s="163"/>
      <c r="I538" s="485">
        <f t="shared" si="8"/>
        <v>0</v>
      </c>
      <c r="J538" s="163"/>
    </row>
    <row r="539" spans="1:10" x14ac:dyDescent="0.25">
      <c r="A539" s="163"/>
      <c r="B539" s="163"/>
      <c r="C539" s="163"/>
      <c r="D539" s="163"/>
      <c r="E539" s="163"/>
      <c r="F539" s="163"/>
      <c r="G539" s="163"/>
      <c r="H539" s="163"/>
      <c r="I539" s="485">
        <f t="shared" si="8"/>
        <v>0</v>
      </c>
      <c r="J539" s="163"/>
    </row>
    <row r="540" spans="1:10" x14ac:dyDescent="0.25">
      <c r="A540" s="163"/>
      <c r="B540" s="163"/>
      <c r="C540" s="163"/>
      <c r="D540" s="163"/>
      <c r="E540" s="163"/>
      <c r="F540" s="163"/>
      <c r="G540" s="163"/>
      <c r="H540" s="163"/>
      <c r="I540" s="485">
        <f t="shared" si="8"/>
        <v>0</v>
      </c>
      <c r="J540" s="163"/>
    </row>
    <row r="541" spans="1:10" x14ac:dyDescent="0.25">
      <c r="A541" s="163"/>
      <c r="B541" s="163"/>
      <c r="C541" s="163"/>
      <c r="D541" s="163"/>
      <c r="E541" s="163"/>
      <c r="F541" s="163"/>
      <c r="G541" s="163"/>
      <c r="H541" s="163"/>
      <c r="I541" s="485">
        <f t="shared" si="8"/>
        <v>0</v>
      </c>
      <c r="J541" s="163"/>
    </row>
    <row r="542" spans="1:10" x14ac:dyDescent="0.25">
      <c r="A542" s="163"/>
      <c r="B542" s="163"/>
      <c r="C542" s="163"/>
      <c r="D542" s="163"/>
      <c r="E542" s="163"/>
      <c r="F542" s="163"/>
      <c r="G542" s="163"/>
      <c r="H542" s="163"/>
      <c r="I542" s="485">
        <f t="shared" si="8"/>
        <v>0</v>
      </c>
      <c r="J542" s="163"/>
    </row>
    <row r="543" spans="1:10" x14ac:dyDescent="0.25">
      <c r="A543" s="163"/>
      <c r="B543" s="163"/>
      <c r="C543" s="163"/>
      <c r="D543" s="163"/>
      <c r="E543" s="163"/>
      <c r="F543" s="163"/>
      <c r="G543" s="163"/>
      <c r="H543" s="163"/>
      <c r="I543" s="485">
        <f t="shared" si="8"/>
        <v>0</v>
      </c>
      <c r="J543" s="163"/>
    </row>
    <row r="544" spans="1:10" x14ac:dyDescent="0.25">
      <c r="A544" s="163"/>
      <c r="B544" s="163"/>
      <c r="C544" s="163"/>
      <c r="D544" s="163"/>
      <c r="E544" s="163"/>
      <c r="F544" s="163"/>
      <c r="G544" s="163"/>
      <c r="H544" s="163"/>
      <c r="I544" s="485">
        <f t="shared" si="8"/>
        <v>0</v>
      </c>
      <c r="J544" s="163"/>
    </row>
    <row r="545" spans="1:10" x14ac:dyDescent="0.25">
      <c r="A545" s="163"/>
      <c r="B545" s="163"/>
      <c r="C545" s="163"/>
      <c r="D545" s="163"/>
      <c r="E545" s="163"/>
      <c r="F545" s="163"/>
      <c r="G545" s="163"/>
      <c r="H545" s="163"/>
      <c r="I545" s="485">
        <f t="shared" si="8"/>
        <v>0</v>
      </c>
      <c r="J545" s="163"/>
    </row>
    <row r="546" spans="1:10" x14ac:dyDescent="0.25">
      <c r="A546" s="163"/>
      <c r="B546" s="163"/>
      <c r="C546" s="163"/>
      <c r="D546" s="163"/>
      <c r="E546" s="163"/>
      <c r="F546" s="163"/>
      <c r="G546" s="163"/>
      <c r="H546" s="163"/>
      <c r="I546" s="485">
        <f t="shared" si="8"/>
        <v>0</v>
      </c>
      <c r="J546" s="163"/>
    </row>
    <row r="547" spans="1:10" x14ac:dyDescent="0.25">
      <c r="A547" s="163"/>
      <c r="B547" s="163"/>
      <c r="C547" s="163"/>
      <c r="D547" s="163"/>
      <c r="E547" s="163"/>
      <c r="F547" s="163"/>
      <c r="G547" s="163"/>
      <c r="H547" s="163"/>
      <c r="I547" s="485">
        <f t="shared" si="8"/>
        <v>0</v>
      </c>
      <c r="J547" s="163"/>
    </row>
    <row r="548" spans="1:10" x14ac:dyDescent="0.25">
      <c r="A548" s="163"/>
      <c r="B548" s="163"/>
      <c r="C548" s="163"/>
      <c r="D548" s="163"/>
      <c r="E548" s="163"/>
      <c r="F548" s="163"/>
      <c r="G548" s="163"/>
      <c r="H548" s="163"/>
      <c r="I548" s="485">
        <f t="shared" si="8"/>
        <v>0</v>
      </c>
      <c r="J548" s="163"/>
    </row>
    <row r="549" spans="1:10" x14ac:dyDescent="0.25">
      <c r="A549" s="163"/>
      <c r="B549" s="163"/>
      <c r="C549" s="163"/>
      <c r="D549" s="163"/>
      <c r="E549" s="163"/>
      <c r="F549" s="163"/>
      <c r="G549" s="163"/>
      <c r="H549" s="163"/>
      <c r="I549" s="485">
        <f t="shared" si="8"/>
        <v>0</v>
      </c>
      <c r="J549" s="163"/>
    </row>
    <row r="550" spans="1:10" x14ac:dyDescent="0.25">
      <c r="A550" s="163"/>
      <c r="B550" s="163"/>
      <c r="C550" s="163"/>
      <c r="D550" s="163"/>
      <c r="E550" s="163"/>
      <c r="F550" s="163"/>
      <c r="G550" s="163"/>
      <c r="H550" s="163"/>
      <c r="I550" s="485">
        <f t="shared" si="8"/>
        <v>0</v>
      </c>
      <c r="J550" s="163"/>
    </row>
    <row r="551" spans="1:10" x14ac:dyDescent="0.25">
      <c r="A551" s="163"/>
      <c r="B551" s="163"/>
      <c r="C551" s="163"/>
      <c r="D551" s="163"/>
      <c r="E551" s="163"/>
      <c r="F551" s="163"/>
      <c r="G551" s="163"/>
      <c r="H551" s="163"/>
      <c r="I551" s="485">
        <f t="shared" si="8"/>
        <v>0</v>
      </c>
      <c r="J551" s="163"/>
    </row>
    <row r="552" spans="1:10" x14ac:dyDescent="0.25">
      <c r="A552" s="163"/>
      <c r="B552" s="163"/>
      <c r="C552" s="163"/>
      <c r="D552" s="163"/>
      <c r="E552" s="163"/>
      <c r="F552" s="163"/>
      <c r="G552" s="163"/>
      <c r="H552" s="163"/>
      <c r="I552" s="485">
        <f t="shared" si="8"/>
        <v>0</v>
      </c>
      <c r="J552" s="163"/>
    </row>
    <row r="553" spans="1:10" x14ac:dyDescent="0.25">
      <c r="A553" s="163"/>
      <c r="B553" s="163"/>
      <c r="C553" s="163"/>
      <c r="D553" s="163"/>
      <c r="E553" s="163"/>
      <c r="F553" s="163"/>
      <c r="G553" s="163"/>
      <c r="H553" s="163"/>
      <c r="I553" s="485">
        <f t="shared" si="8"/>
        <v>0</v>
      </c>
      <c r="J553" s="163"/>
    </row>
    <row r="554" spans="1:10" x14ac:dyDescent="0.25">
      <c r="A554" s="163"/>
      <c r="B554" s="163"/>
      <c r="C554" s="163"/>
      <c r="D554" s="163"/>
      <c r="E554" s="163"/>
      <c r="F554" s="163"/>
      <c r="G554" s="163"/>
      <c r="H554" s="163"/>
      <c r="I554" s="485">
        <f t="shared" si="8"/>
        <v>0</v>
      </c>
      <c r="J554" s="163"/>
    </row>
    <row r="555" spans="1:10" x14ac:dyDescent="0.25">
      <c r="A555" s="163"/>
      <c r="B555" s="163"/>
      <c r="C555" s="163"/>
      <c r="D555" s="163"/>
      <c r="E555" s="163"/>
      <c r="F555" s="163"/>
      <c r="G555" s="163"/>
      <c r="H555" s="163"/>
      <c r="I555" s="485">
        <f t="shared" si="8"/>
        <v>0</v>
      </c>
      <c r="J555" s="163"/>
    </row>
    <row r="556" spans="1:10" x14ac:dyDescent="0.25">
      <c r="A556" s="163"/>
      <c r="B556" s="163"/>
      <c r="C556" s="163"/>
      <c r="D556" s="163"/>
      <c r="E556" s="163"/>
      <c r="F556" s="163"/>
      <c r="G556" s="163"/>
      <c r="H556" s="163"/>
      <c r="I556" s="485">
        <f t="shared" si="8"/>
        <v>0</v>
      </c>
      <c r="J556" s="163"/>
    </row>
    <row r="557" spans="1:10" x14ac:dyDescent="0.25">
      <c r="A557" s="163"/>
      <c r="B557" s="163"/>
      <c r="C557" s="163"/>
      <c r="D557" s="163"/>
      <c r="E557" s="163"/>
      <c r="F557" s="163"/>
      <c r="G557" s="163"/>
      <c r="H557" s="163"/>
      <c r="I557" s="485">
        <f t="shared" si="8"/>
        <v>0</v>
      </c>
      <c r="J557" s="163"/>
    </row>
    <row r="558" spans="1:10" x14ac:dyDescent="0.25">
      <c r="A558" s="163"/>
      <c r="B558" s="163"/>
      <c r="C558" s="163"/>
      <c r="D558" s="163"/>
      <c r="E558" s="163"/>
      <c r="F558" s="163"/>
      <c r="G558" s="163"/>
      <c r="H558" s="163"/>
      <c r="I558" s="485">
        <f t="shared" si="8"/>
        <v>0</v>
      </c>
      <c r="J558" s="163"/>
    </row>
    <row r="559" spans="1:10" x14ac:dyDescent="0.25">
      <c r="A559" s="163"/>
      <c r="B559" s="163"/>
      <c r="C559" s="163"/>
      <c r="D559" s="163"/>
      <c r="E559" s="163"/>
      <c r="F559" s="163"/>
      <c r="G559" s="163"/>
      <c r="H559" s="163"/>
      <c r="I559" s="485">
        <f t="shared" si="8"/>
        <v>0</v>
      </c>
      <c r="J559" s="163"/>
    </row>
    <row r="560" spans="1:10" x14ac:dyDescent="0.25">
      <c r="A560" s="163"/>
      <c r="B560" s="163"/>
      <c r="C560" s="163"/>
      <c r="D560" s="163"/>
      <c r="E560" s="163"/>
      <c r="F560" s="163"/>
      <c r="G560" s="163"/>
      <c r="H560" s="163"/>
      <c r="I560" s="485">
        <f t="shared" si="8"/>
        <v>0</v>
      </c>
      <c r="J560" s="163"/>
    </row>
    <row r="561" spans="1:10" x14ac:dyDescent="0.25">
      <c r="A561" s="163"/>
      <c r="B561" s="163"/>
      <c r="C561" s="163"/>
      <c r="D561" s="163"/>
      <c r="E561" s="163"/>
      <c r="F561" s="163"/>
      <c r="G561" s="163"/>
      <c r="H561" s="163"/>
      <c r="I561" s="485">
        <f t="shared" si="8"/>
        <v>0</v>
      </c>
      <c r="J561" s="163"/>
    </row>
    <row r="562" spans="1:10" x14ac:dyDescent="0.25">
      <c r="A562" s="163"/>
      <c r="B562" s="163"/>
      <c r="C562" s="163"/>
      <c r="D562" s="163"/>
      <c r="E562" s="163"/>
      <c r="F562" s="163"/>
      <c r="G562" s="163"/>
      <c r="H562" s="163"/>
      <c r="I562" s="485">
        <f t="shared" si="8"/>
        <v>0</v>
      </c>
      <c r="J562" s="163"/>
    </row>
    <row r="563" spans="1:10" x14ac:dyDescent="0.25">
      <c r="A563" s="163"/>
      <c r="B563" s="163"/>
      <c r="C563" s="163"/>
      <c r="D563" s="163"/>
      <c r="E563" s="163"/>
      <c r="F563" s="163"/>
      <c r="G563" s="163"/>
      <c r="H563" s="163"/>
      <c r="I563" s="485">
        <f t="shared" si="8"/>
        <v>0</v>
      </c>
      <c r="J563" s="163"/>
    </row>
    <row r="564" spans="1:10" x14ac:dyDescent="0.25">
      <c r="A564" s="163"/>
      <c r="B564" s="163"/>
      <c r="C564" s="163"/>
      <c r="D564" s="163"/>
      <c r="E564" s="163"/>
      <c r="F564" s="163"/>
      <c r="G564" s="163"/>
      <c r="H564" s="163"/>
      <c r="I564" s="485">
        <f t="shared" si="8"/>
        <v>0</v>
      </c>
      <c r="J564" s="163"/>
    </row>
    <row r="565" spans="1:10" x14ac:dyDescent="0.25">
      <c r="A565" s="163"/>
      <c r="B565" s="163"/>
      <c r="C565" s="163"/>
      <c r="D565" s="163"/>
      <c r="E565" s="163"/>
      <c r="F565" s="163"/>
      <c r="G565" s="163"/>
      <c r="H565" s="163"/>
      <c r="I565" s="485">
        <f t="shared" si="8"/>
        <v>0</v>
      </c>
      <c r="J565" s="163"/>
    </row>
    <row r="566" spans="1:10" x14ac:dyDescent="0.25">
      <c r="A566" s="163"/>
      <c r="B566" s="163"/>
      <c r="C566" s="163"/>
      <c r="D566" s="163"/>
      <c r="E566" s="163"/>
      <c r="F566" s="163"/>
      <c r="G566" s="163"/>
      <c r="H566" s="163"/>
      <c r="I566" s="485">
        <f t="shared" si="8"/>
        <v>0</v>
      </c>
      <c r="J566" s="163"/>
    </row>
    <row r="567" spans="1:10" x14ac:dyDescent="0.25">
      <c r="A567" s="163"/>
      <c r="B567" s="163"/>
      <c r="C567" s="163"/>
      <c r="D567" s="163"/>
      <c r="E567" s="163"/>
      <c r="F567" s="163"/>
      <c r="G567" s="163"/>
      <c r="H567" s="163"/>
      <c r="I567" s="485">
        <f t="shared" si="8"/>
        <v>0</v>
      </c>
      <c r="J567" s="163"/>
    </row>
    <row r="568" spans="1:10" x14ac:dyDescent="0.25">
      <c r="A568" s="163"/>
      <c r="B568" s="163"/>
      <c r="C568" s="163"/>
      <c r="D568" s="163"/>
      <c r="E568" s="163"/>
      <c r="F568" s="163"/>
      <c r="G568" s="163"/>
      <c r="H568" s="163"/>
      <c r="I568" s="485">
        <f t="shared" si="8"/>
        <v>0</v>
      </c>
      <c r="J568" s="163"/>
    </row>
    <row r="569" spans="1:10" x14ac:dyDescent="0.25">
      <c r="A569" s="163"/>
      <c r="B569" s="163"/>
      <c r="C569" s="163"/>
      <c r="D569" s="163"/>
      <c r="E569" s="163"/>
      <c r="F569" s="163"/>
      <c r="G569" s="163"/>
      <c r="H569" s="163"/>
      <c r="I569" s="485">
        <f t="shared" si="8"/>
        <v>0</v>
      </c>
      <c r="J569" s="163"/>
    </row>
    <row r="570" spans="1:10" x14ac:dyDescent="0.25">
      <c r="A570" s="163"/>
      <c r="B570" s="163"/>
      <c r="C570" s="163"/>
      <c r="D570" s="163"/>
      <c r="E570" s="163"/>
      <c r="F570" s="163"/>
      <c r="G570" s="163"/>
      <c r="H570" s="163"/>
      <c r="I570" s="485">
        <f t="shared" si="8"/>
        <v>0</v>
      </c>
      <c r="J570" s="163"/>
    </row>
    <row r="571" spans="1:10" x14ac:dyDescent="0.25">
      <c r="A571" s="163"/>
      <c r="B571" s="163"/>
      <c r="C571" s="163"/>
      <c r="D571" s="163"/>
      <c r="E571" s="163"/>
      <c r="F571" s="163"/>
      <c r="G571" s="163"/>
      <c r="H571" s="163"/>
      <c r="I571" s="485">
        <f t="shared" si="8"/>
        <v>0</v>
      </c>
      <c r="J571" s="163"/>
    </row>
    <row r="572" spans="1:10" x14ac:dyDescent="0.25">
      <c r="A572" s="163"/>
      <c r="B572" s="163"/>
      <c r="C572" s="163"/>
      <c r="D572" s="163"/>
      <c r="E572" s="163"/>
      <c r="F572" s="163"/>
      <c r="G572" s="163"/>
      <c r="H572" s="163"/>
      <c r="I572" s="485">
        <f t="shared" si="8"/>
        <v>0</v>
      </c>
      <c r="J572" s="163"/>
    </row>
    <row r="573" spans="1:10" x14ac:dyDescent="0.25">
      <c r="A573" s="163"/>
      <c r="B573" s="163"/>
      <c r="C573" s="163"/>
      <c r="D573" s="163"/>
      <c r="E573" s="163"/>
      <c r="F573" s="163"/>
      <c r="G573" s="163"/>
      <c r="H573" s="163"/>
      <c r="I573" s="485">
        <f t="shared" si="8"/>
        <v>0</v>
      </c>
      <c r="J573" s="163"/>
    </row>
    <row r="574" spans="1:10" x14ac:dyDescent="0.25">
      <c r="A574" s="163"/>
      <c r="B574" s="163"/>
      <c r="C574" s="163"/>
      <c r="D574" s="163"/>
      <c r="E574" s="163"/>
      <c r="F574" s="163"/>
      <c r="G574" s="163"/>
      <c r="H574" s="163"/>
      <c r="I574" s="485">
        <f t="shared" si="8"/>
        <v>0</v>
      </c>
      <c r="J574" s="163"/>
    </row>
    <row r="575" spans="1:10" x14ac:dyDescent="0.25">
      <c r="A575" s="163"/>
      <c r="B575" s="163"/>
      <c r="C575" s="163"/>
      <c r="D575" s="163"/>
      <c r="E575" s="163"/>
      <c r="F575" s="163"/>
      <c r="G575" s="163"/>
      <c r="H575" s="163"/>
      <c r="I575" s="485">
        <f t="shared" si="8"/>
        <v>0</v>
      </c>
      <c r="J575" s="163"/>
    </row>
    <row r="576" spans="1:10" x14ac:dyDescent="0.25">
      <c r="A576" s="163"/>
      <c r="B576" s="163"/>
      <c r="C576" s="163"/>
      <c r="D576" s="163"/>
      <c r="E576" s="163"/>
      <c r="F576" s="163"/>
      <c r="G576" s="163"/>
      <c r="H576" s="163"/>
      <c r="I576" s="485">
        <f t="shared" si="8"/>
        <v>0</v>
      </c>
      <c r="J576" s="163"/>
    </row>
    <row r="577" spans="1:10" x14ac:dyDescent="0.25">
      <c r="A577" s="163"/>
      <c r="B577" s="163"/>
      <c r="C577" s="163"/>
      <c r="D577" s="163"/>
      <c r="E577" s="163"/>
      <c r="F577" s="163"/>
      <c r="G577" s="163"/>
      <c r="H577" s="163"/>
      <c r="I577" s="485">
        <f t="shared" si="8"/>
        <v>0</v>
      </c>
      <c r="J577" s="163"/>
    </row>
    <row r="578" spans="1:10" x14ac:dyDescent="0.25">
      <c r="A578" s="163"/>
      <c r="B578" s="163"/>
      <c r="C578" s="163"/>
      <c r="D578" s="163"/>
      <c r="E578" s="163"/>
      <c r="F578" s="163"/>
      <c r="G578" s="163"/>
      <c r="H578" s="163"/>
      <c r="I578" s="485">
        <f t="shared" si="8"/>
        <v>0</v>
      </c>
      <c r="J578" s="163"/>
    </row>
    <row r="579" spans="1:10" x14ac:dyDescent="0.25">
      <c r="A579" s="163"/>
      <c r="B579" s="163"/>
      <c r="C579" s="163"/>
      <c r="D579" s="163"/>
      <c r="E579" s="163"/>
      <c r="F579" s="163"/>
      <c r="G579" s="163"/>
      <c r="H579" s="163"/>
      <c r="I579" s="485">
        <f t="shared" si="8"/>
        <v>0</v>
      </c>
      <c r="J579" s="163"/>
    </row>
    <row r="580" spans="1:10" x14ac:dyDescent="0.25">
      <c r="A580" s="163"/>
      <c r="B580" s="163"/>
      <c r="C580" s="163"/>
      <c r="D580" s="163"/>
      <c r="E580" s="163"/>
      <c r="F580" s="163"/>
      <c r="G580" s="163"/>
      <c r="H580" s="163"/>
      <c r="I580" s="485">
        <f t="shared" si="8"/>
        <v>0</v>
      </c>
      <c r="J580" s="163"/>
    </row>
    <row r="581" spans="1:10" x14ac:dyDescent="0.25">
      <c r="A581" s="163"/>
      <c r="B581" s="163"/>
      <c r="C581" s="163"/>
      <c r="D581" s="163"/>
      <c r="E581" s="163"/>
      <c r="F581" s="163"/>
      <c r="G581" s="163"/>
      <c r="H581" s="163"/>
      <c r="I581" s="485">
        <f t="shared" si="8"/>
        <v>0</v>
      </c>
      <c r="J581" s="163"/>
    </row>
    <row r="582" spans="1:10" x14ac:dyDescent="0.25">
      <c r="A582" s="163"/>
      <c r="B582" s="163"/>
      <c r="C582" s="163"/>
      <c r="D582" s="163"/>
      <c r="E582" s="163"/>
      <c r="F582" s="163"/>
      <c r="G582" s="163"/>
      <c r="H582" s="163"/>
      <c r="I582" s="485">
        <f t="shared" si="8"/>
        <v>0</v>
      </c>
      <c r="J582" s="163"/>
    </row>
  </sheetData>
  <autoFilter ref="B5:J582"/>
  <mergeCells count="1">
    <mergeCell ref="C2:J2"/>
  </mergeCells>
  <pageMargins left="0.7" right="0.7" top="0.75" bottom="0.75" header="0.3" footer="0.3"/>
  <pageSetup scale="41" fitToHeight="0" orientation="landscape" verticalDpi="4294967295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44"/>
  <sheetViews>
    <sheetView topLeftCell="A514" workbookViewId="0">
      <selection activeCell="I518" sqref="I518:I544"/>
    </sheetView>
  </sheetViews>
  <sheetFormatPr baseColWidth="10" defaultColWidth="11" defaultRowHeight="12.75" x14ac:dyDescent="0.2"/>
  <cols>
    <col min="1" max="1" width="5.875" style="209" bestFit="1" customWidth="1"/>
    <col min="2" max="2" width="6.625" style="209" bestFit="1" customWidth="1"/>
    <col min="3" max="3" width="22.625" style="209" customWidth="1"/>
    <col min="4" max="4" width="119.875" style="209" customWidth="1"/>
    <col min="5" max="5" width="8" style="209" customWidth="1"/>
    <col min="6" max="6" width="5.25" style="209" bestFit="1" customWidth="1"/>
    <col min="7" max="7" width="8.75" style="209" customWidth="1"/>
    <col min="8" max="8" width="9.25" style="209" customWidth="1"/>
    <col min="9" max="9" width="89.75" style="209" bestFit="1" customWidth="1"/>
    <col min="10" max="16384" width="11" style="209"/>
  </cols>
  <sheetData>
    <row r="2" spans="1:9" ht="13.5" thickBot="1" x14ac:dyDescent="0.25"/>
    <row r="3" spans="1:9" x14ac:dyDescent="0.2">
      <c r="A3" s="212" t="s">
        <v>2635</v>
      </c>
      <c r="B3" s="207" t="s">
        <v>2937</v>
      </c>
      <c r="C3" s="207" t="s">
        <v>2938</v>
      </c>
      <c r="D3" s="207" t="s">
        <v>2939</v>
      </c>
      <c r="E3" s="207" t="s">
        <v>2712</v>
      </c>
      <c r="F3" s="207" t="s">
        <v>3007</v>
      </c>
      <c r="G3" s="207" t="s">
        <v>2710</v>
      </c>
      <c r="H3" s="207" t="s">
        <v>3008</v>
      </c>
      <c r="I3" s="205" t="s">
        <v>2940</v>
      </c>
    </row>
    <row r="4" spans="1:9" x14ac:dyDescent="0.2">
      <c r="A4" s="215"/>
      <c r="B4" s="216"/>
      <c r="C4" s="216"/>
      <c r="D4" s="216"/>
      <c r="E4" s="216"/>
      <c r="F4" s="216"/>
      <c r="G4" s="216"/>
      <c r="H4" s="216"/>
      <c r="I4" s="217"/>
    </row>
    <row r="5" spans="1:9" s="210" customFormat="1" x14ac:dyDescent="0.2">
      <c r="A5" s="213">
        <v>42654</v>
      </c>
      <c r="B5" s="204" t="s">
        <v>2873</v>
      </c>
      <c r="C5" s="206" t="s">
        <v>2874</v>
      </c>
      <c r="D5" s="206" t="s">
        <v>2875</v>
      </c>
      <c r="E5" s="206" t="s">
        <v>2713</v>
      </c>
      <c r="F5" s="204">
        <v>8</v>
      </c>
      <c r="G5" s="219">
        <v>32.130000000000003</v>
      </c>
      <c r="H5" s="219">
        <f t="shared" ref="H5:H36" si="0">F5*G5</f>
        <v>257.04000000000002</v>
      </c>
      <c r="I5" s="214" t="s">
        <v>2941</v>
      </c>
    </row>
    <row r="6" spans="1:9" s="210" customFormat="1" x14ac:dyDescent="0.2">
      <c r="A6" s="213">
        <v>42654</v>
      </c>
      <c r="B6" s="204" t="s">
        <v>2873</v>
      </c>
      <c r="C6" s="206" t="s">
        <v>2876</v>
      </c>
      <c r="D6" s="206" t="s">
        <v>2877</v>
      </c>
      <c r="E6" s="206" t="s">
        <v>2713</v>
      </c>
      <c r="F6" s="204">
        <v>1</v>
      </c>
      <c r="G6" s="219">
        <v>32.130000000000003</v>
      </c>
      <c r="H6" s="219">
        <f t="shared" si="0"/>
        <v>32.130000000000003</v>
      </c>
      <c r="I6" s="214"/>
    </row>
    <row r="7" spans="1:9" s="210" customFormat="1" x14ac:dyDescent="0.2">
      <c r="A7" s="213">
        <v>42654</v>
      </c>
      <c r="B7" s="204" t="s">
        <v>2878</v>
      </c>
      <c r="C7" s="206" t="s">
        <v>2879</v>
      </c>
      <c r="D7" s="206" t="s">
        <v>2880</v>
      </c>
      <c r="E7" s="206" t="s">
        <v>2713</v>
      </c>
      <c r="F7" s="204">
        <v>2</v>
      </c>
      <c r="G7" s="219">
        <v>30.63</v>
      </c>
      <c r="H7" s="219">
        <f t="shared" si="0"/>
        <v>61.26</v>
      </c>
      <c r="I7" s="214"/>
    </row>
    <row r="8" spans="1:9" x14ac:dyDescent="0.2">
      <c r="A8" s="213">
        <v>42654</v>
      </c>
      <c r="B8" s="204" t="s">
        <v>2878</v>
      </c>
      <c r="C8" s="206" t="s">
        <v>2881</v>
      </c>
      <c r="D8" s="206" t="s">
        <v>2882</v>
      </c>
      <c r="E8" s="206" t="s">
        <v>2713</v>
      </c>
      <c r="F8" s="204">
        <v>4</v>
      </c>
      <c r="G8" s="219">
        <v>30.63</v>
      </c>
      <c r="H8" s="219">
        <f t="shared" si="0"/>
        <v>122.52</v>
      </c>
      <c r="I8" s="214"/>
    </row>
    <row r="9" spans="1:9" x14ac:dyDescent="0.2">
      <c r="A9" s="213">
        <v>42654</v>
      </c>
      <c r="B9" s="204" t="s">
        <v>2878</v>
      </c>
      <c r="C9" s="206" t="s">
        <v>2883</v>
      </c>
      <c r="D9" s="206" t="s">
        <v>2884</v>
      </c>
      <c r="E9" s="206" t="s">
        <v>2713</v>
      </c>
      <c r="F9" s="204">
        <v>1</v>
      </c>
      <c r="G9" s="219">
        <v>30.63</v>
      </c>
      <c r="H9" s="219">
        <f t="shared" si="0"/>
        <v>30.63</v>
      </c>
      <c r="I9" s="214"/>
    </row>
    <row r="10" spans="1:9" x14ac:dyDescent="0.2">
      <c r="A10" s="213">
        <v>42654</v>
      </c>
      <c r="B10" s="204" t="s">
        <v>2878</v>
      </c>
      <c r="C10" s="206" t="s">
        <v>2885</v>
      </c>
      <c r="D10" s="206" t="s">
        <v>2886</v>
      </c>
      <c r="E10" s="206" t="s">
        <v>2713</v>
      </c>
      <c r="F10" s="204">
        <v>1</v>
      </c>
      <c r="G10" s="219">
        <v>30.63</v>
      </c>
      <c r="H10" s="219">
        <f t="shared" si="0"/>
        <v>30.63</v>
      </c>
      <c r="I10" s="214"/>
    </row>
    <row r="11" spans="1:9" x14ac:dyDescent="0.2">
      <c r="A11" s="213">
        <v>42654</v>
      </c>
      <c r="B11" s="204" t="s">
        <v>2878</v>
      </c>
      <c r="C11" s="206" t="s">
        <v>2887</v>
      </c>
      <c r="D11" s="206" t="s">
        <v>2888</v>
      </c>
      <c r="E11" s="206" t="s">
        <v>2713</v>
      </c>
      <c r="F11" s="204">
        <v>5</v>
      </c>
      <c r="G11" s="219">
        <v>30.63</v>
      </c>
      <c r="H11" s="219">
        <f t="shared" si="0"/>
        <v>153.15</v>
      </c>
      <c r="I11" s="214"/>
    </row>
    <row r="12" spans="1:9" x14ac:dyDescent="0.2">
      <c r="A12" s="213">
        <v>42654</v>
      </c>
      <c r="B12" s="204" t="s">
        <v>2889</v>
      </c>
      <c r="C12" s="206" t="s">
        <v>2890</v>
      </c>
      <c r="D12" s="208" t="s">
        <v>2891</v>
      </c>
      <c r="E12" s="206" t="s">
        <v>2713</v>
      </c>
      <c r="F12" s="204">
        <v>3</v>
      </c>
      <c r="G12" s="219">
        <v>31.78</v>
      </c>
      <c r="H12" s="219">
        <f t="shared" si="0"/>
        <v>95.34</v>
      </c>
      <c r="I12" s="214"/>
    </row>
    <row r="13" spans="1:9" x14ac:dyDescent="0.2">
      <c r="A13" s="213">
        <v>42654</v>
      </c>
      <c r="B13" s="204" t="s">
        <v>2889</v>
      </c>
      <c r="C13" s="206" t="s">
        <v>2892</v>
      </c>
      <c r="D13" s="208" t="s">
        <v>2893</v>
      </c>
      <c r="E13" s="206" t="s">
        <v>2713</v>
      </c>
      <c r="F13" s="204">
        <v>1</v>
      </c>
      <c r="G13" s="219">
        <v>31.78</v>
      </c>
      <c r="H13" s="219">
        <f t="shared" si="0"/>
        <v>31.78</v>
      </c>
      <c r="I13" s="214"/>
    </row>
    <row r="14" spans="1:9" x14ac:dyDescent="0.2">
      <c r="A14" s="213">
        <v>42654</v>
      </c>
      <c r="B14" s="204" t="s">
        <v>2873</v>
      </c>
      <c r="C14" s="206" t="s">
        <v>2894</v>
      </c>
      <c r="D14" s="206" t="s">
        <v>2895</v>
      </c>
      <c r="E14" s="206" t="s">
        <v>3002</v>
      </c>
      <c r="F14" s="204">
        <v>1</v>
      </c>
      <c r="G14" s="219">
        <v>33.380000000000003</v>
      </c>
      <c r="H14" s="219">
        <f t="shared" si="0"/>
        <v>33.380000000000003</v>
      </c>
      <c r="I14" s="214" t="s">
        <v>2954</v>
      </c>
    </row>
    <row r="15" spans="1:9" x14ac:dyDescent="0.2">
      <c r="A15" s="213">
        <v>42654</v>
      </c>
      <c r="B15" s="204" t="s">
        <v>2873</v>
      </c>
      <c r="C15" s="206" t="s">
        <v>794</v>
      </c>
      <c r="D15" s="206" t="s">
        <v>2942</v>
      </c>
      <c r="E15" s="206" t="s">
        <v>3002</v>
      </c>
      <c r="F15" s="204">
        <v>1</v>
      </c>
      <c r="G15" s="219">
        <v>32.130000000000003</v>
      </c>
      <c r="H15" s="219">
        <f t="shared" si="0"/>
        <v>32.130000000000003</v>
      </c>
      <c r="I15" s="214" t="s">
        <v>2955</v>
      </c>
    </row>
    <row r="16" spans="1:9" x14ac:dyDescent="0.2">
      <c r="A16" s="213">
        <v>42654</v>
      </c>
      <c r="B16" s="204" t="s">
        <v>2873</v>
      </c>
      <c r="C16" s="206" t="s">
        <v>2935</v>
      </c>
      <c r="D16" s="206" t="s">
        <v>2936</v>
      </c>
      <c r="E16" s="206" t="s">
        <v>3002</v>
      </c>
      <c r="F16" s="204">
        <v>1</v>
      </c>
      <c r="G16" s="219">
        <v>32.229999999999997</v>
      </c>
      <c r="H16" s="219">
        <f t="shared" si="0"/>
        <v>32.229999999999997</v>
      </c>
      <c r="I16" s="214"/>
    </row>
    <row r="17" spans="1:9" x14ac:dyDescent="0.2">
      <c r="A17" s="213">
        <v>42654</v>
      </c>
      <c r="B17" s="204" t="s">
        <v>2873</v>
      </c>
      <c r="C17" s="206" t="s">
        <v>2874</v>
      </c>
      <c r="D17" s="206" t="s">
        <v>2875</v>
      </c>
      <c r="E17" s="206" t="s">
        <v>3002</v>
      </c>
      <c r="F17" s="204">
        <v>1</v>
      </c>
      <c r="G17" s="219">
        <v>32.130000000000003</v>
      </c>
      <c r="H17" s="219">
        <f t="shared" si="0"/>
        <v>32.130000000000003</v>
      </c>
      <c r="I17" s="214" t="s">
        <v>2956</v>
      </c>
    </row>
    <row r="18" spans="1:9" x14ac:dyDescent="0.2">
      <c r="A18" s="213">
        <v>42654</v>
      </c>
      <c r="B18" s="204" t="s">
        <v>2873</v>
      </c>
      <c r="C18" s="206" t="s">
        <v>2896</v>
      </c>
      <c r="D18" s="206" t="s">
        <v>2897</v>
      </c>
      <c r="E18" s="206" t="s">
        <v>3002</v>
      </c>
      <c r="F18" s="204">
        <v>1</v>
      </c>
      <c r="G18" s="219">
        <v>33.380000000000003</v>
      </c>
      <c r="H18" s="219">
        <f t="shared" si="0"/>
        <v>33.380000000000003</v>
      </c>
      <c r="I18" s="214" t="s">
        <v>2957</v>
      </c>
    </row>
    <row r="19" spans="1:9" x14ac:dyDescent="0.2">
      <c r="A19" s="213">
        <v>42654</v>
      </c>
      <c r="B19" s="204" t="s">
        <v>2873</v>
      </c>
      <c r="C19" s="206" t="s">
        <v>2876</v>
      </c>
      <c r="D19" s="206" t="s">
        <v>2877</v>
      </c>
      <c r="E19" s="206" t="s">
        <v>3002</v>
      </c>
      <c r="F19" s="204">
        <v>1</v>
      </c>
      <c r="G19" s="219">
        <v>32.130000000000003</v>
      </c>
      <c r="H19" s="219">
        <f t="shared" si="0"/>
        <v>32.130000000000003</v>
      </c>
      <c r="I19" s="214" t="s">
        <v>2958</v>
      </c>
    </row>
    <row r="20" spans="1:9" x14ac:dyDescent="0.2">
      <c r="A20" s="213">
        <v>42654</v>
      </c>
      <c r="B20" s="204" t="s">
        <v>2873</v>
      </c>
      <c r="C20" s="206" t="s">
        <v>2900</v>
      </c>
      <c r="D20" s="206" t="s">
        <v>2901</v>
      </c>
      <c r="E20" s="206" t="s">
        <v>3002</v>
      </c>
      <c r="F20" s="204">
        <v>1</v>
      </c>
      <c r="G20" s="219">
        <v>32.130000000000003</v>
      </c>
      <c r="H20" s="219">
        <f t="shared" si="0"/>
        <v>32.130000000000003</v>
      </c>
      <c r="I20" s="214" t="s">
        <v>2959</v>
      </c>
    </row>
    <row r="21" spans="1:9" x14ac:dyDescent="0.2">
      <c r="A21" s="213">
        <v>42654</v>
      </c>
      <c r="B21" s="204" t="s">
        <v>2873</v>
      </c>
      <c r="C21" s="206" t="s">
        <v>2898</v>
      </c>
      <c r="D21" s="206" t="s">
        <v>2899</v>
      </c>
      <c r="E21" s="206" t="s">
        <v>3002</v>
      </c>
      <c r="F21" s="204">
        <v>1</v>
      </c>
      <c r="G21" s="219">
        <v>33.380000000000003</v>
      </c>
      <c r="H21" s="219">
        <f t="shared" si="0"/>
        <v>33.380000000000003</v>
      </c>
      <c r="I21" s="214"/>
    </row>
    <row r="22" spans="1:9" x14ac:dyDescent="0.2">
      <c r="A22" s="213">
        <v>42654</v>
      </c>
      <c r="B22" s="204" t="s">
        <v>3009</v>
      </c>
      <c r="C22" s="206" t="s">
        <v>2943</v>
      </c>
      <c r="D22" s="206" t="s">
        <v>2944</v>
      </c>
      <c r="E22" s="206" t="s">
        <v>3002</v>
      </c>
      <c r="F22" s="204">
        <v>1</v>
      </c>
      <c r="G22" s="219">
        <v>17.25</v>
      </c>
      <c r="H22" s="219">
        <f t="shared" si="0"/>
        <v>17.25</v>
      </c>
      <c r="I22" s="214"/>
    </row>
    <row r="23" spans="1:9" x14ac:dyDescent="0.2">
      <c r="A23" s="213">
        <v>42654</v>
      </c>
      <c r="B23" s="204" t="s">
        <v>3009</v>
      </c>
      <c r="C23" s="206" t="s">
        <v>2690</v>
      </c>
      <c r="D23" s="206" t="s">
        <v>2701</v>
      </c>
      <c r="E23" s="206" t="s">
        <v>3002</v>
      </c>
      <c r="F23" s="204">
        <v>1</v>
      </c>
      <c r="G23" s="219">
        <v>9.56</v>
      </c>
      <c r="H23" s="219">
        <f t="shared" si="0"/>
        <v>9.56</v>
      </c>
      <c r="I23" s="214"/>
    </row>
    <row r="24" spans="1:9" x14ac:dyDescent="0.2">
      <c r="A24" s="213">
        <v>42654</v>
      </c>
      <c r="B24" s="204" t="s">
        <v>2878</v>
      </c>
      <c r="C24" s="206" t="s">
        <v>2885</v>
      </c>
      <c r="D24" s="206" t="s">
        <v>2886</v>
      </c>
      <c r="E24" s="206" t="s">
        <v>3002</v>
      </c>
      <c r="F24" s="204">
        <v>1</v>
      </c>
      <c r="G24" s="219">
        <v>30.63</v>
      </c>
      <c r="H24" s="219">
        <f t="shared" si="0"/>
        <v>30.63</v>
      </c>
      <c r="I24" s="214" t="s">
        <v>2945</v>
      </c>
    </row>
    <row r="25" spans="1:9" x14ac:dyDescent="0.2">
      <c r="A25" s="213">
        <v>42654</v>
      </c>
      <c r="B25" s="204" t="s">
        <v>2878</v>
      </c>
      <c r="C25" s="206" t="s">
        <v>2887</v>
      </c>
      <c r="D25" s="206" t="s">
        <v>2888</v>
      </c>
      <c r="E25" s="206" t="s">
        <v>3002</v>
      </c>
      <c r="F25" s="204">
        <v>1</v>
      </c>
      <c r="G25" s="219">
        <v>30.63</v>
      </c>
      <c r="H25" s="219">
        <f t="shared" si="0"/>
        <v>30.63</v>
      </c>
      <c r="I25" s="214"/>
    </row>
    <row r="26" spans="1:9" x14ac:dyDescent="0.2">
      <c r="A26" s="213">
        <v>42654</v>
      </c>
      <c r="B26" s="204" t="s">
        <v>2878</v>
      </c>
      <c r="C26" s="206" t="s">
        <v>2879</v>
      </c>
      <c r="D26" s="206" t="s">
        <v>2880</v>
      </c>
      <c r="E26" s="206" t="s">
        <v>3002</v>
      </c>
      <c r="F26" s="204">
        <v>1</v>
      </c>
      <c r="G26" s="219">
        <v>30.63</v>
      </c>
      <c r="H26" s="219">
        <f t="shared" si="0"/>
        <v>30.63</v>
      </c>
      <c r="I26" s="214" t="s">
        <v>2960</v>
      </c>
    </row>
    <row r="27" spans="1:9" x14ac:dyDescent="0.2">
      <c r="A27" s="213">
        <v>42654</v>
      </c>
      <c r="B27" s="204" t="s">
        <v>2878</v>
      </c>
      <c r="C27" s="206" t="s">
        <v>2881</v>
      </c>
      <c r="D27" s="206" t="s">
        <v>2882</v>
      </c>
      <c r="E27" s="206" t="s">
        <v>3002</v>
      </c>
      <c r="F27" s="204">
        <v>1</v>
      </c>
      <c r="G27" s="219">
        <v>30.63</v>
      </c>
      <c r="H27" s="219">
        <f t="shared" si="0"/>
        <v>30.63</v>
      </c>
      <c r="I27" s="214" t="s">
        <v>2960</v>
      </c>
    </row>
    <row r="28" spans="1:9" x14ac:dyDescent="0.2">
      <c r="A28" s="213">
        <v>42654</v>
      </c>
      <c r="B28" s="204" t="s">
        <v>2878</v>
      </c>
      <c r="C28" s="206" t="s">
        <v>2946</v>
      </c>
      <c r="D28" s="206" t="s">
        <v>2947</v>
      </c>
      <c r="E28" s="206" t="s">
        <v>3002</v>
      </c>
      <c r="F28" s="204">
        <v>1</v>
      </c>
      <c r="G28" s="219">
        <v>30.63</v>
      </c>
      <c r="H28" s="219">
        <f t="shared" si="0"/>
        <v>30.63</v>
      </c>
      <c r="I28" s="214" t="s">
        <v>2961</v>
      </c>
    </row>
    <row r="29" spans="1:9" x14ac:dyDescent="0.2">
      <c r="A29" s="213">
        <v>42654</v>
      </c>
      <c r="B29" s="204" t="s">
        <v>2878</v>
      </c>
      <c r="C29" s="206" t="s">
        <v>2883</v>
      </c>
      <c r="D29" s="206" t="s">
        <v>2884</v>
      </c>
      <c r="E29" s="206" t="s">
        <v>3002</v>
      </c>
      <c r="F29" s="204">
        <v>1</v>
      </c>
      <c r="G29" s="219">
        <v>30.63</v>
      </c>
      <c r="H29" s="219">
        <f t="shared" si="0"/>
        <v>30.63</v>
      </c>
      <c r="I29" s="214" t="s">
        <v>2962</v>
      </c>
    </row>
    <row r="30" spans="1:9" x14ac:dyDescent="0.2">
      <c r="A30" s="213">
        <v>42654</v>
      </c>
      <c r="B30" s="204" t="s">
        <v>2889</v>
      </c>
      <c r="C30" s="208" t="s">
        <v>2908</v>
      </c>
      <c r="D30" s="206" t="s">
        <v>2909</v>
      </c>
      <c r="E30" s="206" t="s">
        <v>3002</v>
      </c>
      <c r="F30" s="204">
        <v>1</v>
      </c>
      <c r="G30" s="219">
        <v>31.78</v>
      </c>
      <c r="H30" s="219">
        <f t="shared" si="0"/>
        <v>31.78</v>
      </c>
      <c r="I30" s="214"/>
    </row>
    <row r="31" spans="1:9" x14ac:dyDescent="0.2">
      <c r="A31" s="213">
        <v>42654</v>
      </c>
      <c r="B31" s="204" t="s">
        <v>2889</v>
      </c>
      <c r="C31" s="208" t="s">
        <v>2933</v>
      </c>
      <c r="D31" s="206" t="s">
        <v>2934</v>
      </c>
      <c r="E31" s="206" t="s">
        <v>3002</v>
      </c>
      <c r="F31" s="204">
        <v>1</v>
      </c>
      <c r="G31" s="219">
        <v>31.78</v>
      </c>
      <c r="H31" s="219">
        <f t="shared" si="0"/>
        <v>31.78</v>
      </c>
      <c r="I31" s="214"/>
    </row>
    <row r="32" spans="1:9" x14ac:dyDescent="0.2">
      <c r="A32" s="213">
        <v>42654</v>
      </c>
      <c r="B32" s="204" t="s">
        <v>2889</v>
      </c>
      <c r="C32" s="208" t="s">
        <v>2948</v>
      </c>
      <c r="D32" s="208" t="s">
        <v>2949</v>
      </c>
      <c r="E32" s="206" t="s">
        <v>3002</v>
      </c>
      <c r="F32" s="204">
        <v>1</v>
      </c>
      <c r="G32" s="219">
        <v>74.59</v>
      </c>
      <c r="H32" s="219">
        <f t="shared" si="0"/>
        <v>74.59</v>
      </c>
      <c r="I32" s="214"/>
    </row>
    <row r="33" spans="1:9" x14ac:dyDescent="0.2">
      <c r="A33" s="213">
        <v>42654</v>
      </c>
      <c r="B33" s="204" t="s">
        <v>2889</v>
      </c>
      <c r="C33" s="208" t="s">
        <v>2950</v>
      </c>
      <c r="D33" s="208" t="s">
        <v>2951</v>
      </c>
      <c r="E33" s="206" t="s">
        <v>3002</v>
      </c>
      <c r="F33" s="204">
        <v>1</v>
      </c>
      <c r="G33" s="219">
        <v>80.709999999999994</v>
      </c>
      <c r="H33" s="219">
        <f t="shared" si="0"/>
        <v>80.709999999999994</v>
      </c>
      <c r="I33" s="214"/>
    </row>
    <row r="34" spans="1:9" x14ac:dyDescent="0.2">
      <c r="A34" s="213">
        <v>42654</v>
      </c>
      <c r="B34" s="204" t="s">
        <v>2889</v>
      </c>
      <c r="C34" s="208" t="s">
        <v>2952</v>
      </c>
      <c r="D34" s="208" t="s">
        <v>2953</v>
      </c>
      <c r="E34" s="206" t="s">
        <v>3002</v>
      </c>
      <c r="F34" s="204">
        <v>1</v>
      </c>
      <c r="G34" s="219">
        <v>80.709999999999994</v>
      </c>
      <c r="H34" s="219">
        <f t="shared" si="0"/>
        <v>80.709999999999994</v>
      </c>
      <c r="I34" s="214"/>
    </row>
    <row r="35" spans="1:9" x14ac:dyDescent="0.2">
      <c r="A35" s="213">
        <v>42654</v>
      </c>
      <c r="B35" s="204" t="s">
        <v>2873</v>
      </c>
      <c r="C35" s="206" t="s">
        <v>2894</v>
      </c>
      <c r="D35" s="206" t="s">
        <v>2895</v>
      </c>
      <c r="E35" s="206" t="s">
        <v>2717</v>
      </c>
      <c r="F35" s="204">
        <v>3</v>
      </c>
      <c r="G35" s="219">
        <v>16.690000000000001</v>
      </c>
      <c r="H35" s="219">
        <f t="shared" si="0"/>
        <v>50.070000000000007</v>
      </c>
      <c r="I35" s="214" t="s">
        <v>2924</v>
      </c>
    </row>
    <row r="36" spans="1:9" x14ac:dyDescent="0.2">
      <c r="A36" s="213">
        <v>42654</v>
      </c>
      <c r="B36" s="204" t="s">
        <v>2873</v>
      </c>
      <c r="C36" s="206" t="s">
        <v>2896</v>
      </c>
      <c r="D36" s="206" t="s">
        <v>2897</v>
      </c>
      <c r="E36" s="206" t="s">
        <v>2717</v>
      </c>
      <c r="F36" s="204">
        <v>3</v>
      </c>
      <c r="G36" s="219">
        <v>16.690000000000001</v>
      </c>
      <c r="H36" s="219">
        <f t="shared" si="0"/>
        <v>50.070000000000007</v>
      </c>
      <c r="I36" s="214" t="s">
        <v>2924</v>
      </c>
    </row>
    <row r="37" spans="1:9" x14ac:dyDescent="0.2">
      <c r="A37" s="213">
        <v>42654</v>
      </c>
      <c r="B37" s="204" t="s">
        <v>2873</v>
      </c>
      <c r="C37" s="206" t="s">
        <v>2876</v>
      </c>
      <c r="D37" s="206" t="s">
        <v>2877</v>
      </c>
      <c r="E37" s="206" t="s">
        <v>2717</v>
      </c>
      <c r="F37" s="204">
        <v>2</v>
      </c>
      <c r="G37" s="219">
        <v>16.065000000000001</v>
      </c>
      <c r="H37" s="219">
        <f t="shared" ref="H37:H68" si="1">F37*G37</f>
        <v>32.130000000000003</v>
      </c>
      <c r="I37" s="214" t="s">
        <v>867</v>
      </c>
    </row>
    <row r="38" spans="1:9" x14ac:dyDescent="0.2">
      <c r="A38" s="213">
        <v>42654</v>
      </c>
      <c r="B38" s="204" t="s">
        <v>2873</v>
      </c>
      <c r="C38" s="206" t="s">
        <v>2898</v>
      </c>
      <c r="D38" s="206" t="s">
        <v>2899</v>
      </c>
      <c r="E38" s="206" t="s">
        <v>2717</v>
      </c>
      <c r="F38" s="204">
        <v>2</v>
      </c>
      <c r="G38" s="219">
        <v>16.690000000000001</v>
      </c>
      <c r="H38" s="219">
        <f t="shared" si="1"/>
        <v>33.380000000000003</v>
      </c>
      <c r="I38" s="214" t="s">
        <v>2924</v>
      </c>
    </row>
    <row r="39" spans="1:9" x14ac:dyDescent="0.2">
      <c r="A39" s="213">
        <v>42654</v>
      </c>
      <c r="B39" s="204" t="s">
        <v>2873</v>
      </c>
      <c r="C39" s="206" t="s">
        <v>2874</v>
      </c>
      <c r="D39" s="206" t="s">
        <v>2875</v>
      </c>
      <c r="E39" s="206" t="s">
        <v>2717</v>
      </c>
      <c r="F39" s="204">
        <v>3</v>
      </c>
      <c r="G39" s="219">
        <v>16.065000000000001</v>
      </c>
      <c r="H39" s="219">
        <f t="shared" si="1"/>
        <v>48.195000000000007</v>
      </c>
      <c r="I39" s="214" t="s">
        <v>2925</v>
      </c>
    </row>
    <row r="40" spans="1:9" x14ac:dyDescent="0.2">
      <c r="A40" s="213">
        <v>42654</v>
      </c>
      <c r="B40" s="204" t="s">
        <v>2873</v>
      </c>
      <c r="C40" s="206" t="s">
        <v>2900</v>
      </c>
      <c r="D40" s="206" t="s">
        <v>2901</v>
      </c>
      <c r="E40" s="206" t="s">
        <v>2717</v>
      </c>
      <c r="F40" s="204">
        <v>1</v>
      </c>
      <c r="G40" s="219">
        <v>16.065000000000001</v>
      </c>
      <c r="H40" s="219">
        <f t="shared" si="1"/>
        <v>16.065000000000001</v>
      </c>
      <c r="I40" s="214" t="s">
        <v>2181</v>
      </c>
    </row>
    <row r="41" spans="1:9" x14ac:dyDescent="0.2">
      <c r="A41" s="213">
        <v>42654</v>
      </c>
      <c r="B41" s="204" t="s">
        <v>2878</v>
      </c>
      <c r="C41" s="206" t="s">
        <v>2902</v>
      </c>
      <c r="D41" s="206" t="s">
        <v>2903</v>
      </c>
      <c r="E41" s="206" t="s">
        <v>2717</v>
      </c>
      <c r="F41" s="204">
        <v>1</v>
      </c>
      <c r="G41" s="219">
        <v>9.74</v>
      </c>
      <c r="H41" s="219">
        <f t="shared" si="1"/>
        <v>9.74</v>
      </c>
      <c r="I41" s="214" t="s">
        <v>2926</v>
      </c>
    </row>
    <row r="42" spans="1:9" x14ac:dyDescent="0.2">
      <c r="A42" s="213">
        <v>42654</v>
      </c>
      <c r="B42" s="204" t="s">
        <v>2878</v>
      </c>
      <c r="C42" s="206" t="s">
        <v>2904</v>
      </c>
      <c r="D42" s="206" t="s">
        <v>2905</v>
      </c>
      <c r="E42" s="206" t="s">
        <v>2717</v>
      </c>
      <c r="F42" s="204">
        <v>3</v>
      </c>
      <c r="G42" s="219">
        <v>9.74</v>
      </c>
      <c r="H42" s="219">
        <f t="shared" si="1"/>
        <v>29.22</v>
      </c>
      <c r="I42" s="214" t="s">
        <v>622</v>
      </c>
    </row>
    <row r="43" spans="1:9" x14ac:dyDescent="0.2">
      <c r="A43" s="213">
        <v>42654</v>
      </c>
      <c r="B43" s="204" t="s">
        <v>2878</v>
      </c>
      <c r="C43" s="206" t="s">
        <v>2885</v>
      </c>
      <c r="D43" s="206" t="s">
        <v>2886</v>
      </c>
      <c r="E43" s="206" t="s">
        <v>2717</v>
      </c>
      <c r="F43" s="204">
        <v>6</v>
      </c>
      <c r="G43" s="219">
        <v>15.315</v>
      </c>
      <c r="H43" s="219">
        <f t="shared" si="1"/>
        <v>91.89</v>
      </c>
      <c r="I43" s="214" t="s">
        <v>2927</v>
      </c>
    </row>
    <row r="44" spans="1:9" x14ac:dyDescent="0.2">
      <c r="A44" s="213">
        <v>42654</v>
      </c>
      <c r="B44" s="204" t="s">
        <v>2878</v>
      </c>
      <c r="C44" s="206" t="s">
        <v>2887</v>
      </c>
      <c r="D44" s="206" t="s">
        <v>2888</v>
      </c>
      <c r="E44" s="206" t="s">
        <v>2717</v>
      </c>
      <c r="F44" s="204">
        <v>7</v>
      </c>
      <c r="G44" s="219">
        <v>15.315</v>
      </c>
      <c r="H44" s="219">
        <f t="shared" si="1"/>
        <v>107.205</v>
      </c>
      <c r="I44" s="214" t="s">
        <v>2928</v>
      </c>
    </row>
    <row r="45" spans="1:9" x14ac:dyDescent="0.2">
      <c r="A45" s="213">
        <v>42654</v>
      </c>
      <c r="B45" s="204" t="s">
        <v>2878</v>
      </c>
      <c r="C45" s="206" t="s">
        <v>2881</v>
      </c>
      <c r="D45" s="206" t="s">
        <v>2882</v>
      </c>
      <c r="E45" s="206" t="s">
        <v>2717</v>
      </c>
      <c r="F45" s="204">
        <v>4</v>
      </c>
      <c r="G45" s="219">
        <v>15.315</v>
      </c>
      <c r="H45" s="219">
        <f t="shared" si="1"/>
        <v>61.26</v>
      </c>
      <c r="I45" s="214" t="s">
        <v>2929</v>
      </c>
    </row>
    <row r="46" spans="1:9" x14ac:dyDescent="0.2">
      <c r="A46" s="213">
        <v>42654</v>
      </c>
      <c r="B46" s="204" t="s">
        <v>2878</v>
      </c>
      <c r="C46" s="206" t="s">
        <v>2883</v>
      </c>
      <c r="D46" s="206" t="s">
        <v>2884</v>
      </c>
      <c r="E46" s="206" t="s">
        <v>2717</v>
      </c>
      <c r="F46" s="204">
        <v>1</v>
      </c>
      <c r="G46" s="219">
        <v>15.315</v>
      </c>
      <c r="H46" s="219">
        <f t="shared" si="1"/>
        <v>15.315</v>
      </c>
      <c r="I46" s="214" t="s">
        <v>621</v>
      </c>
    </row>
    <row r="47" spans="1:9" x14ac:dyDescent="0.2">
      <c r="A47" s="213">
        <v>42654</v>
      </c>
      <c r="B47" s="204" t="s">
        <v>2889</v>
      </c>
      <c r="C47" s="206" t="s">
        <v>2906</v>
      </c>
      <c r="D47" s="208" t="s">
        <v>2907</v>
      </c>
      <c r="E47" s="206" t="s">
        <v>2717</v>
      </c>
      <c r="F47" s="204">
        <v>4</v>
      </c>
      <c r="G47" s="219">
        <v>15.89</v>
      </c>
      <c r="H47" s="219">
        <f t="shared" si="1"/>
        <v>63.56</v>
      </c>
      <c r="I47" s="214" t="s">
        <v>622</v>
      </c>
    </row>
    <row r="48" spans="1:9" x14ac:dyDescent="0.2">
      <c r="A48" s="213">
        <v>42654</v>
      </c>
      <c r="B48" s="204" t="s">
        <v>2889</v>
      </c>
      <c r="C48" s="206" t="s">
        <v>2908</v>
      </c>
      <c r="D48" s="208" t="s">
        <v>2909</v>
      </c>
      <c r="E48" s="206" t="s">
        <v>2717</v>
      </c>
      <c r="F48" s="204">
        <v>1</v>
      </c>
      <c r="G48" s="219">
        <v>15.89</v>
      </c>
      <c r="H48" s="219">
        <f t="shared" si="1"/>
        <v>15.89</v>
      </c>
      <c r="I48" s="214" t="s">
        <v>690</v>
      </c>
    </row>
    <row r="49" spans="1:9" x14ac:dyDescent="0.2">
      <c r="A49" s="213">
        <v>42654</v>
      </c>
      <c r="B49" s="204" t="s">
        <v>2889</v>
      </c>
      <c r="C49" s="206" t="s">
        <v>2892</v>
      </c>
      <c r="D49" s="208" t="s">
        <v>2893</v>
      </c>
      <c r="E49" s="206" t="s">
        <v>2717</v>
      </c>
      <c r="F49" s="204">
        <v>1</v>
      </c>
      <c r="G49" s="219">
        <v>15.89</v>
      </c>
      <c r="H49" s="219">
        <f t="shared" si="1"/>
        <v>15.89</v>
      </c>
      <c r="I49" s="214" t="s">
        <v>2181</v>
      </c>
    </row>
    <row r="50" spans="1:9" x14ac:dyDescent="0.2">
      <c r="A50" s="213">
        <v>42654</v>
      </c>
      <c r="B50" s="204" t="s">
        <v>2889</v>
      </c>
      <c r="C50" s="206" t="s">
        <v>2890</v>
      </c>
      <c r="D50" s="208" t="s">
        <v>2891</v>
      </c>
      <c r="E50" s="206" t="s">
        <v>2717</v>
      </c>
      <c r="F50" s="204">
        <v>3</v>
      </c>
      <c r="G50" s="219">
        <v>15.89</v>
      </c>
      <c r="H50" s="219">
        <f t="shared" si="1"/>
        <v>47.67</v>
      </c>
      <c r="I50" s="214" t="s">
        <v>911</v>
      </c>
    </row>
    <row r="51" spans="1:9" x14ac:dyDescent="0.2">
      <c r="A51" s="213">
        <v>42654</v>
      </c>
      <c r="B51" s="204" t="s">
        <v>2889</v>
      </c>
      <c r="C51" s="206" t="s">
        <v>2910</v>
      </c>
      <c r="D51" s="208" t="s">
        <v>2911</v>
      </c>
      <c r="E51" s="206" t="s">
        <v>2717</v>
      </c>
      <c r="F51" s="204">
        <v>1</v>
      </c>
      <c r="G51" s="219">
        <v>37.295000000000002</v>
      </c>
      <c r="H51" s="219">
        <f t="shared" si="1"/>
        <v>37.295000000000002</v>
      </c>
      <c r="I51" s="214" t="s">
        <v>2930</v>
      </c>
    </row>
    <row r="52" spans="1:9" x14ac:dyDescent="0.2">
      <c r="A52" s="213">
        <v>42654</v>
      </c>
      <c r="B52" s="204" t="s">
        <v>2889</v>
      </c>
      <c r="C52" s="206" t="s">
        <v>2912</v>
      </c>
      <c r="D52" s="208" t="s">
        <v>2913</v>
      </c>
      <c r="E52" s="206" t="s">
        <v>2717</v>
      </c>
      <c r="F52" s="204">
        <v>1</v>
      </c>
      <c r="G52" s="219">
        <v>44.094999999999999</v>
      </c>
      <c r="H52" s="219">
        <f t="shared" si="1"/>
        <v>44.094999999999999</v>
      </c>
      <c r="I52" s="214" t="s">
        <v>911</v>
      </c>
    </row>
    <row r="53" spans="1:9" x14ac:dyDescent="0.2">
      <c r="A53" s="213">
        <v>42654</v>
      </c>
      <c r="B53" s="204" t="s">
        <v>2889</v>
      </c>
      <c r="C53" s="206" t="s">
        <v>2914</v>
      </c>
      <c r="D53" s="208" t="s">
        <v>2915</v>
      </c>
      <c r="E53" s="206" t="s">
        <v>2717</v>
      </c>
      <c r="F53" s="204">
        <v>2</v>
      </c>
      <c r="G53" s="219">
        <v>40.354999999999997</v>
      </c>
      <c r="H53" s="219">
        <f t="shared" si="1"/>
        <v>80.709999999999994</v>
      </c>
      <c r="I53" s="214" t="s">
        <v>2931</v>
      </c>
    </row>
    <row r="54" spans="1:9" x14ac:dyDescent="0.2">
      <c r="A54" s="213">
        <v>42654</v>
      </c>
      <c r="B54" s="204" t="s">
        <v>2889</v>
      </c>
      <c r="C54" s="206" t="s">
        <v>2916</v>
      </c>
      <c r="D54" s="208" t="s">
        <v>2917</v>
      </c>
      <c r="E54" s="206" t="s">
        <v>2717</v>
      </c>
      <c r="F54" s="204">
        <v>1</v>
      </c>
      <c r="G54" s="219">
        <v>40.354999999999997</v>
      </c>
      <c r="H54" s="219">
        <f t="shared" si="1"/>
        <v>40.354999999999997</v>
      </c>
      <c r="I54" s="214" t="s">
        <v>911</v>
      </c>
    </row>
    <row r="55" spans="1:9" x14ac:dyDescent="0.2">
      <c r="A55" s="213">
        <v>42654</v>
      </c>
      <c r="B55" s="204" t="s">
        <v>2889</v>
      </c>
      <c r="C55" s="206" t="s">
        <v>2918</v>
      </c>
      <c r="D55" s="208" t="s">
        <v>2919</v>
      </c>
      <c r="E55" s="206" t="s">
        <v>2717</v>
      </c>
      <c r="F55" s="204">
        <v>1</v>
      </c>
      <c r="G55" s="219">
        <v>40.354999999999997</v>
      </c>
      <c r="H55" s="219">
        <f t="shared" si="1"/>
        <v>40.354999999999997</v>
      </c>
      <c r="I55" s="214" t="s">
        <v>911</v>
      </c>
    </row>
    <row r="56" spans="1:9" x14ac:dyDescent="0.2">
      <c r="A56" s="213">
        <v>42654</v>
      </c>
      <c r="B56" s="204" t="s">
        <v>2889</v>
      </c>
      <c r="C56" s="206" t="s">
        <v>2920</v>
      </c>
      <c r="D56" s="208" t="s">
        <v>2921</v>
      </c>
      <c r="E56" s="206" t="s">
        <v>2717</v>
      </c>
      <c r="F56" s="204">
        <v>3</v>
      </c>
      <c r="G56" s="219">
        <v>54</v>
      </c>
      <c r="H56" s="219">
        <f t="shared" si="1"/>
        <v>162</v>
      </c>
      <c r="I56" s="214" t="s">
        <v>1255</v>
      </c>
    </row>
    <row r="57" spans="1:9" x14ac:dyDescent="0.2">
      <c r="A57" s="213">
        <v>42654</v>
      </c>
      <c r="B57" s="204" t="s">
        <v>2889</v>
      </c>
      <c r="C57" s="206" t="s">
        <v>2922</v>
      </c>
      <c r="D57" s="208" t="s">
        <v>2923</v>
      </c>
      <c r="E57" s="206" t="s">
        <v>2717</v>
      </c>
      <c r="F57" s="204">
        <v>1</v>
      </c>
      <c r="G57" s="219">
        <v>39.5</v>
      </c>
      <c r="H57" s="219">
        <f t="shared" si="1"/>
        <v>39.5</v>
      </c>
      <c r="I57" s="214" t="s">
        <v>2932</v>
      </c>
    </row>
    <row r="58" spans="1:9" x14ac:dyDescent="0.2">
      <c r="A58" s="213">
        <v>42654</v>
      </c>
      <c r="B58" s="204" t="s">
        <v>2873</v>
      </c>
      <c r="C58" s="206" t="s">
        <v>2874</v>
      </c>
      <c r="D58" s="206" t="s">
        <v>2875</v>
      </c>
      <c r="E58" s="206" t="s">
        <v>2727</v>
      </c>
      <c r="F58" s="204">
        <v>2</v>
      </c>
      <c r="G58" s="219">
        <v>10.71</v>
      </c>
      <c r="H58" s="219">
        <f t="shared" si="1"/>
        <v>21.42</v>
      </c>
      <c r="I58" s="214" t="s">
        <v>641</v>
      </c>
    </row>
    <row r="59" spans="1:9" x14ac:dyDescent="0.2">
      <c r="A59" s="213">
        <v>42654</v>
      </c>
      <c r="B59" s="204" t="s">
        <v>2889</v>
      </c>
      <c r="C59" s="206" t="s">
        <v>2933</v>
      </c>
      <c r="D59" s="208" t="s">
        <v>2934</v>
      </c>
      <c r="E59" s="206" t="s">
        <v>2727</v>
      </c>
      <c r="F59" s="204">
        <v>1</v>
      </c>
      <c r="G59" s="219">
        <v>10.593333333333334</v>
      </c>
      <c r="H59" s="219">
        <f t="shared" si="1"/>
        <v>10.593333333333334</v>
      </c>
      <c r="I59" s="214" t="s">
        <v>690</v>
      </c>
    </row>
    <row r="60" spans="1:9" x14ac:dyDescent="0.2">
      <c r="A60" s="213">
        <v>42654</v>
      </c>
      <c r="B60" s="204" t="s">
        <v>2873</v>
      </c>
      <c r="C60" s="206" t="s">
        <v>2935</v>
      </c>
      <c r="D60" s="206" t="s">
        <v>2936</v>
      </c>
      <c r="E60" s="206" t="s">
        <v>2727</v>
      </c>
      <c r="F60" s="204">
        <v>1</v>
      </c>
      <c r="G60" s="219">
        <v>10.71</v>
      </c>
      <c r="H60" s="219">
        <f t="shared" si="1"/>
        <v>10.71</v>
      </c>
      <c r="I60" s="214" t="s">
        <v>690</v>
      </c>
    </row>
    <row r="61" spans="1:9" x14ac:dyDescent="0.2">
      <c r="A61" s="213">
        <v>42654</v>
      </c>
      <c r="B61" s="204" t="s">
        <v>2873</v>
      </c>
      <c r="C61" s="206" t="s">
        <v>2900</v>
      </c>
      <c r="D61" s="206" t="s">
        <v>2901</v>
      </c>
      <c r="E61" s="206" t="s">
        <v>2727</v>
      </c>
      <c r="F61" s="204">
        <v>2</v>
      </c>
      <c r="G61" s="219">
        <v>10.71</v>
      </c>
      <c r="H61" s="219">
        <f t="shared" si="1"/>
        <v>21.42</v>
      </c>
      <c r="I61" s="214" t="s">
        <v>622</v>
      </c>
    </row>
    <row r="62" spans="1:9" x14ac:dyDescent="0.2">
      <c r="A62" s="213">
        <v>42657</v>
      </c>
      <c r="B62" s="204" t="s">
        <v>2271</v>
      </c>
      <c r="C62" s="206" t="s">
        <v>2963</v>
      </c>
      <c r="D62" s="206" t="s">
        <v>2964</v>
      </c>
      <c r="E62" s="206" t="s">
        <v>2713</v>
      </c>
      <c r="F62" s="204">
        <v>4</v>
      </c>
      <c r="G62" s="219">
        <v>35.15</v>
      </c>
      <c r="H62" s="219">
        <f t="shared" si="1"/>
        <v>140.6</v>
      </c>
      <c r="I62" s="214"/>
    </row>
    <row r="63" spans="1:9" x14ac:dyDescent="0.2">
      <c r="A63" s="213">
        <v>42657</v>
      </c>
      <c r="B63" s="204" t="s">
        <v>2271</v>
      </c>
      <c r="C63" s="206" t="s">
        <v>2358</v>
      </c>
      <c r="D63" s="206" t="s">
        <v>232</v>
      </c>
      <c r="E63" s="206" t="s">
        <v>2713</v>
      </c>
      <c r="F63" s="204">
        <v>4</v>
      </c>
      <c r="G63" s="219">
        <v>35.15</v>
      </c>
      <c r="H63" s="219">
        <f t="shared" si="1"/>
        <v>140.6</v>
      </c>
      <c r="I63" s="214"/>
    </row>
    <row r="64" spans="1:9" x14ac:dyDescent="0.2">
      <c r="A64" s="213">
        <v>42657</v>
      </c>
      <c r="B64" s="204" t="s">
        <v>2965</v>
      </c>
      <c r="C64" s="206" t="s">
        <v>2966</v>
      </c>
      <c r="D64" s="206" t="s">
        <v>2967</v>
      </c>
      <c r="E64" s="206" t="s">
        <v>2713</v>
      </c>
      <c r="F64" s="204">
        <v>1</v>
      </c>
      <c r="G64" s="219">
        <v>39.119999999999997</v>
      </c>
      <c r="H64" s="219">
        <f t="shared" si="1"/>
        <v>39.119999999999997</v>
      </c>
      <c r="I64" s="214"/>
    </row>
    <row r="65" spans="1:9" x14ac:dyDescent="0.2">
      <c r="A65" s="213">
        <v>42657</v>
      </c>
      <c r="B65" s="204" t="s">
        <v>2965</v>
      </c>
      <c r="C65" s="206" t="s">
        <v>2968</v>
      </c>
      <c r="D65" s="206" t="s">
        <v>2969</v>
      </c>
      <c r="E65" s="206" t="s">
        <v>2713</v>
      </c>
      <c r="F65" s="204">
        <v>2</v>
      </c>
      <c r="G65" s="219">
        <v>39.119999999999997</v>
      </c>
      <c r="H65" s="219">
        <f t="shared" si="1"/>
        <v>78.239999999999995</v>
      </c>
      <c r="I65" s="214"/>
    </row>
    <row r="66" spans="1:9" x14ac:dyDescent="0.2">
      <c r="A66" s="213">
        <v>42657</v>
      </c>
      <c r="B66" s="204" t="s">
        <v>2965</v>
      </c>
      <c r="C66" s="206" t="s">
        <v>2970</v>
      </c>
      <c r="D66" s="206" t="s">
        <v>2971</v>
      </c>
      <c r="E66" s="206" t="s">
        <v>2713</v>
      </c>
      <c r="F66" s="204">
        <v>4</v>
      </c>
      <c r="G66" s="219">
        <v>39.119999999999997</v>
      </c>
      <c r="H66" s="219">
        <f t="shared" si="1"/>
        <v>156.47999999999999</v>
      </c>
      <c r="I66" s="214"/>
    </row>
    <row r="67" spans="1:9" x14ac:dyDescent="0.2">
      <c r="A67" s="213">
        <v>42657</v>
      </c>
      <c r="B67" s="204" t="s">
        <v>2965</v>
      </c>
      <c r="C67" s="206" t="s">
        <v>2972</v>
      </c>
      <c r="D67" s="206" t="s">
        <v>2973</v>
      </c>
      <c r="E67" s="206" t="s">
        <v>2713</v>
      </c>
      <c r="F67" s="204">
        <v>1</v>
      </c>
      <c r="G67" s="219">
        <v>39.119999999999997</v>
      </c>
      <c r="H67" s="219">
        <f t="shared" si="1"/>
        <v>39.119999999999997</v>
      </c>
      <c r="I67" s="214"/>
    </row>
    <row r="68" spans="1:9" x14ac:dyDescent="0.2">
      <c r="A68" s="213">
        <v>42657</v>
      </c>
      <c r="B68" s="204" t="s">
        <v>2974</v>
      </c>
      <c r="C68" s="206" t="s">
        <v>2975</v>
      </c>
      <c r="D68" s="206" t="s">
        <v>2976</v>
      </c>
      <c r="E68" s="211" t="s">
        <v>3002</v>
      </c>
      <c r="F68" s="204">
        <v>1</v>
      </c>
      <c r="G68" s="219">
        <v>54.82</v>
      </c>
      <c r="H68" s="219">
        <f t="shared" si="1"/>
        <v>54.82</v>
      </c>
      <c r="I68" s="214" t="s">
        <v>2977</v>
      </c>
    </row>
    <row r="69" spans="1:9" x14ac:dyDescent="0.2">
      <c r="A69" s="213">
        <v>42657</v>
      </c>
      <c r="B69" s="204" t="s">
        <v>2978</v>
      </c>
      <c r="C69" s="206" t="s">
        <v>2979</v>
      </c>
      <c r="D69" s="208" t="s">
        <v>2980</v>
      </c>
      <c r="E69" s="211" t="s">
        <v>3002</v>
      </c>
      <c r="F69" s="204">
        <v>1</v>
      </c>
      <c r="G69" s="219">
        <v>64.8</v>
      </c>
      <c r="H69" s="219">
        <f t="shared" ref="H69:H132" si="2">F69*G69</f>
        <v>64.8</v>
      </c>
      <c r="I69" s="214"/>
    </row>
    <row r="70" spans="1:9" x14ac:dyDescent="0.2">
      <c r="A70" s="213">
        <v>42657</v>
      </c>
      <c r="B70" s="204" t="s">
        <v>2981</v>
      </c>
      <c r="C70" s="206" t="s">
        <v>2982</v>
      </c>
      <c r="D70" s="208" t="s">
        <v>2983</v>
      </c>
      <c r="E70" s="211" t="s">
        <v>3002</v>
      </c>
      <c r="F70" s="204">
        <v>1</v>
      </c>
      <c r="G70" s="219">
        <v>64.8</v>
      </c>
      <c r="H70" s="219">
        <f t="shared" si="2"/>
        <v>64.8</v>
      </c>
      <c r="I70" s="214"/>
    </row>
    <row r="71" spans="1:9" x14ac:dyDescent="0.2">
      <c r="A71" s="213">
        <v>42657</v>
      </c>
      <c r="B71" s="204" t="s">
        <v>2981</v>
      </c>
      <c r="C71" s="206" t="s">
        <v>2984</v>
      </c>
      <c r="D71" s="208" t="s">
        <v>2985</v>
      </c>
      <c r="E71" s="211" t="s">
        <v>3002</v>
      </c>
      <c r="F71" s="204">
        <v>1</v>
      </c>
      <c r="G71" s="219">
        <v>64.8</v>
      </c>
      <c r="H71" s="219">
        <f t="shared" si="2"/>
        <v>64.8</v>
      </c>
      <c r="I71" s="214" t="s">
        <v>3003</v>
      </c>
    </row>
    <row r="72" spans="1:9" x14ac:dyDescent="0.2">
      <c r="A72" s="213">
        <v>42657</v>
      </c>
      <c r="B72" s="204" t="s">
        <v>2981</v>
      </c>
      <c r="C72" s="206" t="s">
        <v>2986</v>
      </c>
      <c r="D72" s="208" t="s">
        <v>2987</v>
      </c>
      <c r="E72" s="211" t="s">
        <v>3002</v>
      </c>
      <c r="F72" s="204">
        <v>1</v>
      </c>
      <c r="G72" s="219">
        <v>64.8</v>
      </c>
      <c r="H72" s="219">
        <f t="shared" si="2"/>
        <v>64.8</v>
      </c>
      <c r="I72" s="214" t="s">
        <v>3004</v>
      </c>
    </row>
    <row r="73" spans="1:9" x14ac:dyDescent="0.2">
      <c r="A73" s="213">
        <v>42657</v>
      </c>
      <c r="B73" s="204" t="s">
        <v>2981</v>
      </c>
      <c r="C73" s="206" t="s">
        <v>2988</v>
      </c>
      <c r="D73" s="208" t="s">
        <v>2989</v>
      </c>
      <c r="E73" s="211" t="s">
        <v>3002</v>
      </c>
      <c r="F73" s="204">
        <v>1</v>
      </c>
      <c r="G73" s="219">
        <v>64.8</v>
      </c>
      <c r="H73" s="219">
        <f t="shared" si="2"/>
        <v>64.8</v>
      </c>
      <c r="I73" s="214" t="s">
        <v>3003</v>
      </c>
    </row>
    <row r="74" spans="1:9" x14ac:dyDescent="0.2">
      <c r="A74" s="213">
        <v>42657</v>
      </c>
      <c r="B74" s="204" t="s">
        <v>2981</v>
      </c>
      <c r="C74" s="206" t="s">
        <v>2990</v>
      </c>
      <c r="D74" s="208" t="s">
        <v>2991</v>
      </c>
      <c r="E74" s="211" t="s">
        <v>3002</v>
      </c>
      <c r="F74" s="204">
        <v>1</v>
      </c>
      <c r="G74" s="219">
        <v>62.98</v>
      </c>
      <c r="H74" s="219">
        <f t="shared" si="2"/>
        <v>62.98</v>
      </c>
      <c r="I74" s="214" t="s">
        <v>3003</v>
      </c>
    </row>
    <row r="75" spans="1:9" x14ac:dyDescent="0.2">
      <c r="A75" s="213">
        <v>42657</v>
      </c>
      <c r="B75" s="204" t="s">
        <v>2965</v>
      </c>
      <c r="C75" s="206" t="s">
        <v>2966</v>
      </c>
      <c r="D75" s="206" t="s">
        <v>2967</v>
      </c>
      <c r="E75" s="211" t="s">
        <v>3002</v>
      </c>
      <c r="F75" s="204">
        <v>1</v>
      </c>
      <c r="G75" s="219">
        <v>39.119999999999997</v>
      </c>
      <c r="H75" s="219">
        <f t="shared" si="2"/>
        <v>39.119999999999997</v>
      </c>
      <c r="I75" s="214" t="s">
        <v>3005</v>
      </c>
    </row>
    <row r="76" spans="1:9" x14ac:dyDescent="0.2">
      <c r="A76" s="213">
        <v>42657</v>
      </c>
      <c r="B76" s="204" t="s">
        <v>2965</v>
      </c>
      <c r="C76" s="206" t="s">
        <v>2968</v>
      </c>
      <c r="D76" s="206" t="s">
        <v>2969</v>
      </c>
      <c r="E76" s="211" t="s">
        <v>3002</v>
      </c>
      <c r="F76" s="204">
        <v>1</v>
      </c>
      <c r="G76" s="219">
        <v>39.119999999999997</v>
      </c>
      <c r="H76" s="219">
        <f t="shared" si="2"/>
        <v>39.119999999999997</v>
      </c>
      <c r="I76" s="214"/>
    </row>
    <row r="77" spans="1:9" x14ac:dyDescent="0.2">
      <c r="A77" s="213">
        <v>42657</v>
      </c>
      <c r="B77" s="204" t="s">
        <v>2965</v>
      </c>
      <c r="C77" s="206" t="s">
        <v>2992</v>
      </c>
      <c r="D77" s="206" t="s">
        <v>2993</v>
      </c>
      <c r="E77" s="211" t="s">
        <v>3002</v>
      </c>
      <c r="F77" s="204">
        <v>1</v>
      </c>
      <c r="G77" s="219">
        <v>39.119999999999997</v>
      </c>
      <c r="H77" s="219">
        <f t="shared" si="2"/>
        <v>39.119999999999997</v>
      </c>
      <c r="I77" s="214" t="s">
        <v>3006</v>
      </c>
    </row>
    <row r="78" spans="1:9" x14ac:dyDescent="0.2">
      <c r="A78" s="213">
        <v>42657</v>
      </c>
      <c r="B78" s="204" t="s">
        <v>2965</v>
      </c>
      <c r="C78" s="206" t="s">
        <v>2994</v>
      </c>
      <c r="D78" s="206" t="s">
        <v>2995</v>
      </c>
      <c r="E78" s="211" t="s">
        <v>3002</v>
      </c>
      <c r="F78" s="204">
        <v>1</v>
      </c>
      <c r="G78" s="219">
        <v>39.119999999999997</v>
      </c>
      <c r="H78" s="219">
        <f t="shared" si="2"/>
        <v>39.119999999999997</v>
      </c>
      <c r="I78" s="214" t="s">
        <v>3006</v>
      </c>
    </row>
    <row r="79" spans="1:9" x14ac:dyDescent="0.2">
      <c r="A79" s="213">
        <v>42657</v>
      </c>
      <c r="B79" s="204" t="s">
        <v>2981</v>
      </c>
      <c r="C79" s="206" t="s">
        <v>2988</v>
      </c>
      <c r="D79" s="208" t="s">
        <v>2989</v>
      </c>
      <c r="E79" s="211" t="s">
        <v>2717</v>
      </c>
      <c r="F79" s="204">
        <v>1</v>
      </c>
      <c r="G79" s="219">
        <v>32.4</v>
      </c>
      <c r="H79" s="219">
        <f t="shared" si="2"/>
        <v>32.4</v>
      </c>
      <c r="I79" s="214" t="s">
        <v>2996</v>
      </c>
    </row>
    <row r="80" spans="1:9" x14ac:dyDescent="0.2">
      <c r="A80" s="213">
        <v>42657</v>
      </c>
      <c r="B80" s="204" t="s">
        <v>2271</v>
      </c>
      <c r="C80" s="206" t="s">
        <v>2358</v>
      </c>
      <c r="D80" s="206" t="s">
        <v>232</v>
      </c>
      <c r="E80" s="211" t="s">
        <v>2717</v>
      </c>
      <c r="F80" s="204">
        <v>3</v>
      </c>
      <c r="G80" s="219">
        <v>17.579999999999998</v>
      </c>
      <c r="H80" s="219">
        <f t="shared" si="2"/>
        <v>52.739999999999995</v>
      </c>
      <c r="I80" s="214" t="s">
        <v>621</v>
      </c>
    </row>
    <row r="81" spans="1:9" x14ac:dyDescent="0.2">
      <c r="A81" s="213">
        <v>42657</v>
      </c>
      <c r="B81" s="204" t="s">
        <v>2965</v>
      </c>
      <c r="C81" s="206" t="s">
        <v>2970</v>
      </c>
      <c r="D81" s="206" t="s">
        <v>2971</v>
      </c>
      <c r="E81" s="211" t="s">
        <v>2717</v>
      </c>
      <c r="F81" s="204">
        <v>2</v>
      </c>
      <c r="G81" s="219">
        <v>19.559999999999999</v>
      </c>
      <c r="H81" s="219">
        <f t="shared" si="2"/>
        <v>39.119999999999997</v>
      </c>
      <c r="I81" s="214"/>
    </row>
    <row r="82" spans="1:9" x14ac:dyDescent="0.2">
      <c r="A82" s="213">
        <v>42657</v>
      </c>
      <c r="B82" s="204" t="s">
        <v>2965</v>
      </c>
      <c r="C82" s="206" t="s">
        <v>2997</v>
      </c>
      <c r="D82" s="206" t="s">
        <v>2998</v>
      </c>
      <c r="E82" s="211" t="s">
        <v>2717</v>
      </c>
      <c r="F82" s="204">
        <v>8</v>
      </c>
      <c r="G82" s="219">
        <v>19.559999999999999</v>
      </c>
      <c r="H82" s="219">
        <f t="shared" si="2"/>
        <v>156.47999999999999</v>
      </c>
      <c r="I82" s="214" t="s">
        <v>1022</v>
      </c>
    </row>
    <row r="83" spans="1:9" x14ac:dyDescent="0.2">
      <c r="A83" s="213">
        <v>42657</v>
      </c>
      <c r="B83" s="204" t="s">
        <v>2965</v>
      </c>
      <c r="C83" s="206" t="s">
        <v>2997</v>
      </c>
      <c r="D83" s="206" t="s">
        <v>2998</v>
      </c>
      <c r="E83" s="211" t="s">
        <v>2717</v>
      </c>
      <c r="F83" s="204">
        <v>4</v>
      </c>
      <c r="G83" s="219">
        <v>19.559999999999999</v>
      </c>
      <c r="H83" s="219">
        <f t="shared" si="2"/>
        <v>78.239999999999995</v>
      </c>
      <c r="I83" s="214" t="s">
        <v>2999</v>
      </c>
    </row>
    <row r="84" spans="1:9" x14ac:dyDescent="0.2">
      <c r="A84" s="213">
        <v>42657</v>
      </c>
      <c r="B84" s="204" t="s">
        <v>2965</v>
      </c>
      <c r="C84" s="206" t="s">
        <v>2968</v>
      </c>
      <c r="D84" s="206" t="s">
        <v>2969</v>
      </c>
      <c r="E84" s="211" t="s">
        <v>2717</v>
      </c>
      <c r="F84" s="204">
        <v>1</v>
      </c>
      <c r="G84" s="219">
        <v>19.559999999999999</v>
      </c>
      <c r="H84" s="219">
        <f t="shared" si="2"/>
        <v>19.559999999999999</v>
      </c>
      <c r="I84" s="214" t="s">
        <v>3000</v>
      </c>
    </row>
    <row r="85" spans="1:9" x14ac:dyDescent="0.2">
      <c r="A85" s="213">
        <v>42657</v>
      </c>
      <c r="B85" s="204" t="s">
        <v>2965</v>
      </c>
      <c r="C85" s="206" t="s">
        <v>2992</v>
      </c>
      <c r="D85" s="206" t="s">
        <v>2993</v>
      </c>
      <c r="E85" s="211" t="s">
        <v>2717</v>
      </c>
      <c r="F85" s="204">
        <v>3</v>
      </c>
      <c r="G85" s="219">
        <v>19.559999999999999</v>
      </c>
      <c r="H85" s="219">
        <f t="shared" si="2"/>
        <v>58.679999999999993</v>
      </c>
      <c r="I85" s="214" t="s">
        <v>911</v>
      </c>
    </row>
    <row r="86" spans="1:9" x14ac:dyDescent="0.2">
      <c r="A86" s="223">
        <v>42657</v>
      </c>
      <c r="B86" s="224" t="s">
        <v>2271</v>
      </c>
      <c r="C86" s="225" t="s">
        <v>2358</v>
      </c>
      <c r="D86" s="225" t="s">
        <v>232</v>
      </c>
      <c r="E86" s="226" t="s">
        <v>2727</v>
      </c>
      <c r="F86" s="224">
        <v>2</v>
      </c>
      <c r="G86" s="227">
        <v>11.72</v>
      </c>
      <c r="H86" s="227">
        <f t="shared" si="2"/>
        <v>23.44</v>
      </c>
      <c r="I86" s="228" t="s">
        <v>3001</v>
      </c>
    </row>
    <row r="87" spans="1:9" ht="12.75" customHeight="1" x14ac:dyDescent="0.2">
      <c r="A87" s="231">
        <v>42704</v>
      </c>
      <c r="B87" s="229" t="s">
        <v>3079</v>
      </c>
      <c r="C87" s="229" t="s">
        <v>3080</v>
      </c>
      <c r="D87" s="229" t="s">
        <v>3094</v>
      </c>
      <c r="E87" s="229" t="s">
        <v>3002</v>
      </c>
      <c r="F87" s="230">
        <v>1</v>
      </c>
      <c r="G87" s="446">
        <v>98.88</v>
      </c>
      <c r="H87" s="219">
        <f t="shared" si="2"/>
        <v>98.88</v>
      </c>
      <c r="I87" s="878" t="s">
        <v>3108</v>
      </c>
    </row>
    <row r="88" spans="1:9" x14ac:dyDescent="0.2">
      <c r="A88" s="231">
        <v>42704</v>
      </c>
      <c r="B88" s="229" t="s">
        <v>3079</v>
      </c>
      <c r="C88" s="229" t="s">
        <v>3081</v>
      </c>
      <c r="D88" s="229" t="s">
        <v>3095</v>
      </c>
      <c r="E88" s="229" t="s">
        <v>3002</v>
      </c>
      <c r="F88" s="230">
        <v>1</v>
      </c>
      <c r="G88" s="446">
        <v>35.04</v>
      </c>
      <c r="H88" s="219">
        <f t="shared" si="2"/>
        <v>35.04</v>
      </c>
      <c r="I88" s="878"/>
    </row>
    <row r="89" spans="1:9" x14ac:dyDescent="0.2">
      <c r="A89" s="231">
        <v>42704</v>
      </c>
      <c r="B89" s="229" t="s">
        <v>3079</v>
      </c>
      <c r="C89" s="229" t="s">
        <v>3082</v>
      </c>
      <c r="D89" s="229" t="s">
        <v>3096</v>
      </c>
      <c r="E89" s="229" t="s">
        <v>3002</v>
      </c>
      <c r="F89" s="230">
        <v>1</v>
      </c>
      <c r="G89" s="446">
        <v>35.78</v>
      </c>
      <c r="H89" s="219">
        <f t="shared" si="2"/>
        <v>35.78</v>
      </c>
      <c r="I89" s="878"/>
    </row>
    <row r="90" spans="1:9" x14ac:dyDescent="0.2">
      <c r="A90" s="231">
        <v>42704</v>
      </c>
      <c r="B90" s="229" t="s">
        <v>3079</v>
      </c>
      <c r="C90" s="229" t="s">
        <v>3083</v>
      </c>
      <c r="D90" s="229" t="s">
        <v>3097</v>
      </c>
      <c r="E90" s="229" t="s">
        <v>3002</v>
      </c>
      <c r="F90" s="230">
        <v>1</v>
      </c>
      <c r="G90" s="446">
        <v>35.78</v>
      </c>
      <c r="H90" s="219">
        <f t="shared" si="2"/>
        <v>35.78</v>
      </c>
      <c r="I90" s="878"/>
    </row>
    <row r="91" spans="1:9" x14ac:dyDescent="0.2">
      <c r="A91" s="231">
        <v>42704</v>
      </c>
      <c r="B91" s="229" t="s">
        <v>3079</v>
      </c>
      <c r="C91" s="229" t="s">
        <v>3084</v>
      </c>
      <c r="D91" s="229" t="s">
        <v>3098</v>
      </c>
      <c r="E91" s="229" t="s">
        <v>3002</v>
      </c>
      <c r="F91" s="230">
        <v>1</v>
      </c>
      <c r="G91" s="446">
        <v>11.2</v>
      </c>
      <c r="H91" s="219">
        <f t="shared" si="2"/>
        <v>11.2</v>
      </c>
      <c r="I91" s="232" t="s">
        <v>3109</v>
      </c>
    </row>
    <row r="92" spans="1:9" x14ac:dyDescent="0.2">
      <c r="A92" s="231">
        <v>42704</v>
      </c>
      <c r="B92" s="229" t="s">
        <v>3079</v>
      </c>
      <c r="C92" s="229" t="s">
        <v>3085</v>
      </c>
      <c r="D92" s="229" t="s">
        <v>3099</v>
      </c>
      <c r="E92" s="229" t="s">
        <v>3002</v>
      </c>
      <c r="F92" s="230">
        <v>1</v>
      </c>
      <c r="G92" s="446">
        <v>20</v>
      </c>
      <c r="H92" s="219">
        <f t="shared" si="2"/>
        <v>20</v>
      </c>
      <c r="I92" s="232" t="s">
        <v>3109</v>
      </c>
    </row>
    <row r="93" spans="1:9" x14ac:dyDescent="0.2">
      <c r="A93" s="231">
        <v>42704</v>
      </c>
      <c r="B93" s="229" t="s">
        <v>3079</v>
      </c>
      <c r="C93" s="229" t="s">
        <v>3086</v>
      </c>
      <c r="D93" s="229" t="s">
        <v>3100</v>
      </c>
      <c r="E93" s="229" t="s">
        <v>3002</v>
      </c>
      <c r="F93" s="230">
        <v>1</v>
      </c>
      <c r="G93" s="446">
        <v>20</v>
      </c>
      <c r="H93" s="219">
        <f t="shared" si="2"/>
        <v>20</v>
      </c>
      <c r="I93" s="232" t="s">
        <v>3109</v>
      </c>
    </row>
    <row r="94" spans="1:9" x14ac:dyDescent="0.2">
      <c r="A94" s="231">
        <v>42704</v>
      </c>
      <c r="B94" s="229" t="s">
        <v>3079</v>
      </c>
      <c r="C94" s="229" t="s">
        <v>3087</v>
      </c>
      <c r="D94" s="229" t="s">
        <v>3101</v>
      </c>
      <c r="E94" s="229" t="s">
        <v>3002</v>
      </c>
      <c r="F94" s="230">
        <v>1</v>
      </c>
      <c r="G94" s="446">
        <v>20</v>
      </c>
      <c r="H94" s="219">
        <f t="shared" si="2"/>
        <v>20</v>
      </c>
      <c r="I94" s="232" t="s">
        <v>3109</v>
      </c>
    </row>
    <row r="95" spans="1:9" x14ac:dyDescent="0.2">
      <c r="A95" s="231">
        <v>42704</v>
      </c>
      <c r="B95" s="229" t="s">
        <v>3079</v>
      </c>
      <c r="C95" s="229" t="s">
        <v>3088</v>
      </c>
      <c r="D95" s="229" t="s">
        <v>3102</v>
      </c>
      <c r="E95" s="229" t="s">
        <v>3002</v>
      </c>
      <c r="F95" s="230">
        <v>1</v>
      </c>
      <c r="G95" s="446">
        <v>20</v>
      </c>
      <c r="H95" s="219">
        <f t="shared" si="2"/>
        <v>20</v>
      </c>
      <c r="I95" s="232" t="s">
        <v>3109</v>
      </c>
    </row>
    <row r="96" spans="1:9" x14ac:dyDescent="0.2">
      <c r="A96" s="231">
        <v>42704</v>
      </c>
      <c r="B96" s="229" t="s">
        <v>3079</v>
      </c>
      <c r="C96" s="229" t="s">
        <v>3089</v>
      </c>
      <c r="D96" s="229" t="s">
        <v>3103</v>
      </c>
      <c r="E96" s="229" t="s">
        <v>3002</v>
      </c>
      <c r="F96" s="230">
        <v>1</v>
      </c>
      <c r="G96" s="446">
        <v>20</v>
      </c>
      <c r="H96" s="219">
        <f t="shared" si="2"/>
        <v>20</v>
      </c>
      <c r="I96" s="232" t="s">
        <v>3109</v>
      </c>
    </row>
    <row r="97" spans="1:9" x14ac:dyDescent="0.2">
      <c r="A97" s="231">
        <v>42704</v>
      </c>
      <c r="B97" s="229" t="s">
        <v>3079</v>
      </c>
      <c r="C97" s="229" t="s">
        <v>3090</v>
      </c>
      <c r="D97" s="229" t="s">
        <v>3104</v>
      </c>
      <c r="E97" s="229" t="s">
        <v>3002</v>
      </c>
      <c r="F97" s="230">
        <v>1</v>
      </c>
      <c r="G97" s="446">
        <v>40</v>
      </c>
      <c r="H97" s="219">
        <f t="shared" si="2"/>
        <v>40</v>
      </c>
      <c r="I97" s="232" t="s">
        <v>3109</v>
      </c>
    </row>
    <row r="98" spans="1:9" x14ac:dyDescent="0.2">
      <c r="A98" s="231">
        <v>42704</v>
      </c>
      <c r="B98" s="229" t="s">
        <v>3079</v>
      </c>
      <c r="C98" s="229" t="s">
        <v>3091</v>
      </c>
      <c r="D98" s="229" t="s">
        <v>3105</v>
      </c>
      <c r="E98" s="229" t="s">
        <v>3002</v>
      </c>
      <c r="F98" s="230">
        <v>1</v>
      </c>
      <c r="G98" s="446">
        <v>20</v>
      </c>
      <c r="H98" s="219">
        <f t="shared" si="2"/>
        <v>20</v>
      </c>
      <c r="I98" s="232" t="s">
        <v>3109</v>
      </c>
    </row>
    <row r="99" spans="1:9" x14ac:dyDescent="0.2">
      <c r="A99" s="231">
        <v>42704</v>
      </c>
      <c r="B99" s="229" t="s">
        <v>3079</v>
      </c>
      <c r="C99" s="229" t="s">
        <v>3092</v>
      </c>
      <c r="D99" s="229" t="s">
        <v>3106</v>
      </c>
      <c r="E99" s="229" t="s">
        <v>3002</v>
      </c>
      <c r="F99" s="230">
        <v>1</v>
      </c>
      <c r="G99" s="446">
        <v>20</v>
      </c>
      <c r="H99" s="219">
        <f t="shared" si="2"/>
        <v>20</v>
      </c>
      <c r="I99" s="232" t="s">
        <v>3109</v>
      </c>
    </row>
    <row r="100" spans="1:9" x14ac:dyDescent="0.2">
      <c r="A100" s="231">
        <v>42704</v>
      </c>
      <c r="B100" s="229" t="s">
        <v>3016</v>
      </c>
      <c r="C100" s="229" t="s">
        <v>3030</v>
      </c>
      <c r="D100" s="229" t="s">
        <v>3041</v>
      </c>
      <c r="E100" s="229" t="s">
        <v>3002</v>
      </c>
      <c r="F100" s="230">
        <v>1</v>
      </c>
      <c r="G100" s="446">
        <v>42.75</v>
      </c>
      <c r="H100" s="219">
        <f t="shared" si="2"/>
        <v>42.75</v>
      </c>
      <c r="I100" s="232"/>
    </row>
    <row r="101" spans="1:9" x14ac:dyDescent="0.2">
      <c r="A101" s="231">
        <v>42704</v>
      </c>
      <c r="B101" s="229" t="s">
        <v>3029</v>
      </c>
      <c r="C101" s="229" t="s">
        <v>3034</v>
      </c>
      <c r="D101" s="229" t="s">
        <v>3046</v>
      </c>
      <c r="E101" s="229" t="s">
        <v>3002</v>
      </c>
      <c r="F101" s="230">
        <v>1</v>
      </c>
      <c r="G101" s="446">
        <v>31.06</v>
      </c>
      <c r="H101" s="219">
        <f t="shared" si="2"/>
        <v>31.06</v>
      </c>
      <c r="I101" s="232" t="s">
        <v>3074</v>
      </c>
    </row>
    <row r="102" spans="1:9" x14ac:dyDescent="0.2">
      <c r="A102" s="231">
        <v>42704</v>
      </c>
      <c r="B102" s="229" t="s">
        <v>3029</v>
      </c>
      <c r="C102" s="229" t="s">
        <v>3040</v>
      </c>
      <c r="D102" s="229" t="s">
        <v>2859</v>
      </c>
      <c r="E102" s="229" t="s">
        <v>3002</v>
      </c>
      <c r="F102" s="230">
        <v>1</v>
      </c>
      <c r="G102" s="446">
        <v>52.86</v>
      </c>
      <c r="H102" s="219">
        <f t="shared" si="2"/>
        <v>52.86</v>
      </c>
      <c r="I102" s="232" t="s">
        <v>3110</v>
      </c>
    </row>
    <row r="103" spans="1:9" x14ac:dyDescent="0.2">
      <c r="A103" s="231">
        <v>42704</v>
      </c>
      <c r="B103" s="229" t="s">
        <v>3029</v>
      </c>
      <c r="C103" s="229" t="s">
        <v>2862</v>
      </c>
      <c r="D103" s="229" t="s">
        <v>2863</v>
      </c>
      <c r="E103" s="229" t="s">
        <v>3002</v>
      </c>
      <c r="F103" s="230">
        <v>1</v>
      </c>
      <c r="G103" s="446">
        <v>52.86</v>
      </c>
      <c r="H103" s="219">
        <f t="shared" si="2"/>
        <v>52.86</v>
      </c>
      <c r="I103" s="232" t="s">
        <v>3111</v>
      </c>
    </row>
    <row r="104" spans="1:9" x14ac:dyDescent="0.2">
      <c r="A104" s="231">
        <v>42704</v>
      </c>
      <c r="B104" s="229" t="s">
        <v>3027</v>
      </c>
      <c r="C104" s="229" t="s">
        <v>3036</v>
      </c>
      <c r="D104" s="229" t="s">
        <v>3048</v>
      </c>
      <c r="E104" s="229" t="s">
        <v>3002</v>
      </c>
      <c r="F104" s="230">
        <v>2</v>
      </c>
      <c r="G104" s="446">
        <v>31.6</v>
      </c>
      <c r="H104" s="219">
        <f t="shared" si="2"/>
        <v>63.2</v>
      </c>
      <c r="I104" s="232" t="s">
        <v>3112</v>
      </c>
    </row>
    <row r="105" spans="1:9" x14ac:dyDescent="0.2">
      <c r="A105" s="231">
        <v>42704</v>
      </c>
      <c r="B105" s="229" t="s">
        <v>3027</v>
      </c>
      <c r="C105" s="229" t="s">
        <v>3060</v>
      </c>
      <c r="D105" s="229" t="s">
        <v>3063</v>
      </c>
      <c r="E105" s="229" t="s">
        <v>3002</v>
      </c>
      <c r="F105" s="230">
        <v>1</v>
      </c>
      <c r="G105" s="446">
        <v>31.6</v>
      </c>
      <c r="H105" s="219">
        <f t="shared" si="2"/>
        <v>31.6</v>
      </c>
      <c r="I105" s="232" t="s">
        <v>690</v>
      </c>
    </row>
    <row r="106" spans="1:9" x14ac:dyDescent="0.2">
      <c r="A106" s="231">
        <v>42704</v>
      </c>
      <c r="B106" s="229" t="s">
        <v>3027</v>
      </c>
      <c r="C106" s="229" t="s">
        <v>3038</v>
      </c>
      <c r="D106" s="229" t="s">
        <v>3050</v>
      </c>
      <c r="E106" s="229" t="s">
        <v>3002</v>
      </c>
      <c r="F106" s="230">
        <v>1</v>
      </c>
      <c r="G106" s="446">
        <v>31.6</v>
      </c>
      <c r="H106" s="219">
        <f t="shared" si="2"/>
        <v>31.6</v>
      </c>
      <c r="I106" s="232" t="s">
        <v>690</v>
      </c>
    </row>
    <row r="107" spans="1:9" x14ac:dyDescent="0.2">
      <c r="A107" s="231">
        <v>42704</v>
      </c>
      <c r="B107" s="229" t="s">
        <v>3027</v>
      </c>
      <c r="C107" s="229" t="s">
        <v>3037</v>
      </c>
      <c r="D107" s="229" t="s">
        <v>3049</v>
      </c>
      <c r="E107" s="229" t="s">
        <v>3002</v>
      </c>
      <c r="F107" s="230">
        <v>1</v>
      </c>
      <c r="G107" s="446">
        <v>31.6</v>
      </c>
      <c r="H107" s="219">
        <f t="shared" si="2"/>
        <v>31.6</v>
      </c>
      <c r="I107" s="232" t="s">
        <v>911</v>
      </c>
    </row>
    <row r="108" spans="1:9" x14ac:dyDescent="0.2">
      <c r="A108" s="231">
        <v>42704</v>
      </c>
      <c r="B108" s="229" t="s">
        <v>2767</v>
      </c>
      <c r="C108" s="229" t="s">
        <v>3093</v>
      </c>
      <c r="D108" s="229" t="s">
        <v>3107</v>
      </c>
      <c r="E108" s="229" t="s">
        <v>3002</v>
      </c>
      <c r="F108" s="230">
        <v>1</v>
      </c>
      <c r="G108" s="446">
        <v>101.73</v>
      </c>
      <c r="H108" s="219">
        <f t="shared" si="2"/>
        <v>101.73</v>
      </c>
      <c r="I108" s="232"/>
    </row>
    <row r="109" spans="1:9" x14ac:dyDescent="0.2">
      <c r="A109" s="231">
        <v>42704</v>
      </c>
      <c r="B109" s="229" t="s">
        <v>3016</v>
      </c>
      <c r="C109" s="229" t="s">
        <v>3030</v>
      </c>
      <c r="D109" s="229" t="s">
        <v>3041</v>
      </c>
      <c r="E109" s="229" t="s">
        <v>2713</v>
      </c>
      <c r="F109" s="230">
        <v>2</v>
      </c>
      <c r="G109" s="446">
        <v>42.75</v>
      </c>
      <c r="H109" s="219">
        <f t="shared" si="2"/>
        <v>85.5</v>
      </c>
      <c r="I109" s="232"/>
    </row>
    <row r="110" spans="1:9" x14ac:dyDescent="0.2">
      <c r="A110" s="231">
        <v>42704</v>
      </c>
      <c r="B110" s="229" t="s">
        <v>3016</v>
      </c>
      <c r="C110" s="229" t="s">
        <v>3031</v>
      </c>
      <c r="D110" s="229" t="s">
        <v>3042</v>
      </c>
      <c r="E110" s="229" t="s">
        <v>2713</v>
      </c>
      <c r="F110" s="230">
        <v>13</v>
      </c>
      <c r="G110" s="446">
        <v>4</v>
      </c>
      <c r="H110" s="219">
        <f t="shared" si="2"/>
        <v>52</v>
      </c>
      <c r="I110" s="232" t="s">
        <v>3052</v>
      </c>
    </row>
    <row r="111" spans="1:9" x14ac:dyDescent="0.2">
      <c r="A111" s="231">
        <v>42704</v>
      </c>
      <c r="B111" s="229" t="s">
        <v>3016</v>
      </c>
      <c r="C111" s="229" t="s">
        <v>3032</v>
      </c>
      <c r="D111" s="229" t="s">
        <v>3043</v>
      </c>
      <c r="E111" s="229" t="s">
        <v>2713</v>
      </c>
      <c r="F111" s="230">
        <v>1</v>
      </c>
      <c r="G111" s="446">
        <v>10</v>
      </c>
      <c r="H111" s="219">
        <f t="shared" si="2"/>
        <v>10</v>
      </c>
      <c r="I111" s="232" t="s">
        <v>3052</v>
      </c>
    </row>
    <row r="112" spans="1:9" x14ac:dyDescent="0.2">
      <c r="A112" s="231">
        <v>42704</v>
      </c>
      <c r="B112" s="229" t="s">
        <v>2861</v>
      </c>
      <c r="C112" s="229" t="s">
        <v>2686</v>
      </c>
      <c r="D112" s="229" t="s">
        <v>2697</v>
      </c>
      <c r="E112" s="229" t="s">
        <v>2713</v>
      </c>
      <c r="F112" s="230">
        <v>3</v>
      </c>
      <c r="G112" s="446">
        <v>31.06</v>
      </c>
      <c r="H112" s="219">
        <f t="shared" si="2"/>
        <v>93.179999999999993</v>
      </c>
      <c r="I112" s="232" t="s">
        <v>3053</v>
      </c>
    </row>
    <row r="113" spans="1:9" x14ac:dyDescent="0.2">
      <c r="A113" s="231">
        <v>42704</v>
      </c>
      <c r="B113" s="229" t="s">
        <v>3023</v>
      </c>
      <c r="C113" s="229" t="s">
        <v>3033</v>
      </c>
      <c r="D113" s="229" t="s">
        <v>3044</v>
      </c>
      <c r="E113" s="229" t="s">
        <v>2713</v>
      </c>
      <c r="F113" s="230">
        <v>1</v>
      </c>
      <c r="G113" s="446">
        <v>31.06</v>
      </c>
      <c r="H113" s="219">
        <f t="shared" si="2"/>
        <v>31.06</v>
      </c>
      <c r="I113" s="232"/>
    </row>
    <row r="114" spans="1:9" x14ac:dyDescent="0.2">
      <c r="A114" s="231">
        <v>42704</v>
      </c>
      <c r="B114" s="229" t="s">
        <v>3023</v>
      </c>
      <c r="C114" s="229" t="s">
        <v>2687</v>
      </c>
      <c r="D114" s="229" t="s">
        <v>2698</v>
      </c>
      <c r="E114" s="229" t="s">
        <v>2713</v>
      </c>
      <c r="F114" s="230">
        <v>1</v>
      </c>
      <c r="G114" s="446">
        <v>31.06</v>
      </c>
      <c r="H114" s="219">
        <f t="shared" si="2"/>
        <v>31.06</v>
      </c>
      <c r="I114" s="232"/>
    </row>
    <row r="115" spans="1:9" x14ac:dyDescent="0.2">
      <c r="A115" s="231">
        <v>42704</v>
      </c>
      <c r="B115" s="229" t="s">
        <v>3023</v>
      </c>
      <c r="C115" s="229" t="s">
        <v>2688</v>
      </c>
      <c r="D115" s="229" t="s">
        <v>3045</v>
      </c>
      <c r="E115" s="229" t="s">
        <v>2713</v>
      </c>
      <c r="F115" s="230">
        <v>1</v>
      </c>
      <c r="G115" s="446">
        <v>31.06</v>
      </c>
      <c r="H115" s="219">
        <f t="shared" si="2"/>
        <v>31.06</v>
      </c>
      <c r="I115" s="232"/>
    </row>
    <row r="116" spans="1:9" x14ac:dyDescent="0.2">
      <c r="A116" s="231">
        <v>42704</v>
      </c>
      <c r="B116" s="229" t="s">
        <v>3023</v>
      </c>
      <c r="C116" s="229" t="s">
        <v>3034</v>
      </c>
      <c r="D116" s="229" t="s">
        <v>3046</v>
      </c>
      <c r="E116" s="229" t="s">
        <v>2713</v>
      </c>
      <c r="F116" s="230">
        <v>3</v>
      </c>
      <c r="G116" s="446">
        <v>31.06</v>
      </c>
      <c r="H116" s="219">
        <f t="shared" si="2"/>
        <v>93.179999999999993</v>
      </c>
      <c r="I116" s="232"/>
    </row>
    <row r="117" spans="1:9" x14ac:dyDescent="0.2">
      <c r="A117" s="231">
        <v>42704</v>
      </c>
      <c r="B117" s="229" t="s">
        <v>3023</v>
      </c>
      <c r="C117" s="229" t="s">
        <v>2885</v>
      </c>
      <c r="D117" s="229" t="s">
        <v>2886</v>
      </c>
      <c r="E117" s="229" t="s">
        <v>2713</v>
      </c>
      <c r="F117" s="230">
        <v>2</v>
      </c>
      <c r="G117" s="446">
        <v>31.06</v>
      </c>
      <c r="H117" s="219">
        <f t="shared" si="2"/>
        <v>62.12</v>
      </c>
      <c r="I117" s="232"/>
    </row>
    <row r="118" spans="1:9" x14ac:dyDescent="0.2">
      <c r="A118" s="231">
        <v>42704</v>
      </c>
      <c r="B118" s="229" t="s">
        <v>3023</v>
      </c>
      <c r="C118" s="229" t="s">
        <v>2887</v>
      </c>
      <c r="D118" s="229" t="s">
        <v>2888</v>
      </c>
      <c r="E118" s="229" t="s">
        <v>2713</v>
      </c>
      <c r="F118" s="230">
        <v>1</v>
      </c>
      <c r="G118" s="446">
        <v>31.06</v>
      </c>
      <c r="H118" s="219">
        <f t="shared" si="2"/>
        <v>31.06</v>
      </c>
      <c r="I118" s="232"/>
    </row>
    <row r="119" spans="1:9" x14ac:dyDescent="0.2">
      <c r="A119" s="231">
        <v>42704</v>
      </c>
      <c r="B119" s="229" t="s">
        <v>3023</v>
      </c>
      <c r="C119" s="229" t="s">
        <v>2904</v>
      </c>
      <c r="D119" s="229" t="s">
        <v>2905</v>
      </c>
      <c r="E119" s="229" t="s">
        <v>2713</v>
      </c>
      <c r="F119" s="230">
        <v>2</v>
      </c>
      <c r="G119" s="446">
        <v>17.72</v>
      </c>
      <c r="H119" s="219">
        <f t="shared" si="2"/>
        <v>35.44</v>
      </c>
      <c r="I119" s="232"/>
    </row>
    <row r="120" spans="1:9" x14ac:dyDescent="0.2">
      <c r="A120" s="231">
        <v>42704</v>
      </c>
      <c r="B120" s="229" t="s">
        <v>3023</v>
      </c>
      <c r="C120" s="229" t="s">
        <v>2858</v>
      </c>
      <c r="D120" s="229" t="s">
        <v>2860</v>
      </c>
      <c r="E120" s="229" t="s">
        <v>2713</v>
      </c>
      <c r="F120" s="230">
        <v>2</v>
      </c>
      <c r="G120" s="446">
        <v>52.86</v>
      </c>
      <c r="H120" s="219">
        <f t="shared" si="2"/>
        <v>105.72</v>
      </c>
      <c r="I120" s="232"/>
    </row>
    <row r="121" spans="1:9" x14ac:dyDescent="0.2">
      <c r="A121" s="231">
        <v>42704</v>
      </c>
      <c r="B121" s="229" t="s">
        <v>3023</v>
      </c>
      <c r="C121" s="229" t="s">
        <v>3035</v>
      </c>
      <c r="D121" s="229" t="s">
        <v>3047</v>
      </c>
      <c r="E121" s="229" t="s">
        <v>2713</v>
      </c>
      <c r="F121" s="230">
        <v>2</v>
      </c>
      <c r="G121" s="446">
        <v>52.86</v>
      </c>
      <c r="H121" s="219">
        <f t="shared" si="2"/>
        <v>105.72</v>
      </c>
      <c r="I121" s="232"/>
    </row>
    <row r="122" spans="1:9" x14ac:dyDescent="0.2">
      <c r="A122" s="231">
        <v>42704</v>
      </c>
      <c r="B122" s="229" t="s">
        <v>3027</v>
      </c>
      <c r="C122" s="229" t="s">
        <v>3036</v>
      </c>
      <c r="D122" s="229" t="s">
        <v>3048</v>
      </c>
      <c r="E122" s="229" t="s">
        <v>2713</v>
      </c>
      <c r="F122" s="230">
        <v>3</v>
      </c>
      <c r="G122" s="446">
        <v>31.6</v>
      </c>
      <c r="H122" s="219">
        <f t="shared" si="2"/>
        <v>94.800000000000011</v>
      </c>
      <c r="I122" s="232"/>
    </row>
    <row r="123" spans="1:9" x14ac:dyDescent="0.2">
      <c r="A123" s="231">
        <v>42704</v>
      </c>
      <c r="B123" s="229" t="s">
        <v>3027</v>
      </c>
      <c r="C123" s="229" t="s">
        <v>3037</v>
      </c>
      <c r="D123" s="229" t="s">
        <v>3049</v>
      </c>
      <c r="E123" s="229" t="s">
        <v>2713</v>
      </c>
      <c r="F123" s="230">
        <v>3</v>
      </c>
      <c r="G123" s="446">
        <v>31.6</v>
      </c>
      <c r="H123" s="219">
        <f t="shared" si="2"/>
        <v>94.800000000000011</v>
      </c>
      <c r="I123" s="232"/>
    </row>
    <row r="124" spans="1:9" x14ac:dyDescent="0.2">
      <c r="A124" s="231">
        <v>42704</v>
      </c>
      <c r="B124" s="229" t="s">
        <v>3028</v>
      </c>
      <c r="C124" s="229" t="s">
        <v>3037</v>
      </c>
      <c r="D124" s="229" t="s">
        <v>3049</v>
      </c>
      <c r="E124" s="229" t="s">
        <v>2713</v>
      </c>
      <c r="F124" s="230">
        <v>1</v>
      </c>
      <c r="G124" s="446">
        <v>31.6</v>
      </c>
      <c r="H124" s="219">
        <f t="shared" si="2"/>
        <v>31.6</v>
      </c>
      <c r="I124" s="232"/>
    </row>
    <row r="125" spans="1:9" x14ac:dyDescent="0.2">
      <c r="A125" s="231">
        <v>42704</v>
      </c>
      <c r="B125" s="229" t="s">
        <v>3028</v>
      </c>
      <c r="C125" s="229" t="s">
        <v>3038</v>
      </c>
      <c r="D125" s="229" t="s">
        <v>3050</v>
      </c>
      <c r="E125" s="229" t="s">
        <v>2713</v>
      </c>
      <c r="F125" s="230">
        <v>2</v>
      </c>
      <c r="G125" s="446">
        <v>31.6</v>
      </c>
      <c r="H125" s="219">
        <f t="shared" si="2"/>
        <v>63.2</v>
      </c>
      <c r="I125" s="232"/>
    </row>
    <row r="126" spans="1:9" x14ac:dyDescent="0.2">
      <c r="A126" s="231">
        <v>42704</v>
      </c>
      <c r="B126" s="229" t="s">
        <v>3029</v>
      </c>
      <c r="C126" s="229" t="s">
        <v>2687</v>
      </c>
      <c r="D126" s="229" t="s">
        <v>2698</v>
      </c>
      <c r="E126" s="229" t="s">
        <v>2713</v>
      </c>
      <c r="F126" s="230">
        <v>2</v>
      </c>
      <c r="G126" s="446">
        <v>31.06</v>
      </c>
      <c r="H126" s="219">
        <f t="shared" si="2"/>
        <v>62.12</v>
      </c>
      <c r="I126" s="232" t="s">
        <v>3054</v>
      </c>
    </row>
    <row r="127" spans="1:9" x14ac:dyDescent="0.2">
      <c r="A127" s="231">
        <v>42704</v>
      </c>
      <c r="B127" s="229" t="s">
        <v>3029</v>
      </c>
      <c r="C127" s="229" t="s">
        <v>2689</v>
      </c>
      <c r="D127" s="229" t="s">
        <v>2700</v>
      </c>
      <c r="E127" s="229" t="s">
        <v>2713</v>
      </c>
      <c r="F127" s="230">
        <v>5</v>
      </c>
      <c r="G127" s="446">
        <v>31.06</v>
      </c>
      <c r="H127" s="219">
        <f t="shared" si="2"/>
        <v>155.29999999999998</v>
      </c>
      <c r="I127" s="232" t="s">
        <v>3055</v>
      </c>
    </row>
    <row r="128" spans="1:9" x14ac:dyDescent="0.2">
      <c r="A128" s="231">
        <v>42704</v>
      </c>
      <c r="B128" s="229" t="s">
        <v>3029</v>
      </c>
      <c r="C128" s="229" t="s">
        <v>3034</v>
      </c>
      <c r="D128" s="229" t="s">
        <v>3046</v>
      </c>
      <c r="E128" s="229" t="s">
        <v>2713</v>
      </c>
      <c r="F128" s="230">
        <v>4</v>
      </c>
      <c r="G128" s="446">
        <v>31.06</v>
      </c>
      <c r="H128" s="219">
        <f t="shared" si="2"/>
        <v>124.24</v>
      </c>
      <c r="I128" s="232" t="s">
        <v>3053</v>
      </c>
    </row>
    <row r="129" spans="1:9" x14ac:dyDescent="0.2">
      <c r="A129" s="231">
        <v>42704</v>
      </c>
      <c r="B129" s="229" t="s">
        <v>3029</v>
      </c>
      <c r="C129" s="229" t="s">
        <v>3034</v>
      </c>
      <c r="D129" s="229" t="s">
        <v>3046</v>
      </c>
      <c r="E129" s="229" t="s">
        <v>2713</v>
      </c>
      <c r="F129" s="230">
        <v>1</v>
      </c>
      <c r="G129" s="446">
        <v>31.06</v>
      </c>
      <c r="H129" s="219">
        <f t="shared" si="2"/>
        <v>31.06</v>
      </c>
      <c r="I129" s="232"/>
    </row>
    <row r="130" spans="1:9" x14ac:dyDescent="0.2">
      <c r="A130" s="231">
        <v>42704</v>
      </c>
      <c r="B130" s="229" t="s">
        <v>3029</v>
      </c>
      <c r="C130" s="229" t="s">
        <v>3039</v>
      </c>
      <c r="D130" s="229" t="s">
        <v>3051</v>
      </c>
      <c r="E130" s="229" t="s">
        <v>2713</v>
      </c>
      <c r="F130" s="230">
        <v>3</v>
      </c>
      <c r="G130" s="446">
        <v>31.06</v>
      </c>
      <c r="H130" s="219">
        <f t="shared" si="2"/>
        <v>93.179999999999993</v>
      </c>
      <c r="I130" s="232"/>
    </row>
    <row r="131" spans="1:9" x14ac:dyDescent="0.2">
      <c r="A131" s="231">
        <v>42704</v>
      </c>
      <c r="B131" s="229" t="s">
        <v>3029</v>
      </c>
      <c r="C131" s="229" t="s">
        <v>3040</v>
      </c>
      <c r="D131" s="229" t="s">
        <v>2859</v>
      </c>
      <c r="E131" s="229" t="s">
        <v>2713</v>
      </c>
      <c r="F131" s="230">
        <v>1</v>
      </c>
      <c r="G131" s="446">
        <v>52.86</v>
      </c>
      <c r="H131" s="219">
        <f t="shared" si="2"/>
        <v>52.86</v>
      </c>
      <c r="I131" s="232" t="s">
        <v>3056</v>
      </c>
    </row>
    <row r="132" spans="1:9" x14ac:dyDescent="0.2">
      <c r="A132" s="231">
        <v>42704</v>
      </c>
      <c r="B132" s="229" t="s">
        <v>3029</v>
      </c>
      <c r="C132" s="229" t="s">
        <v>3040</v>
      </c>
      <c r="D132" s="229" t="s">
        <v>2859</v>
      </c>
      <c r="E132" s="229" t="s">
        <v>2713</v>
      </c>
      <c r="F132" s="230">
        <v>1</v>
      </c>
      <c r="G132" s="446">
        <v>52.86</v>
      </c>
      <c r="H132" s="219">
        <f t="shared" si="2"/>
        <v>52.86</v>
      </c>
      <c r="I132" s="232"/>
    </row>
    <row r="133" spans="1:9" x14ac:dyDescent="0.2">
      <c r="A133" s="231">
        <v>42704</v>
      </c>
      <c r="B133" s="229" t="s">
        <v>3029</v>
      </c>
      <c r="C133" s="229" t="s">
        <v>3035</v>
      </c>
      <c r="D133" s="229" t="s">
        <v>3047</v>
      </c>
      <c r="E133" s="229" t="s">
        <v>2713</v>
      </c>
      <c r="F133" s="230">
        <v>4</v>
      </c>
      <c r="G133" s="446">
        <v>52.86</v>
      </c>
      <c r="H133" s="219">
        <f t="shared" ref="H133:H196" si="3">F133*G133</f>
        <v>211.44</v>
      </c>
      <c r="I133" s="232" t="s">
        <v>3057</v>
      </c>
    </row>
    <row r="134" spans="1:9" x14ac:dyDescent="0.2">
      <c r="A134" s="231">
        <v>42704</v>
      </c>
      <c r="B134" s="229" t="s">
        <v>3029</v>
      </c>
      <c r="C134" s="229" t="s">
        <v>2862</v>
      </c>
      <c r="D134" s="229" t="s">
        <v>2863</v>
      </c>
      <c r="E134" s="229" t="s">
        <v>2713</v>
      </c>
      <c r="F134" s="230">
        <v>1</v>
      </c>
      <c r="G134" s="446">
        <v>52.86</v>
      </c>
      <c r="H134" s="219">
        <f t="shared" si="3"/>
        <v>52.86</v>
      </c>
      <c r="I134" s="232" t="s">
        <v>3056</v>
      </c>
    </row>
    <row r="135" spans="1:9" x14ac:dyDescent="0.2">
      <c r="A135" s="447">
        <v>42704</v>
      </c>
      <c r="B135" s="229" t="s">
        <v>3016</v>
      </c>
      <c r="C135" s="229" t="s">
        <v>3058</v>
      </c>
      <c r="D135" s="229" t="s">
        <v>3061</v>
      </c>
      <c r="E135" s="229" t="s">
        <v>2717</v>
      </c>
      <c r="F135" s="230">
        <v>2</v>
      </c>
      <c r="G135" s="446">
        <v>28</v>
      </c>
      <c r="H135" s="219">
        <f t="shared" si="3"/>
        <v>56</v>
      </c>
      <c r="I135" s="229" t="s">
        <v>3065</v>
      </c>
    </row>
    <row r="136" spans="1:9" x14ac:dyDescent="0.2">
      <c r="A136" s="447">
        <v>42704</v>
      </c>
      <c r="B136" s="229" t="s">
        <v>3023</v>
      </c>
      <c r="C136" s="229" t="s">
        <v>3059</v>
      </c>
      <c r="D136" s="229" t="s">
        <v>3062</v>
      </c>
      <c r="E136" s="229" t="s">
        <v>2717</v>
      </c>
      <c r="F136" s="230">
        <v>1</v>
      </c>
      <c r="G136" s="446">
        <v>31.06</v>
      </c>
      <c r="H136" s="219">
        <f t="shared" si="3"/>
        <v>31.06</v>
      </c>
      <c r="I136" s="229" t="s">
        <v>2181</v>
      </c>
    </row>
    <row r="137" spans="1:9" x14ac:dyDescent="0.2">
      <c r="A137" s="447">
        <v>42704</v>
      </c>
      <c r="B137" s="229" t="s">
        <v>3023</v>
      </c>
      <c r="C137" s="229" t="s">
        <v>2687</v>
      </c>
      <c r="D137" s="229" t="s">
        <v>2698</v>
      </c>
      <c r="E137" s="229" t="s">
        <v>2717</v>
      </c>
      <c r="F137" s="230">
        <v>3</v>
      </c>
      <c r="G137" s="446">
        <v>31.06</v>
      </c>
      <c r="H137" s="219">
        <f t="shared" si="3"/>
        <v>93.179999999999993</v>
      </c>
      <c r="I137" s="229" t="s">
        <v>3066</v>
      </c>
    </row>
    <row r="138" spans="1:9" x14ac:dyDescent="0.2">
      <c r="A138" s="447">
        <v>42704</v>
      </c>
      <c r="B138" s="229" t="s">
        <v>3023</v>
      </c>
      <c r="C138" s="229" t="s">
        <v>2686</v>
      </c>
      <c r="D138" s="229" t="s">
        <v>2697</v>
      </c>
      <c r="E138" s="229" t="s">
        <v>2717</v>
      </c>
      <c r="F138" s="230">
        <v>1</v>
      </c>
      <c r="G138" s="446">
        <v>31.06</v>
      </c>
      <c r="H138" s="219">
        <f t="shared" si="3"/>
        <v>31.06</v>
      </c>
      <c r="I138" s="229" t="s">
        <v>2181</v>
      </c>
    </row>
    <row r="139" spans="1:9" x14ac:dyDescent="0.2">
      <c r="A139" s="447">
        <v>42704</v>
      </c>
      <c r="B139" s="229" t="s">
        <v>3023</v>
      </c>
      <c r="C139" s="229" t="s">
        <v>2885</v>
      </c>
      <c r="D139" s="229" t="s">
        <v>2886</v>
      </c>
      <c r="E139" s="229" t="s">
        <v>2717</v>
      </c>
      <c r="F139" s="230">
        <v>1</v>
      </c>
      <c r="G139" s="446">
        <v>31.06</v>
      </c>
      <c r="H139" s="219">
        <f t="shared" si="3"/>
        <v>31.06</v>
      </c>
      <c r="I139" s="229" t="s">
        <v>2181</v>
      </c>
    </row>
    <row r="140" spans="1:9" x14ac:dyDescent="0.2">
      <c r="A140" s="447">
        <v>42704</v>
      </c>
      <c r="B140" s="229" t="s">
        <v>3023</v>
      </c>
      <c r="C140" s="229" t="s">
        <v>2902</v>
      </c>
      <c r="D140" s="229" t="s">
        <v>2903</v>
      </c>
      <c r="E140" s="229" t="s">
        <v>2717</v>
      </c>
      <c r="F140" s="230">
        <v>3</v>
      </c>
      <c r="G140" s="446">
        <v>17.72</v>
      </c>
      <c r="H140" s="219">
        <f t="shared" si="3"/>
        <v>53.16</v>
      </c>
      <c r="I140" s="229" t="s">
        <v>3067</v>
      </c>
    </row>
    <row r="141" spans="1:9" x14ac:dyDescent="0.2">
      <c r="A141" s="447">
        <v>42704</v>
      </c>
      <c r="B141" s="229" t="s">
        <v>3023</v>
      </c>
      <c r="C141" s="229" t="s">
        <v>2904</v>
      </c>
      <c r="D141" s="229" t="s">
        <v>2905</v>
      </c>
      <c r="E141" s="229" t="s">
        <v>2717</v>
      </c>
      <c r="F141" s="230">
        <v>6</v>
      </c>
      <c r="G141" s="446">
        <v>17.72</v>
      </c>
      <c r="H141" s="219">
        <f t="shared" si="3"/>
        <v>106.32</v>
      </c>
      <c r="I141" s="229" t="s">
        <v>3068</v>
      </c>
    </row>
    <row r="142" spans="1:9" x14ac:dyDescent="0.2">
      <c r="A142" s="447">
        <v>42704</v>
      </c>
      <c r="B142" s="229" t="s">
        <v>3023</v>
      </c>
      <c r="C142" s="229" t="s">
        <v>2858</v>
      </c>
      <c r="D142" s="229" t="s">
        <v>2860</v>
      </c>
      <c r="E142" s="229" t="s">
        <v>2717</v>
      </c>
      <c r="F142" s="230">
        <v>1</v>
      </c>
      <c r="G142" s="446">
        <v>52.86</v>
      </c>
      <c r="H142" s="219">
        <f t="shared" si="3"/>
        <v>52.86</v>
      </c>
      <c r="I142" s="229" t="s">
        <v>3069</v>
      </c>
    </row>
    <row r="143" spans="1:9" x14ac:dyDescent="0.2">
      <c r="A143" s="447">
        <v>42704</v>
      </c>
      <c r="B143" s="229" t="s">
        <v>3027</v>
      </c>
      <c r="C143" s="229" t="s">
        <v>3036</v>
      </c>
      <c r="D143" s="229" t="s">
        <v>3048</v>
      </c>
      <c r="E143" s="229" t="s">
        <v>2717</v>
      </c>
      <c r="F143" s="230">
        <v>8</v>
      </c>
      <c r="G143" s="446">
        <v>31.6</v>
      </c>
      <c r="H143" s="219">
        <f t="shared" si="3"/>
        <v>252.8</v>
      </c>
      <c r="I143" s="229" t="s">
        <v>3070</v>
      </c>
    </row>
    <row r="144" spans="1:9" x14ac:dyDescent="0.2">
      <c r="A144" s="447">
        <v>42704</v>
      </c>
      <c r="B144" s="229" t="s">
        <v>3027</v>
      </c>
      <c r="C144" s="229" t="s">
        <v>3036</v>
      </c>
      <c r="D144" s="229" t="s">
        <v>3048</v>
      </c>
      <c r="E144" s="229" t="s">
        <v>2717</v>
      </c>
      <c r="F144" s="230">
        <v>4</v>
      </c>
      <c r="G144" s="446">
        <v>31.6</v>
      </c>
      <c r="H144" s="219">
        <f t="shared" si="3"/>
        <v>126.4</v>
      </c>
      <c r="I144" s="229" t="s">
        <v>3071</v>
      </c>
    </row>
    <row r="145" spans="1:9" x14ac:dyDescent="0.2">
      <c r="A145" s="447">
        <v>42704</v>
      </c>
      <c r="B145" s="229" t="s">
        <v>3027</v>
      </c>
      <c r="C145" s="229" t="s">
        <v>3060</v>
      </c>
      <c r="D145" s="229" t="s">
        <v>3063</v>
      </c>
      <c r="E145" s="229" t="s">
        <v>2717</v>
      </c>
      <c r="F145" s="230">
        <v>7</v>
      </c>
      <c r="G145" s="446">
        <v>31.6</v>
      </c>
      <c r="H145" s="219">
        <f t="shared" si="3"/>
        <v>221.20000000000002</v>
      </c>
      <c r="I145" s="229" t="s">
        <v>962</v>
      </c>
    </row>
    <row r="146" spans="1:9" x14ac:dyDescent="0.2">
      <c r="A146" s="447">
        <v>42704</v>
      </c>
      <c r="B146" s="229" t="s">
        <v>3027</v>
      </c>
      <c r="C146" s="229" t="s">
        <v>3060</v>
      </c>
      <c r="D146" s="229" t="s">
        <v>3063</v>
      </c>
      <c r="E146" s="229" t="s">
        <v>2717</v>
      </c>
      <c r="F146" s="230">
        <v>1</v>
      </c>
      <c r="G146" s="446">
        <v>31.6</v>
      </c>
      <c r="H146" s="219">
        <f t="shared" si="3"/>
        <v>31.6</v>
      </c>
      <c r="I146" s="229" t="s">
        <v>690</v>
      </c>
    </row>
    <row r="147" spans="1:9" x14ac:dyDescent="0.2">
      <c r="A147" s="447">
        <v>42704</v>
      </c>
      <c r="B147" s="229" t="s">
        <v>3027</v>
      </c>
      <c r="C147" s="229" t="s">
        <v>3038</v>
      </c>
      <c r="D147" s="229" t="s">
        <v>3050</v>
      </c>
      <c r="E147" s="229" t="s">
        <v>2717</v>
      </c>
      <c r="F147" s="230">
        <v>9</v>
      </c>
      <c r="G147" s="446">
        <v>31.6</v>
      </c>
      <c r="H147" s="219">
        <f t="shared" si="3"/>
        <v>284.40000000000003</v>
      </c>
      <c r="I147" s="229" t="s">
        <v>3072</v>
      </c>
    </row>
    <row r="148" spans="1:9" x14ac:dyDescent="0.2">
      <c r="A148" s="447">
        <v>42704</v>
      </c>
      <c r="B148" s="229" t="s">
        <v>3027</v>
      </c>
      <c r="C148" s="229" t="s">
        <v>3037</v>
      </c>
      <c r="D148" s="229" t="s">
        <v>3049</v>
      </c>
      <c r="E148" s="229" t="s">
        <v>2717</v>
      </c>
      <c r="F148" s="230">
        <v>9</v>
      </c>
      <c r="G148" s="446">
        <v>31.6</v>
      </c>
      <c r="H148" s="219">
        <f t="shared" si="3"/>
        <v>284.40000000000003</v>
      </c>
      <c r="I148" s="229" t="s">
        <v>3072</v>
      </c>
    </row>
    <row r="149" spans="1:9" x14ac:dyDescent="0.2">
      <c r="A149" s="447">
        <v>42704</v>
      </c>
      <c r="B149" s="229" t="s">
        <v>3029</v>
      </c>
      <c r="C149" s="229" t="s">
        <v>2687</v>
      </c>
      <c r="D149" s="229" t="s">
        <v>2698</v>
      </c>
      <c r="E149" s="229" t="s">
        <v>2717</v>
      </c>
      <c r="F149" s="230">
        <v>2</v>
      </c>
      <c r="G149" s="446">
        <v>31.06</v>
      </c>
      <c r="H149" s="219">
        <f t="shared" si="3"/>
        <v>62.12</v>
      </c>
      <c r="I149" s="229" t="s">
        <v>3073</v>
      </c>
    </row>
    <row r="150" spans="1:9" x14ac:dyDescent="0.2">
      <c r="A150" s="447">
        <v>42704</v>
      </c>
      <c r="B150" s="229" t="s">
        <v>3029</v>
      </c>
      <c r="C150" s="229" t="s">
        <v>2686</v>
      </c>
      <c r="D150" s="229" t="s">
        <v>2697</v>
      </c>
      <c r="E150" s="229" t="s">
        <v>2717</v>
      </c>
      <c r="F150" s="230">
        <v>1</v>
      </c>
      <c r="G150" s="446">
        <v>31.06</v>
      </c>
      <c r="H150" s="219">
        <f t="shared" si="3"/>
        <v>31.06</v>
      </c>
      <c r="I150" s="229" t="s">
        <v>3074</v>
      </c>
    </row>
    <row r="151" spans="1:9" x14ac:dyDescent="0.2">
      <c r="A151" s="447">
        <v>42704</v>
      </c>
      <c r="B151" s="229" t="s">
        <v>3029</v>
      </c>
      <c r="C151" s="229" t="s">
        <v>2858</v>
      </c>
      <c r="D151" s="229" t="s">
        <v>2860</v>
      </c>
      <c r="E151" s="229" t="s">
        <v>2717</v>
      </c>
      <c r="F151" s="230">
        <v>1</v>
      </c>
      <c r="G151" s="446">
        <v>52.86</v>
      </c>
      <c r="H151" s="219">
        <f t="shared" si="3"/>
        <v>52.86</v>
      </c>
      <c r="I151" s="229" t="s">
        <v>3075</v>
      </c>
    </row>
    <row r="152" spans="1:9" x14ac:dyDescent="0.2">
      <c r="A152" s="447">
        <v>42704</v>
      </c>
      <c r="B152" s="229" t="s">
        <v>2362</v>
      </c>
      <c r="C152" s="229" t="s">
        <v>2425</v>
      </c>
      <c r="D152" s="229" t="s">
        <v>3064</v>
      </c>
      <c r="E152" s="229" t="s">
        <v>2717</v>
      </c>
      <c r="F152" s="230">
        <v>1</v>
      </c>
      <c r="G152" s="446">
        <v>38.799999999999997</v>
      </c>
      <c r="H152" s="219">
        <f t="shared" si="3"/>
        <v>38.799999999999997</v>
      </c>
      <c r="I152" s="229" t="s">
        <v>3074</v>
      </c>
    </row>
    <row r="153" spans="1:9" x14ac:dyDescent="0.2">
      <c r="A153" s="447">
        <v>42704</v>
      </c>
      <c r="B153" s="229" t="s">
        <v>3023</v>
      </c>
      <c r="C153" s="229" t="s">
        <v>2689</v>
      </c>
      <c r="D153" s="229" t="s">
        <v>2700</v>
      </c>
      <c r="E153" s="229" t="s">
        <v>2727</v>
      </c>
      <c r="F153" s="230">
        <v>2</v>
      </c>
      <c r="G153" s="446">
        <v>31.06</v>
      </c>
      <c r="H153" s="219">
        <f t="shared" si="3"/>
        <v>62.12</v>
      </c>
      <c r="I153" s="229" t="s">
        <v>3076</v>
      </c>
    </row>
    <row r="154" spans="1:9" x14ac:dyDescent="0.2">
      <c r="A154" s="447">
        <v>42704</v>
      </c>
      <c r="B154" s="229" t="s">
        <v>3027</v>
      </c>
      <c r="C154" s="229" t="s">
        <v>3036</v>
      </c>
      <c r="D154" s="229" t="s">
        <v>3048</v>
      </c>
      <c r="E154" s="229" t="s">
        <v>2727</v>
      </c>
      <c r="F154" s="230">
        <v>3</v>
      </c>
      <c r="G154" s="446">
        <v>31.6</v>
      </c>
      <c r="H154" s="219">
        <f t="shared" si="3"/>
        <v>94.800000000000011</v>
      </c>
      <c r="I154" s="229" t="s">
        <v>622</v>
      </c>
    </row>
    <row r="155" spans="1:9" x14ac:dyDescent="0.2">
      <c r="A155" s="447">
        <v>42704</v>
      </c>
      <c r="B155" s="229" t="s">
        <v>3027</v>
      </c>
      <c r="C155" s="229" t="s">
        <v>3060</v>
      </c>
      <c r="D155" s="229" t="s">
        <v>3063</v>
      </c>
      <c r="E155" s="229" t="s">
        <v>2727</v>
      </c>
      <c r="F155" s="230">
        <v>4</v>
      </c>
      <c r="G155" s="446">
        <v>31.6</v>
      </c>
      <c r="H155" s="219">
        <f t="shared" si="3"/>
        <v>126.4</v>
      </c>
      <c r="I155" s="229" t="s">
        <v>3077</v>
      </c>
    </row>
    <row r="156" spans="1:9" x14ac:dyDescent="0.2">
      <c r="A156" s="447">
        <v>42704</v>
      </c>
      <c r="B156" s="229" t="s">
        <v>3027</v>
      </c>
      <c r="C156" s="229" t="s">
        <v>3038</v>
      </c>
      <c r="D156" s="229" t="s">
        <v>3050</v>
      </c>
      <c r="E156" s="229" t="s">
        <v>2727</v>
      </c>
      <c r="F156" s="230">
        <v>3</v>
      </c>
      <c r="G156" s="446">
        <v>31.6</v>
      </c>
      <c r="H156" s="219">
        <f t="shared" si="3"/>
        <v>94.800000000000011</v>
      </c>
      <c r="I156" s="229" t="s">
        <v>622</v>
      </c>
    </row>
    <row r="157" spans="1:9" x14ac:dyDescent="0.2">
      <c r="A157" s="447">
        <v>42704</v>
      </c>
      <c r="B157" s="229" t="s">
        <v>3028</v>
      </c>
      <c r="C157" s="229" t="s">
        <v>3036</v>
      </c>
      <c r="D157" s="229" t="s">
        <v>3048</v>
      </c>
      <c r="E157" s="229" t="s">
        <v>2727</v>
      </c>
      <c r="F157" s="230">
        <v>1</v>
      </c>
      <c r="G157" s="446">
        <v>31.6</v>
      </c>
      <c r="H157" s="219">
        <f t="shared" si="3"/>
        <v>31.6</v>
      </c>
      <c r="I157" s="229" t="s">
        <v>622</v>
      </c>
    </row>
    <row r="158" spans="1:9" x14ac:dyDescent="0.2">
      <c r="A158" s="447">
        <v>42704</v>
      </c>
      <c r="B158" s="229" t="s">
        <v>3028</v>
      </c>
      <c r="C158" s="229" t="s">
        <v>3060</v>
      </c>
      <c r="D158" s="229" t="s">
        <v>3063</v>
      </c>
      <c r="E158" s="229" t="s">
        <v>2727</v>
      </c>
      <c r="F158" s="230">
        <v>3</v>
      </c>
      <c r="G158" s="446">
        <v>31.6</v>
      </c>
      <c r="H158" s="219">
        <f t="shared" si="3"/>
        <v>94.800000000000011</v>
      </c>
      <c r="I158" s="229" t="s">
        <v>622</v>
      </c>
    </row>
    <row r="159" spans="1:9" x14ac:dyDescent="0.2">
      <c r="A159" s="447">
        <v>42704</v>
      </c>
      <c r="B159" s="229" t="s">
        <v>3028</v>
      </c>
      <c r="C159" s="229" t="s">
        <v>3037</v>
      </c>
      <c r="D159" s="229" t="s">
        <v>3049</v>
      </c>
      <c r="E159" s="229" t="s">
        <v>2727</v>
      </c>
      <c r="F159" s="230">
        <v>2</v>
      </c>
      <c r="G159" s="446">
        <v>31.6</v>
      </c>
      <c r="H159" s="219">
        <f t="shared" si="3"/>
        <v>63.2</v>
      </c>
      <c r="I159" s="229" t="s">
        <v>3078</v>
      </c>
    </row>
    <row r="160" spans="1:9" x14ac:dyDescent="0.2">
      <c r="A160" s="447">
        <v>42704</v>
      </c>
      <c r="B160" s="229" t="s">
        <v>3028</v>
      </c>
      <c r="C160" s="229" t="s">
        <v>3038</v>
      </c>
      <c r="D160" s="229" t="s">
        <v>3050</v>
      </c>
      <c r="E160" s="229" t="s">
        <v>2727</v>
      </c>
      <c r="F160" s="230">
        <v>3</v>
      </c>
      <c r="G160" s="446">
        <v>31.6</v>
      </c>
      <c r="H160" s="219">
        <f t="shared" si="3"/>
        <v>94.800000000000011</v>
      </c>
      <c r="I160" s="229" t="s">
        <v>622</v>
      </c>
    </row>
    <row r="161" spans="1:9" x14ac:dyDescent="0.2">
      <c r="A161" s="447">
        <v>42711</v>
      </c>
      <c r="B161" s="229" t="s">
        <v>2143</v>
      </c>
      <c r="C161" s="229" t="s">
        <v>3170</v>
      </c>
      <c r="D161" s="229" t="s">
        <v>3171</v>
      </c>
      <c r="E161" s="229" t="s">
        <v>2713</v>
      </c>
      <c r="F161" s="230">
        <v>3</v>
      </c>
      <c r="G161" s="229">
        <v>34.71</v>
      </c>
      <c r="H161" s="219">
        <f t="shared" si="3"/>
        <v>104.13</v>
      </c>
      <c r="I161" s="229"/>
    </row>
    <row r="162" spans="1:9" x14ac:dyDescent="0.2">
      <c r="A162" s="447">
        <v>42711</v>
      </c>
      <c r="B162" s="229" t="s">
        <v>2477</v>
      </c>
      <c r="C162" s="229" t="s">
        <v>2509</v>
      </c>
      <c r="D162" s="229" t="s">
        <v>3172</v>
      </c>
      <c r="E162" s="229" t="s">
        <v>2713</v>
      </c>
      <c r="F162" s="230">
        <v>2</v>
      </c>
      <c r="G162" s="229">
        <v>29.06</v>
      </c>
      <c r="H162" s="219">
        <f t="shared" si="3"/>
        <v>58.12</v>
      </c>
      <c r="I162" s="229"/>
    </row>
    <row r="163" spans="1:9" x14ac:dyDescent="0.2">
      <c r="A163" s="447">
        <v>42711</v>
      </c>
      <c r="B163" s="229" t="s">
        <v>2477</v>
      </c>
      <c r="C163" s="229" t="s">
        <v>3175</v>
      </c>
      <c r="D163" s="229" t="s">
        <v>2496</v>
      </c>
      <c r="E163" s="229" t="s">
        <v>2713</v>
      </c>
      <c r="F163" s="230">
        <v>1</v>
      </c>
      <c r="G163" s="229">
        <v>14.13</v>
      </c>
      <c r="H163" s="219">
        <f t="shared" si="3"/>
        <v>14.13</v>
      </c>
      <c r="I163" s="229" t="s">
        <v>3176</v>
      </c>
    </row>
    <row r="164" spans="1:9" x14ac:dyDescent="0.2">
      <c r="A164" s="447">
        <v>42711</v>
      </c>
      <c r="B164" s="229" t="s">
        <v>2397</v>
      </c>
      <c r="C164" s="229" t="s">
        <v>2402</v>
      </c>
      <c r="D164" s="229" t="s">
        <v>2526</v>
      </c>
      <c r="E164" s="229" t="s">
        <v>2713</v>
      </c>
      <c r="F164" s="230">
        <v>9</v>
      </c>
      <c r="G164" s="229">
        <v>34</v>
      </c>
      <c r="H164" s="219">
        <f t="shared" si="3"/>
        <v>306</v>
      </c>
      <c r="I164" s="229" t="s">
        <v>3213</v>
      </c>
    </row>
    <row r="165" spans="1:9" x14ac:dyDescent="0.2">
      <c r="A165" s="447">
        <v>42711</v>
      </c>
      <c r="B165" s="229" t="s">
        <v>2481</v>
      </c>
      <c r="C165" s="229" t="s">
        <v>3179</v>
      </c>
      <c r="D165" s="229" t="s">
        <v>2648</v>
      </c>
      <c r="E165" s="229" t="s">
        <v>2713</v>
      </c>
      <c r="F165" s="230">
        <v>3</v>
      </c>
      <c r="G165" s="229">
        <v>56.48</v>
      </c>
      <c r="H165" s="219">
        <f t="shared" si="3"/>
        <v>169.44</v>
      </c>
      <c r="I165" s="229"/>
    </row>
    <row r="166" spans="1:9" x14ac:dyDescent="0.2">
      <c r="A166" s="447">
        <v>42711</v>
      </c>
      <c r="B166" s="229" t="s">
        <v>2481</v>
      </c>
      <c r="C166" s="229" t="s">
        <v>3177</v>
      </c>
      <c r="D166" s="229" t="s">
        <v>3178</v>
      </c>
      <c r="E166" s="229" t="s">
        <v>2713</v>
      </c>
      <c r="F166" s="230">
        <v>1</v>
      </c>
      <c r="G166" s="229">
        <v>56.48</v>
      </c>
      <c r="H166" s="219">
        <f t="shared" si="3"/>
        <v>56.48</v>
      </c>
      <c r="I166" s="229"/>
    </row>
    <row r="167" spans="1:9" x14ac:dyDescent="0.2">
      <c r="A167" s="447">
        <v>42711</v>
      </c>
      <c r="B167" s="229" t="s">
        <v>2507</v>
      </c>
      <c r="C167" s="229" t="s">
        <v>3180</v>
      </c>
      <c r="D167" s="229" t="s">
        <v>2523</v>
      </c>
      <c r="E167" s="229" t="s">
        <v>2713</v>
      </c>
      <c r="F167" s="230">
        <v>6</v>
      </c>
      <c r="G167" s="229">
        <v>40.090000000000003</v>
      </c>
      <c r="H167" s="219">
        <f t="shared" si="3"/>
        <v>240.54000000000002</v>
      </c>
      <c r="I167" s="229"/>
    </row>
    <row r="168" spans="1:9" x14ac:dyDescent="0.2">
      <c r="A168" s="447">
        <v>42711</v>
      </c>
      <c r="B168" s="229" t="s">
        <v>3161</v>
      </c>
      <c r="C168" s="229" t="s">
        <v>3162</v>
      </c>
      <c r="D168" s="229" t="s">
        <v>3163</v>
      </c>
      <c r="E168" s="229" t="s">
        <v>2713</v>
      </c>
      <c r="F168" s="230">
        <v>1</v>
      </c>
      <c r="G168" s="229">
        <v>6.05</v>
      </c>
      <c r="H168" s="219">
        <f t="shared" si="3"/>
        <v>6.05</v>
      </c>
      <c r="I168" s="229"/>
    </row>
    <row r="169" spans="1:9" x14ac:dyDescent="0.2">
      <c r="A169" s="447">
        <v>42711</v>
      </c>
      <c r="B169" s="229" t="s">
        <v>2578</v>
      </c>
      <c r="C169" s="229" t="s">
        <v>2614</v>
      </c>
      <c r="D169" s="229" t="s">
        <v>3181</v>
      </c>
      <c r="E169" s="229" t="s">
        <v>2713</v>
      </c>
      <c r="F169" s="230">
        <v>4</v>
      </c>
      <c r="G169" s="229">
        <v>39.96</v>
      </c>
      <c r="H169" s="219">
        <f t="shared" si="3"/>
        <v>159.84</v>
      </c>
      <c r="I169" s="229"/>
    </row>
    <row r="170" spans="1:9" x14ac:dyDescent="0.2">
      <c r="A170" s="447">
        <v>42711</v>
      </c>
      <c r="B170" s="229" t="s">
        <v>3166</v>
      </c>
      <c r="C170" s="229" t="s">
        <v>3167</v>
      </c>
      <c r="D170" s="229" t="s">
        <v>3168</v>
      </c>
      <c r="E170" s="229" t="s">
        <v>2713</v>
      </c>
      <c r="F170" s="230">
        <v>22</v>
      </c>
      <c r="G170" s="229">
        <v>82</v>
      </c>
      <c r="H170" s="219">
        <f t="shared" si="3"/>
        <v>1804</v>
      </c>
      <c r="I170" s="229" t="s">
        <v>3214</v>
      </c>
    </row>
    <row r="171" spans="1:9" x14ac:dyDescent="0.2">
      <c r="A171" s="447">
        <v>42711</v>
      </c>
      <c r="B171" s="229" t="s">
        <v>2965</v>
      </c>
      <c r="C171" s="229" t="s">
        <v>2992</v>
      </c>
      <c r="D171" s="229" t="s">
        <v>2993</v>
      </c>
      <c r="E171" s="229" t="s">
        <v>2713</v>
      </c>
      <c r="F171" s="230">
        <v>5</v>
      </c>
      <c r="G171" s="229">
        <v>41.06</v>
      </c>
      <c r="H171" s="219">
        <f t="shared" si="3"/>
        <v>205.3</v>
      </c>
      <c r="I171" s="229"/>
    </row>
    <row r="172" spans="1:9" x14ac:dyDescent="0.2">
      <c r="A172" s="447">
        <v>42711</v>
      </c>
      <c r="B172" s="229" t="s">
        <v>2965</v>
      </c>
      <c r="C172" s="229" t="s">
        <v>2968</v>
      </c>
      <c r="D172" s="229" t="s">
        <v>2969</v>
      </c>
      <c r="E172" s="229" t="s">
        <v>2713</v>
      </c>
      <c r="F172" s="230">
        <v>2</v>
      </c>
      <c r="G172" s="229">
        <v>41.06</v>
      </c>
      <c r="H172" s="219">
        <f t="shared" si="3"/>
        <v>82.12</v>
      </c>
      <c r="I172" s="229"/>
    </row>
    <row r="173" spans="1:9" x14ac:dyDescent="0.2">
      <c r="A173" s="447">
        <v>42711</v>
      </c>
      <c r="B173" s="229" t="s">
        <v>3148</v>
      </c>
      <c r="C173" s="229" t="s">
        <v>3146</v>
      </c>
      <c r="D173" s="229" t="s">
        <v>3147</v>
      </c>
      <c r="E173" s="229" t="s">
        <v>2713</v>
      </c>
      <c r="F173" s="230">
        <v>8</v>
      </c>
      <c r="G173" s="229">
        <v>35.15</v>
      </c>
      <c r="H173" s="219">
        <f t="shared" si="3"/>
        <v>281.2</v>
      </c>
      <c r="I173" s="229"/>
    </row>
    <row r="174" spans="1:9" x14ac:dyDescent="0.2">
      <c r="A174" s="447">
        <v>42711</v>
      </c>
      <c r="B174" s="229" t="s">
        <v>3140</v>
      </c>
      <c r="C174" s="229" t="s">
        <v>3141</v>
      </c>
      <c r="D174" s="229" t="s">
        <v>3142</v>
      </c>
      <c r="E174" s="229" t="s">
        <v>2713</v>
      </c>
      <c r="F174" s="230">
        <v>1</v>
      </c>
      <c r="G174" s="229">
        <v>32.46</v>
      </c>
      <c r="H174" s="219">
        <f t="shared" si="3"/>
        <v>32.46</v>
      </c>
      <c r="I174" s="229"/>
    </row>
    <row r="175" spans="1:9" x14ac:dyDescent="0.2">
      <c r="A175" s="447">
        <v>42711</v>
      </c>
      <c r="B175" s="229" t="s">
        <v>3137</v>
      </c>
      <c r="C175" s="229" t="s">
        <v>3138</v>
      </c>
      <c r="D175" s="229" t="s">
        <v>3139</v>
      </c>
      <c r="E175" s="229" t="s">
        <v>2713</v>
      </c>
      <c r="F175" s="230">
        <v>12</v>
      </c>
      <c r="G175" s="229">
        <v>37.69</v>
      </c>
      <c r="H175" s="219">
        <f t="shared" si="3"/>
        <v>452.28</v>
      </c>
      <c r="I175" s="229"/>
    </row>
    <row r="176" spans="1:9" x14ac:dyDescent="0.2">
      <c r="A176" s="447">
        <v>42711</v>
      </c>
      <c r="B176" s="229" t="s">
        <v>3137</v>
      </c>
      <c r="C176" s="229" t="s">
        <v>2874</v>
      </c>
      <c r="D176" s="229" t="s">
        <v>2875</v>
      </c>
      <c r="E176" s="229" t="s">
        <v>2713</v>
      </c>
      <c r="F176" s="230">
        <v>10</v>
      </c>
      <c r="G176" s="229">
        <v>37.69</v>
      </c>
      <c r="H176" s="219">
        <f t="shared" si="3"/>
        <v>376.9</v>
      </c>
      <c r="I176" s="229"/>
    </row>
    <row r="177" spans="1:9" x14ac:dyDescent="0.2">
      <c r="A177" s="447">
        <v>42711</v>
      </c>
      <c r="B177" s="229" t="s">
        <v>3137</v>
      </c>
      <c r="C177" s="229" t="s">
        <v>2896</v>
      </c>
      <c r="D177" s="229" t="s">
        <v>2897</v>
      </c>
      <c r="E177" s="229" t="s">
        <v>2713</v>
      </c>
      <c r="F177" s="230">
        <v>5</v>
      </c>
      <c r="G177" s="229">
        <v>37.69</v>
      </c>
      <c r="H177" s="219">
        <f t="shared" si="3"/>
        <v>188.45</v>
      </c>
      <c r="I177" s="229"/>
    </row>
    <row r="178" spans="1:9" x14ac:dyDescent="0.2">
      <c r="A178" s="447">
        <v>42711</v>
      </c>
      <c r="B178" s="229" t="s">
        <v>3137</v>
      </c>
      <c r="C178" s="229" t="s">
        <v>2876</v>
      </c>
      <c r="D178" s="229" t="s">
        <v>2877</v>
      </c>
      <c r="E178" s="229" t="s">
        <v>2713</v>
      </c>
      <c r="F178" s="230">
        <v>7</v>
      </c>
      <c r="G178" s="229">
        <v>37.69</v>
      </c>
      <c r="H178" s="219">
        <f t="shared" si="3"/>
        <v>263.83</v>
      </c>
      <c r="I178" s="229"/>
    </row>
    <row r="179" spans="1:9" x14ac:dyDescent="0.2">
      <c r="A179" s="447">
        <v>42711</v>
      </c>
      <c r="B179" s="229" t="s">
        <v>3149</v>
      </c>
      <c r="C179" s="229" t="s">
        <v>3150</v>
      </c>
      <c r="D179" s="229" t="s">
        <v>3151</v>
      </c>
      <c r="E179" s="229" t="s">
        <v>2713</v>
      </c>
      <c r="F179" s="230">
        <v>6</v>
      </c>
      <c r="G179" s="229">
        <v>34.08</v>
      </c>
      <c r="H179" s="219">
        <f t="shared" si="3"/>
        <v>204.48</v>
      </c>
      <c r="I179" s="229"/>
    </row>
    <row r="180" spans="1:9" x14ac:dyDescent="0.2">
      <c r="A180" s="447">
        <v>42711</v>
      </c>
      <c r="B180" s="229" t="s">
        <v>3149</v>
      </c>
      <c r="C180" s="229" t="s">
        <v>3152</v>
      </c>
      <c r="D180" s="229" t="s">
        <v>3153</v>
      </c>
      <c r="E180" s="229" t="s">
        <v>2713</v>
      </c>
      <c r="F180" s="230">
        <v>7</v>
      </c>
      <c r="G180" s="229">
        <v>34.08</v>
      </c>
      <c r="H180" s="219">
        <f t="shared" si="3"/>
        <v>238.56</v>
      </c>
      <c r="I180" s="229"/>
    </row>
    <row r="181" spans="1:9" x14ac:dyDescent="0.2">
      <c r="A181" s="447">
        <v>42711</v>
      </c>
      <c r="B181" s="229" t="s">
        <v>3149</v>
      </c>
      <c r="C181" s="229" t="s">
        <v>3154</v>
      </c>
      <c r="D181" s="229" t="s">
        <v>3155</v>
      </c>
      <c r="E181" s="229" t="s">
        <v>2713</v>
      </c>
      <c r="F181" s="230">
        <v>4</v>
      </c>
      <c r="G181" s="229">
        <v>38.19</v>
      </c>
      <c r="H181" s="219">
        <f t="shared" si="3"/>
        <v>152.76</v>
      </c>
      <c r="I181" s="229"/>
    </row>
    <row r="182" spans="1:9" x14ac:dyDescent="0.2">
      <c r="A182" s="447">
        <v>42711</v>
      </c>
      <c r="B182" s="229" t="s">
        <v>3149</v>
      </c>
      <c r="C182" s="229" t="s">
        <v>3156</v>
      </c>
      <c r="D182" s="229" t="s">
        <v>3157</v>
      </c>
      <c r="E182" s="229" t="s">
        <v>2713</v>
      </c>
      <c r="F182" s="230">
        <v>2</v>
      </c>
      <c r="G182" s="229">
        <v>38.19</v>
      </c>
      <c r="H182" s="219">
        <f t="shared" si="3"/>
        <v>76.38</v>
      </c>
      <c r="I182" s="229"/>
    </row>
    <row r="183" spans="1:9" x14ac:dyDescent="0.2">
      <c r="A183" s="447">
        <v>42711</v>
      </c>
      <c r="B183" s="229" t="s">
        <v>3158</v>
      </c>
      <c r="C183" s="229" t="s">
        <v>3159</v>
      </c>
      <c r="D183" s="229" t="s">
        <v>3160</v>
      </c>
      <c r="E183" s="229" t="s">
        <v>2713</v>
      </c>
      <c r="F183" s="230">
        <v>8</v>
      </c>
      <c r="G183" s="229">
        <v>38.19</v>
      </c>
      <c r="H183" s="219">
        <f t="shared" si="3"/>
        <v>305.52</v>
      </c>
      <c r="I183" s="229"/>
    </row>
    <row r="184" spans="1:9" x14ac:dyDescent="0.2">
      <c r="A184" s="447">
        <v>42711</v>
      </c>
      <c r="B184" s="229" t="s">
        <v>3079</v>
      </c>
      <c r="C184" s="229" t="s">
        <v>3164</v>
      </c>
      <c r="D184" s="229" t="s">
        <v>3165</v>
      </c>
      <c r="E184" s="229" t="s">
        <v>2713</v>
      </c>
      <c r="F184" s="230">
        <v>2</v>
      </c>
      <c r="G184" s="229">
        <v>30</v>
      </c>
      <c r="H184" s="219">
        <f t="shared" si="3"/>
        <v>60</v>
      </c>
      <c r="I184" s="229"/>
    </row>
    <row r="185" spans="1:9" x14ac:dyDescent="0.2">
      <c r="A185" s="447">
        <v>42711</v>
      </c>
      <c r="B185" s="229" t="s">
        <v>3173</v>
      </c>
      <c r="C185" s="229" t="s">
        <v>3174</v>
      </c>
      <c r="D185" s="229" t="s">
        <v>2695</v>
      </c>
      <c r="E185" s="229" t="s">
        <v>2713</v>
      </c>
      <c r="F185" s="230">
        <v>4</v>
      </c>
      <c r="G185" s="229">
        <v>33.299999999999997</v>
      </c>
      <c r="H185" s="219">
        <f t="shared" si="3"/>
        <v>133.19999999999999</v>
      </c>
      <c r="I185" s="229"/>
    </row>
    <row r="186" spans="1:9" x14ac:dyDescent="0.2">
      <c r="A186" s="447">
        <v>42711</v>
      </c>
      <c r="B186" s="229" t="s">
        <v>3135</v>
      </c>
      <c r="C186" s="229" t="s">
        <v>3133</v>
      </c>
      <c r="D186" s="229" t="s">
        <v>3134</v>
      </c>
      <c r="E186" s="229" t="s">
        <v>2713</v>
      </c>
      <c r="F186" s="230">
        <v>33</v>
      </c>
      <c r="G186" s="229">
        <v>35.15</v>
      </c>
      <c r="H186" s="219">
        <f t="shared" si="3"/>
        <v>1159.95</v>
      </c>
      <c r="I186" s="229" t="s">
        <v>3136</v>
      </c>
    </row>
    <row r="187" spans="1:9" x14ac:dyDescent="0.2">
      <c r="A187" s="447">
        <v>42711</v>
      </c>
      <c r="B187" s="229" t="s">
        <v>3143</v>
      </c>
      <c r="C187" s="229" t="s">
        <v>3144</v>
      </c>
      <c r="D187" s="229" t="s">
        <v>3145</v>
      </c>
      <c r="E187" s="229" t="s">
        <v>2713</v>
      </c>
      <c r="F187" s="230">
        <v>2</v>
      </c>
      <c r="G187" s="229">
        <v>18.149999999999999</v>
      </c>
      <c r="H187" s="219">
        <f t="shared" si="3"/>
        <v>36.299999999999997</v>
      </c>
      <c r="I187" s="229"/>
    </row>
    <row r="188" spans="1:9" x14ac:dyDescent="0.2">
      <c r="A188" s="447">
        <v>42711</v>
      </c>
      <c r="B188" s="229" t="s">
        <v>3137</v>
      </c>
      <c r="C188" s="229" t="s">
        <v>3138</v>
      </c>
      <c r="D188" s="229" t="s">
        <v>3139</v>
      </c>
      <c r="E188" s="229" t="s">
        <v>2717</v>
      </c>
      <c r="F188" s="230">
        <v>3</v>
      </c>
      <c r="G188" s="229">
        <v>37.69</v>
      </c>
      <c r="H188" s="219">
        <f t="shared" si="3"/>
        <v>113.07</v>
      </c>
      <c r="I188" s="229" t="s">
        <v>3188</v>
      </c>
    </row>
    <row r="189" spans="1:9" x14ac:dyDescent="0.2">
      <c r="A189" s="447">
        <v>42711</v>
      </c>
      <c r="B189" s="229" t="s">
        <v>3137</v>
      </c>
      <c r="C189" s="229" t="s">
        <v>2874</v>
      </c>
      <c r="D189" s="229" t="s">
        <v>2875</v>
      </c>
      <c r="E189" s="229" t="s">
        <v>2717</v>
      </c>
      <c r="F189" s="230">
        <v>2</v>
      </c>
      <c r="G189" s="229">
        <v>37.69</v>
      </c>
      <c r="H189" s="219">
        <f t="shared" si="3"/>
        <v>75.38</v>
      </c>
      <c r="I189" s="229" t="s">
        <v>3189</v>
      </c>
    </row>
    <row r="190" spans="1:9" x14ac:dyDescent="0.2">
      <c r="A190" s="447">
        <v>42711</v>
      </c>
      <c r="B190" s="229" t="s">
        <v>3137</v>
      </c>
      <c r="C190" s="229" t="s">
        <v>2896</v>
      </c>
      <c r="D190" s="229" t="s">
        <v>2897</v>
      </c>
      <c r="E190" s="229" t="s">
        <v>2717</v>
      </c>
      <c r="F190" s="230">
        <v>2</v>
      </c>
      <c r="G190" s="229">
        <v>37.69</v>
      </c>
      <c r="H190" s="219">
        <f t="shared" si="3"/>
        <v>75.38</v>
      </c>
      <c r="I190" s="229" t="s">
        <v>3190</v>
      </c>
    </row>
    <row r="191" spans="1:9" x14ac:dyDescent="0.2">
      <c r="A191" s="447">
        <v>42711</v>
      </c>
      <c r="B191" s="229" t="s">
        <v>3184</v>
      </c>
      <c r="C191" s="229" t="s">
        <v>2514</v>
      </c>
      <c r="D191" s="229" t="s">
        <v>3185</v>
      </c>
      <c r="E191" s="229" t="s">
        <v>2717</v>
      </c>
      <c r="F191" s="230">
        <v>1</v>
      </c>
      <c r="G191" s="229">
        <v>69.84</v>
      </c>
      <c r="H191" s="219">
        <f t="shared" si="3"/>
        <v>69.84</v>
      </c>
      <c r="I191" s="229" t="s">
        <v>3191</v>
      </c>
    </row>
    <row r="192" spans="1:9" x14ac:dyDescent="0.2">
      <c r="A192" s="447">
        <v>42711</v>
      </c>
      <c r="B192" s="229" t="s">
        <v>3140</v>
      </c>
      <c r="C192" s="229" t="s">
        <v>3141</v>
      </c>
      <c r="D192" s="229" t="s">
        <v>3142</v>
      </c>
      <c r="E192" s="229" t="s">
        <v>2717</v>
      </c>
      <c r="F192" s="230">
        <v>1</v>
      </c>
      <c r="G192" s="229">
        <v>32.46</v>
      </c>
      <c r="H192" s="219">
        <f t="shared" si="3"/>
        <v>32.46</v>
      </c>
      <c r="I192" s="229" t="s">
        <v>690</v>
      </c>
    </row>
    <row r="193" spans="1:9" x14ac:dyDescent="0.2">
      <c r="A193" s="447">
        <v>42711</v>
      </c>
      <c r="B193" s="229" t="s">
        <v>3143</v>
      </c>
      <c r="C193" s="229" t="s">
        <v>3186</v>
      </c>
      <c r="D193" s="229" t="s">
        <v>3187</v>
      </c>
      <c r="E193" s="229" t="s">
        <v>2717</v>
      </c>
      <c r="F193" s="230">
        <v>1</v>
      </c>
      <c r="G193" s="229">
        <v>9.81</v>
      </c>
      <c r="H193" s="219">
        <f t="shared" si="3"/>
        <v>9.81</v>
      </c>
      <c r="I193" s="229" t="s">
        <v>1022</v>
      </c>
    </row>
    <row r="194" spans="1:9" x14ac:dyDescent="0.2">
      <c r="A194" s="447">
        <v>42711</v>
      </c>
      <c r="B194" s="229" t="s">
        <v>3148</v>
      </c>
      <c r="C194" s="229" t="s">
        <v>3146</v>
      </c>
      <c r="D194" s="229" t="s">
        <v>3147</v>
      </c>
      <c r="E194" s="229" t="s">
        <v>2717</v>
      </c>
      <c r="F194" s="230">
        <v>2</v>
      </c>
      <c r="G194" s="229">
        <v>35.15</v>
      </c>
      <c r="H194" s="219">
        <f t="shared" si="3"/>
        <v>70.3</v>
      </c>
      <c r="I194" s="229" t="s">
        <v>3192</v>
      </c>
    </row>
    <row r="195" spans="1:9" x14ac:dyDescent="0.2">
      <c r="A195" s="447">
        <v>42711</v>
      </c>
      <c r="B195" s="229" t="s">
        <v>3197</v>
      </c>
      <c r="C195" s="229" t="s">
        <v>3198</v>
      </c>
      <c r="D195" s="229" t="s">
        <v>3199</v>
      </c>
      <c r="E195" s="229" t="s">
        <v>2717</v>
      </c>
      <c r="F195" s="230">
        <v>12</v>
      </c>
      <c r="G195" s="229">
        <v>58.19</v>
      </c>
      <c r="H195" s="219">
        <f t="shared" si="3"/>
        <v>698.28</v>
      </c>
      <c r="I195" s="229" t="s">
        <v>3204</v>
      </c>
    </row>
    <row r="196" spans="1:9" x14ac:dyDescent="0.2">
      <c r="A196" s="447">
        <v>42711</v>
      </c>
      <c r="B196" s="229" t="s">
        <v>3197</v>
      </c>
      <c r="C196" s="229" t="s">
        <v>3198</v>
      </c>
      <c r="D196" s="229" t="s">
        <v>3199</v>
      </c>
      <c r="E196" s="229" t="s">
        <v>2717</v>
      </c>
      <c r="F196" s="230">
        <v>3</v>
      </c>
      <c r="G196" s="229">
        <v>58.19</v>
      </c>
      <c r="H196" s="219">
        <f t="shared" si="3"/>
        <v>174.57</v>
      </c>
      <c r="I196" s="229" t="s">
        <v>3205</v>
      </c>
    </row>
    <row r="197" spans="1:9" x14ac:dyDescent="0.2">
      <c r="A197" s="447">
        <v>42711</v>
      </c>
      <c r="B197" s="229" t="s">
        <v>3197</v>
      </c>
      <c r="C197" s="229" t="s">
        <v>3200</v>
      </c>
      <c r="D197" s="229" t="s">
        <v>3201</v>
      </c>
      <c r="E197" s="229" t="s">
        <v>2717</v>
      </c>
      <c r="F197" s="230">
        <v>1</v>
      </c>
      <c r="G197" s="229">
        <v>58.19</v>
      </c>
      <c r="H197" s="219">
        <f t="shared" ref="H197:H260" si="4">F197*G197</f>
        <v>58.19</v>
      </c>
      <c r="I197" s="229" t="s">
        <v>3206</v>
      </c>
    </row>
    <row r="198" spans="1:9" x14ac:dyDescent="0.2">
      <c r="A198" s="447">
        <v>42711</v>
      </c>
      <c r="B198" s="229" t="s">
        <v>3149</v>
      </c>
      <c r="C198" s="229" t="s">
        <v>3154</v>
      </c>
      <c r="D198" s="229" t="s">
        <v>3155</v>
      </c>
      <c r="E198" s="229" t="s">
        <v>2717</v>
      </c>
      <c r="F198" s="230">
        <v>1</v>
      </c>
      <c r="G198" s="229">
        <v>38.19</v>
      </c>
      <c r="H198" s="219">
        <f t="shared" si="4"/>
        <v>38.19</v>
      </c>
      <c r="I198" s="229" t="s">
        <v>690</v>
      </c>
    </row>
    <row r="199" spans="1:9" x14ac:dyDescent="0.2">
      <c r="A199" s="447">
        <v>42711</v>
      </c>
      <c r="B199" s="229" t="s">
        <v>3149</v>
      </c>
      <c r="C199" s="229" t="s">
        <v>3156</v>
      </c>
      <c r="D199" s="229" t="s">
        <v>3157</v>
      </c>
      <c r="E199" s="229" t="s">
        <v>2717</v>
      </c>
      <c r="F199" s="230">
        <v>5</v>
      </c>
      <c r="G199" s="229">
        <v>38.19</v>
      </c>
      <c r="H199" s="219">
        <f t="shared" si="4"/>
        <v>190.95</v>
      </c>
      <c r="I199" s="229" t="s">
        <v>690</v>
      </c>
    </row>
    <row r="200" spans="1:9" x14ac:dyDescent="0.2">
      <c r="A200" s="447">
        <v>42711</v>
      </c>
      <c r="B200" s="229" t="s">
        <v>3158</v>
      </c>
      <c r="C200" s="229" t="s">
        <v>3159</v>
      </c>
      <c r="D200" s="229" t="s">
        <v>3160</v>
      </c>
      <c r="E200" s="229" t="s">
        <v>2717</v>
      </c>
      <c r="F200" s="230">
        <v>4</v>
      </c>
      <c r="G200" s="229">
        <v>38.19</v>
      </c>
      <c r="H200" s="219">
        <f t="shared" si="4"/>
        <v>152.76</v>
      </c>
      <c r="I200" s="229" t="s">
        <v>622</v>
      </c>
    </row>
    <row r="201" spans="1:9" x14ac:dyDescent="0.2">
      <c r="A201" s="447">
        <v>42711</v>
      </c>
      <c r="B201" s="229" t="s">
        <v>3158</v>
      </c>
      <c r="C201" s="229" t="s">
        <v>3202</v>
      </c>
      <c r="D201" s="229" t="s">
        <v>3203</v>
      </c>
      <c r="E201" s="229" t="s">
        <v>2717</v>
      </c>
      <c r="F201" s="230">
        <v>12</v>
      </c>
      <c r="G201" s="229">
        <v>38.19</v>
      </c>
      <c r="H201" s="219">
        <f t="shared" si="4"/>
        <v>458.28</v>
      </c>
      <c r="I201" s="229" t="s">
        <v>622</v>
      </c>
    </row>
    <row r="202" spans="1:9" x14ac:dyDescent="0.2">
      <c r="A202" s="447">
        <v>42711</v>
      </c>
      <c r="B202" s="229" t="s">
        <v>2143</v>
      </c>
      <c r="C202" s="229" t="s">
        <v>3170</v>
      </c>
      <c r="D202" s="229" t="s">
        <v>3171</v>
      </c>
      <c r="E202" s="229" t="s">
        <v>2717</v>
      </c>
      <c r="F202" s="230">
        <v>17</v>
      </c>
      <c r="G202" s="229">
        <v>34.71</v>
      </c>
      <c r="H202" s="219">
        <f t="shared" si="4"/>
        <v>590.07000000000005</v>
      </c>
      <c r="I202" s="229" t="s">
        <v>3194</v>
      </c>
    </row>
    <row r="203" spans="1:9" x14ac:dyDescent="0.2">
      <c r="A203" s="447">
        <v>42711</v>
      </c>
      <c r="B203" s="229" t="s">
        <v>2578</v>
      </c>
      <c r="C203" s="229" t="s">
        <v>2614</v>
      </c>
      <c r="D203" s="229" t="s">
        <v>3181</v>
      </c>
      <c r="E203" s="229" t="s">
        <v>2717</v>
      </c>
      <c r="F203" s="230">
        <v>2</v>
      </c>
      <c r="G203" s="229">
        <v>39.96</v>
      </c>
      <c r="H203" s="219">
        <f t="shared" si="4"/>
        <v>79.92</v>
      </c>
      <c r="I203" s="229" t="s">
        <v>690</v>
      </c>
    </row>
    <row r="204" spans="1:9" x14ac:dyDescent="0.2">
      <c r="A204" s="447">
        <v>42711</v>
      </c>
      <c r="B204" s="229" t="s">
        <v>2578</v>
      </c>
      <c r="C204" s="229" t="s">
        <v>2614</v>
      </c>
      <c r="D204" s="229" t="s">
        <v>3181</v>
      </c>
      <c r="E204" s="229" t="s">
        <v>2717</v>
      </c>
      <c r="F204" s="230">
        <v>5</v>
      </c>
      <c r="G204" s="229">
        <v>39.96</v>
      </c>
      <c r="H204" s="219">
        <f t="shared" si="4"/>
        <v>199.8</v>
      </c>
      <c r="I204" s="229" t="s">
        <v>3195</v>
      </c>
    </row>
    <row r="205" spans="1:9" x14ac:dyDescent="0.2">
      <c r="A205" s="447">
        <v>42711</v>
      </c>
      <c r="B205" s="229" t="s">
        <v>2965</v>
      </c>
      <c r="C205" s="229" t="s">
        <v>2992</v>
      </c>
      <c r="D205" s="229" t="s">
        <v>2993</v>
      </c>
      <c r="E205" s="229" t="s">
        <v>2717</v>
      </c>
      <c r="F205" s="230">
        <v>1</v>
      </c>
      <c r="G205" s="229">
        <v>41.06</v>
      </c>
      <c r="H205" s="219">
        <f t="shared" si="4"/>
        <v>41.06</v>
      </c>
      <c r="I205" s="229" t="s">
        <v>3196</v>
      </c>
    </row>
    <row r="206" spans="1:9" x14ac:dyDescent="0.2">
      <c r="A206" s="447">
        <v>42711</v>
      </c>
      <c r="B206" s="229" t="s">
        <v>2965</v>
      </c>
      <c r="C206" s="229" t="s">
        <v>2968</v>
      </c>
      <c r="D206" s="229" t="s">
        <v>2969</v>
      </c>
      <c r="E206" s="229" t="s">
        <v>2717</v>
      </c>
      <c r="F206" s="230">
        <v>4</v>
      </c>
      <c r="G206" s="229">
        <v>41.06</v>
      </c>
      <c r="H206" s="219">
        <f t="shared" si="4"/>
        <v>164.24</v>
      </c>
      <c r="I206" s="229" t="s">
        <v>3196</v>
      </c>
    </row>
    <row r="207" spans="1:9" x14ac:dyDescent="0.2">
      <c r="A207" s="447">
        <v>42711</v>
      </c>
      <c r="B207" s="229" t="s">
        <v>2362</v>
      </c>
      <c r="C207" s="229" t="s">
        <v>3193</v>
      </c>
      <c r="D207" s="229" t="s">
        <v>2427</v>
      </c>
      <c r="E207" s="229" t="s">
        <v>2717</v>
      </c>
      <c r="F207" s="230">
        <v>5</v>
      </c>
      <c r="G207" s="229">
        <v>41.06</v>
      </c>
      <c r="H207" s="219">
        <f t="shared" si="4"/>
        <v>205.3</v>
      </c>
      <c r="I207" s="229" t="s">
        <v>3196</v>
      </c>
    </row>
    <row r="208" spans="1:9" x14ac:dyDescent="0.2">
      <c r="A208" s="447">
        <v>42711</v>
      </c>
      <c r="B208" s="229" t="s">
        <v>3137</v>
      </c>
      <c r="C208" s="229" t="s">
        <v>2896</v>
      </c>
      <c r="D208" s="229" t="s">
        <v>2897</v>
      </c>
      <c r="E208" s="229" t="s">
        <v>2727</v>
      </c>
      <c r="F208" s="230">
        <v>1</v>
      </c>
      <c r="G208" s="229">
        <v>37.69</v>
      </c>
      <c r="H208" s="219">
        <f t="shared" si="4"/>
        <v>37.69</v>
      </c>
      <c r="I208" s="229" t="s">
        <v>3211</v>
      </c>
    </row>
    <row r="209" spans="1:9" x14ac:dyDescent="0.2">
      <c r="A209" s="447">
        <v>42711</v>
      </c>
      <c r="B209" s="229" t="s">
        <v>2601</v>
      </c>
      <c r="C209" s="229" t="s">
        <v>2658</v>
      </c>
      <c r="D209" s="229" t="s">
        <v>2667</v>
      </c>
      <c r="E209" s="229" t="s">
        <v>2727</v>
      </c>
      <c r="F209" s="230">
        <v>2</v>
      </c>
      <c r="G209" s="229">
        <v>15.12</v>
      </c>
      <c r="H209" s="219">
        <f t="shared" si="4"/>
        <v>30.24</v>
      </c>
      <c r="I209" s="229" t="s">
        <v>3212</v>
      </c>
    </row>
    <row r="210" spans="1:9" x14ac:dyDescent="0.2">
      <c r="A210" s="447">
        <v>42711</v>
      </c>
      <c r="B210" s="229" t="s">
        <v>3208</v>
      </c>
      <c r="C210" s="229" t="s">
        <v>3209</v>
      </c>
      <c r="D210" s="229" t="s">
        <v>3210</v>
      </c>
      <c r="E210" s="229" t="s">
        <v>2727</v>
      </c>
      <c r="F210" s="230">
        <v>1</v>
      </c>
      <c r="G210" s="229">
        <v>15.12</v>
      </c>
      <c r="H210" s="219">
        <f t="shared" si="4"/>
        <v>15.12</v>
      </c>
      <c r="I210" s="229" t="s">
        <v>3215</v>
      </c>
    </row>
    <row r="211" spans="1:9" x14ac:dyDescent="0.2">
      <c r="A211" s="447">
        <v>42711</v>
      </c>
      <c r="B211" s="229" t="s">
        <v>3140</v>
      </c>
      <c r="C211" s="229" t="s">
        <v>3141</v>
      </c>
      <c r="D211" s="229" t="s">
        <v>3142</v>
      </c>
      <c r="E211" s="229" t="s">
        <v>2727</v>
      </c>
      <c r="F211" s="230">
        <v>2</v>
      </c>
      <c r="G211" s="229">
        <v>32.46</v>
      </c>
      <c r="H211" s="219">
        <f t="shared" si="4"/>
        <v>64.92</v>
      </c>
      <c r="I211" s="229" t="s">
        <v>3215</v>
      </c>
    </row>
    <row r="212" spans="1:9" x14ac:dyDescent="0.2">
      <c r="A212" s="447">
        <v>42711</v>
      </c>
      <c r="B212" s="229" t="s">
        <v>3027</v>
      </c>
      <c r="C212" s="229" t="s">
        <v>3038</v>
      </c>
      <c r="D212" s="229" t="s">
        <v>3050</v>
      </c>
      <c r="E212" s="229" t="s">
        <v>2727</v>
      </c>
      <c r="F212" s="230">
        <v>1</v>
      </c>
      <c r="G212" s="229">
        <v>29.51</v>
      </c>
      <c r="H212" s="219">
        <f t="shared" si="4"/>
        <v>29.51</v>
      </c>
      <c r="I212" s="229" t="s">
        <v>3215</v>
      </c>
    </row>
    <row r="213" spans="1:9" x14ac:dyDescent="0.2">
      <c r="A213" s="447">
        <v>42711</v>
      </c>
      <c r="B213" s="229" t="s">
        <v>3148</v>
      </c>
      <c r="C213" s="229" t="s">
        <v>3146</v>
      </c>
      <c r="D213" s="229" t="s">
        <v>3147</v>
      </c>
      <c r="E213" s="229" t="s">
        <v>2727</v>
      </c>
      <c r="F213" s="230">
        <v>1</v>
      </c>
      <c r="G213" s="229">
        <v>35.15</v>
      </c>
      <c r="H213" s="219">
        <f t="shared" si="4"/>
        <v>35.15</v>
      </c>
      <c r="I213" s="229" t="s">
        <v>3215</v>
      </c>
    </row>
    <row r="214" spans="1:9" x14ac:dyDescent="0.2">
      <c r="A214" s="447">
        <v>42711</v>
      </c>
      <c r="B214" s="229" t="s">
        <v>3158</v>
      </c>
      <c r="C214" s="229" t="s">
        <v>3159</v>
      </c>
      <c r="D214" s="229" t="s">
        <v>3160</v>
      </c>
      <c r="E214" s="229" t="s">
        <v>2727</v>
      </c>
      <c r="F214" s="230">
        <v>1</v>
      </c>
      <c r="G214" s="229">
        <v>38.19</v>
      </c>
      <c r="H214" s="219">
        <f t="shared" si="4"/>
        <v>38.19</v>
      </c>
      <c r="I214" s="229" t="s">
        <v>3215</v>
      </c>
    </row>
    <row r="215" spans="1:9" x14ac:dyDescent="0.2">
      <c r="A215" s="447">
        <v>42711</v>
      </c>
      <c r="B215" s="229" t="s">
        <v>3216</v>
      </c>
      <c r="C215" s="229" t="s">
        <v>3217</v>
      </c>
      <c r="D215" s="229" t="s">
        <v>3218</v>
      </c>
      <c r="E215" s="229" t="s">
        <v>3002</v>
      </c>
      <c r="F215" s="230">
        <v>1</v>
      </c>
      <c r="G215" s="229">
        <v>28.05</v>
      </c>
      <c r="H215" s="219">
        <f t="shared" si="4"/>
        <v>28.05</v>
      </c>
      <c r="I215" s="229" t="s">
        <v>3232</v>
      </c>
    </row>
    <row r="216" spans="1:9" x14ac:dyDescent="0.2">
      <c r="A216" s="447">
        <v>42711</v>
      </c>
      <c r="B216" s="229" t="s">
        <v>3216</v>
      </c>
      <c r="C216" s="229" t="s">
        <v>3219</v>
      </c>
      <c r="D216" s="229" t="s">
        <v>3220</v>
      </c>
      <c r="E216" s="229" t="s">
        <v>3002</v>
      </c>
      <c r="F216" s="230">
        <v>1</v>
      </c>
      <c r="G216" s="229">
        <v>22.5</v>
      </c>
      <c r="H216" s="219">
        <f t="shared" si="4"/>
        <v>22.5</v>
      </c>
      <c r="I216" s="229" t="s">
        <v>3232</v>
      </c>
    </row>
    <row r="217" spans="1:9" x14ac:dyDescent="0.2">
      <c r="A217" s="447">
        <v>42711</v>
      </c>
      <c r="B217" s="229" t="s">
        <v>3216</v>
      </c>
      <c r="C217" s="229" t="s">
        <v>3221</v>
      </c>
      <c r="D217" s="229" t="s">
        <v>3222</v>
      </c>
      <c r="E217" s="229" t="s">
        <v>3002</v>
      </c>
      <c r="F217" s="230">
        <v>1</v>
      </c>
      <c r="G217" s="229">
        <v>28.31</v>
      </c>
      <c r="H217" s="219">
        <f t="shared" si="4"/>
        <v>28.31</v>
      </c>
      <c r="I217" s="229" t="s">
        <v>3232</v>
      </c>
    </row>
    <row r="218" spans="1:9" x14ac:dyDescent="0.2">
      <c r="A218" s="447">
        <v>42711</v>
      </c>
      <c r="B218" s="229" t="s">
        <v>3216</v>
      </c>
      <c r="C218" s="229" t="s">
        <v>3223</v>
      </c>
      <c r="D218" s="229" t="s">
        <v>3224</v>
      </c>
      <c r="E218" s="229" t="s">
        <v>3002</v>
      </c>
      <c r="F218" s="230">
        <v>1</v>
      </c>
      <c r="G218" s="229">
        <v>30.51</v>
      </c>
      <c r="H218" s="219">
        <f t="shared" si="4"/>
        <v>30.51</v>
      </c>
      <c r="I218" s="229" t="s">
        <v>3232</v>
      </c>
    </row>
    <row r="219" spans="1:9" x14ac:dyDescent="0.2">
      <c r="A219" s="447">
        <v>42711</v>
      </c>
      <c r="B219" s="229" t="s">
        <v>3216</v>
      </c>
      <c r="C219" s="229" t="s">
        <v>3225</v>
      </c>
      <c r="D219" s="229" t="s">
        <v>3226</v>
      </c>
      <c r="E219" s="229" t="s">
        <v>3002</v>
      </c>
      <c r="F219" s="230">
        <v>1</v>
      </c>
      <c r="G219" s="229">
        <v>29.79</v>
      </c>
      <c r="H219" s="219">
        <f t="shared" si="4"/>
        <v>29.79</v>
      </c>
      <c r="I219" s="229" t="s">
        <v>3232</v>
      </c>
    </row>
    <row r="220" spans="1:9" x14ac:dyDescent="0.2">
      <c r="A220" s="447">
        <v>42711</v>
      </c>
      <c r="B220" s="229" t="s">
        <v>3216</v>
      </c>
      <c r="C220" s="229" t="s">
        <v>3227</v>
      </c>
      <c r="D220" s="229" t="s">
        <v>3228</v>
      </c>
      <c r="E220" s="229" t="s">
        <v>3002</v>
      </c>
      <c r="F220" s="230">
        <v>1</v>
      </c>
      <c r="G220" s="229">
        <v>28.99</v>
      </c>
      <c r="H220" s="219">
        <f t="shared" si="4"/>
        <v>28.99</v>
      </c>
      <c r="I220" s="229" t="s">
        <v>3232</v>
      </c>
    </row>
    <row r="221" spans="1:9" x14ac:dyDescent="0.2">
      <c r="A221" s="447">
        <v>42711</v>
      </c>
      <c r="B221" s="229" t="s">
        <v>3135</v>
      </c>
      <c r="C221" s="229" t="s">
        <v>3133</v>
      </c>
      <c r="D221" s="229" t="s">
        <v>3134</v>
      </c>
      <c r="E221" s="229" t="s">
        <v>3002</v>
      </c>
      <c r="F221" s="230">
        <v>1</v>
      </c>
      <c r="G221" s="229">
        <v>35.15</v>
      </c>
      <c r="H221" s="219">
        <f t="shared" si="4"/>
        <v>35.15</v>
      </c>
      <c r="I221" s="229"/>
    </row>
    <row r="222" spans="1:9" x14ac:dyDescent="0.2">
      <c r="A222" s="447">
        <v>42711</v>
      </c>
      <c r="B222" s="229" t="s">
        <v>3137</v>
      </c>
      <c r="C222" s="229" t="s">
        <v>2874</v>
      </c>
      <c r="D222" s="229" t="s">
        <v>2875</v>
      </c>
      <c r="E222" s="229" t="s">
        <v>3002</v>
      </c>
      <c r="F222" s="230">
        <v>1</v>
      </c>
      <c r="G222" s="229">
        <v>37.69</v>
      </c>
      <c r="H222" s="219">
        <f t="shared" si="4"/>
        <v>37.69</v>
      </c>
      <c r="I222" s="229" t="s">
        <v>3233</v>
      </c>
    </row>
    <row r="223" spans="1:9" x14ac:dyDescent="0.2">
      <c r="A223" s="447">
        <v>42711</v>
      </c>
      <c r="B223" s="229" t="s">
        <v>3143</v>
      </c>
      <c r="C223" s="229" t="s">
        <v>3186</v>
      </c>
      <c r="D223" s="229" t="s">
        <v>3187</v>
      </c>
      <c r="E223" s="229" t="s">
        <v>3002</v>
      </c>
      <c r="F223" s="230">
        <v>1</v>
      </c>
      <c r="G223" s="229">
        <v>9.81</v>
      </c>
      <c r="H223" s="219">
        <f t="shared" si="4"/>
        <v>9.81</v>
      </c>
      <c r="I223" s="229" t="s">
        <v>3320</v>
      </c>
    </row>
    <row r="224" spans="1:9" x14ac:dyDescent="0.2">
      <c r="A224" s="447">
        <v>42711</v>
      </c>
      <c r="B224" s="229" t="s">
        <v>3148</v>
      </c>
      <c r="C224" s="229" t="s">
        <v>3146</v>
      </c>
      <c r="D224" s="229" t="s">
        <v>3147</v>
      </c>
      <c r="E224" s="229" t="s">
        <v>3002</v>
      </c>
      <c r="F224" s="230">
        <v>1</v>
      </c>
      <c r="G224" s="229">
        <v>35.15</v>
      </c>
      <c r="H224" s="219">
        <f t="shared" si="4"/>
        <v>35.15</v>
      </c>
      <c r="I224" s="229"/>
    </row>
    <row r="225" spans="1:9" x14ac:dyDescent="0.2">
      <c r="A225" s="447">
        <v>42711</v>
      </c>
      <c r="B225" s="229" t="s">
        <v>3197</v>
      </c>
      <c r="C225" s="229" t="s">
        <v>3198</v>
      </c>
      <c r="D225" s="229" t="s">
        <v>3199</v>
      </c>
      <c r="E225" s="229" t="s">
        <v>3002</v>
      </c>
      <c r="F225" s="230">
        <v>1</v>
      </c>
      <c r="G225" s="229">
        <v>58.19</v>
      </c>
      <c r="H225" s="219">
        <f t="shared" si="4"/>
        <v>58.19</v>
      </c>
      <c r="I225" s="229"/>
    </row>
    <row r="226" spans="1:9" x14ac:dyDescent="0.2">
      <c r="A226" s="447">
        <v>42711</v>
      </c>
      <c r="B226" s="229" t="s">
        <v>3149</v>
      </c>
      <c r="C226" s="229" t="s">
        <v>3150</v>
      </c>
      <c r="D226" s="229" t="s">
        <v>3151</v>
      </c>
      <c r="E226" s="229" t="s">
        <v>3002</v>
      </c>
      <c r="F226" s="230">
        <v>1</v>
      </c>
      <c r="G226" s="229">
        <v>34.08</v>
      </c>
      <c r="H226" s="219">
        <f t="shared" si="4"/>
        <v>34.08</v>
      </c>
      <c r="I226" s="229"/>
    </row>
    <row r="227" spans="1:9" x14ac:dyDescent="0.2">
      <c r="A227" s="447">
        <v>42711</v>
      </c>
      <c r="B227" s="229" t="s">
        <v>3149</v>
      </c>
      <c r="C227" s="229" t="s">
        <v>3152</v>
      </c>
      <c r="D227" s="229" t="s">
        <v>3153</v>
      </c>
      <c r="E227" s="229" t="s">
        <v>3002</v>
      </c>
      <c r="F227" s="230">
        <v>1</v>
      </c>
      <c r="G227" s="229">
        <v>34.08</v>
      </c>
      <c r="H227" s="219">
        <f t="shared" si="4"/>
        <v>34.08</v>
      </c>
      <c r="I227" s="229"/>
    </row>
    <row r="228" spans="1:9" x14ac:dyDescent="0.2">
      <c r="A228" s="447">
        <v>42711</v>
      </c>
      <c r="B228" s="229" t="s">
        <v>3149</v>
      </c>
      <c r="C228" s="229" t="s">
        <v>3154</v>
      </c>
      <c r="D228" s="229" t="s">
        <v>3155</v>
      </c>
      <c r="E228" s="229" t="s">
        <v>3002</v>
      </c>
      <c r="F228" s="230">
        <v>1</v>
      </c>
      <c r="G228" s="229">
        <v>38.19</v>
      </c>
      <c r="H228" s="219">
        <f t="shared" si="4"/>
        <v>38.19</v>
      </c>
      <c r="I228" s="229"/>
    </row>
    <row r="229" spans="1:9" x14ac:dyDescent="0.2">
      <c r="A229" s="447">
        <v>42711</v>
      </c>
      <c r="B229" s="229" t="s">
        <v>3149</v>
      </c>
      <c r="C229" s="229" t="s">
        <v>3156</v>
      </c>
      <c r="D229" s="229" t="s">
        <v>3157</v>
      </c>
      <c r="E229" s="229" t="s">
        <v>3002</v>
      </c>
      <c r="F229" s="230">
        <v>1</v>
      </c>
      <c r="G229" s="229">
        <v>38.19</v>
      </c>
      <c r="H229" s="219">
        <f t="shared" si="4"/>
        <v>38.19</v>
      </c>
      <c r="I229" s="229" t="s">
        <v>1022</v>
      </c>
    </row>
    <row r="230" spans="1:9" x14ac:dyDescent="0.2">
      <c r="A230" s="447">
        <v>42711</v>
      </c>
      <c r="B230" s="229" t="s">
        <v>3161</v>
      </c>
      <c r="C230" s="229" t="s">
        <v>3162</v>
      </c>
      <c r="D230" s="229" t="s">
        <v>3163</v>
      </c>
      <c r="E230" s="229" t="s">
        <v>3002</v>
      </c>
      <c r="F230" s="230">
        <v>1</v>
      </c>
      <c r="G230" s="229">
        <v>6.05</v>
      </c>
      <c r="H230" s="219">
        <f t="shared" si="4"/>
        <v>6.05</v>
      </c>
      <c r="I230" s="229"/>
    </row>
    <row r="231" spans="1:9" x14ac:dyDescent="0.2">
      <c r="A231" s="447">
        <v>42711</v>
      </c>
      <c r="B231" s="229" t="s">
        <v>3229</v>
      </c>
      <c r="C231" s="229" t="s">
        <v>3230</v>
      </c>
      <c r="D231" s="229" t="s">
        <v>3231</v>
      </c>
      <c r="E231" s="229" t="s">
        <v>3002</v>
      </c>
      <c r="F231" s="230">
        <v>1</v>
      </c>
      <c r="G231" s="229">
        <v>13.8</v>
      </c>
      <c r="H231" s="219">
        <f t="shared" si="4"/>
        <v>13.8</v>
      </c>
      <c r="I231" s="229"/>
    </row>
    <row r="232" spans="1:9" x14ac:dyDescent="0.2">
      <c r="A232" s="447">
        <v>42739</v>
      </c>
      <c r="B232" s="229" t="s">
        <v>3245</v>
      </c>
      <c r="C232" s="229" t="s">
        <v>3251</v>
      </c>
      <c r="D232" s="229" t="s">
        <v>3258</v>
      </c>
      <c r="E232" s="229" t="s">
        <v>2713</v>
      </c>
      <c r="F232" s="229">
        <v>1</v>
      </c>
      <c r="G232" s="229">
        <v>68.540000000000006</v>
      </c>
      <c r="H232" s="219">
        <f t="shared" si="4"/>
        <v>68.540000000000006</v>
      </c>
      <c r="I232" s="229"/>
    </row>
    <row r="233" spans="1:9" x14ac:dyDescent="0.2">
      <c r="A233" s="447">
        <v>42739</v>
      </c>
      <c r="B233" s="229" t="s">
        <v>3246</v>
      </c>
      <c r="C233" s="229" t="s">
        <v>3252</v>
      </c>
      <c r="D233" s="229" t="s">
        <v>3259</v>
      </c>
      <c r="E233" s="229" t="s">
        <v>2713</v>
      </c>
      <c r="F233" s="229">
        <v>1</v>
      </c>
      <c r="G233" s="229">
        <v>23.17</v>
      </c>
      <c r="H233" s="219">
        <f t="shared" si="4"/>
        <v>23.17</v>
      </c>
      <c r="I233" s="229"/>
    </row>
    <row r="234" spans="1:9" x14ac:dyDescent="0.2">
      <c r="A234" s="447">
        <v>42739</v>
      </c>
      <c r="B234" s="229" t="s">
        <v>3247</v>
      </c>
      <c r="C234" s="229" t="s">
        <v>3253</v>
      </c>
      <c r="D234" s="229" t="s">
        <v>3260</v>
      </c>
      <c r="E234" s="229" t="s">
        <v>2713</v>
      </c>
      <c r="F234" s="229">
        <v>23</v>
      </c>
      <c r="G234" s="229">
        <v>32.21</v>
      </c>
      <c r="H234" s="219">
        <f t="shared" si="4"/>
        <v>740.83</v>
      </c>
      <c r="I234" s="453" t="s">
        <v>3268</v>
      </c>
    </row>
    <row r="235" spans="1:9" x14ac:dyDescent="0.2">
      <c r="A235" s="447">
        <v>42739</v>
      </c>
      <c r="B235" s="229" t="s">
        <v>3247</v>
      </c>
      <c r="C235" s="229" t="s">
        <v>3254</v>
      </c>
      <c r="D235" s="229" t="s">
        <v>3261</v>
      </c>
      <c r="E235" s="229" t="s">
        <v>2713</v>
      </c>
      <c r="F235" s="229">
        <v>20</v>
      </c>
      <c r="G235" s="229">
        <v>32.21</v>
      </c>
      <c r="H235" s="219">
        <f t="shared" si="4"/>
        <v>644.20000000000005</v>
      </c>
      <c r="I235" s="453" t="s">
        <v>3268</v>
      </c>
    </row>
    <row r="236" spans="1:9" x14ac:dyDescent="0.2">
      <c r="A236" s="447">
        <v>42739</v>
      </c>
      <c r="B236" s="229" t="s">
        <v>3247</v>
      </c>
      <c r="C236" s="229" t="s">
        <v>3255</v>
      </c>
      <c r="D236" s="229" t="s">
        <v>3262</v>
      </c>
      <c r="E236" s="229" t="s">
        <v>2713</v>
      </c>
      <c r="F236" s="229">
        <v>8</v>
      </c>
      <c r="G236" s="229">
        <v>32.21</v>
      </c>
      <c r="H236" s="219">
        <f t="shared" si="4"/>
        <v>257.68</v>
      </c>
      <c r="I236" s="453" t="s">
        <v>3268</v>
      </c>
    </row>
    <row r="237" spans="1:9" x14ac:dyDescent="0.2">
      <c r="A237" s="447">
        <v>42739</v>
      </c>
      <c r="B237" s="229" t="s">
        <v>3248</v>
      </c>
      <c r="C237" s="229" t="s">
        <v>756</v>
      </c>
      <c r="D237" s="229" t="s">
        <v>3263</v>
      </c>
      <c r="E237" s="229" t="s">
        <v>2713</v>
      </c>
      <c r="F237" s="229">
        <v>11</v>
      </c>
      <c r="G237" s="229">
        <v>34.520000000000003</v>
      </c>
      <c r="H237" s="219">
        <f t="shared" si="4"/>
        <v>379.72</v>
      </c>
      <c r="I237" s="229"/>
    </row>
    <row r="238" spans="1:9" x14ac:dyDescent="0.2">
      <c r="A238" s="447">
        <v>42739</v>
      </c>
      <c r="B238" s="229" t="s">
        <v>3248</v>
      </c>
      <c r="C238" s="229" t="s">
        <v>1304</v>
      </c>
      <c r="D238" s="229" t="s">
        <v>3264</v>
      </c>
      <c r="E238" s="229" t="s">
        <v>2713</v>
      </c>
      <c r="F238" s="229">
        <v>9</v>
      </c>
      <c r="G238" s="229">
        <v>34.520000000000003</v>
      </c>
      <c r="H238" s="219">
        <f t="shared" si="4"/>
        <v>310.68</v>
      </c>
      <c r="I238" s="229"/>
    </row>
    <row r="239" spans="1:9" x14ac:dyDescent="0.2">
      <c r="A239" s="447">
        <v>42739</v>
      </c>
      <c r="B239" s="229" t="s">
        <v>3248</v>
      </c>
      <c r="C239" s="229" t="s">
        <v>3313</v>
      </c>
      <c r="D239" s="229" t="s">
        <v>3265</v>
      </c>
      <c r="E239" s="229" t="s">
        <v>2713</v>
      </c>
      <c r="F239" s="229">
        <v>1</v>
      </c>
      <c r="G239" s="229">
        <v>34.520000000000003</v>
      </c>
      <c r="H239" s="219">
        <f t="shared" si="4"/>
        <v>34.520000000000003</v>
      </c>
      <c r="I239" s="229"/>
    </row>
    <row r="240" spans="1:9" x14ac:dyDescent="0.2">
      <c r="A240" s="447">
        <v>42739</v>
      </c>
      <c r="B240" s="229" t="s">
        <v>3249</v>
      </c>
      <c r="C240" s="229" t="s">
        <v>2881</v>
      </c>
      <c r="D240" s="229" t="s">
        <v>2882</v>
      </c>
      <c r="E240" s="229" t="s">
        <v>2713</v>
      </c>
      <c r="F240" s="229">
        <v>1</v>
      </c>
      <c r="G240" s="229">
        <v>45.69</v>
      </c>
      <c r="H240" s="219">
        <f t="shared" si="4"/>
        <v>45.69</v>
      </c>
      <c r="I240" s="229"/>
    </row>
    <row r="241" spans="1:9" x14ac:dyDescent="0.2">
      <c r="A241" s="447">
        <v>42739</v>
      </c>
      <c r="B241" s="229" t="s">
        <v>3249</v>
      </c>
      <c r="C241" s="229" t="s">
        <v>2879</v>
      </c>
      <c r="D241" s="229" t="s">
        <v>2880</v>
      </c>
      <c r="E241" s="229" t="s">
        <v>2713</v>
      </c>
      <c r="F241" s="229">
        <v>1</v>
      </c>
      <c r="G241" s="229">
        <v>45.69</v>
      </c>
      <c r="H241" s="219">
        <f t="shared" si="4"/>
        <v>45.69</v>
      </c>
      <c r="I241" s="229"/>
    </row>
    <row r="242" spans="1:9" x14ac:dyDescent="0.2">
      <c r="A242" s="447">
        <v>42739</v>
      </c>
      <c r="B242" s="229" t="s">
        <v>3250</v>
      </c>
      <c r="C242" s="229" t="s">
        <v>3256</v>
      </c>
      <c r="D242" s="229" t="s">
        <v>3266</v>
      </c>
      <c r="E242" s="229" t="s">
        <v>2713</v>
      </c>
      <c r="F242" s="229">
        <v>102</v>
      </c>
      <c r="G242" s="229">
        <v>46.1</v>
      </c>
      <c r="H242" s="219">
        <f t="shared" si="4"/>
        <v>4702.2</v>
      </c>
      <c r="I242" s="229"/>
    </row>
    <row r="243" spans="1:9" x14ac:dyDescent="0.2">
      <c r="A243" s="447">
        <v>42739</v>
      </c>
      <c r="B243" s="229" t="s">
        <v>3250</v>
      </c>
      <c r="C243" s="229" t="s">
        <v>3257</v>
      </c>
      <c r="D243" s="229" t="s">
        <v>3267</v>
      </c>
      <c r="E243" s="229" t="s">
        <v>2713</v>
      </c>
      <c r="F243" s="229">
        <v>2</v>
      </c>
      <c r="G243" s="229">
        <v>3.3</v>
      </c>
      <c r="H243" s="219">
        <f t="shared" si="4"/>
        <v>6.6</v>
      </c>
      <c r="I243" s="229"/>
    </row>
    <row r="244" spans="1:9" x14ac:dyDescent="0.2">
      <c r="A244" s="447">
        <v>42739</v>
      </c>
      <c r="B244" s="229" t="s">
        <v>2481</v>
      </c>
      <c r="C244" s="229" t="s">
        <v>2618</v>
      </c>
      <c r="D244" s="229" t="s">
        <v>3050</v>
      </c>
      <c r="E244" s="229" t="s">
        <v>2713</v>
      </c>
      <c r="F244" s="229">
        <v>1</v>
      </c>
      <c r="G244" s="229">
        <v>27.09</v>
      </c>
      <c r="H244" s="219">
        <f t="shared" si="4"/>
        <v>27.09</v>
      </c>
      <c r="I244" s="229"/>
    </row>
    <row r="245" spans="1:9" x14ac:dyDescent="0.2">
      <c r="A245" s="447">
        <v>42739</v>
      </c>
      <c r="B245" s="229" t="s">
        <v>2481</v>
      </c>
      <c r="C245" s="229" t="s">
        <v>2621</v>
      </c>
      <c r="D245" s="229" t="s">
        <v>3049</v>
      </c>
      <c r="E245" s="229" t="s">
        <v>2713</v>
      </c>
      <c r="F245" s="229">
        <v>1</v>
      </c>
      <c r="G245" s="229">
        <v>27.09</v>
      </c>
      <c r="H245" s="219">
        <f t="shared" si="4"/>
        <v>27.09</v>
      </c>
      <c r="I245" s="229"/>
    </row>
    <row r="246" spans="1:9" x14ac:dyDescent="0.2">
      <c r="A246" s="447">
        <v>42739</v>
      </c>
      <c r="B246" s="229" t="s">
        <v>3269</v>
      </c>
      <c r="C246" s="229" t="s">
        <v>3270</v>
      </c>
      <c r="D246" s="229" t="s">
        <v>3276</v>
      </c>
      <c r="E246" s="229" t="s">
        <v>2717</v>
      </c>
      <c r="F246" s="229">
        <v>1</v>
      </c>
      <c r="G246" s="229">
        <v>21.51</v>
      </c>
      <c r="H246" s="219">
        <f t="shared" si="4"/>
        <v>21.51</v>
      </c>
      <c r="I246" s="204" t="s">
        <v>3281</v>
      </c>
    </row>
    <row r="247" spans="1:9" x14ac:dyDescent="0.2">
      <c r="A247" s="447">
        <v>42739</v>
      </c>
      <c r="B247" s="229" t="s">
        <v>3246</v>
      </c>
      <c r="C247" s="229" t="s">
        <v>3271</v>
      </c>
      <c r="D247" s="229" t="s">
        <v>3277</v>
      </c>
      <c r="E247" s="229" t="s">
        <v>2717</v>
      </c>
      <c r="F247" s="229">
        <v>1</v>
      </c>
      <c r="G247" s="229">
        <v>23.17</v>
      </c>
      <c r="H247" s="219">
        <f t="shared" si="4"/>
        <v>23.17</v>
      </c>
      <c r="I247" s="204" t="s">
        <v>3282</v>
      </c>
    </row>
    <row r="248" spans="1:9" x14ac:dyDescent="0.2">
      <c r="A248" s="447">
        <v>42739</v>
      </c>
      <c r="B248" s="229" t="s">
        <v>3246</v>
      </c>
      <c r="C248" s="229" t="s">
        <v>1318</v>
      </c>
      <c r="D248" s="229" t="s">
        <v>3278</v>
      </c>
      <c r="E248" s="229" t="s">
        <v>2717</v>
      </c>
      <c r="F248" s="229">
        <v>4</v>
      </c>
      <c r="G248" s="229">
        <v>23.17</v>
      </c>
      <c r="H248" s="219">
        <f t="shared" si="4"/>
        <v>92.68</v>
      </c>
      <c r="I248" s="204" t="s">
        <v>3283</v>
      </c>
    </row>
    <row r="249" spans="1:9" x14ac:dyDescent="0.2">
      <c r="A249" s="447">
        <v>42739</v>
      </c>
      <c r="B249" s="229" t="s">
        <v>3246</v>
      </c>
      <c r="C249" s="229" t="s">
        <v>3252</v>
      </c>
      <c r="D249" s="229" t="s">
        <v>3259</v>
      </c>
      <c r="E249" s="229" t="s">
        <v>2717</v>
      </c>
      <c r="F249" s="229">
        <v>2</v>
      </c>
      <c r="G249" s="229">
        <v>23.17</v>
      </c>
      <c r="H249" s="219">
        <f t="shared" si="4"/>
        <v>46.34</v>
      </c>
      <c r="I249" s="204" t="s">
        <v>3284</v>
      </c>
    </row>
    <row r="250" spans="1:9" x14ac:dyDescent="0.2">
      <c r="A250" s="447">
        <v>42739</v>
      </c>
      <c r="B250" s="229" t="s">
        <v>2767</v>
      </c>
      <c r="C250" s="229" t="s">
        <v>1595</v>
      </c>
      <c r="D250" s="229" t="s">
        <v>3279</v>
      </c>
      <c r="E250" s="229" t="s">
        <v>2717</v>
      </c>
      <c r="F250" s="229">
        <v>1</v>
      </c>
      <c r="G250" s="229">
        <v>69.84</v>
      </c>
      <c r="H250" s="219">
        <f t="shared" si="4"/>
        <v>69.84</v>
      </c>
      <c r="I250" s="204" t="s">
        <v>2181</v>
      </c>
    </row>
    <row r="251" spans="1:9" x14ac:dyDescent="0.2">
      <c r="A251" s="447">
        <v>42739</v>
      </c>
      <c r="B251" s="229" t="s">
        <v>3247</v>
      </c>
      <c r="C251" s="229" t="s">
        <v>3272</v>
      </c>
      <c r="D251" s="229" t="s">
        <v>3261</v>
      </c>
      <c r="E251" s="229" t="s">
        <v>2717</v>
      </c>
      <c r="F251" s="229">
        <v>2</v>
      </c>
      <c r="G251" s="229">
        <v>32.21</v>
      </c>
      <c r="H251" s="219">
        <f t="shared" si="4"/>
        <v>64.42</v>
      </c>
      <c r="I251" s="204" t="s">
        <v>2181</v>
      </c>
    </row>
    <row r="252" spans="1:9" x14ac:dyDescent="0.2">
      <c r="A252" s="454">
        <v>42739</v>
      </c>
      <c r="B252" s="455" t="s">
        <v>3023</v>
      </c>
      <c r="C252" s="455" t="s">
        <v>1419</v>
      </c>
      <c r="D252" s="455" t="s">
        <v>2860</v>
      </c>
      <c r="E252" s="455" t="s">
        <v>2717</v>
      </c>
      <c r="F252" s="455">
        <v>1</v>
      </c>
      <c r="G252" s="455">
        <v>52.86</v>
      </c>
      <c r="H252" s="456">
        <f t="shared" si="4"/>
        <v>52.86</v>
      </c>
      <c r="I252" s="457" t="s">
        <v>3285</v>
      </c>
    </row>
    <row r="253" spans="1:9" x14ac:dyDescent="0.2">
      <c r="A253" s="454">
        <v>42739</v>
      </c>
      <c r="B253" s="455" t="s">
        <v>3023</v>
      </c>
      <c r="C253" s="455" t="s">
        <v>3035</v>
      </c>
      <c r="D253" s="455" t="s">
        <v>3047</v>
      </c>
      <c r="E253" s="455" t="s">
        <v>2717</v>
      </c>
      <c r="F253" s="455">
        <v>1</v>
      </c>
      <c r="G253" s="455">
        <v>52.86</v>
      </c>
      <c r="H253" s="456">
        <f t="shared" si="4"/>
        <v>52.86</v>
      </c>
      <c r="I253" s="457" t="s">
        <v>3286</v>
      </c>
    </row>
    <row r="254" spans="1:9" x14ac:dyDescent="0.2">
      <c r="A254" s="454">
        <v>42739</v>
      </c>
      <c r="B254" s="455" t="s">
        <v>3023</v>
      </c>
      <c r="C254" s="455" t="s">
        <v>2686</v>
      </c>
      <c r="D254" s="455" t="s">
        <v>2697</v>
      </c>
      <c r="E254" s="455" t="s">
        <v>2717</v>
      </c>
      <c r="F254" s="455">
        <v>2</v>
      </c>
      <c r="G254" s="455">
        <v>31.06</v>
      </c>
      <c r="H254" s="456">
        <f t="shared" si="4"/>
        <v>62.12</v>
      </c>
      <c r="I254" s="457" t="s">
        <v>3287</v>
      </c>
    </row>
    <row r="255" spans="1:9" x14ac:dyDescent="0.2">
      <c r="A255" s="454">
        <v>42739</v>
      </c>
      <c r="B255" s="455" t="s">
        <v>3023</v>
      </c>
      <c r="C255" s="455" t="s">
        <v>2689</v>
      </c>
      <c r="D255" s="455" t="s">
        <v>2700</v>
      </c>
      <c r="E255" s="455" t="s">
        <v>2717</v>
      </c>
      <c r="F255" s="455">
        <v>1</v>
      </c>
      <c r="G255" s="455">
        <v>31.06</v>
      </c>
      <c r="H255" s="456">
        <f t="shared" si="4"/>
        <v>31.06</v>
      </c>
      <c r="I255" s="457" t="s">
        <v>3288</v>
      </c>
    </row>
    <row r="256" spans="1:9" x14ac:dyDescent="0.2">
      <c r="A256" s="447">
        <v>42739</v>
      </c>
      <c r="B256" s="229" t="s">
        <v>3029</v>
      </c>
      <c r="C256" s="229" t="s">
        <v>3035</v>
      </c>
      <c r="D256" s="229" t="s">
        <v>3047</v>
      </c>
      <c r="E256" s="229" t="s">
        <v>2717</v>
      </c>
      <c r="F256" s="230">
        <v>1</v>
      </c>
      <c r="G256" s="229">
        <v>52.86</v>
      </c>
      <c r="H256" s="219">
        <f t="shared" si="4"/>
        <v>52.86</v>
      </c>
      <c r="I256" s="204" t="s">
        <v>3286</v>
      </c>
    </row>
    <row r="257" spans="1:10" x14ac:dyDescent="0.2">
      <c r="A257" s="447">
        <v>42739</v>
      </c>
      <c r="B257" s="229" t="s">
        <v>3029</v>
      </c>
      <c r="C257" s="229" t="s">
        <v>2687</v>
      </c>
      <c r="D257" s="229" t="s">
        <v>2698</v>
      </c>
      <c r="E257" s="229" t="s">
        <v>2717</v>
      </c>
      <c r="F257" s="230">
        <v>1</v>
      </c>
      <c r="G257" s="229">
        <v>31.06</v>
      </c>
      <c r="H257" s="219">
        <f t="shared" si="4"/>
        <v>31.06</v>
      </c>
      <c r="I257" s="204" t="s">
        <v>3289</v>
      </c>
    </row>
    <row r="258" spans="1:10" x14ac:dyDescent="0.2">
      <c r="A258" s="447">
        <v>42739</v>
      </c>
      <c r="B258" s="229" t="s">
        <v>3029</v>
      </c>
      <c r="C258" s="229" t="s">
        <v>3273</v>
      </c>
      <c r="D258" s="229" t="s">
        <v>3051</v>
      </c>
      <c r="E258" s="229" t="s">
        <v>2717</v>
      </c>
      <c r="F258" s="230">
        <v>1</v>
      </c>
      <c r="G258" s="229">
        <v>31.06</v>
      </c>
      <c r="H258" s="219">
        <f t="shared" si="4"/>
        <v>31.06</v>
      </c>
      <c r="I258" s="204" t="s">
        <v>3290</v>
      </c>
    </row>
    <row r="259" spans="1:10" x14ac:dyDescent="0.2">
      <c r="A259" s="447">
        <v>42739</v>
      </c>
      <c r="B259" s="229" t="s">
        <v>3250</v>
      </c>
      <c r="C259" s="229" t="s">
        <v>3256</v>
      </c>
      <c r="D259" s="229" t="s">
        <v>3266</v>
      </c>
      <c r="E259" s="229" t="s">
        <v>2717</v>
      </c>
      <c r="F259" s="229">
        <v>2</v>
      </c>
      <c r="G259" s="229">
        <v>46.1</v>
      </c>
      <c r="H259" s="219">
        <f t="shared" si="4"/>
        <v>92.2</v>
      </c>
      <c r="I259" s="204" t="s">
        <v>3291</v>
      </c>
    </row>
    <row r="260" spans="1:10" x14ac:dyDescent="0.2">
      <c r="A260" s="447">
        <v>42739</v>
      </c>
      <c r="B260" s="229" t="s">
        <v>3250</v>
      </c>
      <c r="C260" s="229" t="s">
        <v>3257</v>
      </c>
      <c r="D260" s="229" t="s">
        <v>3267</v>
      </c>
      <c r="E260" s="229" t="s">
        <v>2717</v>
      </c>
      <c r="F260" s="229">
        <v>6</v>
      </c>
      <c r="G260" s="229">
        <v>3.3</v>
      </c>
      <c r="H260" s="219">
        <f t="shared" si="4"/>
        <v>19.799999999999997</v>
      </c>
      <c r="I260" s="204" t="s">
        <v>622</v>
      </c>
    </row>
    <row r="261" spans="1:10" x14ac:dyDescent="0.2">
      <c r="A261" s="447">
        <v>42739</v>
      </c>
      <c r="B261" s="229" t="s">
        <v>3208</v>
      </c>
      <c r="C261" s="229" t="s">
        <v>3274</v>
      </c>
      <c r="D261" s="229" t="s">
        <v>3280</v>
      </c>
      <c r="E261" s="229" t="s">
        <v>2717</v>
      </c>
      <c r="F261" s="229">
        <v>1</v>
      </c>
      <c r="G261" s="229">
        <v>15.12</v>
      </c>
      <c r="H261" s="219">
        <f t="shared" ref="H261:H324" si="5">F261*G261</f>
        <v>15.12</v>
      </c>
      <c r="I261" s="204" t="s">
        <v>690</v>
      </c>
    </row>
    <row r="262" spans="1:10" x14ac:dyDescent="0.2">
      <c r="A262" s="447">
        <v>42739</v>
      </c>
      <c r="B262" s="229" t="s">
        <v>3208</v>
      </c>
      <c r="C262" s="229" t="s">
        <v>3275</v>
      </c>
      <c r="D262" s="229" t="s">
        <v>3210</v>
      </c>
      <c r="E262" s="229" t="s">
        <v>2717</v>
      </c>
      <c r="F262" s="229">
        <v>1</v>
      </c>
      <c r="G262" s="229">
        <v>15.12</v>
      </c>
      <c r="H262" s="219">
        <f t="shared" si="5"/>
        <v>15.12</v>
      </c>
      <c r="I262" s="204" t="s">
        <v>911</v>
      </c>
    </row>
    <row r="263" spans="1:10" x14ac:dyDescent="0.2">
      <c r="A263" s="447">
        <v>42739</v>
      </c>
      <c r="B263" s="229" t="s">
        <v>3246</v>
      </c>
      <c r="C263" s="229" t="s">
        <v>3271</v>
      </c>
      <c r="D263" s="229" t="s">
        <v>3277</v>
      </c>
      <c r="E263" s="229" t="s">
        <v>2727</v>
      </c>
      <c r="F263" s="229">
        <v>1</v>
      </c>
      <c r="G263" s="229">
        <v>23.17</v>
      </c>
      <c r="H263" s="219">
        <f t="shared" si="5"/>
        <v>23.17</v>
      </c>
      <c r="I263" s="229" t="s">
        <v>3293</v>
      </c>
      <c r="J263" s="451" t="s">
        <v>3297</v>
      </c>
    </row>
    <row r="264" spans="1:10" x14ac:dyDescent="0.2">
      <c r="A264" s="447">
        <v>42739</v>
      </c>
      <c r="B264" s="229" t="s">
        <v>3246</v>
      </c>
      <c r="C264" s="229" t="s">
        <v>3252</v>
      </c>
      <c r="D264" s="229" t="s">
        <v>3259</v>
      </c>
      <c r="E264" s="229" t="s">
        <v>2727</v>
      </c>
      <c r="F264" s="229">
        <v>1</v>
      </c>
      <c r="G264" s="229">
        <v>23.17</v>
      </c>
      <c r="H264" s="219">
        <f t="shared" si="5"/>
        <v>23.17</v>
      </c>
      <c r="I264" s="229" t="s">
        <v>3294</v>
      </c>
      <c r="J264" s="452"/>
    </row>
    <row r="265" spans="1:10" x14ac:dyDescent="0.2">
      <c r="A265" s="447">
        <v>42739</v>
      </c>
      <c r="B265" s="229" t="s">
        <v>2767</v>
      </c>
      <c r="C265" s="229" t="s">
        <v>1595</v>
      </c>
      <c r="D265" s="229" t="s">
        <v>3279</v>
      </c>
      <c r="E265" s="229" t="s">
        <v>2727</v>
      </c>
      <c r="F265" s="229">
        <v>2</v>
      </c>
      <c r="G265" s="446">
        <v>69.84</v>
      </c>
      <c r="H265" s="219">
        <f t="shared" si="5"/>
        <v>139.68</v>
      </c>
      <c r="I265" s="229" t="s">
        <v>3295</v>
      </c>
      <c r="J265" s="451" t="s">
        <v>3298</v>
      </c>
    </row>
    <row r="266" spans="1:10" x14ac:dyDescent="0.2">
      <c r="A266" s="447">
        <v>42739</v>
      </c>
      <c r="B266" s="229" t="s">
        <v>3248</v>
      </c>
      <c r="C266" s="229" t="s">
        <v>2171</v>
      </c>
      <c r="D266" s="229" t="s">
        <v>3292</v>
      </c>
      <c r="E266" s="229" t="s">
        <v>2727</v>
      </c>
      <c r="F266" s="229">
        <v>5</v>
      </c>
      <c r="G266" s="446">
        <v>34.520000000000003</v>
      </c>
      <c r="H266" s="219">
        <f t="shared" si="5"/>
        <v>172.60000000000002</v>
      </c>
      <c r="I266" s="229" t="s">
        <v>3296</v>
      </c>
      <c r="J266" s="451" t="s">
        <v>3297</v>
      </c>
    </row>
    <row r="267" spans="1:10" x14ac:dyDescent="0.2">
      <c r="A267" s="447">
        <v>42739</v>
      </c>
      <c r="B267" s="229" t="s">
        <v>3246</v>
      </c>
      <c r="C267" s="229" t="s">
        <v>3271</v>
      </c>
      <c r="D267" s="229" t="s">
        <v>3277</v>
      </c>
      <c r="E267" s="229" t="s">
        <v>3002</v>
      </c>
      <c r="F267" s="229">
        <v>1</v>
      </c>
      <c r="G267" s="446">
        <v>23.17</v>
      </c>
      <c r="H267" s="219">
        <f t="shared" si="5"/>
        <v>23.17</v>
      </c>
      <c r="I267" s="229"/>
    </row>
    <row r="268" spans="1:10" x14ac:dyDescent="0.2">
      <c r="A268" s="447">
        <v>42739</v>
      </c>
      <c r="B268" s="229" t="s">
        <v>3246</v>
      </c>
      <c r="C268" s="229" t="s">
        <v>1318</v>
      </c>
      <c r="D268" s="229" t="s">
        <v>3278</v>
      </c>
      <c r="E268" s="229" t="s">
        <v>3002</v>
      </c>
      <c r="F268" s="229">
        <v>1</v>
      </c>
      <c r="G268" s="446">
        <v>23.17</v>
      </c>
      <c r="H268" s="219">
        <f t="shared" si="5"/>
        <v>23.17</v>
      </c>
      <c r="I268" s="229"/>
    </row>
    <row r="269" spans="1:10" x14ac:dyDescent="0.2">
      <c r="A269" s="447">
        <v>42739</v>
      </c>
      <c r="B269" s="229" t="s">
        <v>3246</v>
      </c>
      <c r="C269" s="229" t="s">
        <v>3252</v>
      </c>
      <c r="D269" s="229" t="s">
        <v>3259</v>
      </c>
      <c r="E269" s="229" t="s">
        <v>3002</v>
      </c>
      <c r="F269" s="229">
        <v>1</v>
      </c>
      <c r="G269" s="446">
        <v>23.17</v>
      </c>
      <c r="H269" s="219">
        <f t="shared" si="5"/>
        <v>23.17</v>
      </c>
      <c r="I269" s="229"/>
    </row>
    <row r="270" spans="1:10" x14ac:dyDescent="0.2">
      <c r="A270" s="447">
        <v>42739</v>
      </c>
      <c r="B270" s="229" t="s">
        <v>3269</v>
      </c>
      <c r="C270" s="229" t="s">
        <v>3270</v>
      </c>
      <c r="D270" s="229" t="s">
        <v>3276</v>
      </c>
      <c r="E270" s="229" t="s">
        <v>3002</v>
      </c>
      <c r="F270" s="229">
        <v>1</v>
      </c>
      <c r="G270" s="446">
        <v>21.51</v>
      </c>
      <c r="H270" s="219">
        <f t="shared" si="5"/>
        <v>21.51</v>
      </c>
      <c r="I270" s="229" t="s">
        <v>690</v>
      </c>
    </row>
    <row r="271" spans="1:10" x14ac:dyDescent="0.2">
      <c r="A271" s="447">
        <v>42739</v>
      </c>
      <c r="B271" s="229" t="s">
        <v>3269</v>
      </c>
      <c r="C271" s="229" t="s">
        <v>3299</v>
      </c>
      <c r="D271" s="229" t="s">
        <v>3300</v>
      </c>
      <c r="E271" s="229" t="s">
        <v>3002</v>
      </c>
      <c r="F271" s="229">
        <v>1</v>
      </c>
      <c r="G271" s="446">
        <v>45.48</v>
      </c>
      <c r="H271" s="219">
        <f t="shared" si="5"/>
        <v>45.48</v>
      </c>
      <c r="I271" s="229" t="s">
        <v>2181</v>
      </c>
    </row>
    <row r="272" spans="1:10" x14ac:dyDescent="0.2">
      <c r="A272" s="447">
        <v>42739</v>
      </c>
      <c r="B272" s="229" t="s">
        <v>3269</v>
      </c>
      <c r="C272" s="229" t="s">
        <v>3301</v>
      </c>
      <c r="D272" s="229" t="s">
        <v>3302</v>
      </c>
      <c r="E272" s="229" t="s">
        <v>3002</v>
      </c>
      <c r="F272" s="229">
        <v>1</v>
      </c>
      <c r="G272" s="446">
        <v>25.61</v>
      </c>
      <c r="H272" s="219">
        <f t="shared" si="5"/>
        <v>25.61</v>
      </c>
      <c r="I272" s="229" t="s">
        <v>690</v>
      </c>
    </row>
    <row r="273" spans="1:9" x14ac:dyDescent="0.2">
      <c r="A273" s="447">
        <v>42739</v>
      </c>
      <c r="B273" s="229" t="s">
        <v>3303</v>
      </c>
      <c r="C273" s="229" t="s">
        <v>3304</v>
      </c>
      <c r="D273" s="229" t="s">
        <v>3305</v>
      </c>
      <c r="E273" s="229" t="s">
        <v>3002</v>
      </c>
      <c r="F273" s="229">
        <v>1</v>
      </c>
      <c r="G273" s="446">
        <v>67.17</v>
      </c>
      <c r="H273" s="219">
        <f t="shared" si="5"/>
        <v>67.17</v>
      </c>
      <c r="I273" s="229"/>
    </row>
    <row r="274" spans="1:9" x14ac:dyDescent="0.2">
      <c r="A274" s="447">
        <v>42739</v>
      </c>
      <c r="B274" s="229" t="s">
        <v>2767</v>
      </c>
      <c r="C274" s="229" t="s">
        <v>3306</v>
      </c>
      <c r="D274" s="229" t="s">
        <v>3307</v>
      </c>
      <c r="E274" s="229" t="s">
        <v>3002</v>
      </c>
      <c r="F274" s="229">
        <v>1</v>
      </c>
      <c r="G274" s="446">
        <v>42.28</v>
      </c>
      <c r="H274" s="219">
        <f t="shared" si="5"/>
        <v>42.28</v>
      </c>
      <c r="I274" s="229" t="s">
        <v>690</v>
      </c>
    </row>
    <row r="275" spans="1:9" x14ac:dyDescent="0.2">
      <c r="A275" s="447">
        <v>42739</v>
      </c>
      <c r="B275" s="229" t="s">
        <v>3247</v>
      </c>
      <c r="C275" s="229" t="s">
        <v>3308</v>
      </c>
      <c r="D275" s="229" t="s">
        <v>3260</v>
      </c>
      <c r="E275" s="229" t="s">
        <v>3002</v>
      </c>
      <c r="F275" s="229">
        <v>1</v>
      </c>
      <c r="G275" s="446">
        <v>39.54</v>
      </c>
      <c r="H275" s="219">
        <f t="shared" si="5"/>
        <v>39.54</v>
      </c>
      <c r="I275" s="229" t="s">
        <v>2181</v>
      </c>
    </row>
    <row r="276" spans="1:9" x14ac:dyDescent="0.2">
      <c r="A276" s="447">
        <v>42739</v>
      </c>
      <c r="B276" s="229" t="s">
        <v>3247</v>
      </c>
      <c r="C276" s="229" t="s">
        <v>3309</v>
      </c>
      <c r="D276" s="229" t="s">
        <v>3310</v>
      </c>
      <c r="E276" s="229" t="s">
        <v>3002</v>
      </c>
      <c r="F276" s="229">
        <v>1</v>
      </c>
      <c r="G276" s="446">
        <v>39.54</v>
      </c>
      <c r="H276" s="219">
        <f t="shared" si="5"/>
        <v>39.54</v>
      </c>
      <c r="I276" s="229" t="s">
        <v>690</v>
      </c>
    </row>
    <row r="277" spans="1:9" x14ac:dyDescent="0.2">
      <c r="A277" s="447">
        <v>42739</v>
      </c>
      <c r="B277" s="229" t="s">
        <v>3248</v>
      </c>
      <c r="C277" s="229" t="s">
        <v>3311</v>
      </c>
      <c r="D277" s="229" t="s">
        <v>3263</v>
      </c>
      <c r="E277" s="229" t="s">
        <v>3002</v>
      </c>
      <c r="F277" s="229">
        <v>1</v>
      </c>
      <c r="G277" s="446">
        <v>34.520000000000003</v>
      </c>
      <c r="H277" s="219">
        <f t="shared" si="5"/>
        <v>34.520000000000003</v>
      </c>
      <c r="I277" s="229" t="s">
        <v>690</v>
      </c>
    </row>
    <row r="278" spans="1:9" x14ac:dyDescent="0.2">
      <c r="A278" s="447">
        <v>42739</v>
      </c>
      <c r="B278" s="229" t="s">
        <v>3248</v>
      </c>
      <c r="C278" s="229" t="s">
        <v>3312</v>
      </c>
      <c r="D278" s="229" t="s">
        <v>3264</v>
      </c>
      <c r="E278" s="229" t="s">
        <v>3002</v>
      </c>
      <c r="F278" s="229">
        <v>1</v>
      </c>
      <c r="G278" s="446">
        <v>34.520000000000003</v>
      </c>
      <c r="H278" s="219">
        <f t="shared" si="5"/>
        <v>34.520000000000003</v>
      </c>
      <c r="I278" s="229"/>
    </row>
    <row r="279" spans="1:9" x14ac:dyDescent="0.2">
      <c r="A279" s="447">
        <v>42739</v>
      </c>
      <c r="B279" s="229" t="s">
        <v>3248</v>
      </c>
      <c r="C279" s="229" t="s">
        <v>3313</v>
      </c>
      <c r="D279" s="229" t="s">
        <v>3265</v>
      </c>
      <c r="E279" s="229" t="s">
        <v>3002</v>
      </c>
      <c r="F279" s="229">
        <v>1</v>
      </c>
      <c r="G279" s="446">
        <v>34.520000000000003</v>
      </c>
      <c r="H279" s="219">
        <f t="shared" si="5"/>
        <v>34.520000000000003</v>
      </c>
      <c r="I279" s="229" t="s">
        <v>2181</v>
      </c>
    </row>
    <row r="280" spans="1:9" x14ac:dyDescent="0.2">
      <c r="A280" s="447">
        <v>42739</v>
      </c>
      <c r="B280" s="229" t="s">
        <v>3248</v>
      </c>
      <c r="C280" s="229" t="s">
        <v>3314</v>
      </c>
      <c r="D280" s="229" t="s">
        <v>3292</v>
      </c>
      <c r="E280" s="229" t="s">
        <v>3002</v>
      </c>
      <c r="F280" s="229">
        <v>1</v>
      </c>
      <c r="G280" s="446">
        <v>34.520000000000003</v>
      </c>
      <c r="H280" s="219">
        <f t="shared" si="5"/>
        <v>34.520000000000003</v>
      </c>
      <c r="I280" s="229" t="s">
        <v>690</v>
      </c>
    </row>
    <row r="281" spans="1:9" x14ac:dyDescent="0.2">
      <c r="A281" s="447">
        <v>42739</v>
      </c>
      <c r="B281" s="229" t="s">
        <v>3315</v>
      </c>
      <c r="C281" s="229" t="s">
        <v>3316</v>
      </c>
      <c r="D281" s="229" t="s">
        <v>3317</v>
      </c>
      <c r="E281" s="229" t="s">
        <v>3002</v>
      </c>
      <c r="F281" s="229">
        <v>0.5</v>
      </c>
      <c r="G281" s="446">
        <v>13.19</v>
      </c>
      <c r="H281" s="219">
        <f t="shared" si="5"/>
        <v>6.5949999999999998</v>
      </c>
      <c r="I281" s="229" t="s">
        <v>3318</v>
      </c>
    </row>
    <row r="282" spans="1:9" x14ac:dyDescent="0.2">
      <c r="A282" s="447">
        <v>42760</v>
      </c>
      <c r="B282" s="229" t="s">
        <v>3335</v>
      </c>
      <c r="C282" s="229" t="s">
        <v>2946</v>
      </c>
      <c r="D282" s="229" t="s">
        <v>2947</v>
      </c>
      <c r="E282" s="229" t="s">
        <v>2713</v>
      </c>
      <c r="F282" s="229">
        <v>1</v>
      </c>
      <c r="G282" s="446">
        <v>45.09</v>
      </c>
      <c r="H282" s="219">
        <f t="shared" si="5"/>
        <v>45.09</v>
      </c>
      <c r="I282" s="229"/>
    </row>
    <row r="283" spans="1:9" x14ac:dyDescent="0.2">
      <c r="A283" s="447">
        <v>42760</v>
      </c>
      <c r="B283" s="229" t="s">
        <v>3337</v>
      </c>
      <c r="C283" s="229" t="s">
        <v>3338</v>
      </c>
      <c r="D283" s="229" t="s">
        <v>3339</v>
      </c>
      <c r="E283" s="229" t="s">
        <v>2717</v>
      </c>
      <c r="F283" s="229">
        <v>1</v>
      </c>
      <c r="G283" s="446">
        <v>46.02</v>
      </c>
      <c r="H283" s="219">
        <f t="shared" si="5"/>
        <v>46.02</v>
      </c>
      <c r="I283" s="229" t="s">
        <v>3344</v>
      </c>
    </row>
    <row r="284" spans="1:9" x14ac:dyDescent="0.2">
      <c r="A284" s="447">
        <v>42760</v>
      </c>
      <c r="B284" s="229" t="s">
        <v>3335</v>
      </c>
      <c r="C284" s="229" t="s">
        <v>3340</v>
      </c>
      <c r="D284" s="229" t="s">
        <v>2886</v>
      </c>
      <c r="E284" s="229" t="s">
        <v>2717</v>
      </c>
      <c r="F284" s="229">
        <v>3</v>
      </c>
      <c r="G284" s="446">
        <v>31.06</v>
      </c>
      <c r="H284" s="219">
        <f t="shared" si="5"/>
        <v>93.179999999999993</v>
      </c>
      <c r="I284" s="229" t="s">
        <v>3345</v>
      </c>
    </row>
    <row r="285" spans="1:9" x14ac:dyDescent="0.2">
      <c r="A285" s="447">
        <v>42760</v>
      </c>
      <c r="B285" s="229" t="s">
        <v>3335</v>
      </c>
      <c r="C285" s="229" t="s">
        <v>2946</v>
      </c>
      <c r="D285" s="229" t="s">
        <v>2947</v>
      </c>
      <c r="E285" s="229" t="s">
        <v>2717</v>
      </c>
      <c r="F285" s="229">
        <v>1</v>
      </c>
      <c r="G285" s="446">
        <v>45.09</v>
      </c>
      <c r="H285" s="219">
        <f t="shared" si="5"/>
        <v>45.09</v>
      </c>
      <c r="I285" s="229" t="s">
        <v>3346</v>
      </c>
    </row>
    <row r="286" spans="1:9" x14ac:dyDescent="0.2">
      <c r="A286" s="447">
        <v>42760</v>
      </c>
      <c r="B286" s="229" t="s">
        <v>3335</v>
      </c>
      <c r="C286" s="229" t="s">
        <v>2881</v>
      </c>
      <c r="D286" s="229" t="s">
        <v>2882</v>
      </c>
      <c r="E286" s="229" t="s">
        <v>2717</v>
      </c>
      <c r="F286" s="229">
        <v>1</v>
      </c>
      <c r="G286" s="446">
        <v>45.09</v>
      </c>
      <c r="H286" s="219">
        <f t="shared" si="5"/>
        <v>45.09</v>
      </c>
      <c r="I286" s="229" t="s">
        <v>3347</v>
      </c>
    </row>
    <row r="287" spans="1:9" x14ac:dyDescent="0.2">
      <c r="A287" s="447">
        <v>42760</v>
      </c>
      <c r="B287" s="229" t="s">
        <v>3335</v>
      </c>
      <c r="C287" s="229" t="s">
        <v>3040</v>
      </c>
      <c r="D287" s="229" t="s">
        <v>2859</v>
      </c>
      <c r="E287" s="229" t="s">
        <v>2717</v>
      </c>
      <c r="F287" s="229">
        <v>1</v>
      </c>
      <c r="G287" s="446">
        <v>58.36</v>
      </c>
      <c r="H287" s="219">
        <f t="shared" si="5"/>
        <v>58.36</v>
      </c>
      <c r="I287" s="229" t="s">
        <v>3348</v>
      </c>
    </row>
    <row r="288" spans="1:9" x14ac:dyDescent="0.2">
      <c r="A288" s="447">
        <v>42760</v>
      </c>
      <c r="B288" s="229" t="s">
        <v>3335</v>
      </c>
      <c r="C288" s="229" t="s">
        <v>2688</v>
      </c>
      <c r="D288" s="229" t="s">
        <v>2697</v>
      </c>
      <c r="E288" s="229" t="s">
        <v>2717</v>
      </c>
      <c r="F288" s="229">
        <v>1</v>
      </c>
      <c r="G288" s="446">
        <v>31.06</v>
      </c>
      <c r="H288" s="219">
        <f t="shared" si="5"/>
        <v>31.06</v>
      </c>
      <c r="I288" s="229" t="s">
        <v>3349</v>
      </c>
    </row>
    <row r="289" spans="1:9" x14ac:dyDescent="0.2">
      <c r="A289" s="447">
        <v>42760</v>
      </c>
      <c r="B289" s="229" t="s">
        <v>3341</v>
      </c>
      <c r="C289" s="229" t="s">
        <v>3342</v>
      </c>
      <c r="D289" s="229" t="s">
        <v>3343</v>
      </c>
      <c r="E289" s="229" t="s">
        <v>2717</v>
      </c>
      <c r="F289" s="229">
        <v>1</v>
      </c>
      <c r="G289" s="446">
        <v>70.709999999999994</v>
      </c>
      <c r="H289" s="219">
        <f t="shared" si="5"/>
        <v>70.709999999999994</v>
      </c>
      <c r="I289" s="229" t="s">
        <v>3350</v>
      </c>
    </row>
    <row r="290" spans="1:9" x14ac:dyDescent="0.2">
      <c r="A290" s="447">
        <v>42760</v>
      </c>
      <c r="B290" s="229" t="s">
        <v>3335</v>
      </c>
      <c r="C290" s="229" t="s">
        <v>3351</v>
      </c>
      <c r="D290" s="229" t="s">
        <v>2888</v>
      </c>
      <c r="E290" s="229" t="s">
        <v>2727</v>
      </c>
      <c r="F290" s="229">
        <v>2</v>
      </c>
      <c r="G290" s="446">
        <v>31.06</v>
      </c>
      <c r="H290" s="219">
        <f t="shared" si="5"/>
        <v>62.12</v>
      </c>
      <c r="I290" s="229" t="s">
        <v>3352</v>
      </c>
    </row>
    <row r="291" spans="1:9" x14ac:dyDescent="0.2">
      <c r="A291" s="447">
        <v>42760</v>
      </c>
      <c r="B291" s="229" t="s">
        <v>3123</v>
      </c>
      <c r="C291" s="229" t="s">
        <v>3357</v>
      </c>
      <c r="D291" s="229" t="s">
        <v>2969</v>
      </c>
      <c r="E291" s="229" t="s">
        <v>3002</v>
      </c>
      <c r="F291" s="229">
        <v>1</v>
      </c>
      <c r="G291" s="446">
        <v>42.56</v>
      </c>
      <c r="H291" s="219">
        <f t="shared" si="5"/>
        <v>42.56</v>
      </c>
      <c r="I291" s="229" t="s">
        <v>3389</v>
      </c>
    </row>
    <row r="292" spans="1:9" x14ac:dyDescent="0.2">
      <c r="A292" s="447">
        <v>42760</v>
      </c>
      <c r="B292" s="229" t="s">
        <v>3123</v>
      </c>
      <c r="C292" s="229" t="s">
        <v>3358</v>
      </c>
      <c r="D292" s="229" t="s">
        <v>2969</v>
      </c>
      <c r="E292" s="229" t="s">
        <v>3002</v>
      </c>
      <c r="F292" s="229">
        <v>2</v>
      </c>
      <c r="G292" s="446">
        <v>42.56</v>
      </c>
      <c r="H292" s="219">
        <f t="shared" si="5"/>
        <v>85.12</v>
      </c>
      <c r="I292" s="229" t="s">
        <v>3390</v>
      </c>
    </row>
    <row r="293" spans="1:9" x14ac:dyDescent="0.2">
      <c r="A293" s="447">
        <v>42760</v>
      </c>
      <c r="B293" s="229" t="s">
        <v>3337</v>
      </c>
      <c r="C293" s="229" t="s">
        <v>3359</v>
      </c>
      <c r="D293" s="229" t="s">
        <v>3360</v>
      </c>
      <c r="E293" s="229" t="s">
        <v>3002</v>
      </c>
      <c r="F293" s="229">
        <v>1</v>
      </c>
      <c r="G293" s="446">
        <v>46.02</v>
      </c>
      <c r="H293" s="219">
        <f t="shared" si="5"/>
        <v>46.02</v>
      </c>
      <c r="I293" s="229" t="s">
        <v>3391</v>
      </c>
    </row>
    <row r="294" spans="1:9" x14ac:dyDescent="0.2">
      <c r="A294" s="447">
        <v>42760</v>
      </c>
      <c r="B294" s="229" t="s">
        <v>3337</v>
      </c>
      <c r="C294" s="229" t="s">
        <v>3338</v>
      </c>
      <c r="D294" s="229" t="s">
        <v>3339</v>
      </c>
      <c r="E294" s="229" t="s">
        <v>3002</v>
      </c>
      <c r="F294" s="229">
        <v>1</v>
      </c>
      <c r="G294" s="446">
        <v>46.02</v>
      </c>
      <c r="H294" s="219">
        <f t="shared" si="5"/>
        <v>46.02</v>
      </c>
      <c r="I294" s="229" t="s">
        <v>3392</v>
      </c>
    </row>
    <row r="295" spans="1:9" x14ac:dyDescent="0.2">
      <c r="A295" s="447">
        <v>42760</v>
      </c>
      <c r="B295" s="229" t="s">
        <v>3337</v>
      </c>
      <c r="C295" s="229" t="s">
        <v>3361</v>
      </c>
      <c r="D295" s="229" t="s">
        <v>3362</v>
      </c>
      <c r="E295" s="229" t="s">
        <v>3002</v>
      </c>
      <c r="F295" s="229">
        <v>1</v>
      </c>
      <c r="G295" s="446">
        <v>46.02</v>
      </c>
      <c r="H295" s="219">
        <f t="shared" si="5"/>
        <v>46.02</v>
      </c>
      <c r="I295" s="229" t="s">
        <v>3393</v>
      </c>
    </row>
    <row r="296" spans="1:9" x14ac:dyDescent="0.2">
      <c r="A296" s="447">
        <v>42760</v>
      </c>
      <c r="B296" s="229" t="s">
        <v>3079</v>
      </c>
      <c r="C296" s="229" t="s">
        <v>3363</v>
      </c>
      <c r="D296" s="229" t="s">
        <v>3364</v>
      </c>
      <c r="E296" s="229" t="s">
        <v>3002</v>
      </c>
      <c r="F296" s="229">
        <v>2</v>
      </c>
      <c r="G296" s="446">
        <v>25</v>
      </c>
      <c r="H296" s="219">
        <f t="shared" si="5"/>
        <v>50</v>
      </c>
      <c r="I296" s="879" t="s">
        <v>3401</v>
      </c>
    </row>
    <row r="297" spans="1:9" x14ac:dyDescent="0.2">
      <c r="A297" s="447">
        <v>42760</v>
      </c>
      <c r="B297" s="229" t="s">
        <v>3079</v>
      </c>
      <c r="C297" s="229" t="s">
        <v>3365</v>
      </c>
      <c r="D297" s="229" t="s">
        <v>3366</v>
      </c>
      <c r="E297" s="229" t="s">
        <v>3002</v>
      </c>
      <c r="F297" s="229">
        <v>2</v>
      </c>
      <c r="G297" s="446">
        <v>25</v>
      </c>
      <c r="H297" s="219">
        <f t="shared" si="5"/>
        <v>50</v>
      </c>
      <c r="I297" s="879"/>
    </row>
    <row r="298" spans="1:9" x14ac:dyDescent="0.2">
      <c r="A298" s="447">
        <v>42760</v>
      </c>
      <c r="B298" s="229" t="s">
        <v>3079</v>
      </c>
      <c r="C298" s="229" t="s">
        <v>3367</v>
      </c>
      <c r="D298" s="229" t="s">
        <v>3368</v>
      </c>
      <c r="E298" s="229" t="s">
        <v>3002</v>
      </c>
      <c r="F298" s="229">
        <v>2</v>
      </c>
      <c r="G298" s="446">
        <v>25</v>
      </c>
      <c r="H298" s="219">
        <f t="shared" si="5"/>
        <v>50</v>
      </c>
      <c r="I298" s="879"/>
    </row>
    <row r="299" spans="1:9" x14ac:dyDescent="0.2">
      <c r="A299" s="447">
        <v>42760</v>
      </c>
      <c r="B299" s="229" t="s">
        <v>3079</v>
      </c>
      <c r="C299" s="229" t="s">
        <v>3369</v>
      </c>
      <c r="D299" s="229" t="s">
        <v>3370</v>
      </c>
      <c r="E299" s="229" t="s">
        <v>3002</v>
      </c>
      <c r="F299" s="229">
        <v>2</v>
      </c>
      <c r="G299" s="446">
        <v>25</v>
      </c>
      <c r="H299" s="219">
        <f t="shared" si="5"/>
        <v>50</v>
      </c>
      <c r="I299" s="879"/>
    </row>
    <row r="300" spans="1:9" x14ac:dyDescent="0.2">
      <c r="A300" s="447">
        <v>42760</v>
      </c>
      <c r="B300" s="229" t="s">
        <v>3079</v>
      </c>
      <c r="C300" s="229" t="s">
        <v>3371</v>
      </c>
      <c r="D300" s="229" t="s">
        <v>3372</v>
      </c>
      <c r="E300" s="229" t="s">
        <v>3002</v>
      </c>
      <c r="F300" s="229">
        <v>2</v>
      </c>
      <c r="G300" s="446">
        <v>25</v>
      </c>
      <c r="H300" s="219">
        <f t="shared" si="5"/>
        <v>50</v>
      </c>
      <c r="I300" s="879"/>
    </row>
    <row r="301" spans="1:9" ht="15.75" x14ac:dyDescent="0.2">
      <c r="A301" s="447">
        <v>42760</v>
      </c>
      <c r="B301" s="229" t="s">
        <v>3353</v>
      </c>
      <c r="C301" s="229" t="s">
        <v>3373</v>
      </c>
      <c r="D301" s="229" t="s">
        <v>3374</v>
      </c>
      <c r="E301" s="229" t="s">
        <v>3002</v>
      </c>
      <c r="F301" s="229">
        <v>1</v>
      </c>
      <c r="G301" s="446">
        <v>55</v>
      </c>
      <c r="H301" s="219">
        <f t="shared" si="5"/>
        <v>55</v>
      </c>
      <c r="I301" s="467" t="s">
        <v>3394</v>
      </c>
    </row>
    <row r="302" spans="1:9" ht="15.75" x14ac:dyDescent="0.2">
      <c r="A302" s="447">
        <v>42760</v>
      </c>
      <c r="B302" s="229" t="s">
        <v>3341</v>
      </c>
      <c r="C302" s="229" t="s">
        <v>3342</v>
      </c>
      <c r="D302" s="229" t="s">
        <v>3343</v>
      </c>
      <c r="E302" s="229" t="s">
        <v>3002</v>
      </c>
      <c r="F302" s="229">
        <v>1</v>
      </c>
      <c r="G302" s="446">
        <v>70.709999999999994</v>
      </c>
      <c r="H302" s="219">
        <f t="shared" si="5"/>
        <v>70.709999999999994</v>
      </c>
      <c r="I302" s="467" t="s">
        <v>3350</v>
      </c>
    </row>
    <row r="303" spans="1:9" ht="15.75" x14ac:dyDescent="0.2">
      <c r="A303" s="447">
        <v>42760</v>
      </c>
      <c r="B303" s="229" t="s">
        <v>3354</v>
      </c>
      <c r="C303" s="229" t="s">
        <v>3375</v>
      </c>
      <c r="D303" s="229" t="s">
        <v>3376</v>
      </c>
      <c r="E303" s="229" t="s">
        <v>3002</v>
      </c>
      <c r="F303" s="229">
        <v>1</v>
      </c>
      <c r="G303" s="446">
        <v>515.84</v>
      </c>
      <c r="H303" s="219">
        <f t="shared" si="5"/>
        <v>515.84</v>
      </c>
      <c r="I303" s="467"/>
    </row>
    <row r="304" spans="1:9" ht="15.75" x14ac:dyDescent="0.2">
      <c r="A304" s="447">
        <v>42760</v>
      </c>
      <c r="B304" s="229" t="s">
        <v>3354</v>
      </c>
      <c r="C304" s="229" t="s">
        <v>3377</v>
      </c>
      <c r="D304" s="229" t="s">
        <v>3378</v>
      </c>
      <c r="E304" s="229" t="s">
        <v>3002</v>
      </c>
      <c r="F304" s="229">
        <v>1</v>
      </c>
      <c r="G304" s="446">
        <v>347.17</v>
      </c>
      <c r="H304" s="219">
        <f t="shared" si="5"/>
        <v>347.17</v>
      </c>
      <c r="I304" s="467"/>
    </row>
    <row r="305" spans="1:9" ht="15.75" x14ac:dyDescent="0.2">
      <c r="A305" s="447">
        <v>42760</v>
      </c>
      <c r="B305" s="229" t="s">
        <v>3354</v>
      </c>
      <c r="C305" s="229" t="s">
        <v>3379</v>
      </c>
      <c r="D305" s="229" t="s">
        <v>3380</v>
      </c>
      <c r="E305" s="229" t="s">
        <v>3002</v>
      </c>
      <c r="F305" s="229">
        <v>1</v>
      </c>
      <c r="G305" s="446">
        <v>398.5</v>
      </c>
      <c r="H305" s="219">
        <f t="shared" si="5"/>
        <v>398.5</v>
      </c>
      <c r="I305" s="467"/>
    </row>
    <row r="306" spans="1:9" ht="15.75" x14ac:dyDescent="0.2">
      <c r="A306" s="447">
        <v>42760</v>
      </c>
      <c r="B306" s="229" t="s">
        <v>3335</v>
      </c>
      <c r="C306" s="229" t="s">
        <v>3351</v>
      </c>
      <c r="D306" s="229" t="s">
        <v>2888</v>
      </c>
      <c r="E306" s="229" t="s">
        <v>3002</v>
      </c>
      <c r="F306" s="229">
        <v>1</v>
      </c>
      <c r="G306" s="446">
        <v>31.06</v>
      </c>
      <c r="H306" s="219">
        <f t="shared" si="5"/>
        <v>31.06</v>
      </c>
      <c r="I306" s="467" t="s">
        <v>3395</v>
      </c>
    </row>
    <row r="307" spans="1:9" ht="15.75" x14ac:dyDescent="0.2">
      <c r="A307" s="447">
        <v>42760</v>
      </c>
      <c r="B307" s="229" t="s">
        <v>3335</v>
      </c>
      <c r="C307" s="229" t="s">
        <v>2686</v>
      </c>
      <c r="D307" s="229" t="s">
        <v>2697</v>
      </c>
      <c r="E307" s="229" t="s">
        <v>3002</v>
      </c>
      <c r="F307" s="229">
        <v>1</v>
      </c>
      <c r="G307" s="446">
        <v>31.06</v>
      </c>
      <c r="H307" s="219">
        <f t="shared" si="5"/>
        <v>31.06</v>
      </c>
      <c r="I307" s="467" t="s">
        <v>3396</v>
      </c>
    </row>
    <row r="308" spans="1:9" ht="15.75" x14ac:dyDescent="0.2">
      <c r="A308" s="447">
        <v>42760</v>
      </c>
      <c r="B308" s="229" t="s">
        <v>3335</v>
      </c>
      <c r="C308" s="229" t="s">
        <v>2946</v>
      </c>
      <c r="D308" s="229" t="s">
        <v>2947</v>
      </c>
      <c r="E308" s="229" t="s">
        <v>3002</v>
      </c>
      <c r="F308" s="229">
        <v>1</v>
      </c>
      <c r="G308" s="446">
        <v>45.09</v>
      </c>
      <c r="H308" s="219">
        <f t="shared" si="5"/>
        <v>45.09</v>
      </c>
      <c r="I308" s="467" t="s">
        <v>3397</v>
      </c>
    </row>
    <row r="309" spans="1:9" ht="15.75" x14ac:dyDescent="0.2">
      <c r="A309" s="447">
        <v>42760</v>
      </c>
      <c r="B309" s="229" t="s">
        <v>3335</v>
      </c>
      <c r="C309" s="229" t="s">
        <v>2879</v>
      </c>
      <c r="D309" s="229" t="s">
        <v>2880</v>
      </c>
      <c r="E309" s="229" t="s">
        <v>3002</v>
      </c>
      <c r="F309" s="229">
        <v>1</v>
      </c>
      <c r="G309" s="446">
        <v>45.09</v>
      </c>
      <c r="H309" s="219">
        <f t="shared" si="5"/>
        <v>45.09</v>
      </c>
      <c r="I309" s="467" t="s">
        <v>3347</v>
      </c>
    </row>
    <row r="310" spans="1:9" ht="15.75" x14ac:dyDescent="0.2">
      <c r="A310" s="447">
        <v>42760</v>
      </c>
      <c r="B310" s="229" t="s">
        <v>3335</v>
      </c>
      <c r="C310" s="229" t="s">
        <v>3040</v>
      </c>
      <c r="D310" s="229" t="s">
        <v>2859</v>
      </c>
      <c r="E310" s="229" t="s">
        <v>3002</v>
      </c>
      <c r="F310" s="229">
        <v>1</v>
      </c>
      <c r="G310" s="446">
        <v>58.36</v>
      </c>
      <c r="H310" s="219">
        <f t="shared" si="5"/>
        <v>58.36</v>
      </c>
      <c r="I310" s="467" t="s">
        <v>3398</v>
      </c>
    </row>
    <row r="311" spans="1:9" ht="15.75" x14ac:dyDescent="0.2">
      <c r="A311" s="447">
        <v>42760</v>
      </c>
      <c r="B311" s="229" t="s">
        <v>3335</v>
      </c>
      <c r="C311" s="229" t="s">
        <v>3035</v>
      </c>
      <c r="D311" s="229" t="s">
        <v>3047</v>
      </c>
      <c r="E311" s="229" t="s">
        <v>3002</v>
      </c>
      <c r="F311" s="229">
        <v>1</v>
      </c>
      <c r="G311" s="446">
        <v>58.36</v>
      </c>
      <c r="H311" s="219">
        <f t="shared" si="5"/>
        <v>58.36</v>
      </c>
      <c r="I311" s="467" t="s">
        <v>3399</v>
      </c>
    </row>
    <row r="312" spans="1:9" ht="15.75" x14ac:dyDescent="0.2">
      <c r="A312" s="447">
        <v>42760</v>
      </c>
      <c r="B312" s="229" t="s">
        <v>3355</v>
      </c>
      <c r="C312" s="229" t="s">
        <v>3381</v>
      </c>
      <c r="D312" s="229" t="s">
        <v>3382</v>
      </c>
      <c r="E312" s="229" t="s">
        <v>3002</v>
      </c>
      <c r="F312" s="229">
        <v>1</v>
      </c>
      <c r="G312" s="446">
        <v>46.95</v>
      </c>
      <c r="H312" s="219">
        <f t="shared" si="5"/>
        <v>46.95</v>
      </c>
      <c r="I312" s="467"/>
    </row>
    <row r="313" spans="1:9" ht="15.75" x14ac:dyDescent="0.2">
      <c r="A313" s="447">
        <v>42760</v>
      </c>
      <c r="B313" s="229" t="s">
        <v>3166</v>
      </c>
      <c r="C313" s="229" t="s">
        <v>3383</v>
      </c>
      <c r="D313" s="229" t="s">
        <v>3384</v>
      </c>
      <c r="E313" s="229" t="s">
        <v>3002</v>
      </c>
      <c r="F313" s="229">
        <v>1</v>
      </c>
      <c r="G313" s="446">
        <v>66.28</v>
      </c>
      <c r="H313" s="219">
        <f t="shared" si="5"/>
        <v>66.28</v>
      </c>
      <c r="I313" s="468" t="s">
        <v>3400</v>
      </c>
    </row>
    <row r="314" spans="1:9" ht="15.75" x14ac:dyDescent="0.2">
      <c r="A314" s="447">
        <v>42760</v>
      </c>
      <c r="B314" s="229" t="s">
        <v>3356</v>
      </c>
      <c r="C314" s="229" t="s">
        <v>3385</v>
      </c>
      <c r="D314" s="229" t="s">
        <v>3386</v>
      </c>
      <c r="E314" s="229" t="s">
        <v>3002</v>
      </c>
      <c r="F314" s="229">
        <v>1</v>
      </c>
      <c r="G314" s="446">
        <v>137.5</v>
      </c>
      <c r="H314" s="219">
        <f t="shared" si="5"/>
        <v>137.5</v>
      </c>
      <c r="I314" s="467"/>
    </row>
    <row r="315" spans="1:9" ht="15.75" x14ac:dyDescent="0.2">
      <c r="A315" s="447">
        <v>42760</v>
      </c>
      <c r="B315" s="229" t="s">
        <v>3356</v>
      </c>
      <c r="C315" s="229" t="s">
        <v>3387</v>
      </c>
      <c r="D315" s="229" t="s">
        <v>3388</v>
      </c>
      <c r="E315" s="229" t="s">
        <v>3002</v>
      </c>
      <c r="F315" s="229">
        <v>1</v>
      </c>
      <c r="G315" s="446">
        <v>35.31</v>
      </c>
      <c r="H315" s="219">
        <f t="shared" si="5"/>
        <v>35.31</v>
      </c>
      <c r="I315" s="467"/>
    </row>
    <row r="316" spans="1:9" x14ac:dyDescent="0.2">
      <c r="A316" s="447">
        <v>42766</v>
      </c>
      <c r="B316" s="229" t="s">
        <v>3408</v>
      </c>
      <c r="C316" s="229" t="s">
        <v>3413</v>
      </c>
      <c r="D316" s="229" t="s">
        <v>3414</v>
      </c>
      <c r="E316" s="229" t="s">
        <v>3002</v>
      </c>
      <c r="F316" s="229">
        <v>1</v>
      </c>
      <c r="G316" s="446">
        <v>51.17</v>
      </c>
      <c r="H316" s="219">
        <f t="shared" si="5"/>
        <v>51.17</v>
      </c>
      <c r="I316" s="229" t="s">
        <v>3476</v>
      </c>
    </row>
    <row r="317" spans="1:9" x14ac:dyDescent="0.2">
      <c r="A317" s="447">
        <v>42766</v>
      </c>
      <c r="B317" s="229" t="s">
        <v>3408</v>
      </c>
      <c r="C317" s="229" t="s">
        <v>3415</v>
      </c>
      <c r="D317" s="229" t="s">
        <v>3416</v>
      </c>
      <c r="E317" s="229" t="s">
        <v>3002</v>
      </c>
      <c r="F317" s="229">
        <v>1</v>
      </c>
      <c r="G317" s="446">
        <v>43.45</v>
      </c>
      <c r="H317" s="219">
        <f t="shared" si="5"/>
        <v>43.45</v>
      </c>
      <c r="I317" s="229" t="s">
        <v>3477</v>
      </c>
    </row>
    <row r="318" spans="1:9" x14ac:dyDescent="0.2">
      <c r="A318" s="447">
        <v>42766</v>
      </c>
      <c r="B318" s="229" t="s">
        <v>3409</v>
      </c>
      <c r="C318" s="229" t="s">
        <v>3417</v>
      </c>
      <c r="D318" s="229" t="s">
        <v>3418</v>
      </c>
      <c r="E318" s="229" t="s">
        <v>3002</v>
      </c>
      <c r="F318" s="229">
        <v>1</v>
      </c>
      <c r="G318" s="446">
        <v>68</v>
      </c>
      <c r="H318" s="219">
        <f t="shared" si="5"/>
        <v>68</v>
      </c>
      <c r="I318" s="229" t="s">
        <v>3478</v>
      </c>
    </row>
    <row r="319" spans="1:9" x14ac:dyDescent="0.2">
      <c r="A319" s="447">
        <v>42766</v>
      </c>
      <c r="B319" s="229" t="s">
        <v>3409</v>
      </c>
      <c r="C319" s="229" t="s">
        <v>3419</v>
      </c>
      <c r="D319" s="229" t="s">
        <v>3420</v>
      </c>
      <c r="E319" s="229" t="s">
        <v>3002</v>
      </c>
      <c r="F319" s="229">
        <v>1</v>
      </c>
      <c r="G319" s="446">
        <v>68</v>
      </c>
      <c r="H319" s="219">
        <f t="shared" si="5"/>
        <v>68</v>
      </c>
      <c r="I319" s="229" t="s">
        <v>3479</v>
      </c>
    </row>
    <row r="320" spans="1:9" x14ac:dyDescent="0.2">
      <c r="A320" s="447">
        <v>42766</v>
      </c>
      <c r="B320" s="229" t="s">
        <v>3322</v>
      </c>
      <c r="C320" s="229" t="s">
        <v>3421</v>
      </c>
      <c r="D320" s="229" t="s">
        <v>3422</v>
      </c>
      <c r="E320" s="229" t="s">
        <v>3002</v>
      </c>
      <c r="F320" s="229">
        <v>1</v>
      </c>
      <c r="G320" s="446">
        <v>42.79</v>
      </c>
      <c r="H320" s="219">
        <f t="shared" si="5"/>
        <v>42.79</v>
      </c>
      <c r="I320" s="229" t="s">
        <v>3480</v>
      </c>
    </row>
    <row r="321" spans="1:9" x14ac:dyDescent="0.2">
      <c r="A321" s="447">
        <v>42766</v>
      </c>
      <c r="B321" s="229" t="s">
        <v>3322</v>
      </c>
      <c r="C321" s="229" t="s">
        <v>3421</v>
      </c>
      <c r="D321" s="229" t="s">
        <v>3422</v>
      </c>
      <c r="E321" s="229" t="s">
        <v>3002</v>
      </c>
      <c r="F321" s="229">
        <v>1</v>
      </c>
      <c r="G321" s="446">
        <v>42.79</v>
      </c>
      <c r="H321" s="219">
        <f t="shared" si="5"/>
        <v>42.79</v>
      </c>
      <c r="I321" s="229" t="s">
        <v>3481</v>
      </c>
    </row>
    <row r="322" spans="1:9" x14ac:dyDescent="0.2">
      <c r="A322" s="447">
        <v>42766</v>
      </c>
      <c r="B322" s="229" t="s">
        <v>3322</v>
      </c>
      <c r="C322" s="229" t="s">
        <v>3423</v>
      </c>
      <c r="D322" s="229" t="s">
        <v>3424</v>
      </c>
      <c r="E322" s="229" t="s">
        <v>3002</v>
      </c>
      <c r="F322" s="229">
        <v>1</v>
      </c>
      <c r="G322" s="446">
        <v>51.17</v>
      </c>
      <c r="H322" s="219">
        <f t="shared" si="5"/>
        <v>51.17</v>
      </c>
      <c r="I322" s="229" t="s">
        <v>3482</v>
      </c>
    </row>
    <row r="323" spans="1:9" x14ac:dyDescent="0.2">
      <c r="A323" s="447">
        <v>42766</v>
      </c>
      <c r="B323" s="229" t="s">
        <v>3269</v>
      </c>
      <c r="C323" s="229" t="s">
        <v>3425</v>
      </c>
      <c r="D323" s="229" t="s">
        <v>3426</v>
      </c>
      <c r="E323" s="229" t="s">
        <v>3002</v>
      </c>
      <c r="F323" s="229">
        <v>1</v>
      </c>
      <c r="G323" s="446">
        <v>45.48</v>
      </c>
      <c r="H323" s="219">
        <f t="shared" si="5"/>
        <v>45.48</v>
      </c>
      <c r="I323" s="229"/>
    </row>
    <row r="324" spans="1:9" x14ac:dyDescent="0.2">
      <c r="A324" s="447">
        <v>42766</v>
      </c>
      <c r="B324" s="229" t="s">
        <v>3269</v>
      </c>
      <c r="C324" s="229" t="s">
        <v>3427</v>
      </c>
      <c r="D324" s="229" t="s">
        <v>3428</v>
      </c>
      <c r="E324" s="229" t="s">
        <v>3002</v>
      </c>
      <c r="F324" s="229">
        <v>1</v>
      </c>
      <c r="G324" s="446">
        <v>45.48</v>
      </c>
      <c r="H324" s="219">
        <f t="shared" si="5"/>
        <v>45.48</v>
      </c>
      <c r="I324" s="229"/>
    </row>
    <row r="325" spans="1:9" x14ac:dyDescent="0.2">
      <c r="A325" s="447">
        <v>42766</v>
      </c>
      <c r="B325" s="229" t="s">
        <v>3079</v>
      </c>
      <c r="C325" s="229" t="s">
        <v>3429</v>
      </c>
      <c r="D325" s="229" t="s">
        <v>3430</v>
      </c>
      <c r="E325" s="229" t="s">
        <v>3002</v>
      </c>
      <c r="F325" s="229">
        <v>1</v>
      </c>
      <c r="G325" s="446">
        <v>73</v>
      </c>
      <c r="H325" s="219">
        <f t="shared" ref="H325:H388" si="6">F325*G325</f>
        <v>73</v>
      </c>
      <c r="I325" s="229"/>
    </row>
    <row r="326" spans="1:9" x14ac:dyDescent="0.2">
      <c r="A326" s="447">
        <v>42766</v>
      </c>
      <c r="B326" s="229" t="s">
        <v>3079</v>
      </c>
      <c r="C326" s="229" t="s">
        <v>3431</v>
      </c>
      <c r="D326" s="229" t="s">
        <v>3432</v>
      </c>
      <c r="E326" s="229" t="s">
        <v>3002</v>
      </c>
      <c r="F326" s="229">
        <v>1</v>
      </c>
      <c r="G326" s="446">
        <v>30</v>
      </c>
      <c r="H326" s="219">
        <f t="shared" si="6"/>
        <v>30</v>
      </c>
      <c r="I326" s="877" t="s">
        <v>3483</v>
      </c>
    </row>
    <row r="327" spans="1:9" x14ac:dyDescent="0.2">
      <c r="A327" s="447">
        <v>42766</v>
      </c>
      <c r="B327" s="229" t="s">
        <v>3079</v>
      </c>
      <c r="C327" s="229" t="s">
        <v>3433</v>
      </c>
      <c r="D327" s="229" t="s">
        <v>3434</v>
      </c>
      <c r="E327" s="229" t="s">
        <v>3002</v>
      </c>
      <c r="F327" s="229">
        <v>1</v>
      </c>
      <c r="G327" s="446">
        <v>30</v>
      </c>
      <c r="H327" s="219">
        <f t="shared" si="6"/>
        <v>30</v>
      </c>
      <c r="I327" s="877"/>
    </row>
    <row r="328" spans="1:9" x14ac:dyDescent="0.2">
      <c r="A328" s="447">
        <v>42766</v>
      </c>
      <c r="B328" s="229" t="s">
        <v>3079</v>
      </c>
      <c r="C328" s="229" t="s">
        <v>3435</v>
      </c>
      <c r="D328" s="229" t="s">
        <v>3436</v>
      </c>
      <c r="E328" s="229" t="s">
        <v>3002</v>
      </c>
      <c r="F328" s="229">
        <v>1</v>
      </c>
      <c r="G328" s="446">
        <v>30</v>
      </c>
      <c r="H328" s="219">
        <f t="shared" si="6"/>
        <v>30</v>
      </c>
      <c r="I328" s="877"/>
    </row>
    <row r="329" spans="1:9" x14ac:dyDescent="0.2">
      <c r="A329" s="447">
        <v>42766</v>
      </c>
      <c r="B329" s="229" t="s">
        <v>3079</v>
      </c>
      <c r="C329" s="229" t="s">
        <v>3437</v>
      </c>
      <c r="D329" s="229" t="s">
        <v>3438</v>
      </c>
      <c r="E329" s="229" t="s">
        <v>3002</v>
      </c>
      <c r="F329" s="229">
        <v>1</v>
      </c>
      <c r="G329" s="446">
        <v>96.54</v>
      </c>
      <c r="H329" s="219">
        <f t="shared" si="6"/>
        <v>96.54</v>
      </c>
      <c r="I329" s="229"/>
    </row>
    <row r="330" spans="1:9" x14ac:dyDescent="0.2">
      <c r="A330" s="447">
        <v>42766</v>
      </c>
      <c r="B330" s="229" t="s">
        <v>3079</v>
      </c>
      <c r="C330" s="229" t="s">
        <v>3439</v>
      </c>
      <c r="D330" s="229" t="s">
        <v>3440</v>
      </c>
      <c r="E330" s="229" t="s">
        <v>3002</v>
      </c>
      <c r="F330" s="229">
        <v>1</v>
      </c>
      <c r="G330" s="446">
        <v>61.23</v>
      </c>
      <c r="H330" s="219">
        <f t="shared" si="6"/>
        <v>61.23</v>
      </c>
      <c r="I330" s="229"/>
    </row>
    <row r="331" spans="1:9" x14ac:dyDescent="0.2">
      <c r="A331" s="447">
        <v>42766</v>
      </c>
      <c r="B331" s="229" t="s">
        <v>3079</v>
      </c>
      <c r="C331" s="229" t="s">
        <v>3441</v>
      </c>
      <c r="D331" s="229" t="s">
        <v>3442</v>
      </c>
      <c r="E331" s="229" t="s">
        <v>3002</v>
      </c>
      <c r="F331" s="229">
        <v>1</v>
      </c>
      <c r="G331" s="446">
        <v>61.23</v>
      </c>
      <c r="H331" s="219">
        <f t="shared" si="6"/>
        <v>61.23</v>
      </c>
      <c r="I331" s="229"/>
    </row>
    <row r="332" spans="1:9" x14ac:dyDescent="0.2">
      <c r="A332" s="447">
        <v>42766</v>
      </c>
      <c r="B332" s="229" t="s">
        <v>3079</v>
      </c>
      <c r="C332" s="229" t="s">
        <v>3443</v>
      </c>
      <c r="D332" s="229" t="s">
        <v>3444</v>
      </c>
      <c r="E332" s="229" t="s">
        <v>3002</v>
      </c>
      <c r="F332" s="229">
        <v>1</v>
      </c>
      <c r="G332" s="446">
        <v>24.77</v>
      </c>
      <c r="H332" s="219">
        <f t="shared" si="6"/>
        <v>24.77</v>
      </c>
      <c r="I332" s="229"/>
    </row>
    <row r="333" spans="1:9" x14ac:dyDescent="0.2">
      <c r="A333" s="447">
        <v>42766</v>
      </c>
      <c r="B333" s="229" t="s">
        <v>3079</v>
      </c>
      <c r="C333" s="229" t="s">
        <v>3445</v>
      </c>
      <c r="D333" s="229" t="s">
        <v>3446</v>
      </c>
      <c r="E333" s="229" t="s">
        <v>3002</v>
      </c>
      <c r="F333" s="229">
        <v>1</v>
      </c>
      <c r="G333" s="446">
        <v>24.77</v>
      </c>
      <c r="H333" s="219">
        <f t="shared" si="6"/>
        <v>24.77</v>
      </c>
      <c r="I333" s="877" t="s">
        <v>3483</v>
      </c>
    </row>
    <row r="334" spans="1:9" x14ac:dyDescent="0.2">
      <c r="A334" s="447">
        <v>42766</v>
      </c>
      <c r="B334" s="229" t="s">
        <v>3079</v>
      </c>
      <c r="C334" s="229" t="s">
        <v>3447</v>
      </c>
      <c r="D334" s="229" t="s">
        <v>3448</v>
      </c>
      <c r="E334" s="229" t="s">
        <v>3002</v>
      </c>
      <c r="F334" s="229">
        <v>1</v>
      </c>
      <c r="G334" s="446">
        <v>24.77</v>
      </c>
      <c r="H334" s="219">
        <f t="shared" si="6"/>
        <v>24.77</v>
      </c>
      <c r="I334" s="877"/>
    </row>
    <row r="335" spans="1:9" x14ac:dyDescent="0.2">
      <c r="A335" s="447">
        <v>42766</v>
      </c>
      <c r="B335" s="229" t="s">
        <v>3079</v>
      </c>
      <c r="C335" s="229" t="s">
        <v>3449</v>
      </c>
      <c r="D335" s="229" t="s">
        <v>3450</v>
      </c>
      <c r="E335" s="229" t="s">
        <v>3002</v>
      </c>
      <c r="F335" s="229">
        <v>1</v>
      </c>
      <c r="G335" s="446">
        <v>24.77</v>
      </c>
      <c r="H335" s="219">
        <f t="shared" si="6"/>
        <v>24.77</v>
      </c>
      <c r="I335" s="877"/>
    </row>
    <row r="336" spans="1:9" x14ac:dyDescent="0.2">
      <c r="A336" s="447">
        <v>42766</v>
      </c>
      <c r="B336" s="229" t="s">
        <v>3079</v>
      </c>
      <c r="C336" s="229" t="s">
        <v>3451</v>
      </c>
      <c r="D336" s="229" t="s">
        <v>3452</v>
      </c>
      <c r="E336" s="229" t="s">
        <v>3002</v>
      </c>
      <c r="F336" s="229">
        <v>1</v>
      </c>
      <c r="G336" s="446">
        <v>24.77</v>
      </c>
      <c r="H336" s="219">
        <f t="shared" si="6"/>
        <v>24.77</v>
      </c>
      <c r="I336" s="877"/>
    </row>
    <row r="337" spans="1:9" x14ac:dyDescent="0.2">
      <c r="A337" s="447">
        <v>42766</v>
      </c>
      <c r="B337" s="229" t="s">
        <v>3079</v>
      </c>
      <c r="C337" s="229" t="s">
        <v>3453</v>
      </c>
      <c r="D337" s="229" t="s">
        <v>3454</v>
      </c>
      <c r="E337" s="229" t="s">
        <v>3002</v>
      </c>
      <c r="F337" s="229">
        <v>1</v>
      </c>
      <c r="G337" s="446">
        <v>65.73</v>
      </c>
      <c r="H337" s="219">
        <f t="shared" si="6"/>
        <v>65.73</v>
      </c>
      <c r="I337" s="229" t="s">
        <v>3484</v>
      </c>
    </row>
    <row r="338" spans="1:9" x14ac:dyDescent="0.2">
      <c r="A338" s="447">
        <v>42766</v>
      </c>
      <c r="B338" s="229" t="s">
        <v>3079</v>
      </c>
      <c r="C338" s="229" t="s">
        <v>3455</v>
      </c>
      <c r="D338" s="229" t="s">
        <v>3456</v>
      </c>
      <c r="E338" s="229" t="s">
        <v>3002</v>
      </c>
      <c r="F338" s="229">
        <v>1</v>
      </c>
      <c r="G338" s="446">
        <v>50</v>
      </c>
      <c r="H338" s="219">
        <f t="shared" si="6"/>
        <v>50</v>
      </c>
      <c r="I338" s="229"/>
    </row>
    <row r="339" spans="1:9" x14ac:dyDescent="0.2">
      <c r="A339" s="447">
        <v>42766</v>
      </c>
      <c r="B339" s="229" t="s">
        <v>3079</v>
      </c>
      <c r="C339" s="229" t="s">
        <v>3457</v>
      </c>
      <c r="D339" s="229" t="s">
        <v>3458</v>
      </c>
      <c r="E339" s="229" t="s">
        <v>3002</v>
      </c>
      <c r="F339" s="229">
        <v>1</v>
      </c>
      <c r="G339" s="446">
        <v>50</v>
      </c>
      <c r="H339" s="219">
        <f t="shared" si="6"/>
        <v>50</v>
      </c>
      <c r="I339" s="877" t="s">
        <v>3485</v>
      </c>
    </row>
    <row r="340" spans="1:9" x14ac:dyDescent="0.2">
      <c r="A340" s="447">
        <v>42766</v>
      </c>
      <c r="B340" s="229" t="s">
        <v>3079</v>
      </c>
      <c r="C340" s="229" t="s">
        <v>3459</v>
      </c>
      <c r="D340" s="229" t="s">
        <v>3460</v>
      </c>
      <c r="E340" s="229" t="s">
        <v>3002</v>
      </c>
      <c r="F340" s="229">
        <v>1</v>
      </c>
      <c r="G340" s="446">
        <v>50</v>
      </c>
      <c r="H340" s="219">
        <f t="shared" si="6"/>
        <v>50</v>
      </c>
      <c r="I340" s="877"/>
    </row>
    <row r="341" spans="1:9" x14ac:dyDescent="0.2">
      <c r="A341" s="447">
        <v>42766</v>
      </c>
      <c r="B341" s="229" t="s">
        <v>3079</v>
      </c>
      <c r="C341" s="229" t="s">
        <v>3461</v>
      </c>
      <c r="D341" s="229" t="s">
        <v>3462</v>
      </c>
      <c r="E341" s="229" t="s">
        <v>3002</v>
      </c>
      <c r="F341" s="229">
        <v>1</v>
      </c>
      <c r="G341" s="446">
        <v>50</v>
      </c>
      <c r="H341" s="219">
        <f t="shared" si="6"/>
        <v>50</v>
      </c>
      <c r="I341" s="877"/>
    </row>
    <row r="342" spans="1:9" x14ac:dyDescent="0.2">
      <c r="A342" s="447">
        <v>42766</v>
      </c>
      <c r="B342" s="229" t="s">
        <v>3216</v>
      </c>
      <c r="C342" s="229" t="s">
        <v>3463</v>
      </c>
      <c r="D342" s="229" t="s">
        <v>3218</v>
      </c>
      <c r="E342" s="229" t="s">
        <v>3002</v>
      </c>
      <c r="F342" s="229">
        <v>1</v>
      </c>
      <c r="G342" s="446">
        <v>28.05</v>
      </c>
      <c r="H342" s="219">
        <f t="shared" si="6"/>
        <v>28.05</v>
      </c>
      <c r="I342" s="229"/>
    </row>
    <row r="343" spans="1:9" x14ac:dyDescent="0.2">
      <c r="A343" s="447">
        <v>42766</v>
      </c>
      <c r="B343" s="229" t="s">
        <v>3216</v>
      </c>
      <c r="C343" s="229" t="s">
        <v>3225</v>
      </c>
      <c r="D343" s="229" t="s">
        <v>3224</v>
      </c>
      <c r="E343" s="229" t="s">
        <v>3002</v>
      </c>
      <c r="F343" s="229">
        <v>1</v>
      </c>
      <c r="G343" s="446">
        <v>30.51</v>
      </c>
      <c r="H343" s="219">
        <f t="shared" si="6"/>
        <v>30.51</v>
      </c>
      <c r="I343" s="229"/>
    </row>
    <row r="344" spans="1:9" x14ac:dyDescent="0.2">
      <c r="A344" s="447">
        <v>42766</v>
      </c>
      <c r="B344" s="229" t="s">
        <v>3410</v>
      </c>
      <c r="C344" s="229" t="s">
        <v>3464</v>
      </c>
      <c r="D344" s="229" t="s">
        <v>3465</v>
      </c>
      <c r="E344" s="229" t="s">
        <v>3002</v>
      </c>
      <c r="F344" s="229">
        <v>1</v>
      </c>
      <c r="G344" s="446">
        <v>34.729999999999997</v>
      </c>
      <c r="H344" s="219">
        <f t="shared" si="6"/>
        <v>34.729999999999997</v>
      </c>
      <c r="I344" s="229" t="s">
        <v>690</v>
      </c>
    </row>
    <row r="345" spans="1:9" x14ac:dyDescent="0.2">
      <c r="A345" s="447">
        <v>42766</v>
      </c>
      <c r="B345" s="229" t="s">
        <v>3410</v>
      </c>
      <c r="C345" s="229" t="s">
        <v>3466</v>
      </c>
      <c r="D345" s="229" t="s">
        <v>3467</v>
      </c>
      <c r="E345" s="229" t="s">
        <v>3002</v>
      </c>
      <c r="F345" s="229">
        <v>1</v>
      </c>
      <c r="G345" s="446">
        <v>21.27</v>
      </c>
      <c r="H345" s="219">
        <f t="shared" si="6"/>
        <v>21.27</v>
      </c>
      <c r="I345" s="229"/>
    </row>
    <row r="346" spans="1:9" x14ac:dyDescent="0.2">
      <c r="A346" s="447">
        <v>42766</v>
      </c>
      <c r="B346" s="229" t="s">
        <v>3410</v>
      </c>
      <c r="C346" s="229" t="s">
        <v>3468</v>
      </c>
      <c r="D346" s="229" t="s">
        <v>3469</v>
      </c>
      <c r="E346" s="229" t="s">
        <v>3002</v>
      </c>
      <c r="F346" s="229">
        <v>1</v>
      </c>
      <c r="G346" s="446">
        <v>24.93</v>
      </c>
      <c r="H346" s="219">
        <f t="shared" si="6"/>
        <v>24.93</v>
      </c>
      <c r="I346" s="229" t="s">
        <v>3486</v>
      </c>
    </row>
    <row r="347" spans="1:9" x14ac:dyDescent="0.2">
      <c r="A347" s="447">
        <v>42766</v>
      </c>
      <c r="B347" s="229" t="s">
        <v>3411</v>
      </c>
      <c r="C347" s="229" t="s">
        <v>3470</v>
      </c>
      <c r="D347" s="229" t="s">
        <v>3471</v>
      </c>
      <c r="E347" s="229" t="s">
        <v>3002</v>
      </c>
      <c r="F347" s="229">
        <v>1</v>
      </c>
      <c r="G347" s="446">
        <v>8.49</v>
      </c>
      <c r="H347" s="219">
        <f t="shared" si="6"/>
        <v>8.49</v>
      </c>
      <c r="I347" s="229"/>
    </row>
    <row r="348" spans="1:9" x14ac:dyDescent="0.2">
      <c r="A348" s="447">
        <v>42766</v>
      </c>
      <c r="B348" s="229" t="s">
        <v>3412</v>
      </c>
      <c r="C348" s="229" t="s">
        <v>3472</v>
      </c>
      <c r="D348" s="229" t="s">
        <v>3473</v>
      </c>
      <c r="E348" s="229" t="s">
        <v>3002</v>
      </c>
      <c r="F348" s="229">
        <v>2</v>
      </c>
      <c r="G348" s="446">
        <v>19</v>
      </c>
      <c r="H348" s="219">
        <f t="shared" si="6"/>
        <v>38</v>
      </c>
      <c r="I348" s="877" t="s">
        <v>3487</v>
      </c>
    </row>
    <row r="349" spans="1:9" x14ac:dyDescent="0.2">
      <c r="A349" s="447">
        <v>42766</v>
      </c>
      <c r="B349" s="229" t="s">
        <v>3412</v>
      </c>
      <c r="C349" s="229" t="s">
        <v>3474</v>
      </c>
      <c r="D349" s="229" t="s">
        <v>3475</v>
      </c>
      <c r="E349" s="229" t="s">
        <v>3002</v>
      </c>
      <c r="F349" s="229">
        <v>2</v>
      </c>
      <c r="G349" s="446">
        <v>19</v>
      </c>
      <c r="H349" s="219">
        <f t="shared" si="6"/>
        <v>38</v>
      </c>
      <c r="I349" s="877"/>
    </row>
    <row r="350" spans="1:9" x14ac:dyDescent="0.2">
      <c r="A350" s="447">
        <v>42768</v>
      </c>
      <c r="B350" s="229" t="s">
        <v>3404</v>
      </c>
      <c r="C350" s="229" t="s">
        <v>3405</v>
      </c>
      <c r="D350" s="229" t="s">
        <v>3406</v>
      </c>
      <c r="E350" s="229" t="s">
        <v>3002</v>
      </c>
      <c r="F350" s="229">
        <v>10</v>
      </c>
      <c r="G350" s="446">
        <v>10.28</v>
      </c>
      <c r="H350" s="219">
        <f t="shared" si="6"/>
        <v>102.8</v>
      </c>
      <c r="I350" s="229" t="s">
        <v>3407</v>
      </c>
    </row>
    <row r="351" spans="1:9" x14ac:dyDescent="0.2">
      <c r="A351" s="447">
        <v>42773</v>
      </c>
      <c r="B351" s="229" t="s">
        <v>3491</v>
      </c>
      <c r="C351" s="229" t="s">
        <v>3492</v>
      </c>
      <c r="D351" s="229" t="s">
        <v>3493</v>
      </c>
      <c r="E351" s="229" t="s">
        <v>2713</v>
      </c>
      <c r="F351" s="229">
        <v>7</v>
      </c>
      <c r="G351" s="446">
        <v>37.69</v>
      </c>
      <c r="H351" s="219">
        <f t="shared" si="6"/>
        <v>263.83</v>
      </c>
      <c r="I351" s="229"/>
    </row>
    <row r="352" spans="1:9" x14ac:dyDescent="0.2">
      <c r="A352" s="447">
        <v>42773</v>
      </c>
      <c r="B352" s="229" t="s">
        <v>3491</v>
      </c>
      <c r="C352" s="229" t="s">
        <v>3494</v>
      </c>
      <c r="D352" s="229" t="s">
        <v>3495</v>
      </c>
      <c r="E352" s="229" t="s">
        <v>2713</v>
      </c>
      <c r="F352" s="229">
        <v>8</v>
      </c>
      <c r="G352" s="446">
        <v>37.69</v>
      </c>
      <c r="H352" s="219">
        <f t="shared" si="6"/>
        <v>301.52</v>
      </c>
      <c r="I352" s="229"/>
    </row>
    <row r="353" spans="1:9" x14ac:dyDescent="0.2">
      <c r="A353" s="447">
        <v>42773</v>
      </c>
      <c r="B353" s="229" t="s">
        <v>37</v>
      </c>
      <c r="C353" s="229" t="s">
        <v>3496</v>
      </c>
      <c r="D353" s="229" t="s">
        <v>3497</v>
      </c>
      <c r="E353" s="229" t="s">
        <v>2713</v>
      </c>
      <c r="F353" s="229">
        <v>2</v>
      </c>
      <c r="G353" s="446">
        <v>18.399999999999999</v>
      </c>
      <c r="H353" s="219">
        <f t="shared" si="6"/>
        <v>36.799999999999997</v>
      </c>
      <c r="I353" s="229" t="s">
        <v>3498</v>
      </c>
    </row>
    <row r="354" spans="1:9" x14ac:dyDescent="0.2">
      <c r="A354" s="447">
        <v>42773</v>
      </c>
      <c r="B354" s="229" t="s">
        <v>3411</v>
      </c>
      <c r="C354" s="229" t="s">
        <v>3499</v>
      </c>
      <c r="D354" s="229" t="s">
        <v>3500</v>
      </c>
      <c r="E354" s="229" t="s">
        <v>2717</v>
      </c>
      <c r="F354" s="229">
        <v>1</v>
      </c>
      <c r="G354" s="446">
        <v>8.68</v>
      </c>
      <c r="H354" s="219">
        <f t="shared" si="6"/>
        <v>8.68</v>
      </c>
      <c r="I354" s="209" t="s">
        <v>3511</v>
      </c>
    </row>
    <row r="355" spans="1:9" x14ac:dyDescent="0.2">
      <c r="A355" s="447">
        <v>42773</v>
      </c>
      <c r="B355" s="229" t="s">
        <v>3411</v>
      </c>
      <c r="C355" s="229" t="s">
        <v>3501</v>
      </c>
      <c r="D355" s="229" t="s">
        <v>3502</v>
      </c>
      <c r="E355" s="229" t="s">
        <v>2717</v>
      </c>
      <c r="F355" s="229">
        <v>2</v>
      </c>
      <c r="G355" s="446">
        <v>8.68</v>
      </c>
      <c r="H355" s="219">
        <f t="shared" si="6"/>
        <v>17.36</v>
      </c>
      <c r="I355" s="206" t="s">
        <v>3511</v>
      </c>
    </row>
    <row r="356" spans="1:9" x14ac:dyDescent="0.2">
      <c r="A356" s="447">
        <v>42773</v>
      </c>
      <c r="B356" s="229" t="s">
        <v>3503</v>
      </c>
      <c r="C356" s="229" t="s">
        <v>3504</v>
      </c>
      <c r="D356" s="229" t="s">
        <v>3505</v>
      </c>
      <c r="E356" s="229" t="s">
        <v>2717</v>
      </c>
      <c r="F356" s="229">
        <v>4</v>
      </c>
      <c r="G356" s="446">
        <v>31.5</v>
      </c>
      <c r="H356" s="219">
        <f t="shared" si="6"/>
        <v>126</v>
      </c>
      <c r="I356" s="229" t="s">
        <v>3510</v>
      </c>
    </row>
    <row r="357" spans="1:9" x14ac:dyDescent="0.2">
      <c r="A357" s="447">
        <v>42773</v>
      </c>
      <c r="B357" s="229" t="s">
        <v>3208</v>
      </c>
      <c r="C357" s="229" t="s">
        <v>3506</v>
      </c>
      <c r="D357" s="229" t="s">
        <v>3507</v>
      </c>
      <c r="E357" s="229" t="s">
        <v>2717</v>
      </c>
      <c r="F357" s="229">
        <v>1</v>
      </c>
      <c r="G357" s="446">
        <v>35.479999999999997</v>
      </c>
      <c r="H357" s="219">
        <f t="shared" si="6"/>
        <v>35.479999999999997</v>
      </c>
      <c r="I357" s="229" t="s">
        <v>690</v>
      </c>
    </row>
    <row r="358" spans="1:9" x14ac:dyDescent="0.2">
      <c r="A358" s="447">
        <v>42773</v>
      </c>
      <c r="B358" s="229" t="s">
        <v>3208</v>
      </c>
      <c r="C358" s="229" t="s">
        <v>3508</v>
      </c>
      <c r="D358" s="229" t="s">
        <v>3509</v>
      </c>
      <c r="E358" s="229" t="s">
        <v>2717</v>
      </c>
      <c r="F358" s="229">
        <v>1</v>
      </c>
      <c r="G358" s="446">
        <v>35.479999999999997</v>
      </c>
      <c r="H358" s="219">
        <f t="shared" si="6"/>
        <v>35.479999999999997</v>
      </c>
      <c r="I358" s="229" t="s">
        <v>2181</v>
      </c>
    </row>
    <row r="359" spans="1:9" x14ac:dyDescent="0.2">
      <c r="A359" s="447">
        <v>42773</v>
      </c>
      <c r="B359" s="229" t="s">
        <v>3208</v>
      </c>
      <c r="C359" s="229" t="s">
        <v>3274</v>
      </c>
      <c r="D359" s="229" t="s">
        <v>3280</v>
      </c>
      <c r="E359" s="229" t="s">
        <v>2717</v>
      </c>
      <c r="F359" s="229">
        <v>1</v>
      </c>
      <c r="G359" s="446">
        <v>15.12</v>
      </c>
      <c r="H359" s="219">
        <f t="shared" si="6"/>
        <v>15.12</v>
      </c>
      <c r="I359" s="229" t="s">
        <v>187</v>
      </c>
    </row>
    <row r="360" spans="1:9" x14ac:dyDescent="0.2">
      <c r="A360" s="447">
        <v>42773</v>
      </c>
      <c r="B360" s="229" t="s">
        <v>3208</v>
      </c>
      <c r="C360" s="229" t="s">
        <v>3275</v>
      </c>
      <c r="D360" s="229" t="s">
        <v>3210</v>
      </c>
      <c r="E360" s="229" t="s">
        <v>2717</v>
      </c>
      <c r="F360" s="229">
        <v>1</v>
      </c>
      <c r="G360" s="446">
        <v>15.12</v>
      </c>
      <c r="H360" s="219">
        <f t="shared" si="6"/>
        <v>15.12</v>
      </c>
      <c r="I360" s="229" t="s">
        <v>1017</v>
      </c>
    </row>
    <row r="361" spans="1:9" x14ac:dyDescent="0.2">
      <c r="A361" s="447">
        <v>42773</v>
      </c>
      <c r="B361" s="229" t="s">
        <v>3512</v>
      </c>
      <c r="C361" s="229" t="s">
        <v>3515</v>
      </c>
      <c r="D361" s="229" t="s">
        <v>3516</v>
      </c>
      <c r="E361" s="229" t="s">
        <v>3002</v>
      </c>
      <c r="F361" s="229">
        <v>1</v>
      </c>
      <c r="G361" s="446">
        <v>15.6</v>
      </c>
      <c r="H361" s="219">
        <f t="shared" si="6"/>
        <v>15.6</v>
      </c>
      <c r="I361" s="229"/>
    </row>
    <row r="362" spans="1:9" x14ac:dyDescent="0.2">
      <c r="A362" s="447">
        <v>42773</v>
      </c>
      <c r="B362" s="229" t="s">
        <v>3208</v>
      </c>
      <c r="C362" s="229" t="s">
        <v>3506</v>
      </c>
      <c r="D362" s="229" t="s">
        <v>3507</v>
      </c>
      <c r="E362" s="229" t="s">
        <v>3002</v>
      </c>
      <c r="F362" s="229">
        <v>1</v>
      </c>
      <c r="G362" s="446">
        <v>35.479999999999997</v>
      </c>
      <c r="H362" s="219">
        <f t="shared" si="6"/>
        <v>35.479999999999997</v>
      </c>
      <c r="I362" s="229" t="s">
        <v>911</v>
      </c>
    </row>
    <row r="363" spans="1:9" x14ac:dyDescent="0.2">
      <c r="A363" s="447">
        <v>42773</v>
      </c>
      <c r="B363" s="229" t="s">
        <v>3208</v>
      </c>
      <c r="C363" s="229" t="s">
        <v>3508</v>
      </c>
      <c r="D363" s="229" t="s">
        <v>3509</v>
      </c>
      <c r="E363" s="229" t="s">
        <v>3002</v>
      </c>
      <c r="F363" s="229">
        <v>1</v>
      </c>
      <c r="G363" s="446">
        <v>35.479999999999997</v>
      </c>
      <c r="H363" s="219">
        <f t="shared" si="6"/>
        <v>35.479999999999997</v>
      </c>
      <c r="I363" s="229" t="s">
        <v>690</v>
      </c>
    </row>
    <row r="364" spans="1:9" x14ac:dyDescent="0.2">
      <c r="A364" s="447">
        <v>42773</v>
      </c>
      <c r="B364" s="229" t="s">
        <v>3208</v>
      </c>
      <c r="C364" s="229" t="s">
        <v>3274</v>
      </c>
      <c r="D364" s="229" t="s">
        <v>3280</v>
      </c>
      <c r="E364" s="229" t="s">
        <v>3002</v>
      </c>
      <c r="F364" s="229">
        <v>1</v>
      </c>
      <c r="G364" s="446">
        <v>15.12</v>
      </c>
      <c r="H364" s="219">
        <f t="shared" si="6"/>
        <v>15.12</v>
      </c>
      <c r="I364" s="229" t="s">
        <v>3554</v>
      </c>
    </row>
    <row r="365" spans="1:9" x14ac:dyDescent="0.2">
      <c r="A365" s="447">
        <v>42773</v>
      </c>
      <c r="B365" s="229" t="s">
        <v>3208</v>
      </c>
      <c r="C365" s="229" t="s">
        <v>3275</v>
      </c>
      <c r="D365" s="229" t="s">
        <v>3210</v>
      </c>
      <c r="E365" s="229" t="s">
        <v>3002</v>
      </c>
      <c r="F365" s="229">
        <v>1</v>
      </c>
      <c r="G365" s="446">
        <v>15.12</v>
      </c>
      <c r="H365" s="219">
        <f t="shared" si="6"/>
        <v>15.12</v>
      </c>
      <c r="I365" s="229" t="s">
        <v>3555</v>
      </c>
    </row>
    <row r="366" spans="1:9" x14ac:dyDescent="0.2">
      <c r="A366" s="447">
        <v>42773</v>
      </c>
      <c r="B366" s="229" t="s">
        <v>3513</v>
      </c>
      <c r="C366" s="229" t="s">
        <v>3517</v>
      </c>
      <c r="D366" s="229" t="s">
        <v>3500</v>
      </c>
      <c r="E366" s="229" t="s">
        <v>3002</v>
      </c>
      <c r="F366" s="229">
        <v>1</v>
      </c>
      <c r="G366" s="446">
        <v>8.68</v>
      </c>
      <c r="H366" s="219">
        <f t="shared" si="6"/>
        <v>8.68</v>
      </c>
      <c r="I366" s="229"/>
    </row>
    <row r="367" spans="1:9" x14ac:dyDescent="0.2">
      <c r="A367" s="447">
        <v>42773</v>
      </c>
      <c r="B367" s="229" t="s">
        <v>3356</v>
      </c>
      <c r="C367" s="229" t="s">
        <v>3518</v>
      </c>
      <c r="D367" s="229" t="s">
        <v>3519</v>
      </c>
      <c r="E367" s="229" t="s">
        <v>3002</v>
      </c>
      <c r="F367" s="229">
        <v>1</v>
      </c>
      <c r="G367" s="446">
        <v>15.46</v>
      </c>
      <c r="H367" s="219">
        <f t="shared" si="6"/>
        <v>15.46</v>
      </c>
      <c r="I367" s="229"/>
    </row>
    <row r="368" spans="1:9" x14ac:dyDescent="0.2">
      <c r="A368" s="447">
        <v>42773</v>
      </c>
      <c r="B368" s="229" t="s">
        <v>3356</v>
      </c>
      <c r="C368" s="229" t="s">
        <v>3520</v>
      </c>
      <c r="D368" s="229" t="s">
        <v>3521</v>
      </c>
      <c r="E368" s="229" t="s">
        <v>3002</v>
      </c>
      <c r="F368" s="229">
        <v>1</v>
      </c>
      <c r="G368" s="446">
        <v>15.46</v>
      </c>
      <c r="H368" s="219">
        <f t="shared" si="6"/>
        <v>15.46</v>
      </c>
      <c r="I368" s="229"/>
    </row>
    <row r="369" spans="1:9" x14ac:dyDescent="0.2">
      <c r="A369" s="447">
        <v>42773</v>
      </c>
      <c r="B369" s="229" t="s">
        <v>3356</v>
      </c>
      <c r="C369" s="229" t="s">
        <v>3522</v>
      </c>
      <c r="D369" s="229" t="s">
        <v>3523</v>
      </c>
      <c r="E369" s="229" t="s">
        <v>3002</v>
      </c>
      <c r="F369" s="229">
        <v>1</v>
      </c>
      <c r="G369" s="446">
        <v>15.46</v>
      </c>
      <c r="H369" s="219">
        <f t="shared" si="6"/>
        <v>15.46</v>
      </c>
      <c r="I369" s="229"/>
    </row>
    <row r="370" spans="1:9" x14ac:dyDescent="0.2">
      <c r="A370" s="447">
        <v>42773</v>
      </c>
      <c r="B370" s="229" t="s">
        <v>3356</v>
      </c>
      <c r="C370" s="229" t="s">
        <v>3524</v>
      </c>
      <c r="D370" s="229" t="s">
        <v>3525</v>
      </c>
      <c r="E370" s="229" t="s">
        <v>3002</v>
      </c>
      <c r="F370" s="229">
        <v>1</v>
      </c>
      <c r="G370" s="446">
        <v>92.42</v>
      </c>
      <c r="H370" s="219">
        <f t="shared" si="6"/>
        <v>92.42</v>
      </c>
      <c r="I370" s="229"/>
    </row>
    <row r="371" spans="1:9" x14ac:dyDescent="0.2">
      <c r="A371" s="447">
        <v>42773</v>
      </c>
      <c r="B371" s="229" t="s">
        <v>3356</v>
      </c>
      <c r="C371" s="229" t="s">
        <v>3526</v>
      </c>
      <c r="D371" s="229" t="s">
        <v>3527</v>
      </c>
      <c r="E371" s="229" t="s">
        <v>3002</v>
      </c>
      <c r="F371" s="229">
        <v>1</v>
      </c>
      <c r="G371" s="446">
        <v>72.31</v>
      </c>
      <c r="H371" s="219">
        <f t="shared" si="6"/>
        <v>72.31</v>
      </c>
      <c r="I371" s="229"/>
    </row>
    <row r="372" spans="1:9" x14ac:dyDescent="0.2">
      <c r="A372" s="447">
        <v>42773</v>
      </c>
      <c r="B372" s="229" t="s">
        <v>3356</v>
      </c>
      <c r="C372" s="229" t="s">
        <v>3528</v>
      </c>
      <c r="D372" s="229" t="s">
        <v>3529</v>
      </c>
      <c r="E372" s="229" t="s">
        <v>3002</v>
      </c>
      <c r="F372" s="229">
        <v>1</v>
      </c>
      <c r="G372" s="446">
        <v>44.43</v>
      </c>
      <c r="H372" s="219">
        <f t="shared" si="6"/>
        <v>44.43</v>
      </c>
      <c r="I372" s="229"/>
    </row>
    <row r="373" spans="1:9" x14ac:dyDescent="0.2">
      <c r="A373" s="447">
        <v>42773</v>
      </c>
      <c r="B373" s="229" t="s">
        <v>3356</v>
      </c>
      <c r="C373" s="229" t="s">
        <v>3530</v>
      </c>
      <c r="D373" s="229" t="s">
        <v>3531</v>
      </c>
      <c r="E373" s="229" t="s">
        <v>3002</v>
      </c>
      <c r="F373" s="229">
        <v>1</v>
      </c>
      <c r="G373" s="446">
        <v>15.46</v>
      </c>
      <c r="H373" s="219">
        <f t="shared" si="6"/>
        <v>15.46</v>
      </c>
      <c r="I373" s="229"/>
    </row>
    <row r="374" spans="1:9" x14ac:dyDescent="0.2">
      <c r="A374" s="447">
        <v>42773</v>
      </c>
      <c r="B374" s="229" t="s">
        <v>3356</v>
      </c>
      <c r="C374" s="229" t="s">
        <v>3532</v>
      </c>
      <c r="D374" s="229" t="s">
        <v>3533</v>
      </c>
      <c r="E374" s="229" t="s">
        <v>3002</v>
      </c>
      <c r="F374" s="229">
        <v>1</v>
      </c>
      <c r="G374" s="446">
        <v>15.46</v>
      </c>
      <c r="H374" s="219">
        <f t="shared" si="6"/>
        <v>15.46</v>
      </c>
      <c r="I374" s="229"/>
    </row>
    <row r="375" spans="1:9" x14ac:dyDescent="0.2">
      <c r="A375" s="447">
        <v>42773</v>
      </c>
      <c r="B375" s="229" t="s">
        <v>3229</v>
      </c>
      <c r="C375" s="229" t="s">
        <v>3534</v>
      </c>
      <c r="D375" s="229" t="s">
        <v>3535</v>
      </c>
      <c r="E375" s="229" t="s">
        <v>3002</v>
      </c>
      <c r="F375" s="229">
        <v>1</v>
      </c>
      <c r="G375" s="446">
        <v>13.33</v>
      </c>
      <c r="H375" s="219">
        <f t="shared" si="6"/>
        <v>13.33</v>
      </c>
      <c r="I375" s="229"/>
    </row>
    <row r="376" spans="1:9" x14ac:dyDescent="0.2">
      <c r="A376" s="447">
        <v>42773</v>
      </c>
      <c r="B376" s="229" t="s">
        <v>3491</v>
      </c>
      <c r="C376" s="229" t="s">
        <v>3492</v>
      </c>
      <c r="D376" s="229" t="s">
        <v>3493</v>
      </c>
      <c r="E376" s="229" t="s">
        <v>3002</v>
      </c>
      <c r="F376" s="229">
        <v>1</v>
      </c>
      <c r="G376" s="446">
        <v>37.69</v>
      </c>
      <c r="H376" s="219">
        <f t="shared" si="6"/>
        <v>37.69</v>
      </c>
      <c r="I376" s="229"/>
    </row>
    <row r="377" spans="1:9" x14ac:dyDescent="0.2">
      <c r="A377" s="447">
        <v>42773</v>
      </c>
      <c r="B377" s="229" t="s">
        <v>3411</v>
      </c>
      <c r="C377" s="229" t="s">
        <v>3536</v>
      </c>
      <c r="D377" s="229" t="s">
        <v>3537</v>
      </c>
      <c r="E377" s="229" t="s">
        <v>3002</v>
      </c>
      <c r="F377" s="229">
        <v>0.5</v>
      </c>
      <c r="G377" s="446">
        <v>13.27</v>
      </c>
      <c r="H377" s="219">
        <f t="shared" si="6"/>
        <v>6.6349999999999998</v>
      </c>
      <c r="I377" s="229" t="s">
        <v>3556</v>
      </c>
    </row>
    <row r="378" spans="1:9" x14ac:dyDescent="0.2">
      <c r="A378" s="447">
        <v>42773</v>
      </c>
      <c r="B378" s="229" t="s">
        <v>3503</v>
      </c>
      <c r="C378" s="229" t="s">
        <v>3538</v>
      </c>
      <c r="D378" s="229" t="s">
        <v>3539</v>
      </c>
      <c r="E378" s="229" t="s">
        <v>3002</v>
      </c>
      <c r="F378" s="229">
        <v>1</v>
      </c>
      <c r="G378" s="446">
        <v>93.13</v>
      </c>
      <c r="H378" s="219">
        <f t="shared" si="6"/>
        <v>93.13</v>
      </c>
      <c r="I378" s="229" t="s">
        <v>621</v>
      </c>
    </row>
    <row r="379" spans="1:9" x14ac:dyDescent="0.2">
      <c r="A379" s="447">
        <v>42773</v>
      </c>
      <c r="B379" s="229" t="s">
        <v>3514</v>
      </c>
      <c r="C379" s="229" t="s">
        <v>3540</v>
      </c>
      <c r="D379" s="229" t="s">
        <v>3541</v>
      </c>
      <c r="E379" s="229" t="s">
        <v>3002</v>
      </c>
      <c r="F379" s="229">
        <v>1</v>
      </c>
      <c r="G379" s="446">
        <v>46.66</v>
      </c>
      <c r="H379" s="219">
        <f t="shared" si="6"/>
        <v>46.66</v>
      </c>
      <c r="I379" s="229"/>
    </row>
    <row r="380" spans="1:9" x14ac:dyDescent="0.2">
      <c r="A380" s="447">
        <v>42773</v>
      </c>
      <c r="B380" s="229" t="s">
        <v>3514</v>
      </c>
      <c r="C380" s="229" t="s">
        <v>3542</v>
      </c>
      <c r="D380" s="229" t="s">
        <v>3543</v>
      </c>
      <c r="E380" s="229" t="s">
        <v>3002</v>
      </c>
      <c r="F380" s="229">
        <v>1</v>
      </c>
      <c r="G380" s="446">
        <v>66.599999999999994</v>
      </c>
      <c r="H380" s="219">
        <f t="shared" si="6"/>
        <v>66.599999999999994</v>
      </c>
      <c r="I380" s="229"/>
    </row>
    <row r="381" spans="1:9" x14ac:dyDescent="0.2">
      <c r="A381" s="447">
        <v>42773</v>
      </c>
      <c r="B381" s="229" t="s">
        <v>3514</v>
      </c>
      <c r="C381" s="229" t="s">
        <v>3544</v>
      </c>
      <c r="D381" s="229" t="s">
        <v>3545</v>
      </c>
      <c r="E381" s="229" t="s">
        <v>3002</v>
      </c>
      <c r="F381" s="229">
        <v>1</v>
      </c>
      <c r="G381" s="446">
        <v>46.66</v>
      </c>
      <c r="H381" s="219">
        <f t="shared" si="6"/>
        <v>46.66</v>
      </c>
      <c r="I381" s="229"/>
    </row>
    <row r="382" spans="1:9" x14ac:dyDescent="0.2">
      <c r="A382" s="447">
        <v>42773</v>
      </c>
      <c r="B382" s="229" t="s">
        <v>3412</v>
      </c>
      <c r="C382" s="229" t="s">
        <v>3546</v>
      </c>
      <c r="D382" s="229" t="s">
        <v>3547</v>
      </c>
      <c r="E382" s="229" t="s">
        <v>3002</v>
      </c>
      <c r="F382" s="229">
        <v>1</v>
      </c>
      <c r="G382" s="446">
        <v>65.73</v>
      </c>
      <c r="H382" s="219">
        <f t="shared" si="6"/>
        <v>65.73</v>
      </c>
      <c r="I382" s="229" t="s">
        <v>690</v>
      </c>
    </row>
    <row r="383" spans="1:9" x14ac:dyDescent="0.2">
      <c r="A383" s="447">
        <v>42773</v>
      </c>
      <c r="B383" s="229" t="s">
        <v>3412</v>
      </c>
      <c r="C383" s="229" t="s">
        <v>3548</v>
      </c>
      <c r="D383" s="229" t="s">
        <v>3549</v>
      </c>
      <c r="E383" s="229" t="s">
        <v>3002</v>
      </c>
      <c r="F383" s="229">
        <v>1</v>
      </c>
      <c r="G383" s="446">
        <v>14.54</v>
      </c>
      <c r="H383" s="219">
        <f t="shared" si="6"/>
        <v>14.54</v>
      </c>
      <c r="I383" s="229"/>
    </row>
    <row r="384" spans="1:9" x14ac:dyDescent="0.2">
      <c r="A384" s="447">
        <v>42773</v>
      </c>
      <c r="B384" s="229" t="s">
        <v>3412</v>
      </c>
      <c r="C384" s="229" t="s">
        <v>3550</v>
      </c>
      <c r="D384" s="229" t="s">
        <v>3551</v>
      </c>
      <c r="E384" s="229" t="s">
        <v>3002</v>
      </c>
      <c r="F384" s="229">
        <v>1</v>
      </c>
      <c r="G384" s="446">
        <v>14.54</v>
      </c>
      <c r="H384" s="219">
        <f t="shared" si="6"/>
        <v>14.54</v>
      </c>
      <c r="I384" s="229"/>
    </row>
    <row r="385" spans="1:9" x14ac:dyDescent="0.2">
      <c r="A385" s="447">
        <v>42773</v>
      </c>
      <c r="B385" s="229" t="s">
        <v>3412</v>
      </c>
      <c r="C385" s="229" t="s">
        <v>3552</v>
      </c>
      <c r="D385" s="229" t="s">
        <v>3553</v>
      </c>
      <c r="E385" s="229" t="s">
        <v>3002</v>
      </c>
      <c r="F385" s="229">
        <v>1</v>
      </c>
      <c r="G385" s="446">
        <v>14.54</v>
      </c>
      <c r="H385" s="219">
        <f t="shared" si="6"/>
        <v>14.54</v>
      </c>
      <c r="I385" s="229"/>
    </row>
    <row r="386" spans="1:9" x14ac:dyDescent="0.2">
      <c r="A386" s="447">
        <v>42783</v>
      </c>
      <c r="B386" s="229" t="s">
        <v>3503</v>
      </c>
      <c r="C386" s="229" t="s">
        <v>3567</v>
      </c>
      <c r="D386" s="229" t="s">
        <v>3539</v>
      </c>
      <c r="E386" s="229" t="s">
        <v>2713</v>
      </c>
      <c r="F386" s="229">
        <v>1</v>
      </c>
      <c r="G386" s="446">
        <v>93.13</v>
      </c>
      <c r="H386" s="219">
        <f t="shared" si="6"/>
        <v>93.13</v>
      </c>
      <c r="I386" s="229" t="s">
        <v>3570</v>
      </c>
    </row>
    <row r="387" spans="1:9" x14ac:dyDescent="0.2">
      <c r="A387" s="447">
        <v>42783</v>
      </c>
      <c r="B387" s="229" t="s">
        <v>3404</v>
      </c>
      <c r="C387" s="229" t="s">
        <v>3568</v>
      </c>
      <c r="D387" s="229" t="s">
        <v>3569</v>
      </c>
      <c r="E387" s="229" t="s">
        <v>2713</v>
      </c>
      <c r="F387" s="229">
        <v>38</v>
      </c>
      <c r="G387" s="446">
        <v>10.28</v>
      </c>
      <c r="H387" s="219">
        <f t="shared" si="6"/>
        <v>390.64</v>
      </c>
      <c r="I387" s="229"/>
    </row>
    <row r="388" spans="1:9" x14ac:dyDescent="0.2">
      <c r="A388" s="447">
        <v>42783</v>
      </c>
      <c r="B388" s="229" t="s">
        <v>3404</v>
      </c>
      <c r="C388" s="229" t="s">
        <v>3568</v>
      </c>
      <c r="D388" s="229" t="s">
        <v>3569</v>
      </c>
      <c r="E388" s="229" t="s">
        <v>2713</v>
      </c>
      <c r="F388" s="229">
        <v>1</v>
      </c>
      <c r="G388" s="446">
        <v>10.28</v>
      </c>
      <c r="H388" s="219">
        <f t="shared" si="6"/>
        <v>10.28</v>
      </c>
      <c r="I388" s="229" t="s">
        <v>3571</v>
      </c>
    </row>
    <row r="389" spans="1:9" x14ac:dyDescent="0.2">
      <c r="A389" s="447">
        <v>42783</v>
      </c>
      <c r="B389" s="229" t="s">
        <v>3404</v>
      </c>
      <c r="C389" s="229" t="s">
        <v>3405</v>
      </c>
      <c r="D389" s="229" t="s">
        <v>3569</v>
      </c>
      <c r="E389" s="229" t="s">
        <v>2713</v>
      </c>
      <c r="F389" s="229">
        <v>164</v>
      </c>
      <c r="G389" s="446">
        <v>10.28</v>
      </c>
      <c r="H389" s="219">
        <f t="shared" ref="H389:H452" si="7">F389*G389</f>
        <v>1685.9199999999998</v>
      </c>
      <c r="I389" s="229"/>
    </row>
    <row r="390" spans="1:9" x14ac:dyDescent="0.2">
      <c r="A390" s="447">
        <v>42783</v>
      </c>
      <c r="B390" s="476" t="s">
        <v>3572</v>
      </c>
      <c r="C390" s="476" t="s">
        <v>3575</v>
      </c>
      <c r="D390" s="476" t="s">
        <v>3576</v>
      </c>
      <c r="E390" s="476" t="s">
        <v>3002</v>
      </c>
      <c r="F390" s="476">
        <v>1</v>
      </c>
      <c r="G390" s="507">
        <v>98.4</v>
      </c>
      <c r="H390" s="219">
        <f t="shared" si="7"/>
        <v>98.4</v>
      </c>
      <c r="I390" s="229" t="s">
        <v>690</v>
      </c>
    </row>
    <row r="391" spans="1:9" x14ac:dyDescent="0.2">
      <c r="A391" s="447">
        <v>42783</v>
      </c>
      <c r="B391" s="476" t="s">
        <v>3572</v>
      </c>
      <c r="C391" s="476" t="s">
        <v>3577</v>
      </c>
      <c r="D391" s="476" t="s">
        <v>3578</v>
      </c>
      <c r="E391" s="476" t="s">
        <v>3002</v>
      </c>
      <c r="F391" s="476">
        <v>1</v>
      </c>
      <c r="G391" s="507">
        <v>115.06</v>
      </c>
      <c r="H391" s="219">
        <f t="shared" si="7"/>
        <v>115.06</v>
      </c>
      <c r="I391" s="229" t="s">
        <v>690</v>
      </c>
    </row>
    <row r="392" spans="1:9" x14ac:dyDescent="0.2">
      <c r="A392" s="447">
        <v>42783</v>
      </c>
      <c r="B392" s="476" t="s">
        <v>3247</v>
      </c>
      <c r="C392" s="476" t="s">
        <v>3579</v>
      </c>
      <c r="D392" s="476" t="s">
        <v>3262</v>
      </c>
      <c r="E392" s="476" t="s">
        <v>3002</v>
      </c>
      <c r="F392" s="476">
        <v>1</v>
      </c>
      <c r="G392" s="507">
        <v>29.51</v>
      </c>
      <c r="H392" s="219">
        <f t="shared" si="7"/>
        <v>29.51</v>
      </c>
      <c r="I392" s="229" t="s">
        <v>3604</v>
      </c>
    </row>
    <row r="393" spans="1:9" x14ac:dyDescent="0.2">
      <c r="A393" s="447">
        <v>42783</v>
      </c>
      <c r="B393" s="476" t="s">
        <v>3123</v>
      </c>
      <c r="C393" s="476" t="s">
        <v>3580</v>
      </c>
      <c r="D393" s="476" t="s">
        <v>3581</v>
      </c>
      <c r="E393" s="476" t="s">
        <v>3002</v>
      </c>
      <c r="F393" s="476">
        <v>1</v>
      </c>
      <c r="G393" s="507">
        <v>39.54</v>
      </c>
      <c r="H393" s="219">
        <f t="shared" si="7"/>
        <v>39.54</v>
      </c>
      <c r="I393" s="475" t="s">
        <v>3605</v>
      </c>
    </row>
    <row r="394" spans="1:9" x14ac:dyDescent="0.2">
      <c r="A394" s="447">
        <v>42783</v>
      </c>
      <c r="B394" s="476" t="s">
        <v>3123</v>
      </c>
      <c r="C394" s="476" t="s">
        <v>3582</v>
      </c>
      <c r="D394" s="476" t="s">
        <v>3583</v>
      </c>
      <c r="E394" s="476" t="s">
        <v>3002</v>
      </c>
      <c r="F394" s="476">
        <v>1</v>
      </c>
      <c r="G394" s="507">
        <v>92.42</v>
      </c>
      <c r="H394" s="219">
        <f t="shared" si="7"/>
        <v>92.42</v>
      </c>
      <c r="I394" s="475" t="s">
        <v>3605</v>
      </c>
    </row>
    <row r="395" spans="1:9" x14ac:dyDescent="0.2">
      <c r="A395" s="447">
        <v>42783</v>
      </c>
      <c r="B395" s="476" t="s">
        <v>3404</v>
      </c>
      <c r="C395" s="476" t="s">
        <v>3568</v>
      </c>
      <c r="D395" s="476" t="s">
        <v>3569</v>
      </c>
      <c r="E395" s="476" t="s">
        <v>3002</v>
      </c>
      <c r="F395" s="476">
        <v>1</v>
      </c>
      <c r="G395" s="507">
        <v>10.27</v>
      </c>
      <c r="H395" s="219">
        <f t="shared" si="7"/>
        <v>10.27</v>
      </c>
      <c r="I395" s="229"/>
    </row>
    <row r="396" spans="1:9" x14ac:dyDescent="0.2">
      <c r="A396" s="447">
        <v>42783</v>
      </c>
      <c r="B396" s="476" t="s">
        <v>3404</v>
      </c>
      <c r="C396" s="476" t="s">
        <v>3568</v>
      </c>
      <c r="D396" s="476" t="s">
        <v>3569</v>
      </c>
      <c r="E396" s="476" t="s">
        <v>3002</v>
      </c>
      <c r="F396" s="476">
        <v>10</v>
      </c>
      <c r="G396" s="507">
        <v>10.27</v>
      </c>
      <c r="H396" s="219">
        <f t="shared" si="7"/>
        <v>102.69999999999999</v>
      </c>
      <c r="I396" s="229" t="s">
        <v>3606</v>
      </c>
    </row>
    <row r="397" spans="1:9" x14ac:dyDescent="0.2">
      <c r="A397" s="447">
        <v>42783</v>
      </c>
      <c r="B397" s="229" t="s">
        <v>3514</v>
      </c>
      <c r="C397" s="229" t="s">
        <v>3540</v>
      </c>
      <c r="D397" s="229" t="s">
        <v>3541</v>
      </c>
      <c r="E397" s="229" t="s">
        <v>3002</v>
      </c>
      <c r="F397" s="229">
        <v>1</v>
      </c>
      <c r="G397" s="446">
        <v>46.66</v>
      </c>
      <c r="H397" s="219">
        <f t="shared" si="7"/>
        <v>46.66</v>
      </c>
      <c r="I397" s="229"/>
    </row>
    <row r="398" spans="1:9" x14ac:dyDescent="0.2">
      <c r="A398" s="447">
        <v>42783</v>
      </c>
      <c r="B398" s="229" t="s">
        <v>3514</v>
      </c>
      <c r="C398" s="229" t="s">
        <v>3542</v>
      </c>
      <c r="D398" s="229" t="s">
        <v>3543</v>
      </c>
      <c r="E398" s="229" t="s">
        <v>3002</v>
      </c>
      <c r="F398" s="229">
        <v>1</v>
      </c>
      <c r="G398" s="446">
        <v>66.599999999999994</v>
      </c>
      <c r="H398" s="219">
        <f t="shared" si="7"/>
        <v>66.599999999999994</v>
      </c>
      <c r="I398" s="229"/>
    </row>
    <row r="399" spans="1:9" x14ac:dyDescent="0.2">
      <c r="A399" s="447">
        <v>42783</v>
      </c>
      <c r="B399" s="229" t="s">
        <v>3514</v>
      </c>
      <c r="C399" s="229" t="s">
        <v>3544</v>
      </c>
      <c r="D399" s="229" t="s">
        <v>3545</v>
      </c>
      <c r="E399" s="229" t="s">
        <v>3002</v>
      </c>
      <c r="F399" s="229">
        <v>1</v>
      </c>
      <c r="G399" s="446">
        <v>46.66</v>
      </c>
      <c r="H399" s="219">
        <f t="shared" si="7"/>
        <v>46.66</v>
      </c>
      <c r="I399" s="229"/>
    </row>
    <row r="400" spans="1:9" x14ac:dyDescent="0.2">
      <c r="A400" s="447">
        <v>42783</v>
      </c>
      <c r="B400" s="229" t="s">
        <v>3514</v>
      </c>
      <c r="C400" s="229" t="s">
        <v>3584</v>
      </c>
      <c r="D400" s="229" t="s">
        <v>3585</v>
      </c>
      <c r="E400" s="229" t="s">
        <v>3002</v>
      </c>
      <c r="F400" s="229">
        <v>1</v>
      </c>
      <c r="G400" s="446">
        <v>66.7</v>
      </c>
      <c r="H400" s="219">
        <f t="shared" si="7"/>
        <v>66.7</v>
      </c>
      <c r="I400" s="229"/>
    </row>
    <row r="401" spans="1:9" x14ac:dyDescent="0.2">
      <c r="A401" s="447">
        <v>42783</v>
      </c>
      <c r="B401" s="229" t="s">
        <v>3514</v>
      </c>
      <c r="C401" s="229" t="s">
        <v>3586</v>
      </c>
      <c r="D401" s="229" t="s">
        <v>3587</v>
      </c>
      <c r="E401" s="229" t="s">
        <v>3002</v>
      </c>
      <c r="F401" s="229">
        <v>1</v>
      </c>
      <c r="G401" s="446">
        <v>53.3</v>
      </c>
      <c r="H401" s="219">
        <f t="shared" si="7"/>
        <v>53.3</v>
      </c>
      <c r="I401" s="229"/>
    </row>
    <row r="402" spans="1:9" x14ac:dyDescent="0.2">
      <c r="A402" s="447">
        <v>42783</v>
      </c>
      <c r="B402" s="229" t="s">
        <v>3514</v>
      </c>
      <c r="C402" s="229" t="s">
        <v>3588</v>
      </c>
      <c r="D402" s="229" t="s">
        <v>3589</v>
      </c>
      <c r="E402" s="229" t="s">
        <v>3002</v>
      </c>
      <c r="F402" s="229">
        <v>1</v>
      </c>
      <c r="G402" s="446">
        <v>60</v>
      </c>
      <c r="H402" s="219">
        <f t="shared" si="7"/>
        <v>60</v>
      </c>
      <c r="I402" s="229"/>
    </row>
    <row r="403" spans="1:9" x14ac:dyDescent="0.2">
      <c r="A403" s="447">
        <v>42783</v>
      </c>
      <c r="B403" s="229" t="s">
        <v>3514</v>
      </c>
      <c r="C403" s="229" t="s">
        <v>3590</v>
      </c>
      <c r="D403" s="229" t="s">
        <v>3591</v>
      </c>
      <c r="E403" s="229" t="s">
        <v>3002</v>
      </c>
      <c r="F403" s="229">
        <v>1</v>
      </c>
      <c r="G403" s="446">
        <v>40</v>
      </c>
      <c r="H403" s="219">
        <f t="shared" si="7"/>
        <v>40</v>
      </c>
      <c r="I403" s="229"/>
    </row>
    <row r="404" spans="1:9" x14ac:dyDescent="0.2">
      <c r="A404" s="447">
        <v>42783</v>
      </c>
      <c r="B404" s="229" t="s">
        <v>3514</v>
      </c>
      <c r="C404" s="229" t="s">
        <v>3592</v>
      </c>
      <c r="D404" s="229" t="s">
        <v>3593</v>
      </c>
      <c r="E404" s="229" t="s">
        <v>3002</v>
      </c>
      <c r="F404" s="229">
        <v>1</v>
      </c>
      <c r="G404" s="446">
        <v>40</v>
      </c>
      <c r="H404" s="219">
        <f t="shared" si="7"/>
        <v>40</v>
      </c>
      <c r="I404" s="229"/>
    </row>
    <row r="405" spans="1:9" x14ac:dyDescent="0.2">
      <c r="A405" s="447">
        <v>42783</v>
      </c>
      <c r="B405" s="229" t="s">
        <v>3514</v>
      </c>
      <c r="C405" s="229" t="s">
        <v>3594</v>
      </c>
      <c r="D405" s="229" t="s">
        <v>3595</v>
      </c>
      <c r="E405" s="229" t="s">
        <v>3002</v>
      </c>
      <c r="F405" s="229">
        <v>1</v>
      </c>
      <c r="G405" s="446">
        <v>40</v>
      </c>
      <c r="H405" s="219">
        <f t="shared" si="7"/>
        <v>40</v>
      </c>
      <c r="I405" s="229"/>
    </row>
    <row r="406" spans="1:9" x14ac:dyDescent="0.2">
      <c r="A406" s="447">
        <v>42783</v>
      </c>
      <c r="B406" s="229" t="s">
        <v>3514</v>
      </c>
      <c r="C406" s="229" t="s">
        <v>3596</v>
      </c>
      <c r="D406" s="229" t="s">
        <v>3597</v>
      </c>
      <c r="E406" s="229" t="s">
        <v>3002</v>
      </c>
      <c r="F406" s="229">
        <v>1</v>
      </c>
      <c r="G406" s="446">
        <v>40</v>
      </c>
      <c r="H406" s="219">
        <f t="shared" si="7"/>
        <v>40</v>
      </c>
      <c r="I406" s="229"/>
    </row>
    <row r="407" spans="1:9" x14ac:dyDescent="0.2">
      <c r="A407" s="447">
        <v>42783</v>
      </c>
      <c r="B407" s="229" t="s">
        <v>3412</v>
      </c>
      <c r="C407" s="229" t="s">
        <v>3546</v>
      </c>
      <c r="D407" s="229" t="s">
        <v>3547</v>
      </c>
      <c r="E407" s="229" t="s">
        <v>3002</v>
      </c>
      <c r="F407" s="229">
        <v>1</v>
      </c>
      <c r="G407" s="446">
        <v>14.54</v>
      </c>
      <c r="H407" s="219">
        <f t="shared" si="7"/>
        <v>14.54</v>
      </c>
      <c r="I407" s="229" t="s">
        <v>690</v>
      </c>
    </row>
    <row r="408" spans="1:9" x14ac:dyDescent="0.2">
      <c r="A408" s="447">
        <v>42783</v>
      </c>
      <c r="B408" s="229" t="s">
        <v>3412</v>
      </c>
      <c r="C408" s="229" t="s">
        <v>3548</v>
      </c>
      <c r="D408" s="229" t="s">
        <v>3549</v>
      </c>
      <c r="E408" s="229" t="s">
        <v>3002</v>
      </c>
      <c r="F408" s="229">
        <v>1</v>
      </c>
      <c r="G408" s="446">
        <v>14.54</v>
      </c>
      <c r="H408" s="219">
        <f t="shared" si="7"/>
        <v>14.54</v>
      </c>
      <c r="I408" s="229"/>
    </row>
    <row r="409" spans="1:9" x14ac:dyDescent="0.2">
      <c r="A409" s="447">
        <v>42783</v>
      </c>
      <c r="B409" s="229" t="s">
        <v>3412</v>
      </c>
      <c r="C409" s="229" t="s">
        <v>3550</v>
      </c>
      <c r="D409" s="229" t="s">
        <v>3551</v>
      </c>
      <c r="E409" s="229" t="s">
        <v>3002</v>
      </c>
      <c r="F409" s="229">
        <v>1</v>
      </c>
      <c r="G409" s="446">
        <v>14.54</v>
      </c>
      <c r="H409" s="219">
        <f t="shared" si="7"/>
        <v>14.54</v>
      </c>
      <c r="I409" s="229"/>
    </row>
    <row r="410" spans="1:9" x14ac:dyDescent="0.2">
      <c r="A410" s="447">
        <v>42783</v>
      </c>
      <c r="B410" s="229" t="s">
        <v>3412</v>
      </c>
      <c r="C410" s="229" t="s">
        <v>3552</v>
      </c>
      <c r="D410" s="229" t="s">
        <v>3553</v>
      </c>
      <c r="E410" s="229" t="s">
        <v>3002</v>
      </c>
      <c r="F410" s="229">
        <v>1</v>
      </c>
      <c r="G410" s="446">
        <v>14.54</v>
      </c>
      <c r="H410" s="219">
        <f t="shared" si="7"/>
        <v>14.54</v>
      </c>
      <c r="I410" s="229"/>
    </row>
    <row r="411" spans="1:9" x14ac:dyDescent="0.2">
      <c r="A411" s="447">
        <v>42783</v>
      </c>
      <c r="B411" s="229" t="s">
        <v>3573</v>
      </c>
      <c r="C411" s="229" t="s">
        <v>3598</v>
      </c>
      <c r="D411" s="229" t="s">
        <v>3599</v>
      </c>
      <c r="E411" s="229" t="s">
        <v>3002</v>
      </c>
      <c r="F411" s="229">
        <v>2</v>
      </c>
      <c r="G411" s="446">
        <v>45</v>
      </c>
      <c r="H411" s="219">
        <f t="shared" si="7"/>
        <v>90</v>
      </c>
      <c r="I411" s="471" t="s">
        <v>3607</v>
      </c>
    </row>
    <row r="412" spans="1:9" x14ac:dyDescent="0.2">
      <c r="A412" s="447">
        <v>42783</v>
      </c>
      <c r="B412" s="229" t="s">
        <v>3574</v>
      </c>
      <c r="C412" s="229" t="s">
        <v>3600</v>
      </c>
      <c r="D412" s="229" t="s">
        <v>3601</v>
      </c>
      <c r="E412" s="229" t="s">
        <v>3002</v>
      </c>
      <c r="F412" s="229">
        <v>1</v>
      </c>
      <c r="G412" s="446">
        <v>90.01</v>
      </c>
      <c r="H412" s="219">
        <f t="shared" si="7"/>
        <v>90.01</v>
      </c>
      <c r="I412" s="229" t="s">
        <v>3608</v>
      </c>
    </row>
    <row r="413" spans="1:9" x14ac:dyDescent="0.2">
      <c r="A413" s="447">
        <v>42783</v>
      </c>
      <c r="B413" s="229" t="s">
        <v>3574</v>
      </c>
      <c r="C413" s="229" t="s">
        <v>3602</v>
      </c>
      <c r="D413" s="229" t="s">
        <v>3603</v>
      </c>
      <c r="E413" s="229" t="s">
        <v>3002</v>
      </c>
      <c r="F413" s="229">
        <v>1</v>
      </c>
      <c r="G413" s="446">
        <v>40.06</v>
      </c>
      <c r="H413" s="219">
        <f t="shared" si="7"/>
        <v>40.06</v>
      </c>
      <c r="I413" s="229" t="s">
        <v>3608</v>
      </c>
    </row>
    <row r="414" spans="1:9" x14ac:dyDescent="0.2">
      <c r="A414" s="447">
        <v>42783</v>
      </c>
      <c r="B414" s="229" t="s">
        <v>3269</v>
      </c>
      <c r="C414" s="229" t="s">
        <v>3270</v>
      </c>
      <c r="D414" s="229" t="s">
        <v>3609</v>
      </c>
      <c r="E414" s="229" t="s">
        <v>2727</v>
      </c>
      <c r="F414" s="229">
        <v>2</v>
      </c>
      <c r="G414" s="446">
        <v>33.11</v>
      </c>
      <c r="H414" s="219">
        <f t="shared" si="7"/>
        <v>66.22</v>
      </c>
      <c r="I414" s="229" t="s">
        <v>3610</v>
      </c>
    </row>
    <row r="415" spans="1:9" x14ac:dyDescent="0.2">
      <c r="A415" s="447">
        <v>42783</v>
      </c>
      <c r="B415" s="229" t="s">
        <v>3208</v>
      </c>
      <c r="C415" s="229" t="s">
        <v>3506</v>
      </c>
      <c r="D415" s="229" t="s">
        <v>3507</v>
      </c>
      <c r="E415" s="229" t="s">
        <v>2727</v>
      </c>
      <c r="F415" s="229">
        <v>4</v>
      </c>
      <c r="G415" s="446">
        <v>35.479999999999997</v>
      </c>
      <c r="H415" s="219">
        <f t="shared" si="7"/>
        <v>141.91999999999999</v>
      </c>
      <c r="I415" s="229" t="s">
        <v>3611</v>
      </c>
    </row>
    <row r="416" spans="1:9" x14ac:dyDescent="0.2">
      <c r="A416" s="447">
        <v>42783</v>
      </c>
      <c r="B416" s="229" t="s">
        <v>3208</v>
      </c>
      <c r="C416" s="229" t="s">
        <v>3508</v>
      </c>
      <c r="D416" s="229" t="s">
        <v>3509</v>
      </c>
      <c r="E416" s="229" t="s">
        <v>2727</v>
      </c>
      <c r="F416" s="229">
        <v>1</v>
      </c>
      <c r="G416" s="446">
        <v>35.479999999999997</v>
      </c>
      <c r="H416" s="219">
        <f t="shared" si="7"/>
        <v>35.479999999999997</v>
      </c>
      <c r="I416" s="229" t="s">
        <v>3612</v>
      </c>
    </row>
    <row r="417" spans="1:9" x14ac:dyDescent="0.2">
      <c r="A417" s="447">
        <v>42801</v>
      </c>
      <c r="B417" s="229" t="s">
        <v>3625</v>
      </c>
      <c r="C417" s="229" t="s">
        <v>3626</v>
      </c>
      <c r="D417" s="229" t="s">
        <v>3627</v>
      </c>
      <c r="E417" s="229" t="s">
        <v>2713</v>
      </c>
      <c r="F417" s="229">
        <v>3</v>
      </c>
      <c r="G417" s="446">
        <v>29.83</v>
      </c>
      <c r="H417" s="219">
        <f t="shared" si="7"/>
        <v>89.49</v>
      </c>
      <c r="I417" s="229"/>
    </row>
    <row r="418" spans="1:9" x14ac:dyDescent="0.2">
      <c r="A418" s="447">
        <v>42801</v>
      </c>
      <c r="B418" s="229" t="s">
        <v>3625</v>
      </c>
      <c r="C418" s="229" t="s">
        <v>3647</v>
      </c>
      <c r="D418" s="229" t="s">
        <v>3648</v>
      </c>
      <c r="E418" s="229" t="s">
        <v>2713</v>
      </c>
      <c r="F418" s="229">
        <v>1</v>
      </c>
      <c r="G418" s="446">
        <v>29.83</v>
      </c>
      <c r="H418" s="219">
        <f t="shared" si="7"/>
        <v>29.83</v>
      </c>
      <c r="I418" s="229"/>
    </row>
    <row r="419" spans="1:9" x14ac:dyDescent="0.2">
      <c r="A419" s="447">
        <v>42801</v>
      </c>
      <c r="B419" s="229" t="s">
        <v>3630</v>
      </c>
      <c r="C419" s="229" t="s">
        <v>3631</v>
      </c>
      <c r="D419" s="229" t="s">
        <v>3632</v>
      </c>
      <c r="E419" s="229" t="s">
        <v>2713</v>
      </c>
      <c r="F419" s="229">
        <v>6</v>
      </c>
      <c r="G419" s="446">
        <v>29.83</v>
      </c>
      <c r="H419" s="219">
        <f t="shared" si="7"/>
        <v>178.98</v>
      </c>
      <c r="I419" s="229"/>
    </row>
    <row r="420" spans="1:9" x14ac:dyDescent="0.2">
      <c r="A420" s="447">
        <v>42801</v>
      </c>
      <c r="B420" s="229" t="s">
        <v>3630</v>
      </c>
      <c r="C420" s="229" t="s">
        <v>3633</v>
      </c>
      <c r="D420" s="229" t="s">
        <v>3634</v>
      </c>
      <c r="E420" s="229" t="s">
        <v>2713</v>
      </c>
      <c r="F420" s="229">
        <v>3</v>
      </c>
      <c r="G420" s="446">
        <v>29.83</v>
      </c>
      <c r="H420" s="219">
        <f t="shared" si="7"/>
        <v>89.49</v>
      </c>
      <c r="I420" s="229"/>
    </row>
    <row r="421" spans="1:9" x14ac:dyDescent="0.2">
      <c r="A421" s="447">
        <v>42801</v>
      </c>
      <c r="B421" s="229" t="s">
        <v>3630</v>
      </c>
      <c r="C421" s="229" t="s">
        <v>3635</v>
      </c>
      <c r="D421" s="229" t="s">
        <v>3636</v>
      </c>
      <c r="E421" s="229" t="s">
        <v>2713</v>
      </c>
      <c r="F421" s="229">
        <v>2</v>
      </c>
      <c r="G421" s="446">
        <v>29.83</v>
      </c>
      <c r="H421" s="219">
        <f t="shared" si="7"/>
        <v>59.66</v>
      </c>
      <c r="I421" s="229"/>
    </row>
    <row r="422" spans="1:9" x14ac:dyDescent="0.2">
      <c r="A422" s="447">
        <v>42801</v>
      </c>
      <c r="B422" s="229" t="s">
        <v>3630</v>
      </c>
      <c r="C422" s="229" t="s">
        <v>3626</v>
      </c>
      <c r="D422" s="229" t="s">
        <v>3627</v>
      </c>
      <c r="E422" s="229" t="s">
        <v>2713</v>
      </c>
      <c r="F422" s="229">
        <v>4</v>
      </c>
      <c r="G422" s="446">
        <v>29.83</v>
      </c>
      <c r="H422" s="219">
        <f t="shared" si="7"/>
        <v>119.32</v>
      </c>
      <c r="I422" s="229"/>
    </row>
    <row r="423" spans="1:9" x14ac:dyDescent="0.2">
      <c r="A423" s="447">
        <v>42801</v>
      </c>
      <c r="B423" s="229" t="s">
        <v>3614</v>
      </c>
      <c r="C423" s="229" t="s">
        <v>3637</v>
      </c>
      <c r="D423" s="229" t="s">
        <v>3638</v>
      </c>
      <c r="E423" s="229" t="s">
        <v>2713</v>
      </c>
      <c r="F423" s="229">
        <v>10</v>
      </c>
      <c r="G423" s="446">
        <v>33</v>
      </c>
      <c r="H423" s="219">
        <f t="shared" si="7"/>
        <v>330</v>
      </c>
      <c r="I423" s="229" t="s">
        <v>3670</v>
      </c>
    </row>
    <row r="424" spans="1:9" x14ac:dyDescent="0.2">
      <c r="A424" s="447">
        <v>42801</v>
      </c>
      <c r="B424" s="229" t="s">
        <v>3614</v>
      </c>
      <c r="C424" s="229" t="s">
        <v>3641</v>
      </c>
      <c r="D424" s="229" t="s">
        <v>2971</v>
      </c>
      <c r="E424" s="229" t="s">
        <v>2713</v>
      </c>
      <c r="F424" s="229">
        <v>11</v>
      </c>
      <c r="G424" s="446">
        <v>33</v>
      </c>
      <c r="H424" s="219">
        <f t="shared" si="7"/>
        <v>363</v>
      </c>
      <c r="I424" s="229"/>
    </row>
    <row r="425" spans="1:9" x14ac:dyDescent="0.2">
      <c r="A425" s="447">
        <v>42801</v>
      </c>
      <c r="B425" s="229" t="s">
        <v>3614</v>
      </c>
      <c r="C425" s="229" t="s">
        <v>3639</v>
      </c>
      <c r="D425" s="229" t="s">
        <v>3640</v>
      </c>
      <c r="E425" s="229" t="s">
        <v>2713</v>
      </c>
      <c r="F425" s="229">
        <v>10</v>
      </c>
      <c r="G425" s="446">
        <v>33</v>
      </c>
      <c r="H425" s="219">
        <f t="shared" si="7"/>
        <v>330</v>
      </c>
      <c r="I425" s="229" t="s">
        <v>3671</v>
      </c>
    </row>
    <row r="426" spans="1:9" x14ac:dyDescent="0.2">
      <c r="A426" s="447">
        <v>42801</v>
      </c>
      <c r="B426" s="229" t="s">
        <v>3642</v>
      </c>
      <c r="C426" s="229" t="s">
        <v>3643</v>
      </c>
      <c r="D426" s="229" t="s">
        <v>3644</v>
      </c>
      <c r="E426" s="229" t="s">
        <v>2713</v>
      </c>
      <c r="F426" s="229">
        <v>47</v>
      </c>
      <c r="G426" s="446">
        <v>9.9700000000000006</v>
      </c>
      <c r="H426" s="219">
        <f t="shared" si="7"/>
        <v>468.59000000000003</v>
      </c>
      <c r="I426" s="229"/>
    </row>
    <row r="427" spans="1:9" x14ac:dyDescent="0.2">
      <c r="A427" s="447">
        <v>42801</v>
      </c>
      <c r="B427" s="229" t="s">
        <v>3645</v>
      </c>
      <c r="C427" s="229" t="s">
        <v>2885</v>
      </c>
      <c r="D427" s="229" t="s">
        <v>2886</v>
      </c>
      <c r="E427" s="229" t="s">
        <v>2717</v>
      </c>
      <c r="F427" s="229">
        <v>4</v>
      </c>
      <c r="G427" s="446">
        <v>33.380000000000003</v>
      </c>
      <c r="H427" s="219">
        <f t="shared" si="7"/>
        <v>133.52000000000001</v>
      </c>
      <c r="I427" s="229" t="s">
        <v>3653</v>
      </c>
    </row>
    <row r="428" spans="1:9" x14ac:dyDescent="0.2">
      <c r="A428" s="447">
        <v>42801</v>
      </c>
      <c r="B428" s="229" t="s">
        <v>3645</v>
      </c>
      <c r="C428" s="229" t="s">
        <v>3033</v>
      </c>
      <c r="D428" s="229" t="s">
        <v>3044</v>
      </c>
      <c r="E428" s="229" t="s">
        <v>2717</v>
      </c>
      <c r="F428" s="229">
        <v>1</v>
      </c>
      <c r="G428" s="446">
        <v>33.380000000000003</v>
      </c>
      <c r="H428" s="219">
        <f t="shared" si="7"/>
        <v>33.380000000000003</v>
      </c>
      <c r="I428" s="229" t="s">
        <v>3654</v>
      </c>
    </row>
    <row r="429" spans="1:9" x14ac:dyDescent="0.2">
      <c r="A429" s="447">
        <v>42801</v>
      </c>
      <c r="B429" s="229" t="s">
        <v>3645</v>
      </c>
      <c r="C429" s="229" t="s">
        <v>3059</v>
      </c>
      <c r="D429" s="229" t="s">
        <v>3062</v>
      </c>
      <c r="E429" s="229" t="s">
        <v>2717</v>
      </c>
      <c r="F429" s="229">
        <v>1</v>
      </c>
      <c r="G429" s="446">
        <v>33.380000000000003</v>
      </c>
      <c r="H429" s="219">
        <f t="shared" si="7"/>
        <v>33.380000000000003</v>
      </c>
      <c r="I429" s="229" t="s">
        <v>3655</v>
      </c>
    </row>
    <row r="430" spans="1:9" x14ac:dyDescent="0.2">
      <c r="A430" s="447">
        <v>42801</v>
      </c>
      <c r="B430" s="229" t="s">
        <v>3645</v>
      </c>
      <c r="C430" s="229" t="s">
        <v>2862</v>
      </c>
      <c r="D430" s="229" t="s">
        <v>2863</v>
      </c>
      <c r="E430" s="229" t="s">
        <v>2717</v>
      </c>
      <c r="F430" s="229">
        <v>1</v>
      </c>
      <c r="G430" s="446">
        <v>52.86</v>
      </c>
      <c r="H430" s="219">
        <f t="shared" si="7"/>
        <v>52.86</v>
      </c>
      <c r="I430" s="229" t="s">
        <v>3655</v>
      </c>
    </row>
    <row r="431" spans="1:9" x14ac:dyDescent="0.2">
      <c r="A431" s="447">
        <v>42801</v>
      </c>
      <c r="B431" s="229" t="s">
        <v>3645</v>
      </c>
      <c r="C431" s="229" t="s">
        <v>2858</v>
      </c>
      <c r="D431" s="229" t="s">
        <v>2860</v>
      </c>
      <c r="E431" s="229" t="s">
        <v>2717</v>
      </c>
      <c r="F431" s="229">
        <v>2</v>
      </c>
      <c r="G431" s="446">
        <v>52.86</v>
      </c>
      <c r="H431" s="219">
        <f t="shared" si="7"/>
        <v>105.72</v>
      </c>
      <c r="I431" s="229" t="s">
        <v>3656</v>
      </c>
    </row>
    <row r="432" spans="1:9" x14ac:dyDescent="0.2">
      <c r="A432" s="447">
        <v>42801</v>
      </c>
      <c r="B432" s="229" t="s">
        <v>3645</v>
      </c>
      <c r="C432" s="229" t="s">
        <v>3035</v>
      </c>
      <c r="D432" s="229" t="s">
        <v>3047</v>
      </c>
      <c r="E432" s="229" t="s">
        <v>2717</v>
      </c>
      <c r="F432" s="229">
        <v>1</v>
      </c>
      <c r="G432" s="446">
        <v>52.86</v>
      </c>
      <c r="H432" s="219">
        <f t="shared" si="7"/>
        <v>52.86</v>
      </c>
      <c r="I432" s="229" t="s">
        <v>3657</v>
      </c>
    </row>
    <row r="433" spans="1:9" x14ac:dyDescent="0.2">
      <c r="A433" s="447">
        <v>42801</v>
      </c>
      <c r="B433" s="229" t="s">
        <v>3646</v>
      </c>
      <c r="C433" s="229" t="s">
        <v>2879</v>
      </c>
      <c r="D433" s="229" t="s">
        <v>2880</v>
      </c>
      <c r="E433" s="229" t="s">
        <v>2717</v>
      </c>
      <c r="F433" s="229">
        <v>1</v>
      </c>
      <c r="G433" s="446">
        <v>46.16</v>
      </c>
      <c r="H433" s="219">
        <f t="shared" si="7"/>
        <v>46.16</v>
      </c>
      <c r="I433" s="229" t="s">
        <v>3658</v>
      </c>
    </row>
    <row r="434" spans="1:9" x14ac:dyDescent="0.2">
      <c r="A434" s="447">
        <v>42801</v>
      </c>
      <c r="B434" s="229" t="s">
        <v>3625</v>
      </c>
      <c r="C434" s="229" t="s">
        <v>3647</v>
      </c>
      <c r="D434" s="229" t="s">
        <v>3648</v>
      </c>
      <c r="E434" s="229" t="s">
        <v>2717</v>
      </c>
      <c r="F434" s="229">
        <v>7</v>
      </c>
      <c r="G434" s="446">
        <v>29.83</v>
      </c>
      <c r="H434" s="219">
        <f t="shared" si="7"/>
        <v>208.81</v>
      </c>
      <c r="I434" s="229" t="s">
        <v>3659</v>
      </c>
    </row>
    <row r="435" spans="1:9" x14ac:dyDescent="0.2">
      <c r="A435" s="447">
        <v>42801</v>
      </c>
      <c r="B435" s="229" t="s">
        <v>3625</v>
      </c>
      <c r="C435" s="229" t="s">
        <v>3631</v>
      </c>
      <c r="D435" s="229" t="s">
        <v>3632</v>
      </c>
      <c r="E435" s="229" t="s">
        <v>2717</v>
      </c>
      <c r="F435" s="229">
        <v>3</v>
      </c>
      <c r="G435" s="446">
        <v>29.83</v>
      </c>
      <c r="H435" s="219">
        <f t="shared" si="7"/>
        <v>89.49</v>
      </c>
      <c r="I435" s="229" t="s">
        <v>3659</v>
      </c>
    </row>
    <row r="436" spans="1:9" x14ac:dyDescent="0.2">
      <c r="A436" s="447">
        <v>42801</v>
      </c>
      <c r="B436" s="229" t="s">
        <v>3625</v>
      </c>
      <c r="C436" s="229" t="s">
        <v>3635</v>
      </c>
      <c r="D436" s="229" t="s">
        <v>3636</v>
      </c>
      <c r="E436" s="229" t="s">
        <v>2717</v>
      </c>
      <c r="F436" s="229">
        <v>1</v>
      </c>
      <c r="G436" s="446">
        <v>29.83</v>
      </c>
      <c r="H436" s="219">
        <f t="shared" si="7"/>
        <v>29.83</v>
      </c>
      <c r="I436" s="229" t="s">
        <v>3659</v>
      </c>
    </row>
    <row r="437" spans="1:9" x14ac:dyDescent="0.2">
      <c r="A437" s="447">
        <v>42801</v>
      </c>
      <c r="B437" s="229" t="s">
        <v>3625</v>
      </c>
      <c r="C437" s="229" t="s">
        <v>3649</v>
      </c>
      <c r="D437" s="229" t="s">
        <v>3650</v>
      </c>
      <c r="E437" s="229" t="s">
        <v>2717</v>
      </c>
      <c r="F437" s="229">
        <v>1</v>
      </c>
      <c r="G437" s="446">
        <v>29.83</v>
      </c>
      <c r="H437" s="219">
        <f t="shared" si="7"/>
        <v>29.83</v>
      </c>
      <c r="I437" s="229" t="s">
        <v>3660</v>
      </c>
    </row>
    <row r="438" spans="1:9" x14ac:dyDescent="0.2">
      <c r="A438" s="447">
        <v>42801</v>
      </c>
      <c r="B438" s="229" t="s">
        <v>3625</v>
      </c>
      <c r="C438" s="229" t="s">
        <v>3633</v>
      </c>
      <c r="D438" s="229" t="s">
        <v>3634</v>
      </c>
      <c r="E438" s="229" t="s">
        <v>2717</v>
      </c>
      <c r="F438" s="229">
        <v>1</v>
      </c>
      <c r="G438" s="446">
        <v>29.83</v>
      </c>
      <c r="H438" s="219">
        <f t="shared" si="7"/>
        <v>29.83</v>
      </c>
      <c r="I438" s="229" t="s">
        <v>3661</v>
      </c>
    </row>
    <row r="439" spans="1:9" x14ac:dyDescent="0.2">
      <c r="A439" s="447">
        <v>42801</v>
      </c>
      <c r="B439" s="229" t="s">
        <v>3625</v>
      </c>
      <c r="C439" s="229" t="s">
        <v>3651</v>
      </c>
      <c r="D439" s="229" t="s">
        <v>3652</v>
      </c>
      <c r="E439" s="229" t="s">
        <v>2717</v>
      </c>
      <c r="F439" s="229">
        <v>3</v>
      </c>
      <c r="G439" s="446">
        <v>29.83</v>
      </c>
      <c r="H439" s="219">
        <f t="shared" si="7"/>
        <v>89.49</v>
      </c>
      <c r="I439" s="229" t="s">
        <v>3662</v>
      </c>
    </row>
    <row r="440" spans="1:9" x14ac:dyDescent="0.2">
      <c r="A440" s="447">
        <v>42801</v>
      </c>
      <c r="B440" s="229" t="s">
        <v>3630</v>
      </c>
      <c r="C440" s="229" t="s">
        <v>3647</v>
      </c>
      <c r="D440" s="229" t="s">
        <v>3648</v>
      </c>
      <c r="E440" s="229" t="s">
        <v>2717</v>
      </c>
      <c r="F440" s="229">
        <v>3</v>
      </c>
      <c r="G440" s="446">
        <v>29.83</v>
      </c>
      <c r="H440" s="219">
        <f t="shared" si="7"/>
        <v>89.49</v>
      </c>
      <c r="I440" s="229" t="s">
        <v>3663</v>
      </c>
    </row>
    <row r="441" spans="1:9" x14ac:dyDescent="0.2">
      <c r="A441" s="447">
        <v>42801</v>
      </c>
      <c r="B441" s="229" t="s">
        <v>3630</v>
      </c>
      <c r="C441" s="229" t="s">
        <v>3633</v>
      </c>
      <c r="D441" s="229" t="s">
        <v>3634</v>
      </c>
      <c r="E441" s="229" t="s">
        <v>2717</v>
      </c>
      <c r="F441" s="229">
        <v>1</v>
      </c>
      <c r="G441" s="446">
        <v>29.83</v>
      </c>
      <c r="H441" s="219">
        <f t="shared" si="7"/>
        <v>29.83</v>
      </c>
      <c r="I441" s="229" t="s">
        <v>3664</v>
      </c>
    </row>
    <row r="442" spans="1:9" x14ac:dyDescent="0.2">
      <c r="A442" s="447">
        <v>42801</v>
      </c>
      <c r="B442" s="229" t="s">
        <v>3614</v>
      </c>
      <c r="C442" s="229" t="s">
        <v>3637</v>
      </c>
      <c r="D442" s="229" t="s">
        <v>3638</v>
      </c>
      <c r="E442" s="229" t="s">
        <v>2717</v>
      </c>
      <c r="F442" s="229">
        <v>1</v>
      </c>
      <c r="G442" s="446">
        <v>33</v>
      </c>
      <c r="H442" s="219">
        <f t="shared" si="7"/>
        <v>33</v>
      </c>
      <c r="I442" s="229" t="s">
        <v>3661</v>
      </c>
    </row>
    <row r="443" spans="1:9" x14ac:dyDescent="0.2">
      <c r="A443" s="447">
        <v>42801</v>
      </c>
      <c r="B443" s="229" t="s">
        <v>3614</v>
      </c>
      <c r="C443" s="229" t="s">
        <v>3639</v>
      </c>
      <c r="D443" s="229" t="s">
        <v>3640</v>
      </c>
      <c r="E443" s="229" t="s">
        <v>2717</v>
      </c>
      <c r="F443" s="229">
        <v>1</v>
      </c>
      <c r="G443" s="446">
        <v>33</v>
      </c>
      <c r="H443" s="219">
        <f t="shared" si="7"/>
        <v>33</v>
      </c>
      <c r="I443" s="229" t="s">
        <v>3661</v>
      </c>
    </row>
    <row r="444" spans="1:9" x14ac:dyDescent="0.2">
      <c r="A444" s="447">
        <v>42801</v>
      </c>
      <c r="B444" s="229" t="s">
        <v>3642</v>
      </c>
      <c r="C444" s="229" t="s">
        <v>3643</v>
      </c>
      <c r="D444" s="229" t="s">
        <v>3644</v>
      </c>
      <c r="E444" s="229" t="s">
        <v>2717</v>
      </c>
      <c r="F444" s="229">
        <v>8</v>
      </c>
      <c r="G444" s="446">
        <v>9.9700000000000006</v>
      </c>
      <c r="H444" s="219">
        <f t="shared" si="7"/>
        <v>79.760000000000005</v>
      </c>
      <c r="I444" s="229" t="s">
        <v>3661</v>
      </c>
    </row>
    <row r="445" spans="1:9" x14ac:dyDescent="0.2">
      <c r="A445" s="447">
        <v>42801</v>
      </c>
      <c r="B445" s="229" t="s">
        <v>3625</v>
      </c>
      <c r="C445" s="229" t="s">
        <v>3633</v>
      </c>
      <c r="D445" s="229" t="s">
        <v>3634</v>
      </c>
      <c r="E445" s="229" t="s">
        <v>2727</v>
      </c>
      <c r="F445" s="490">
        <v>2</v>
      </c>
      <c r="G445" s="446">
        <v>29.83</v>
      </c>
      <c r="H445" s="219">
        <f t="shared" si="7"/>
        <v>59.66</v>
      </c>
      <c r="I445" s="229" t="s">
        <v>3666</v>
      </c>
    </row>
    <row r="446" spans="1:9" x14ac:dyDescent="0.2">
      <c r="A446" s="447">
        <v>42801</v>
      </c>
      <c r="B446" s="229" t="s">
        <v>3630</v>
      </c>
      <c r="C446" s="229" t="s">
        <v>3635</v>
      </c>
      <c r="D446" s="229" t="s">
        <v>3636</v>
      </c>
      <c r="E446" s="229" t="s">
        <v>2727</v>
      </c>
      <c r="F446" s="490">
        <v>3</v>
      </c>
      <c r="G446" s="446">
        <v>29.83</v>
      </c>
      <c r="H446" s="219">
        <f t="shared" si="7"/>
        <v>89.49</v>
      </c>
      <c r="I446" s="229" t="s">
        <v>3667</v>
      </c>
    </row>
    <row r="447" spans="1:9" x14ac:dyDescent="0.2">
      <c r="A447" s="447">
        <v>42801</v>
      </c>
      <c r="B447" s="229" t="s">
        <v>3630</v>
      </c>
      <c r="C447" s="229" t="s">
        <v>3647</v>
      </c>
      <c r="D447" s="229" t="s">
        <v>3648</v>
      </c>
      <c r="E447" s="229" t="s">
        <v>2727</v>
      </c>
      <c r="F447" s="490">
        <v>1</v>
      </c>
      <c r="G447" s="446">
        <v>29.83</v>
      </c>
      <c r="H447" s="219">
        <f t="shared" si="7"/>
        <v>29.83</v>
      </c>
      <c r="I447" s="229" t="s">
        <v>690</v>
      </c>
    </row>
    <row r="448" spans="1:9" x14ac:dyDescent="0.2">
      <c r="A448" s="447">
        <v>42801</v>
      </c>
      <c r="B448" s="229" t="s">
        <v>3630</v>
      </c>
      <c r="C448" s="229" t="s">
        <v>3633</v>
      </c>
      <c r="D448" s="229" t="s">
        <v>3634</v>
      </c>
      <c r="E448" s="229" t="s">
        <v>2727</v>
      </c>
      <c r="F448" s="490">
        <v>2</v>
      </c>
      <c r="G448" s="446">
        <v>29.83</v>
      </c>
      <c r="H448" s="219">
        <f t="shared" si="7"/>
        <v>59.66</v>
      </c>
      <c r="I448" s="229" t="s">
        <v>690</v>
      </c>
    </row>
    <row r="449" spans="1:9" x14ac:dyDescent="0.2">
      <c r="A449" s="447">
        <v>42801</v>
      </c>
      <c r="B449" s="229" t="s">
        <v>3630</v>
      </c>
      <c r="C449" s="229" t="s">
        <v>3626</v>
      </c>
      <c r="D449" s="229" t="s">
        <v>3627</v>
      </c>
      <c r="E449" s="229" t="s">
        <v>2727</v>
      </c>
      <c r="F449" s="490">
        <v>2</v>
      </c>
      <c r="G449" s="446">
        <v>29.83</v>
      </c>
      <c r="H449" s="219">
        <f t="shared" si="7"/>
        <v>59.66</v>
      </c>
      <c r="I449" s="229" t="s">
        <v>3668</v>
      </c>
    </row>
    <row r="450" spans="1:9" x14ac:dyDescent="0.2">
      <c r="A450" s="447">
        <v>42801</v>
      </c>
      <c r="B450" s="229" t="s">
        <v>3642</v>
      </c>
      <c r="C450" s="229" t="s">
        <v>3643</v>
      </c>
      <c r="D450" s="229" t="s">
        <v>3644</v>
      </c>
      <c r="E450" s="229" t="s">
        <v>2727</v>
      </c>
      <c r="F450" s="478">
        <v>3</v>
      </c>
      <c r="G450" s="446">
        <v>9.9700000000000006</v>
      </c>
      <c r="H450" s="219">
        <f t="shared" si="7"/>
        <v>29.910000000000004</v>
      </c>
      <c r="I450" s="229" t="s">
        <v>3669</v>
      </c>
    </row>
    <row r="451" spans="1:9" x14ac:dyDescent="0.2">
      <c r="A451" s="447">
        <v>42801</v>
      </c>
      <c r="B451" s="229" t="s">
        <v>3645</v>
      </c>
      <c r="C451" s="229" t="s">
        <v>2887</v>
      </c>
      <c r="D451" s="229" t="s">
        <v>2888</v>
      </c>
      <c r="E451" s="229" t="s">
        <v>3002</v>
      </c>
      <c r="F451" s="229">
        <v>1</v>
      </c>
      <c r="G451" s="446">
        <v>33.380000000000003</v>
      </c>
      <c r="H451" s="219">
        <f t="shared" si="7"/>
        <v>33.380000000000003</v>
      </c>
      <c r="I451" s="229" t="s">
        <v>3681</v>
      </c>
    </row>
    <row r="452" spans="1:9" x14ac:dyDescent="0.2">
      <c r="A452" s="447">
        <v>42801</v>
      </c>
      <c r="B452" s="229" t="s">
        <v>3645</v>
      </c>
      <c r="C452" s="229" t="s">
        <v>2885</v>
      </c>
      <c r="D452" s="229" t="s">
        <v>2886</v>
      </c>
      <c r="E452" s="229" t="s">
        <v>3002</v>
      </c>
      <c r="F452" s="229">
        <v>1</v>
      </c>
      <c r="G452" s="446">
        <v>33.380000000000003</v>
      </c>
      <c r="H452" s="219">
        <f t="shared" si="7"/>
        <v>33.380000000000003</v>
      </c>
      <c r="I452" s="229" t="s">
        <v>3682</v>
      </c>
    </row>
    <row r="453" spans="1:9" x14ac:dyDescent="0.2">
      <c r="A453" s="447">
        <v>42801</v>
      </c>
      <c r="B453" s="229" t="s">
        <v>3625</v>
      </c>
      <c r="C453" s="229" t="s">
        <v>3626</v>
      </c>
      <c r="D453" s="229" t="s">
        <v>3627</v>
      </c>
      <c r="E453" s="229" t="s">
        <v>3002</v>
      </c>
      <c r="F453" s="229">
        <v>1</v>
      </c>
      <c r="G453" s="446">
        <v>29.83</v>
      </c>
      <c r="H453" s="219">
        <f t="shared" ref="H453:H516" si="8">F453*G453</f>
        <v>29.83</v>
      </c>
      <c r="I453" s="229"/>
    </row>
    <row r="454" spans="1:9" x14ac:dyDescent="0.2">
      <c r="A454" s="447">
        <v>42801</v>
      </c>
      <c r="B454" s="229" t="s">
        <v>3625</v>
      </c>
      <c r="C454" s="229" t="s">
        <v>3647</v>
      </c>
      <c r="D454" s="229" t="s">
        <v>3648</v>
      </c>
      <c r="E454" s="229" t="s">
        <v>3002</v>
      </c>
      <c r="F454" s="229">
        <v>1</v>
      </c>
      <c r="G454" s="446">
        <v>29.83</v>
      </c>
      <c r="H454" s="219">
        <f t="shared" si="8"/>
        <v>29.83</v>
      </c>
      <c r="I454" s="229" t="s">
        <v>3683</v>
      </c>
    </row>
    <row r="455" spans="1:9" x14ac:dyDescent="0.2">
      <c r="A455" s="447">
        <v>42801</v>
      </c>
      <c r="B455" s="229" t="s">
        <v>3625</v>
      </c>
      <c r="C455" s="229" t="s">
        <v>3635</v>
      </c>
      <c r="D455" s="229" t="s">
        <v>3636</v>
      </c>
      <c r="E455" s="229" t="s">
        <v>3002</v>
      </c>
      <c r="F455" s="229">
        <v>1</v>
      </c>
      <c r="G455" s="446">
        <v>29.83</v>
      </c>
      <c r="H455" s="219">
        <f t="shared" si="8"/>
        <v>29.83</v>
      </c>
      <c r="I455" s="229" t="s">
        <v>3659</v>
      </c>
    </row>
    <row r="456" spans="1:9" x14ac:dyDescent="0.2">
      <c r="A456" s="447">
        <v>42801</v>
      </c>
      <c r="B456" s="229" t="s">
        <v>3625</v>
      </c>
      <c r="C456" s="229" t="s">
        <v>3631</v>
      </c>
      <c r="D456" s="229" t="s">
        <v>3632</v>
      </c>
      <c r="E456" s="229" t="s">
        <v>3002</v>
      </c>
      <c r="F456" s="229">
        <v>1</v>
      </c>
      <c r="G456" s="446">
        <v>29.83</v>
      </c>
      <c r="H456" s="219">
        <f t="shared" si="8"/>
        <v>29.83</v>
      </c>
      <c r="I456" s="229" t="s">
        <v>3684</v>
      </c>
    </row>
    <row r="457" spans="1:9" x14ac:dyDescent="0.2">
      <c r="A457" s="447">
        <v>42801</v>
      </c>
      <c r="B457" s="229" t="s">
        <v>3625</v>
      </c>
      <c r="C457" s="229" t="s">
        <v>3633</v>
      </c>
      <c r="D457" s="229" t="s">
        <v>3634</v>
      </c>
      <c r="E457" s="229" t="s">
        <v>3002</v>
      </c>
      <c r="F457" s="229">
        <v>1</v>
      </c>
      <c r="G457" s="446">
        <v>29.83</v>
      </c>
      <c r="H457" s="219">
        <f t="shared" si="8"/>
        <v>29.83</v>
      </c>
      <c r="I457" s="229"/>
    </row>
    <row r="458" spans="1:9" x14ac:dyDescent="0.2">
      <c r="A458" s="447">
        <v>42801</v>
      </c>
      <c r="B458" s="229" t="s">
        <v>3625</v>
      </c>
      <c r="C458" s="229" t="s">
        <v>3651</v>
      </c>
      <c r="D458" s="229" t="s">
        <v>3652</v>
      </c>
      <c r="E458" s="229" t="s">
        <v>3002</v>
      </c>
      <c r="F458" s="229">
        <v>1</v>
      </c>
      <c r="G458" s="446">
        <v>29.83</v>
      </c>
      <c r="H458" s="219">
        <f t="shared" si="8"/>
        <v>29.83</v>
      </c>
      <c r="I458" s="229" t="s">
        <v>3659</v>
      </c>
    </row>
    <row r="459" spans="1:9" x14ac:dyDescent="0.2">
      <c r="A459" s="447">
        <v>42801</v>
      </c>
      <c r="B459" s="229" t="s">
        <v>3625</v>
      </c>
      <c r="C459" s="229" t="s">
        <v>3649</v>
      </c>
      <c r="D459" s="229" t="s">
        <v>3650</v>
      </c>
      <c r="E459" s="229" t="s">
        <v>3002</v>
      </c>
      <c r="F459" s="229">
        <v>1</v>
      </c>
      <c r="G459" s="446">
        <v>29.83</v>
      </c>
      <c r="H459" s="219">
        <f t="shared" si="8"/>
        <v>29.83</v>
      </c>
      <c r="I459" s="229"/>
    </row>
    <row r="460" spans="1:9" x14ac:dyDescent="0.2">
      <c r="A460" s="447">
        <v>42801</v>
      </c>
      <c r="B460" s="229" t="s">
        <v>3630</v>
      </c>
      <c r="C460" s="229" t="s">
        <v>3635</v>
      </c>
      <c r="D460" s="229" t="s">
        <v>3636</v>
      </c>
      <c r="E460" s="229" t="s">
        <v>3002</v>
      </c>
      <c r="F460" s="229">
        <v>1</v>
      </c>
      <c r="G460" s="446">
        <v>29.83</v>
      </c>
      <c r="H460" s="219">
        <f t="shared" si="8"/>
        <v>29.83</v>
      </c>
      <c r="I460" s="229" t="s">
        <v>3685</v>
      </c>
    </row>
    <row r="461" spans="1:9" x14ac:dyDescent="0.2">
      <c r="A461" s="447">
        <v>42801</v>
      </c>
      <c r="B461" s="229" t="s">
        <v>3503</v>
      </c>
      <c r="C461" s="229" t="s">
        <v>3672</v>
      </c>
      <c r="D461" s="229" t="s">
        <v>3505</v>
      </c>
      <c r="E461" s="229" t="s">
        <v>3002</v>
      </c>
      <c r="F461" s="229">
        <v>1</v>
      </c>
      <c r="G461" s="446">
        <v>31.46</v>
      </c>
      <c r="H461" s="219">
        <f t="shared" si="8"/>
        <v>31.46</v>
      </c>
      <c r="I461" s="229" t="s">
        <v>3661</v>
      </c>
    </row>
    <row r="462" spans="1:9" x14ac:dyDescent="0.2">
      <c r="A462" s="447">
        <v>42801</v>
      </c>
      <c r="B462" s="229" t="s">
        <v>3503</v>
      </c>
      <c r="C462" s="229" t="s">
        <v>3673</v>
      </c>
      <c r="D462" s="229" t="s">
        <v>3674</v>
      </c>
      <c r="E462" s="229" t="s">
        <v>3002</v>
      </c>
      <c r="F462" s="229">
        <v>1</v>
      </c>
      <c r="G462" s="446">
        <v>31.46</v>
      </c>
      <c r="H462" s="219">
        <f t="shared" si="8"/>
        <v>31.46</v>
      </c>
      <c r="I462" s="229"/>
    </row>
    <row r="463" spans="1:9" x14ac:dyDescent="0.2">
      <c r="A463" s="447">
        <v>42801</v>
      </c>
      <c r="B463" s="229" t="s">
        <v>3614</v>
      </c>
      <c r="C463" s="229" t="s">
        <v>3637</v>
      </c>
      <c r="D463" s="229" t="s">
        <v>3638</v>
      </c>
      <c r="E463" s="229" t="s">
        <v>3002</v>
      </c>
      <c r="F463" s="229">
        <v>1</v>
      </c>
      <c r="G463" s="446">
        <v>33</v>
      </c>
      <c r="H463" s="219">
        <f t="shared" si="8"/>
        <v>33</v>
      </c>
      <c r="I463" s="229" t="s">
        <v>3683</v>
      </c>
    </row>
    <row r="464" spans="1:9" x14ac:dyDescent="0.2">
      <c r="A464" s="447">
        <v>42801</v>
      </c>
      <c r="B464" s="229" t="s">
        <v>3614</v>
      </c>
      <c r="C464" s="229" t="s">
        <v>3641</v>
      </c>
      <c r="D464" s="229" t="s">
        <v>2971</v>
      </c>
      <c r="E464" s="229" t="s">
        <v>3002</v>
      </c>
      <c r="F464" s="229">
        <v>1</v>
      </c>
      <c r="G464" s="446">
        <v>33</v>
      </c>
      <c r="H464" s="219">
        <f t="shared" si="8"/>
        <v>33</v>
      </c>
      <c r="I464" s="229"/>
    </row>
    <row r="465" spans="1:9" x14ac:dyDescent="0.2">
      <c r="A465" s="447">
        <v>42801</v>
      </c>
      <c r="B465" s="229" t="s">
        <v>3614</v>
      </c>
      <c r="C465" s="229" t="s">
        <v>3639</v>
      </c>
      <c r="D465" s="229" t="s">
        <v>3640</v>
      </c>
      <c r="E465" s="229" t="s">
        <v>3002</v>
      </c>
      <c r="F465" s="229">
        <v>1</v>
      </c>
      <c r="G465" s="446">
        <v>33</v>
      </c>
      <c r="H465" s="219">
        <f t="shared" si="8"/>
        <v>33</v>
      </c>
      <c r="I465" s="229" t="s">
        <v>3686</v>
      </c>
    </row>
    <row r="466" spans="1:9" x14ac:dyDescent="0.2">
      <c r="A466" s="447">
        <v>42801</v>
      </c>
      <c r="B466" s="229" t="s">
        <v>3514</v>
      </c>
      <c r="C466" s="229" t="s">
        <v>3675</v>
      </c>
      <c r="D466" s="229" t="s">
        <v>3676</v>
      </c>
      <c r="E466" s="229" t="s">
        <v>3002</v>
      </c>
      <c r="F466" s="229">
        <v>1</v>
      </c>
      <c r="G466" s="446">
        <v>47</v>
      </c>
      <c r="H466" s="219">
        <f t="shared" si="8"/>
        <v>47</v>
      </c>
      <c r="I466" s="229"/>
    </row>
    <row r="467" spans="1:9" x14ac:dyDescent="0.2">
      <c r="A467" s="447">
        <v>42801</v>
      </c>
      <c r="B467" s="229" t="s">
        <v>3514</v>
      </c>
      <c r="C467" s="229" t="s">
        <v>3677</v>
      </c>
      <c r="D467" s="229" t="s">
        <v>3591</v>
      </c>
      <c r="E467" s="229" t="s">
        <v>3002</v>
      </c>
      <c r="F467" s="229">
        <v>1</v>
      </c>
      <c r="G467" s="446">
        <v>47</v>
      </c>
      <c r="H467" s="219">
        <f t="shared" si="8"/>
        <v>47</v>
      </c>
      <c r="I467" s="229"/>
    </row>
    <row r="468" spans="1:9" x14ac:dyDescent="0.2">
      <c r="A468" s="447">
        <v>42801</v>
      </c>
      <c r="B468" s="229" t="s">
        <v>3514</v>
      </c>
      <c r="C468" s="229" t="s">
        <v>3678</v>
      </c>
      <c r="D468" s="229" t="s">
        <v>3679</v>
      </c>
      <c r="E468" s="229" t="s">
        <v>3002</v>
      </c>
      <c r="F468" s="229">
        <v>1</v>
      </c>
      <c r="G468" s="446">
        <v>86.7</v>
      </c>
      <c r="H468" s="219">
        <f t="shared" si="8"/>
        <v>86.7</v>
      </c>
      <c r="I468" s="229"/>
    </row>
    <row r="469" spans="1:9" x14ac:dyDescent="0.2">
      <c r="A469" s="447">
        <v>42801</v>
      </c>
      <c r="B469" s="229" t="s">
        <v>3514</v>
      </c>
      <c r="C469" s="229" t="s">
        <v>3680</v>
      </c>
      <c r="D469" s="229" t="s">
        <v>3585</v>
      </c>
      <c r="E469" s="229" t="s">
        <v>3002</v>
      </c>
      <c r="F469" s="229">
        <v>1</v>
      </c>
      <c r="G469" s="446">
        <v>86.7</v>
      </c>
      <c r="H469" s="219">
        <f t="shared" si="8"/>
        <v>86.7</v>
      </c>
      <c r="I469" s="229"/>
    </row>
    <row r="470" spans="1:9" x14ac:dyDescent="0.2">
      <c r="A470" s="447">
        <v>42801</v>
      </c>
      <c r="B470" s="229" t="s">
        <v>3642</v>
      </c>
      <c r="C470" s="229" t="s">
        <v>3643</v>
      </c>
      <c r="D470" s="229" t="s">
        <v>3644</v>
      </c>
      <c r="E470" s="229" t="s">
        <v>3002</v>
      </c>
      <c r="F470" s="229">
        <v>1</v>
      </c>
      <c r="G470" s="446">
        <v>9.9700000000000006</v>
      </c>
      <c r="H470" s="219">
        <f t="shared" si="8"/>
        <v>9.9700000000000006</v>
      </c>
      <c r="I470" s="229" t="s">
        <v>3661</v>
      </c>
    </row>
    <row r="471" spans="1:9" x14ac:dyDescent="0.2">
      <c r="A471" s="447">
        <v>42811</v>
      </c>
      <c r="B471" s="229" t="s">
        <v>3700</v>
      </c>
      <c r="C471" s="229" t="s">
        <v>2125</v>
      </c>
      <c r="D471" s="229" t="s">
        <v>3701</v>
      </c>
      <c r="E471" s="229" t="s">
        <v>2713</v>
      </c>
      <c r="F471" s="229">
        <v>1</v>
      </c>
      <c r="G471" s="446">
        <v>34.29</v>
      </c>
      <c r="H471" s="219">
        <f t="shared" si="8"/>
        <v>34.29</v>
      </c>
      <c r="I471" s="229"/>
    </row>
    <row r="472" spans="1:9" x14ac:dyDescent="0.2">
      <c r="A472" s="447">
        <v>42811</v>
      </c>
      <c r="B472" s="229" t="s">
        <v>3700</v>
      </c>
      <c r="C472" s="229" t="s">
        <v>3702</v>
      </c>
      <c r="D472" s="229" t="s">
        <v>3703</v>
      </c>
      <c r="E472" s="229" t="s">
        <v>2713</v>
      </c>
      <c r="F472" s="229">
        <v>1</v>
      </c>
      <c r="G472" s="446">
        <v>34.29</v>
      </c>
      <c r="H472" s="219">
        <f t="shared" si="8"/>
        <v>34.29</v>
      </c>
      <c r="I472" s="229"/>
    </row>
    <row r="473" spans="1:9" x14ac:dyDescent="0.2">
      <c r="A473" s="447">
        <v>42811</v>
      </c>
      <c r="B473" s="229" t="s">
        <v>3514</v>
      </c>
      <c r="C473" s="229" t="s">
        <v>3542</v>
      </c>
      <c r="D473" s="229" t="s">
        <v>3543</v>
      </c>
      <c r="E473" s="229" t="s">
        <v>2717</v>
      </c>
      <c r="F473" s="229">
        <v>1</v>
      </c>
      <c r="G473" s="446">
        <v>66.66</v>
      </c>
      <c r="H473" s="219">
        <f t="shared" si="8"/>
        <v>66.66</v>
      </c>
      <c r="I473" s="229" t="s">
        <v>3704</v>
      </c>
    </row>
    <row r="474" spans="1:9" x14ac:dyDescent="0.2">
      <c r="A474" s="447">
        <v>42811</v>
      </c>
      <c r="B474" s="229" t="s">
        <v>3700</v>
      </c>
      <c r="C474" s="229" t="s">
        <v>3702</v>
      </c>
      <c r="D474" s="229" t="s">
        <v>3703</v>
      </c>
      <c r="E474" s="229" t="s">
        <v>2717</v>
      </c>
      <c r="F474" s="229">
        <v>5</v>
      </c>
      <c r="G474" s="446">
        <v>34.29</v>
      </c>
      <c r="H474" s="219">
        <f t="shared" si="8"/>
        <v>171.45</v>
      </c>
      <c r="I474" s="229" t="s">
        <v>3793</v>
      </c>
    </row>
    <row r="475" spans="1:9" x14ac:dyDescent="0.2">
      <c r="A475" s="447">
        <v>42811</v>
      </c>
      <c r="B475" s="229" t="s">
        <v>3700</v>
      </c>
      <c r="C475" s="229" t="s">
        <v>3711</v>
      </c>
      <c r="D475" s="229" t="s">
        <v>3712</v>
      </c>
      <c r="E475" s="229" t="s">
        <v>2717</v>
      </c>
      <c r="F475" s="229">
        <v>3</v>
      </c>
      <c r="G475" s="446">
        <v>34.29</v>
      </c>
      <c r="H475" s="219">
        <f t="shared" si="8"/>
        <v>102.87</v>
      </c>
      <c r="I475" s="229" t="s">
        <v>3794</v>
      </c>
    </row>
    <row r="476" spans="1:9" x14ac:dyDescent="0.2">
      <c r="A476" s="447">
        <v>42811</v>
      </c>
      <c r="B476" s="229" t="s">
        <v>3700</v>
      </c>
      <c r="C476" s="229" t="s">
        <v>3791</v>
      </c>
      <c r="D476" s="229" t="s">
        <v>3792</v>
      </c>
      <c r="E476" s="229" t="s">
        <v>2717</v>
      </c>
      <c r="F476" s="229">
        <v>1</v>
      </c>
      <c r="G476" s="446">
        <v>105.29</v>
      </c>
      <c r="H476" s="219">
        <f t="shared" si="8"/>
        <v>105.29</v>
      </c>
      <c r="I476" s="229" t="s">
        <v>690</v>
      </c>
    </row>
    <row r="477" spans="1:9" x14ac:dyDescent="0.2">
      <c r="A477" s="447">
        <v>42811</v>
      </c>
      <c r="B477" s="229" t="s">
        <v>3700</v>
      </c>
      <c r="C477" s="229" t="s">
        <v>3719</v>
      </c>
      <c r="D477" s="229" t="s">
        <v>3720</v>
      </c>
      <c r="E477" s="229" t="s">
        <v>2717</v>
      </c>
      <c r="F477" s="229">
        <v>1</v>
      </c>
      <c r="G477" s="446">
        <v>105.29</v>
      </c>
      <c r="H477" s="219">
        <f t="shared" si="8"/>
        <v>105.29</v>
      </c>
      <c r="I477" s="229" t="s">
        <v>3795</v>
      </c>
    </row>
    <row r="478" spans="1:9" x14ac:dyDescent="0.2">
      <c r="A478" s="447">
        <v>42811</v>
      </c>
      <c r="B478" s="229" t="s">
        <v>3700</v>
      </c>
      <c r="C478" s="229" t="s">
        <v>3721</v>
      </c>
      <c r="D478" s="229" t="s">
        <v>3722</v>
      </c>
      <c r="E478" s="229" t="s">
        <v>2717</v>
      </c>
      <c r="F478" s="229">
        <v>2</v>
      </c>
      <c r="G478" s="446">
        <v>105.29</v>
      </c>
      <c r="H478" s="219">
        <f t="shared" si="8"/>
        <v>210.58</v>
      </c>
      <c r="I478" s="229" t="s">
        <v>3796</v>
      </c>
    </row>
    <row r="479" spans="1:9" x14ac:dyDescent="0.2">
      <c r="A479" s="447">
        <v>42811</v>
      </c>
      <c r="B479" s="229" t="s">
        <v>3700</v>
      </c>
      <c r="C479" s="229" t="s">
        <v>2125</v>
      </c>
      <c r="D479" s="229" t="s">
        <v>3701</v>
      </c>
      <c r="E479" s="229" t="s">
        <v>3002</v>
      </c>
      <c r="F479" s="229">
        <v>1</v>
      </c>
      <c r="G479" s="446">
        <v>34.29</v>
      </c>
      <c r="H479" s="219">
        <f t="shared" si="8"/>
        <v>34.29</v>
      </c>
      <c r="I479" s="229"/>
    </row>
    <row r="480" spans="1:9" x14ac:dyDescent="0.2">
      <c r="A480" s="447">
        <v>42811</v>
      </c>
      <c r="B480" s="229" t="s">
        <v>3700</v>
      </c>
      <c r="C480" s="229" t="s">
        <v>3702</v>
      </c>
      <c r="D480" s="229" t="s">
        <v>3703</v>
      </c>
      <c r="E480" s="229" t="s">
        <v>3002</v>
      </c>
      <c r="F480" s="229">
        <v>1</v>
      </c>
      <c r="G480" s="446">
        <v>34.29</v>
      </c>
      <c r="H480" s="219">
        <f t="shared" si="8"/>
        <v>34.29</v>
      </c>
      <c r="I480" s="229" t="s">
        <v>911</v>
      </c>
    </row>
    <row r="481" spans="1:9" x14ac:dyDescent="0.2">
      <c r="A481" s="447">
        <v>42811</v>
      </c>
      <c r="B481" s="229" t="s">
        <v>3700</v>
      </c>
      <c r="C481" s="229" t="s">
        <v>3711</v>
      </c>
      <c r="D481" s="229" t="s">
        <v>3712</v>
      </c>
      <c r="E481" s="229" t="s">
        <v>3002</v>
      </c>
      <c r="F481" s="229">
        <v>1</v>
      </c>
      <c r="G481" s="446">
        <v>34.29</v>
      </c>
      <c r="H481" s="219">
        <f t="shared" si="8"/>
        <v>34.29</v>
      </c>
      <c r="I481" s="229" t="s">
        <v>1410</v>
      </c>
    </row>
    <row r="482" spans="1:9" x14ac:dyDescent="0.2">
      <c r="A482" s="447">
        <v>42811</v>
      </c>
      <c r="B482" s="229" t="s">
        <v>3700</v>
      </c>
      <c r="C482" s="229" t="s">
        <v>3713</v>
      </c>
      <c r="D482" s="229" t="s">
        <v>3714</v>
      </c>
      <c r="E482" s="229" t="s">
        <v>3002</v>
      </c>
      <c r="F482" s="229">
        <v>1</v>
      </c>
      <c r="G482" s="446">
        <v>90.82</v>
      </c>
      <c r="H482" s="219">
        <f t="shared" si="8"/>
        <v>90.82</v>
      </c>
      <c r="I482" s="229" t="s">
        <v>3776</v>
      </c>
    </row>
    <row r="483" spans="1:9" x14ac:dyDescent="0.2">
      <c r="A483" s="447">
        <v>42811</v>
      </c>
      <c r="B483" s="229" t="s">
        <v>3700</v>
      </c>
      <c r="C483" s="229" t="s">
        <v>3715</v>
      </c>
      <c r="D483" s="229" t="s">
        <v>3716</v>
      </c>
      <c r="E483" s="229" t="s">
        <v>3002</v>
      </c>
      <c r="F483" s="229">
        <v>1</v>
      </c>
      <c r="G483" s="446">
        <v>90.82</v>
      </c>
      <c r="H483" s="219">
        <f t="shared" si="8"/>
        <v>90.82</v>
      </c>
      <c r="I483" s="229" t="s">
        <v>641</v>
      </c>
    </row>
    <row r="484" spans="1:9" x14ac:dyDescent="0.2">
      <c r="A484" s="447">
        <v>42811</v>
      </c>
      <c r="B484" s="229" t="s">
        <v>3700</v>
      </c>
      <c r="C484" s="229" t="s">
        <v>3717</v>
      </c>
      <c r="D484" s="229" t="s">
        <v>3718</v>
      </c>
      <c r="E484" s="229" t="s">
        <v>3002</v>
      </c>
      <c r="F484" s="229">
        <v>1</v>
      </c>
      <c r="G484" s="446">
        <v>90.82</v>
      </c>
      <c r="H484" s="219">
        <f t="shared" si="8"/>
        <v>90.82</v>
      </c>
      <c r="I484" s="229"/>
    </row>
    <row r="485" spans="1:9" x14ac:dyDescent="0.2">
      <c r="A485" s="447">
        <v>42811</v>
      </c>
      <c r="B485" s="229" t="s">
        <v>3700</v>
      </c>
      <c r="C485" s="229" t="s">
        <v>3719</v>
      </c>
      <c r="D485" s="229" t="s">
        <v>3720</v>
      </c>
      <c r="E485" s="229" t="s">
        <v>3002</v>
      </c>
      <c r="F485" s="229">
        <v>1</v>
      </c>
      <c r="G485" s="446">
        <v>105.29</v>
      </c>
      <c r="H485" s="219">
        <f t="shared" si="8"/>
        <v>105.29</v>
      </c>
      <c r="I485" s="229" t="s">
        <v>3777</v>
      </c>
    </row>
    <row r="486" spans="1:9" x14ac:dyDescent="0.2">
      <c r="A486" s="447">
        <v>42811</v>
      </c>
      <c r="B486" s="229" t="s">
        <v>3700</v>
      </c>
      <c r="C486" s="229" t="s">
        <v>3721</v>
      </c>
      <c r="D486" s="229" t="s">
        <v>3722</v>
      </c>
      <c r="E486" s="229" t="s">
        <v>3002</v>
      </c>
      <c r="F486" s="229">
        <v>1</v>
      </c>
      <c r="G486" s="446">
        <v>105.29</v>
      </c>
      <c r="H486" s="219">
        <f t="shared" si="8"/>
        <v>105.29</v>
      </c>
      <c r="I486" s="229" t="s">
        <v>3778</v>
      </c>
    </row>
    <row r="487" spans="1:9" x14ac:dyDescent="0.2">
      <c r="A487" s="447">
        <v>42811</v>
      </c>
      <c r="B487" s="229" t="s">
        <v>3514</v>
      </c>
      <c r="C487" s="229" t="s">
        <v>3723</v>
      </c>
      <c r="D487" s="229" t="s">
        <v>3724</v>
      </c>
      <c r="E487" s="229" t="s">
        <v>3002</v>
      </c>
      <c r="F487" s="229">
        <v>1</v>
      </c>
      <c r="G487" s="446">
        <v>66.27</v>
      </c>
      <c r="H487" s="219">
        <f t="shared" si="8"/>
        <v>66.27</v>
      </c>
      <c r="I487" s="229" t="s">
        <v>3779</v>
      </c>
    </row>
    <row r="488" spans="1:9" x14ac:dyDescent="0.2">
      <c r="A488" s="447">
        <v>42811</v>
      </c>
      <c r="B488" s="229" t="s">
        <v>3514</v>
      </c>
      <c r="C488" s="229" t="s">
        <v>3725</v>
      </c>
      <c r="D488" s="229" t="s">
        <v>3726</v>
      </c>
      <c r="E488" s="229" t="s">
        <v>3002</v>
      </c>
      <c r="F488" s="229">
        <v>1</v>
      </c>
      <c r="G488" s="446">
        <v>76.92</v>
      </c>
      <c r="H488" s="219">
        <f t="shared" si="8"/>
        <v>76.92</v>
      </c>
      <c r="I488" s="229" t="s">
        <v>3779</v>
      </c>
    </row>
    <row r="489" spans="1:9" x14ac:dyDescent="0.2">
      <c r="A489" s="447">
        <v>42811</v>
      </c>
      <c r="B489" s="229" t="s">
        <v>3514</v>
      </c>
      <c r="C489" s="229" t="s">
        <v>3727</v>
      </c>
      <c r="D489" s="229" t="s">
        <v>3728</v>
      </c>
      <c r="E489" s="229" t="s">
        <v>3002</v>
      </c>
      <c r="F489" s="229">
        <v>1</v>
      </c>
      <c r="G489" s="446">
        <v>38.9</v>
      </c>
      <c r="H489" s="219">
        <f t="shared" si="8"/>
        <v>38.9</v>
      </c>
      <c r="I489" s="229" t="s">
        <v>3780</v>
      </c>
    </row>
    <row r="490" spans="1:9" x14ac:dyDescent="0.2">
      <c r="A490" s="447">
        <v>42811</v>
      </c>
      <c r="B490" s="229" t="s">
        <v>3514</v>
      </c>
      <c r="C490" s="229" t="s">
        <v>3729</v>
      </c>
      <c r="D490" s="229" t="s">
        <v>3730</v>
      </c>
      <c r="E490" s="229" t="s">
        <v>3002</v>
      </c>
      <c r="F490" s="229">
        <v>1</v>
      </c>
      <c r="G490" s="446">
        <v>84.92</v>
      </c>
      <c r="H490" s="219">
        <f t="shared" si="8"/>
        <v>84.92</v>
      </c>
      <c r="I490" s="229" t="s">
        <v>3779</v>
      </c>
    </row>
    <row r="491" spans="1:9" x14ac:dyDescent="0.2">
      <c r="A491" s="447">
        <v>42811</v>
      </c>
      <c r="B491" s="229" t="s">
        <v>3514</v>
      </c>
      <c r="C491" s="229" t="s">
        <v>3731</v>
      </c>
      <c r="D491" s="229" t="s">
        <v>3679</v>
      </c>
      <c r="E491" s="229" t="s">
        <v>3002</v>
      </c>
      <c r="F491" s="229">
        <v>1</v>
      </c>
      <c r="G491" s="446">
        <v>73.33</v>
      </c>
      <c r="H491" s="219">
        <f t="shared" si="8"/>
        <v>73.33</v>
      </c>
      <c r="I491" s="229" t="s">
        <v>3781</v>
      </c>
    </row>
    <row r="492" spans="1:9" x14ac:dyDescent="0.2">
      <c r="A492" s="447">
        <v>42811</v>
      </c>
      <c r="B492" s="229" t="s">
        <v>3705</v>
      </c>
      <c r="C492" s="229" t="s">
        <v>3732</v>
      </c>
      <c r="D492" s="229" t="s">
        <v>3733</v>
      </c>
      <c r="E492" s="229" t="s">
        <v>3002</v>
      </c>
      <c r="F492" s="229">
        <v>1</v>
      </c>
      <c r="G492" s="446">
        <v>93.89</v>
      </c>
      <c r="H492" s="219">
        <f t="shared" si="8"/>
        <v>93.89</v>
      </c>
      <c r="I492" s="229" t="s">
        <v>2181</v>
      </c>
    </row>
    <row r="493" spans="1:9" x14ac:dyDescent="0.2">
      <c r="A493" s="447">
        <v>42811</v>
      </c>
      <c r="B493" s="229" t="s">
        <v>3706</v>
      </c>
      <c r="C493" s="229" t="s">
        <v>3734</v>
      </c>
      <c r="D493" s="229" t="s">
        <v>3735</v>
      </c>
      <c r="E493" s="229" t="s">
        <v>3002</v>
      </c>
      <c r="F493" s="229">
        <v>1</v>
      </c>
      <c r="G493" s="446">
        <v>28</v>
      </c>
      <c r="H493" s="219">
        <f t="shared" si="8"/>
        <v>28</v>
      </c>
      <c r="I493" s="229" t="s">
        <v>3782</v>
      </c>
    </row>
    <row r="494" spans="1:9" x14ac:dyDescent="0.2">
      <c r="A494" s="447">
        <v>42811</v>
      </c>
      <c r="B494" s="229" t="s">
        <v>3707</v>
      </c>
      <c r="C494" s="229" t="s">
        <v>3736</v>
      </c>
      <c r="D494" s="229" t="s">
        <v>3737</v>
      </c>
      <c r="E494" s="229" t="s">
        <v>3002</v>
      </c>
      <c r="F494" s="229">
        <v>1</v>
      </c>
      <c r="G494" s="446">
        <v>97</v>
      </c>
      <c r="H494" s="219">
        <f t="shared" si="8"/>
        <v>97</v>
      </c>
      <c r="I494" s="229"/>
    </row>
    <row r="495" spans="1:9" x14ac:dyDescent="0.2">
      <c r="A495" s="447">
        <v>42811</v>
      </c>
      <c r="B495" s="229" t="s">
        <v>3707</v>
      </c>
      <c r="C495" s="229" t="s">
        <v>3738</v>
      </c>
      <c r="D495" s="229" t="s">
        <v>3739</v>
      </c>
      <c r="E495" s="229" t="s">
        <v>3002</v>
      </c>
      <c r="F495" s="229">
        <v>1</v>
      </c>
      <c r="G495" s="446">
        <v>66</v>
      </c>
      <c r="H495" s="219">
        <f t="shared" si="8"/>
        <v>66</v>
      </c>
      <c r="I495" s="229"/>
    </row>
    <row r="496" spans="1:9" x14ac:dyDescent="0.2">
      <c r="A496" s="447">
        <v>42811</v>
      </c>
      <c r="B496" s="229" t="s">
        <v>3708</v>
      </c>
      <c r="C496" s="229" t="s">
        <v>3740</v>
      </c>
      <c r="D496" s="229" t="s">
        <v>3741</v>
      </c>
      <c r="E496" s="229" t="s">
        <v>3002</v>
      </c>
      <c r="F496" s="229">
        <v>1</v>
      </c>
      <c r="G496" s="446">
        <v>31</v>
      </c>
      <c r="H496" s="219">
        <f t="shared" si="8"/>
        <v>31</v>
      </c>
      <c r="I496" s="229" t="s">
        <v>3783</v>
      </c>
    </row>
    <row r="497" spans="1:9" x14ac:dyDescent="0.2">
      <c r="A497" s="447">
        <v>42811</v>
      </c>
      <c r="B497" s="229" t="s">
        <v>3708</v>
      </c>
      <c r="C497" s="229" t="s">
        <v>3742</v>
      </c>
      <c r="D497" s="229" t="s">
        <v>3743</v>
      </c>
      <c r="E497" s="229" t="s">
        <v>3002</v>
      </c>
      <c r="F497" s="229">
        <v>1</v>
      </c>
      <c r="G497" s="446">
        <v>31</v>
      </c>
      <c r="H497" s="219">
        <f t="shared" si="8"/>
        <v>31</v>
      </c>
      <c r="I497" s="229" t="s">
        <v>3783</v>
      </c>
    </row>
    <row r="498" spans="1:9" x14ac:dyDescent="0.2">
      <c r="A498" s="447">
        <v>42811</v>
      </c>
      <c r="B498" s="229" t="s">
        <v>3708</v>
      </c>
      <c r="C498" s="229" t="s">
        <v>3744</v>
      </c>
      <c r="D498" s="229" t="s">
        <v>3745</v>
      </c>
      <c r="E498" s="229" t="s">
        <v>3002</v>
      </c>
      <c r="F498" s="229">
        <v>1</v>
      </c>
      <c r="G498" s="446">
        <v>31</v>
      </c>
      <c r="H498" s="219">
        <f t="shared" si="8"/>
        <v>31</v>
      </c>
      <c r="I498" s="229" t="s">
        <v>3783</v>
      </c>
    </row>
    <row r="499" spans="1:9" x14ac:dyDescent="0.2">
      <c r="A499" s="447">
        <v>42811</v>
      </c>
      <c r="B499" s="229" t="s">
        <v>3708</v>
      </c>
      <c r="C499" s="229" t="s">
        <v>3746</v>
      </c>
      <c r="D499" s="229" t="s">
        <v>3747</v>
      </c>
      <c r="E499" s="229" t="s">
        <v>3002</v>
      </c>
      <c r="F499" s="229">
        <v>1</v>
      </c>
      <c r="G499" s="446">
        <v>45.29</v>
      </c>
      <c r="H499" s="219">
        <f t="shared" si="8"/>
        <v>45.29</v>
      </c>
      <c r="I499" s="229" t="s">
        <v>3783</v>
      </c>
    </row>
    <row r="500" spans="1:9" x14ac:dyDescent="0.2">
      <c r="A500" s="447">
        <v>42811</v>
      </c>
      <c r="B500" s="229" t="s">
        <v>3708</v>
      </c>
      <c r="C500" s="229" t="s">
        <v>3748</v>
      </c>
      <c r="D500" s="229" t="s">
        <v>3749</v>
      </c>
      <c r="E500" s="229" t="s">
        <v>3002</v>
      </c>
      <c r="F500" s="229">
        <v>1</v>
      </c>
      <c r="G500" s="446">
        <v>45.29</v>
      </c>
      <c r="H500" s="219">
        <f t="shared" si="8"/>
        <v>45.29</v>
      </c>
      <c r="I500" s="229" t="s">
        <v>3783</v>
      </c>
    </row>
    <row r="501" spans="1:9" x14ac:dyDescent="0.2">
      <c r="A501" s="447">
        <v>42811</v>
      </c>
      <c r="B501" s="229" t="s">
        <v>3708</v>
      </c>
      <c r="C501" s="229" t="s">
        <v>3750</v>
      </c>
      <c r="D501" s="229" t="s">
        <v>3751</v>
      </c>
      <c r="E501" s="229" t="s">
        <v>3002</v>
      </c>
      <c r="F501" s="229">
        <v>1</v>
      </c>
      <c r="G501" s="446">
        <v>45.29</v>
      </c>
      <c r="H501" s="219">
        <f t="shared" si="8"/>
        <v>45.29</v>
      </c>
      <c r="I501" s="229" t="s">
        <v>3783</v>
      </c>
    </row>
    <row r="502" spans="1:9" x14ac:dyDescent="0.2">
      <c r="A502" s="447">
        <v>42811</v>
      </c>
      <c r="B502" s="229" t="s">
        <v>3708</v>
      </c>
      <c r="C502" s="229" t="s">
        <v>3752</v>
      </c>
      <c r="D502" s="229" t="s">
        <v>3753</v>
      </c>
      <c r="E502" s="229" t="s">
        <v>3002</v>
      </c>
      <c r="F502" s="229">
        <v>1</v>
      </c>
      <c r="G502" s="446">
        <v>42.89</v>
      </c>
      <c r="H502" s="219">
        <f t="shared" si="8"/>
        <v>42.89</v>
      </c>
      <c r="I502" s="229" t="s">
        <v>3784</v>
      </c>
    </row>
    <row r="503" spans="1:9" x14ac:dyDescent="0.2">
      <c r="A503" s="447">
        <v>42811</v>
      </c>
      <c r="B503" s="229" t="s">
        <v>3708</v>
      </c>
      <c r="C503" s="229" t="s">
        <v>3754</v>
      </c>
      <c r="D503" s="229" t="s">
        <v>3755</v>
      </c>
      <c r="E503" s="229" t="s">
        <v>3002</v>
      </c>
      <c r="F503" s="229">
        <v>1</v>
      </c>
      <c r="G503" s="446">
        <v>39.700000000000003</v>
      </c>
      <c r="H503" s="219">
        <f t="shared" si="8"/>
        <v>39.700000000000003</v>
      </c>
      <c r="I503" s="229" t="s">
        <v>3785</v>
      </c>
    </row>
    <row r="504" spans="1:9" x14ac:dyDescent="0.2">
      <c r="A504" s="447">
        <v>42811</v>
      </c>
      <c r="B504" s="229" t="s">
        <v>3708</v>
      </c>
      <c r="C504" s="229" t="s">
        <v>3756</v>
      </c>
      <c r="D504" s="229" t="s">
        <v>3757</v>
      </c>
      <c r="E504" s="229" t="s">
        <v>3002</v>
      </c>
      <c r="F504" s="229">
        <v>1</v>
      </c>
      <c r="G504" s="446">
        <v>39.700000000000003</v>
      </c>
      <c r="H504" s="219">
        <f t="shared" si="8"/>
        <v>39.700000000000003</v>
      </c>
      <c r="I504" s="229" t="s">
        <v>3785</v>
      </c>
    </row>
    <row r="505" spans="1:9" x14ac:dyDescent="0.2">
      <c r="A505" s="447">
        <v>42811</v>
      </c>
      <c r="B505" s="229" t="s">
        <v>3709</v>
      </c>
      <c r="C505" s="229" t="s">
        <v>3758</v>
      </c>
      <c r="D505" s="229" t="s">
        <v>3759</v>
      </c>
      <c r="E505" s="229" t="s">
        <v>3002</v>
      </c>
      <c r="F505" s="229">
        <v>2</v>
      </c>
      <c r="G505" s="446">
        <v>97.8</v>
      </c>
      <c r="H505" s="219">
        <f t="shared" si="8"/>
        <v>195.6</v>
      </c>
      <c r="I505" s="229" t="s">
        <v>3786</v>
      </c>
    </row>
    <row r="506" spans="1:9" x14ac:dyDescent="0.2">
      <c r="A506" s="447">
        <v>42811</v>
      </c>
      <c r="B506" s="229" t="s">
        <v>3709</v>
      </c>
      <c r="C506" s="229" t="s">
        <v>3760</v>
      </c>
      <c r="D506" s="229" t="s">
        <v>3761</v>
      </c>
      <c r="E506" s="229" t="s">
        <v>3002</v>
      </c>
      <c r="F506" s="229">
        <v>2</v>
      </c>
      <c r="G506" s="446">
        <v>100.3</v>
      </c>
      <c r="H506" s="219">
        <f t="shared" si="8"/>
        <v>200.6</v>
      </c>
      <c r="I506" s="229" t="s">
        <v>3786</v>
      </c>
    </row>
    <row r="507" spans="1:9" x14ac:dyDescent="0.2">
      <c r="A507" s="447">
        <v>42811</v>
      </c>
      <c r="B507" s="229" t="s">
        <v>3709</v>
      </c>
      <c r="C507" s="229" t="s">
        <v>3762</v>
      </c>
      <c r="D507" s="229" t="s">
        <v>3763</v>
      </c>
      <c r="E507" s="229" t="s">
        <v>3002</v>
      </c>
      <c r="F507" s="229">
        <v>4</v>
      </c>
      <c r="G507" s="446">
        <v>22</v>
      </c>
      <c r="H507" s="219">
        <f t="shared" si="8"/>
        <v>88</v>
      </c>
      <c r="I507" s="229" t="s">
        <v>3787</v>
      </c>
    </row>
    <row r="508" spans="1:9" x14ac:dyDescent="0.2">
      <c r="A508" s="447">
        <v>42811</v>
      </c>
      <c r="B508" s="229" t="s">
        <v>3709</v>
      </c>
      <c r="C508" s="229" t="s">
        <v>3764</v>
      </c>
      <c r="D508" s="229" t="s">
        <v>3765</v>
      </c>
      <c r="E508" s="229" t="s">
        <v>3002</v>
      </c>
      <c r="F508" s="229">
        <v>1</v>
      </c>
      <c r="G508" s="446">
        <v>89.96</v>
      </c>
      <c r="H508" s="219">
        <f t="shared" si="8"/>
        <v>89.96</v>
      </c>
      <c r="I508" s="229" t="s">
        <v>3788</v>
      </c>
    </row>
    <row r="509" spans="1:9" x14ac:dyDescent="0.2">
      <c r="A509" s="447">
        <v>42811</v>
      </c>
      <c r="B509" s="229" t="s">
        <v>3709</v>
      </c>
      <c r="C509" s="229" t="s">
        <v>3766</v>
      </c>
      <c r="D509" s="229" t="s">
        <v>3767</v>
      </c>
      <c r="E509" s="229" t="s">
        <v>3002</v>
      </c>
      <c r="F509" s="229">
        <v>1</v>
      </c>
      <c r="G509" s="446">
        <v>154</v>
      </c>
      <c r="H509" s="219">
        <f t="shared" si="8"/>
        <v>154</v>
      </c>
      <c r="I509" s="229" t="s">
        <v>3789</v>
      </c>
    </row>
    <row r="510" spans="1:9" x14ac:dyDescent="0.2">
      <c r="A510" s="447">
        <v>42811</v>
      </c>
      <c r="B510" s="229" t="s">
        <v>3709</v>
      </c>
      <c r="C510" s="229" t="s">
        <v>3768</v>
      </c>
      <c r="D510" s="229" t="s">
        <v>3769</v>
      </c>
      <c r="E510" s="229" t="s">
        <v>3002</v>
      </c>
      <c r="F510" s="229">
        <v>10</v>
      </c>
      <c r="G510" s="446">
        <v>31</v>
      </c>
      <c r="H510" s="219">
        <f t="shared" si="8"/>
        <v>310</v>
      </c>
      <c r="I510" s="229" t="s">
        <v>3790</v>
      </c>
    </row>
    <row r="511" spans="1:9" x14ac:dyDescent="0.2">
      <c r="A511" s="447">
        <v>42811</v>
      </c>
      <c r="B511" s="229" t="s">
        <v>3710</v>
      </c>
      <c r="C511" s="229" t="s">
        <v>3770</v>
      </c>
      <c r="D511" s="229" t="s">
        <v>3771</v>
      </c>
      <c r="E511" s="229" t="s">
        <v>3002</v>
      </c>
      <c r="F511" s="229">
        <v>1</v>
      </c>
      <c r="G511" s="446">
        <v>11</v>
      </c>
      <c r="H511" s="219">
        <f t="shared" si="8"/>
        <v>11</v>
      </c>
      <c r="I511" s="229"/>
    </row>
    <row r="512" spans="1:9" x14ac:dyDescent="0.2">
      <c r="A512" s="447">
        <v>42811</v>
      </c>
      <c r="B512" s="229" t="s">
        <v>3710</v>
      </c>
      <c r="C512" s="229" t="s">
        <v>3772</v>
      </c>
      <c r="D512" s="229" t="s">
        <v>3773</v>
      </c>
      <c r="E512" s="229" t="s">
        <v>3002</v>
      </c>
      <c r="F512" s="229">
        <v>2</v>
      </c>
      <c r="G512" s="446">
        <v>11</v>
      </c>
      <c r="H512" s="219">
        <f t="shared" si="8"/>
        <v>22</v>
      </c>
      <c r="I512" s="229"/>
    </row>
    <row r="513" spans="1:9" x14ac:dyDescent="0.2">
      <c r="A513" s="447">
        <v>42811</v>
      </c>
      <c r="B513" s="229" t="s">
        <v>3710</v>
      </c>
      <c r="C513" s="229" t="s">
        <v>3774</v>
      </c>
      <c r="D513" s="229" t="s">
        <v>3775</v>
      </c>
      <c r="E513" s="229" t="s">
        <v>3002</v>
      </c>
      <c r="F513" s="229">
        <v>1</v>
      </c>
      <c r="G513" s="446">
        <v>11</v>
      </c>
      <c r="H513" s="219">
        <f t="shared" si="8"/>
        <v>11</v>
      </c>
      <c r="I513" s="229"/>
    </row>
    <row r="514" spans="1:9" x14ac:dyDescent="0.2">
      <c r="A514" s="447">
        <v>42844</v>
      </c>
      <c r="B514" s="229" t="s">
        <v>3952</v>
      </c>
      <c r="C514" s="229" t="s">
        <v>3059</v>
      </c>
      <c r="D514" s="229" t="s">
        <v>3062</v>
      </c>
      <c r="E514" s="229" t="s">
        <v>2713</v>
      </c>
      <c r="F514" s="229">
        <v>1</v>
      </c>
      <c r="G514" s="446">
        <v>33.380000000000003</v>
      </c>
      <c r="H514" s="219">
        <f t="shared" si="8"/>
        <v>33.380000000000003</v>
      </c>
      <c r="I514" s="229"/>
    </row>
    <row r="515" spans="1:9" x14ac:dyDescent="0.2">
      <c r="A515" s="447">
        <v>42844</v>
      </c>
      <c r="B515" s="229" t="s">
        <v>3514</v>
      </c>
      <c r="C515" s="229" t="s">
        <v>3954</v>
      </c>
      <c r="D515" s="229" t="s">
        <v>3955</v>
      </c>
      <c r="E515" s="229" t="s">
        <v>2717</v>
      </c>
      <c r="F515" s="229">
        <v>1</v>
      </c>
      <c r="G515" s="446">
        <v>55.27</v>
      </c>
      <c r="H515" s="219">
        <f t="shared" si="8"/>
        <v>55.27</v>
      </c>
      <c r="I515" s="690" t="s">
        <v>3960</v>
      </c>
    </row>
    <row r="516" spans="1:9" x14ac:dyDescent="0.2">
      <c r="A516" s="447">
        <v>42844</v>
      </c>
      <c r="B516" s="229" t="s">
        <v>3514</v>
      </c>
      <c r="C516" s="229" t="s">
        <v>3956</v>
      </c>
      <c r="D516" s="229" t="s">
        <v>3957</v>
      </c>
      <c r="E516" s="229" t="s">
        <v>2717</v>
      </c>
      <c r="F516" s="229">
        <v>1</v>
      </c>
      <c r="G516" s="446">
        <v>55.27</v>
      </c>
      <c r="H516" s="219">
        <f t="shared" si="8"/>
        <v>55.27</v>
      </c>
      <c r="I516" s="690" t="s">
        <v>3960</v>
      </c>
    </row>
    <row r="517" spans="1:9" x14ac:dyDescent="0.2">
      <c r="A517" s="447">
        <v>42844</v>
      </c>
      <c r="B517" s="229" t="s">
        <v>3952</v>
      </c>
      <c r="C517" s="229" t="s">
        <v>3958</v>
      </c>
      <c r="D517" s="229" t="s">
        <v>3959</v>
      </c>
      <c r="E517" s="229" t="s">
        <v>2717</v>
      </c>
      <c r="F517" s="229">
        <v>1</v>
      </c>
      <c r="G517" s="446">
        <v>50.84</v>
      </c>
      <c r="H517" s="219">
        <f t="shared" ref="H517:H544" si="9">F517*G517</f>
        <v>50.84</v>
      </c>
      <c r="I517" s="690" t="s">
        <v>3659</v>
      </c>
    </row>
    <row r="518" spans="1:9" x14ac:dyDescent="0.2">
      <c r="A518" s="447">
        <v>42844</v>
      </c>
      <c r="B518" s="229" t="s">
        <v>3952</v>
      </c>
      <c r="C518" s="229" t="s">
        <v>3059</v>
      </c>
      <c r="D518" s="229" t="s">
        <v>3062</v>
      </c>
      <c r="E518" s="229" t="s">
        <v>2717</v>
      </c>
      <c r="F518" s="229">
        <v>1</v>
      </c>
      <c r="G518" s="446">
        <v>33.380000000000003</v>
      </c>
      <c r="H518" s="219">
        <f t="shared" si="9"/>
        <v>33.380000000000003</v>
      </c>
      <c r="I518" s="690" t="s">
        <v>3961</v>
      </c>
    </row>
    <row r="519" spans="1:9" x14ac:dyDescent="0.2">
      <c r="A519" s="447">
        <v>42844</v>
      </c>
      <c r="B519" s="691" t="s">
        <v>3514</v>
      </c>
      <c r="C519" s="475" t="s">
        <v>3962</v>
      </c>
      <c r="D519" s="145" t="s">
        <v>3963</v>
      </c>
      <c r="E519" s="229" t="s">
        <v>3002</v>
      </c>
      <c r="F519" s="710">
        <v>1</v>
      </c>
      <c r="G519" s="446">
        <v>67</v>
      </c>
      <c r="H519" s="219">
        <f t="shared" si="9"/>
        <v>67</v>
      </c>
      <c r="I519" s="145"/>
    </row>
    <row r="520" spans="1:9" x14ac:dyDescent="0.2">
      <c r="A520" s="447">
        <v>42844</v>
      </c>
      <c r="B520" s="691" t="s">
        <v>3514</v>
      </c>
      <c r="C520" s="475" t="s">
        <v>3964</v>
      </c>
      <c r="D520" s="145" t="s">
        <v>3965</v>
      </c>
      <c r="E520" s="229" t="s">
        <v>3002</v>
      </c>
      <c r="F520" s="710">
        <v>1</v>
      </c>
      <c r="G520" s="446">
        <v>67</v>
      </c>
      <c r="H520" s="219">
        <f t="shared" si="9"/>
        <v>67</v>
      </c>
      <c r="I520" s="145"/>
    </row>
    <row r="521" spans="1:9" x14ac:dyDescent="0.2">
      <c r="A521" s="447">
        <v>42844</v>
      </c>
      <c r="B521" s="691" t="s">
        <v>3514</v>
      </c>
      <c r="C521" s="475" t="s">
        <v>3966</v>
      </c>
      <c r="D521" s="145" t="s">
        <v>3726</v>
      </c>
      <c r="E521" s="229" t="s">
        <v>3002</v>
      </c>
      <c r="F521" s="710">
        <v>1</v>
      </c>
      <c r="G521" s="446">
        <v>67</v>
      </c>
      <c r="H521" s="219">
        <f t="shared" si="9"/>
        <v>67</v>
      </c>
      <c r="I521" s="690"/>
    </row>
    <row r="522" spans="1:9" x14ac:dyDescent="0.2">
      <c r="A522" s="447">
        <v>42844</v>
      </c>
      <c r="B522" s="691" t="s">
        <v>3709</v>
      </c>
      <c r="C522" s="475" t="s">
        <v>3766</v>
      </c>
      <c r="D522" s="145" t="s">
        <v>3767</v>
      </c>
      <c r="E522" s="229" t="s">
        <v>3002</v>
      </c>
      <c r="F522" s="710">
        <v>1</v>
      </c>
      <c r="G522" s="446">
        <v>134</v>
      </c>
      <c r="H522" s="219">
        <f t="shared" si="9"/>
        <v>134</v>
      </c>
      <c r="I522" s="145"/>
    </row>
    <row r="523" spans="1:9" x14ac:dyDescent="0.2">
      <c r="A523" s="447">
        <v>42844</v>
      </c>
      <c r="B523" s="691" t="s">
        <v>3709</v>
      </c>
      <c r="C523" s="475" t="s">
        <v>3967</v>
      </c>
      <c r="D523" s="145" t="s">
        <v>3968</v>
      </c>
      <c r="E523" s="229" t="s">
        <v>3002</v>
      </c>
      <c r="F523" s="710">
        <v>2</v>
      </c>
      <c r="G523" s="446">
        <v>42.89</v>
      </c>
      <c r="H523" s="219">
        <f t="shared" si="9"/>
        <v>85.78</v>
      </c>
      <c r="I523" s="145" t="s">
        <v>4014</v>
      </c>
    </row>
    <row r="524" spans="1:9" x14ac:dyDescent="0.2">
      <c r="A524" s="447">
        <v>42844</v>
      </c>
      <c r="B524" s="691" t="s">
        <v>3709</v>
      </c>
      <c r="C524" s="475" t="s">
        <v>3969</v>
      </c>
      <c r="D524" s="145" t="s">
        <v>3970</v>
      </c>
      <c r="E524" s="229" t="s">
        <v>3002</v>
      </c>
      <c r="F524" s="710">
        <v>4</v>
      </c>
      <c r="G524" s="446">
        <v>36.130000000000003</v>
      </c>
      <c r="H524" s="219">
        <f t="shared" si="9"/>
        <v>144.52000000000001</v>
      </c>
      <c r="I524" s="145" t="s">
        <v>4014</v>
      </c>
    </row>
    <row r="525" spans="1:9" x14ac:dyDescent="0.2">
      <c r="A525" s="447">
        <v>42844</v>
      </c>
      <c r="B525" s="691" t="s">
        <v>3971</v>
      </c>
      <c r="C525" s="475" t="s">
        <v>3972</v>
      </c>
      <c r="D525" s="145" t="s">
        <v>3973</v>
      </c>
      <c r="E525" s="229" t="s">
        <v>3002</v>
      </c>
      <c r="F525" s="710">
        <v>1</v>
      </c>
      <c r="G525" s="446">
        <v>25.5</v>
      </c>
      <c r="H525" s="219">
        <f t="shared" si="9"/>
        <v>25.5</v>
      </c>
      <c r="I525" s="145" t="s">
        <v>4015</v>
      </c>
    </row>
    <row r="526" spans="1:9" x14ac:dyDescent="0.2">
      <c r="A526" s="447">
        <v>42844</v>
      </c>
      <c r="B526" s="691" t="s">
        <v>3971</v>
      </c>
      <c r="C526" s="475" t="s">
        <v>3974</v>
      </c>
      <c r="D526" s="145" t="s">
        <v>3975</v>
      </c>
      <c r="E526" s="229" t="s">
        <v>3002</v>
      </c>
      <c r="F526" s="710">
        <v>1</v>
      </c>
      <c r="G526" s="446">
        <v>25.5</v>
      </c>
      <c r="H526" s="219">
        <f t="shared" si="9"/>
        <v>25.5</v>
      </c>
      <c r="I526" s="145" t="s">
        <v>4015</v>
      </c>
    </row>
    <row r="527" spans="1:9" x14ac:dyDescent="0.2">
      <c r="A527" s="447">
        <v>42844</v>
      </c>
      <c r="B527" s="691" t="s">
        <v>3971</v>
      </c>
      <c r="C527" s="475" t="s">
        <v>3976</v>
      </c>
      <c r="D527" s="145" t="s">
        <v>3977</v>
      </c>
      <c r="E527" s="229" t="s">
        <v>3002</v>
      </c>
      <c r="F527" s="710">
        <v>1</v>
      </c>
      <c r="G527" s="446">
        <v>25.5</v>
      </c>
      <c r="H527" s="219">
        <f t="shared" si="9"/>
        <v>25.5</v>
      </c>
      <c r="I527" s="145" t="s">
        <v>4015</v>
      </c>
    </row>
    <row r="528" spans="1:9" x14ac:dyDescent="0.2">
      <c r="A528" s="447">
        <v>42844</v>
      </c>
      <c r="B528" s="691" t="s">
        <v>3978</v>
      </c>
      <c r="C528" s="475" t="s">
        <v>3979</v>
      </c>
      <c r="D528" s="145" t="s">
        <v>3980</v>
      </c>
      <c r="E528" s="229" t="s">
        <v>3002</v>
      </c>
      <c r="F528" s="710">
        <v>1</v>
      </c>
      <c r="G528" s="446">
        <v>82.83</v>
      </c>
      <c r="H528" s="219">
        <f t="shared" si="9"/>
        <v>82.83</v>
      </c>
      <c r="I528" s="145"/>
    </row>
    <row r="529" spans="1:9" x14ac:dyDescent="0.2">
      <c r="A529" s="447">
        <v>42844</v>
      </c>
      <c r="B529" s="691" t="s">
        <v>3978</v>
      </c>
      <c r="C529" s="475" t="s">
        <v>3981</v>
      </c>
      <c r="D529" s="145" t="s">
        <v>3982</v>
      </c>
      <c r="E529" s="229" t="s">
        <v>3002</v>
      </c>
      <c r="F529" s="710">
        <v>1</v>
      </c>
      <c r="G529" s="446">
        <v>75.08</v>
      </c>
      <c r="H529" s="219">
        <f t="shared" si="9"/>
        <v>75.08</v>
      </c>
      <c r="I529" s="145"/>
    </row>
    <row r="530" spans="1:9" x14ac:dyDescent="0.2">
      <c r="A530" s="447">
        <v>42844</v>
      </c>
      <c r="B530" s="691" t="s">
        <v>3978</v>
      </c>
      <c r="C530" s="475" t="s">
        <v>3983</v>
      </c>
      <c r="D530" s="145" t="s">
        <v>3984</v>
      </c>
      <c r="E530" s="229" t="s">
        <v>3002</v>
      </c>
      <c r="F530" s="710">
        <v>1</v>
      </c>
      <c r="G530" s="446">
        <v>50.84</v>
      </c>
      <c r="H530" s="219">
        <f t="shared" si="9"/>
        <v>50.84</v>
      </c>
      <c r="I530" s="145"/>
    </row>
    <row r="531" spans="1:9" x14ac:dyDescent="0.2">
      <c r="A531" s="447">
        <v>42844</v>
      </c>
      <c r="B531" s="691" t="s">
        <v>3978</v>
      </c>
      <c r="C531" s="475" t="s">
        <v>3985</v>
      </c>
      <c r="D531" s="145" t="s">
        <v>3986</v>
      </c>
      <c r="E531" s="229" t="s">
        <v>3002</v>
      </c>
      <c r="F531" s="710">
        <v>1</v>
      </c>
      <c r="G531" s="446">
        <v>33.380000000000003</v>
      </c>
      <c r="H531" s="219">
        <f t="shared" si="9"/>
        <v>33.380000000000003</v>
      </c>
      <c r="I531" s="145"/>
    </row>
    <row r="532" spans="1:9" x14ac:dyDescent="0.2">
      <c r="A532" s="447">
        <v>42844</v>
      </c>
      <c r="B532" s="691" t="s">
        <v>3987</v>
      </c>
      <c r="C532" s="475" t="s">
        <v>3988</v>
      </c>
      <c r="D532" s="145" t="s">
        <v>3989</v>
      </c>
      <c r="E532" s="229" t="s">
        <v>3002</v>
      </c>
      <c r="F532" s="710">
        <v>1</v>
      </c>
      <c r="G532" s="446">
        <v>41.44</v>
      </c>
      <c r="H532" s="219">
        <f t="shared" si="9"/>
        <v>41.44</v>
      </c>
      <c r="I532" s="145" t="s">
        <v>4016</v>
      </c>
    </row>
    <row r="533" spans="1:9" x14ac:dyDescent="0.2">
      <c r="A533" s="447">
        <v>42844</v>
      </c>
      <c r="B533" s="691" t="s">
        <v>3987</v>
      </c>
      <c r="C533" s="475" t="s">
        <v>3990</v>
      </c>
      <c r="D533" s="145" t="s">
        <v>3991</v>
      </c>
      <c r="E533" s="229" t="s">
        <v>3002</v>
      </c>
      <c r="F533" s="711">
        <v>1</v>
      </c>
      <c r="G533" s="446">
        <v>15.13</v>
      </c>
      <c r="H533" s="219">
        <f t="shared" si="9"/>
        <v>15.13</v>
      </c>
      <c r="I533" s="145" t="s">
        <v>4016</v>
      </c>
    </row>
    <row r="534" spans="1:9" x14ac:dyDescent="0.2">
      <c r="A534" s="447">
        <v>42844</v>
      </c>
      <c r="B534" s="691" t="s">
        <v>3987</v>
      </c>
      <c r="C534" s="475" t="s">
        <v>3992</v>
      </c>
      <c r="D534" s="145" t="s">
        <v>3993</v>
      </c>
      <c r="E534" s="229" t="s">
        <v>3002</v>
      </c>
      <c r="F534" s="711">
        <v>1</v>
      </c>
      <c r="G534" s="446">
        <v>22</v>
      </c>
      <c r="H534" s="219">
        <f t="shared" si="9"/>
        <v>22</v>
      </c>
      <c r="I534" s="145" t="s">
        <v>4016</v>
      </c>
    </row>
    <row r="535" spans="1:9" x14ac:dyDescent="0.2">
      <c r="A535" s="447">
        <v>42844</v>
      </c>
      <c r="B535" s="691" t="s">
        <v>3987</v>
      </c>
      <c r="C535" s="475" t="s">
        <v>3994</v>
      </c>
      <c r="D535" s="145" t="s">
        <v>3995</v>
      </c>
      <c r="E535" s="229" t="s">
        <v>3002</v>
      </c>
      <c r="F535" s="711">
        <v>1</v>
      </c>
      <c r="G535" s="446">
        <v>24.5</v>
      </c>
      <c r="H535" s="219">
        <f t="shared" si="9"/>
        <v>24.5</v>
      </c>
      <c r="I535" s="145" t="s">
        <v>4016</v>
      </c>
    </row>
    <row r="536" spans="1:9" x14ac:dyDescent="0.2">
      <c r="A536" s="447">
        <v>42844</v>
      </c>
      <c r="B536" s="691" t="s">
        <v>3987</v>
      </c>
      <c r="C536" s="475" t="s">
        <v>3996</v>
      </c>
      <c r="D536" s="145" t="s">
        <v>3997</v>
      </c>
      <c r="E536" s="229" t="s">
        <v>3002</v>
      </c>
      <c r="F536" s="710">
        <v>1</v>
      </c>
      <c r="G536" s="446">
        <v>22</v>
      </c>
      <c r="H536" s="219">
        <f t="shared" si="9"/>
        <v>22</v>
      </c>
      <c r="I536" s="145" t="s">
        <v>4016</v>
      </c>
    </row>
    <row r="537" spans="1:9" x14ac:dyDescent="0.2">
      <c r="A537" s="447">
        <v>42844</v>
      </c>
      <c r="B537" s="691" t="s">
        <v>3987</v>
      </c>
      <c r="C537" s="475" t="s">
        <v>3998</v>
      </c>
      <c r="D537" s="145" t="s">
        <v>3999</v>
      </c>
      <c r="E537" s="229" t="s">
        <v>3002</v>
      </c>
      <c r="F537" s="710">
        <v>1</v>
      </c>
      <c r="G537" s="446">
        <v>15.13</v>
      </c>
      <c r="H537" s="219">
        <f t="shared" si="9"/>
        <v>15.13</v>
      </c>
      <c r="I537" s="145" t="s">
        <v>4016</v>
      </c>
    </row>
    <row r="538" spans="1:9" x14ac:dyDescent="0.2">
      <c r="A538" s="447">
        <v>42844</v>
      </c>
      <c r="B538" s="691" t="s">
        <v>3987</v>
      </c>
      <c r="C538" s="475" t="s">
        <v>4000</v>
      </c>
      <c r="D538" s="145" t="s">
        <v>4001</v>
      </c>
      <c r="E538" s="229" t="s">
        <v>3002</v>
      </c>
      <c r="F538" s="710">
        <v>1</v>
      </c>
      <c r="G538" s="446">
        <v>21</v>
      </c>
      <c r="H538" s="219">
        <f t="shared" si="9"/>
        <v>21</v>
      </c>
      <c r="I538" s="145" t="s">
        <v>4016</v>
      </c>
    </row>
    <row r="539" spans="1:9" x14ac:dyDescent="0.2">
      <c r="A539" s="447">
        <v>42844</v>
      </c>
      <c r="B539" s="691" t="s">
        <v>3987</v>
      </c>
      <c r="C539" s="475" t="s">
        <v>4002</v>
      </c>
      <c r="D539" s="145" t="s">
        <v>4003</v>
      </c>
      <c r="E539" s="229" t="s">
        <v>3002</v>
      </c>
      <c r="F539" s="710">
        <v>1</v>
      </c>
      <c r="G539" s="446">
        <v>21</v>
      </c>
      <c r="H539" s="219">
        <f t="shared" si="9"/>
        <v>21</v>
      </c>
      <c r="I539" s="145" t="s">
        <v>4016</v>
      </c>
    </row>
    <row r="540" spans="1:9" x14ac:dyDescent="0.2">
      <c r="A540" s="447">
        <v>42844</v>
      </c>
      <c r="B540" s="691" t="s">
        <v>3987</v>
      </c>
      <c r="C540" s="475" t="s">
        <v>4004</v>
      </c>
      <c r="D540" s="145" t="s">
        <v>4005</v>
      </c>
      <c r="E540" s="229" t="s">
        <v>3002</v>
      </c>
      <c r="F540" s="710">
        <v>1</v>
      </c>
      <c r="G540" s="446">
        <v>21.21</v>
      </c>
      <c r="H540" s="219">
        <f t="shared" si="9"/>
        <v>21.21</v>
      </c>
      <c r="I540" s="145" t="s">
        <v>4016</v>
      </c>
    </row>
    <row r="541" spans="1:9" x14ac:dyDescent="0.2">
      <c r="A541" s="447">
        <v>42844</v>
      </c>
      <c r="B541" s="691" t="s">
        <v>3987</v>
      </c>
      <c r="C541" s="475" t="s">
        <v>4006</v>
      </c>
      <c r="D541" s="145" t="s">
        <v>4007</v>
      </c>
      <c r="E541" s="229" t="s">
        <v>3002</v>
      </c>
      <c r="F541" s="710">
        <v>1</v>
      </c>
      <c r="G541" s="446">
        <v>21.88</v>
      </c>
      <c r="H541" s="219">
        <f t="shared" si="9"/>
        <v>21.88</v>
      </c>
      <c r="I541" s="145" t="s">
        <v>4016</v>
      </c>
    </row>
    <row r="542" spans="1:9" x14ac:dyDescent="0.2">
      <c r="A542" s="447">
        <v>42844</v>
      </c>
      <c r="B542" s="691" t="s">
        <v>3987</v>
      </c>
      <c r="C542" s="475" t="s">
        <v>4008</v>
      </c>
      <c r="D542" s="145" t="s">
        <v>4009</v>
      </c>
      <c r="E542" s="229" t="s">
        <v>3002</v>
      </c>
      <c r="F542" s="710">
        <v>1</v>
      </c>
      <c r="G542" s="446">
        <v>15.13</v>
      </c>
      <c r="H542" s="219">
        <f t="shared" si="9"/>
        <v>15.13</v>
      </c>
      <c r="I542" s="145" t="s">
        <v>4016</v>
      </c>
    </row>
    <row r="543" spans="1:9" x14ac:dyDescent="0.2">
      <c r="A543" s="447">
        <v>42844</v>
      </c>
      <c r="B543" s="691" t="s">
        <v>3987</v>
      </c>
      <c r="C543" s="475" t="s">
        <v>4010</v>
      </c>
      <c r="D543" s="145" t="s">
        <v>4011</v>
      </c>
      <c r="E543" s="229" t="s">
        <v>3002</v>
      </c>
      <c r="F543" s="710">
        <v>1</v>
      </c>
      <c r="G543" s="446">
        <v>15.13</v>
      </c>
      <c r="H543" s="219">
        <f t="shared" si="9"/>
        <v>15.13</v>
      </c>
      <c r="I543" s="145" t="s">
        <v>4016</v>
      </c>
    </row>
    <row r="544" spans="1:9" x14ac:dyDescent="0.2">
      <c r="A544" s="447">
        <v>42844</v>
      </c>
      <c r="B544" s="691" t="s">
        <v>3987</v>
      </c>
      <c r="C544" s="475" t="s">
        <v>4012</v>
      </c>
      <c r="D544" s="145" t="s">
        <v>4013</v>
      </c>
      <c r="E544" s="229" t="s">
        <v>3002</v>
      </c>
      <c r="F544" s="710">
        <v>1</v>
      </c>
      <c r="G544" s="446">
        <v>15.13</v>
      </c>
      <c r="H544" s="219">
        <f t="shared" si="9"/>
        <v>15.13</v>
      </c>
      <c r="I544" s="145" t="s">
        <v>4016</v>
      </c>
    </row>
  </sheetData>
  <autoFilter ref="A4:I513"/>
  <mergeCells count="6">
    <mergeCell ref="I348:I349"/>
    <mergeCell ref="I87:I90"/>
    <mergeCell ref="I296:I300"/>
    <mergeCell ref="I326:I328"/>
    <mergeCell ref="I333:I336"/>
    <mergeCell ref="I339:I341"/>
  </mergeCells>
  <pageMargins left="0.7" right="0.7" top="0.75" bottom="0.75" header="0.3" footer="0.3"/>
  <pageSetup orientation="portrait" verticalDpi="144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17"/>
  <sheetViews>
    <sheetView workbookViewId="0">
      <selection activeCell="I1085" sqref="I1085"/>
    </sheetView>
  </sheetViews>
  <sheetFormatPr baseColWidth="10" defaultRowHeight="15" x14ac:dyDescent="0.25"/>
  <cols>
    <col min="1" max="1" width="11.625" style="658" customWidth="1"/>
    <col min="2" max="2" width="6.25" style="629" bestFit="1" customWidth="1"/>
    <col min="3" max="3" width="29.75" style="629" bestFit="1" customWidth="1"/>
    <col min="4" max="4" width="9.25" style="629" customWidth="1"/>
    <col min="5" max="5" width="10.875" style="629" bestFit="1" customWidth="1"/>
    <col min="6" max="6" width="22.5" style="629" bestFit="1" customWidth="1"/>
    <col min="7" max="7" width="26.375" style="629" bestFit="1" customWidth="1"/>
    <col min="8" max="9" width="11" style="629"/>
    <col min="10" max="10" width="12.25" style="629" bestFit="1" customWidth="1"/>
    <col min="11" max="16384" width="11" style="629"/>
  </cols>
  <sheetData>
    <row r="1" spans="1:11" x14ac:dyDescent="0.25">
      <c r="A1" s="681" t="s">
        <v>3808</v>
      </c>
      <c r="B1" s="682" t="s">
        <v>6</v>
      </c>
      <c r="C1" s="682" t="s">
        <v>1</v>
      </c>
      <c r="D1" s="682" t="s">
        <v>3809</v>
      </c>
      <c r="E1" s="682" t="s">
        <v>3007</v>
      </c>
      <c r="F1" s="683" t="s">
        <v>3921</v>
      </c>
      <c r="I1" s="653" t="s">
        <v>3920</v>
      </c>
      <c r="J1" s="653" t="s">
        <v>3919</v>
      </c>
      <c r="K1" s="653" t="s">
        <v>5</v>
      </c>
    </row>
    <row r="2" spans="1:11" hidden="1" x14ac:dyDescent="0.25">
      <c r="A2" s="668">
        <v>1</v>
      </c>
      <c r="B2" s="630" t="s">
        <v>2369</v>
      </c>
      <c r="C2" s="644" t="s">
        <v>667</v>
      </c>
      <c r="D2" s="631">
        <v>6.19</v>
      </c>
      <c r="E2" s="633">
        <v>1</v>
      </c>
      <c r="F2" s="676" t="s">
        <v>3922</v>
      </c>
      <c r="H2" s="653" t="s">
        <v>2713</v>
      </c>
      <c r="I2" s="629">
        <v>2792</v>
      </c>
      <c r="J2" s="629">
        <v>21</v>
      </c>
      <c r="K2" s="629">
        <f>I2-J2</f>
        <v>2771</v>
      </c>
    </row>
    <row r="3" spans="1:11" hidden="1" x14ac:dyDescent="0.25">
      <c r="A3" s="668">
        <v>1</v>
      </c>
      <c r="B3" s="630" t="s">
        <v>2369</v>
      </c>
      <c r="C3" s="644" t="s">
        <v>664</v>
      </c>
      <c r="D3" s="631">
        <v>6.19</v>
      </c>
      <c r="E3" s="633">
        <v>1</v>
      </c>
      <c r="F3" s="676" t="s">
        <v>3922</v>
      </c>
      <c r="H3" s="653" t="s">
        <v>2717</v>
      </c>
      <c r="I3" s="629">
        <v>2568</v>
      </c>
      <c r="J3" s="629">
        <v>42</v>
      </c>
      <c r="K3" s="629">
        <f>I3-J3</f>
        <v>2526</v>
      </c>
    </row>
    <row r="4" spans="1:11" hidden="1" x14ac:dyDescent="0.25">
      <c r="A4" s="668">
        <v>1</v>
      </c>
      <c r="B4" s="630" t="s">
        <v>2369</v>
      </c>
      <c r="C4" s="644" t="s">
        <v>665</v>
      </c>
      <c r="D4" s="631">
        <v>6.19</v>
      </c>
      <c r="E4" s="633">
        <v>1</v>
      </c>
      <c r="F4" s="676" t="s">
        <v>3922</v>
      </c>
      <c r="K4" s="692">
        <f>SUM(K2:K3)</f>
        <v>5297</v>
      </c>
    </row>
    <row r="5" spans="1:11" hidden="1" x14ac:dyDescent="0.25">
      <c r="A5" s="669">
        <v>2</v>
      </c>
      <c r="B5" s="635" t="s">
        <v>3016</v>
      </c>
      <c r="C5" s="644" t="s">
        <v>3560</v>
      </c>
      <c r="D5" s="640"/>
      <c r="E5" s="633">
        <v>1</v>
      </c>
      <c r="F5" s="677" t="s">
        <v>3922</v>
      </c>
    </row>
    <row r="6" spans="1:11" hidden="1" x14ac:dyDescent="0.25">
      <c r="A6" s="668">
        <v>1</v>
      </c>
      <c r="B6" s="630" t="s">
        <v>595</v>
      </c>
      <c r="C6" s="644" t="s">
        <v>596</v>
      </c>
      <c r="D6" s="631">
        <v>43.37</v>
      </c>
      <c r="E6" s="633">
        <v>3</v>
      </c>
      <c r="F6" s="676" t="s">
        <v>3922</v>
      </c>
    </row>
    <row r="7" spans="1:11" hidden="1" x14ac:dyDescent="0.25">
      <c r="A7" s="668">
        <v>1</v>
      </c>
      <c r="B7" s="630" t="s">
        <v>3250</v>
      </c>
      <c r="C7" s="644" t="s">
        <v>3811</v>
      </c>
      <c r="D7" s="466">
        <v>3.3</v>
      </c>
      <c r="E7" s="633">
        <v>2</v>
      </c>
      <c r="F7" s="676" t="s">
        <v>3922</v>
      </c>
    </row>
    <row r="8" spans="1:11" hidden="1" x14ac:dyDescent="0.25">
      <c r="A8" s="669">
        <v>2</v>
      </c>
      <c r="B8" s="635" t="s">
        <v>3250</v>
      </c>
      <c r="C8" s="645" t="s">
        <v>3811</v>
      </c>
      <c r="D8" s="640">
        <v>3.3</v>
      </c>
      <c r="E8" s="633">
        <v>6</v>
      </c>
      <c r="F8" s="677" t="s">
        <v>3922</v>
      </c>
    </row>
    <row r="9" spans="1:11" x14ac:dyDescent="0.25">
      <c r="A9" s="670">
        <v>2</v>
      </c>
      <c r="B9" s="630" t="s">
        <v>186</v>
      </c>
      <c r="C9" s="644" t="s">
        <v>3812</v>
      </c>
      <c r="D9" s="639">
        <v>49.44</v>
      </c>
      <c r="E9" s="633">
        <v>1</v>
      </c>
      <c r="F9" s="677" t="s">
        <v>3922</v>
      </c>
    </row>
    <row r="10" spans="1:11" hidden="1" x14ac:dyDescent="0.25">
      <c r="A10" s="670">
        <v>2</v>
      </c>
      <c r="B10" s="630" t="s">
        <v>79</v>
      </c>
      <c r="C10" s="644" t="s">
        <v>3559</v>
      </c>
      <c r="D10" s="639">
        <v>49.61</v>
      </c>
      <c r="E10" s="633">
        <v>3</v>
      </c>
      <c r="F10" s="677" t="s">
        <v>3922</v>
      </c>
    </row>
    <row r="11" spans="1:11" hidden="1" x14ac:dyDescent="0.25">
      <c r="A11" s="669">
        <v>2</v>
      </c>
      <c r="B11" s="635" t="s">
        <v>3700</v>
      </c>
      <c r="C11" s="645" t="s">
        <v>3813</v>
      </c>
      <c r="D11" s="640">
        <v>105.29</v>
      </c>
      <c r="E11" s="633">
        <v>2</v>
      </c>
      <c r="F11" s="677" t="s">
        <v>3922</v>
      </c>
    </row>
    <row r="12" spans="1:11" hidden="1" x14ac:dyDescent="0.25">
      <c r="A12" s="669">
        <v>2</v>
      </c>
      <c r="B12" s="635" t="s">
        <v>3700</v>
      </c>
      <c r="C12" s="645" t="s">
        <v>3814</v>
      </c>
      <c r="D12" s="640">
        <v>105.29</v>
      </c>
      <c r="E12" s="633">
        <v>1</v>
      </c>
      <c r="F12" s="677" t="s">
        <v>3922</v>
      </c>
    </row>
    <row r="13" spans="1:11" hidden="1" x14ac:dyDescent="0.25">
      <c r="A13" s="671">
        <v>2</v>
      </c>
      <c r="B13" s="635" t="s">
        <v>3700</v>
      </c>
      <c r="C13" s="645" t="s">
        <v>3815</v>
      </c>
      <c r="D13" s="640">
        <v>105.29</v>
      </c>
      <c r="E13" s="633">
        <v>1</v>
      </c>
      <c r="F13" s="677" t="s">
        <v>3922</v>
      </c>
    </row>
    <row r="14" spans="1:11" hidden="1" x14ac:dyDescent="0.25">
      <c r="A14" s="670">
        <v>2</v>
      </c>
      <c r="B14" s="630" t="s">
        <v>492</v>
      </c>
      <c r="C14" s="644" t="s">
        <v>3816</v>
      </c>
      <c r="D14" s="639">
        <v>70.430000000000007</v>
      </c>
      <c r="E14" s="633">
        <v>2</v>
      </c>
      <c r="F14" s="677" t="s">
        <v>3922</v>
      </c>
    </row>
    <row r="15" spans="1:11" hidden="1" x14ac:dyDescent="0.25">
      <c r="A15" s="670">
        <v>2</v>
      </c>
      <c r="B15" s="630" t="s">
        <v>79</v>
      </c>
      <c r="C15" s="644" t="s">
        <v>3817</v>
      </c>
      <c r="D15" s="639">
        <v>49.61</v>
      </c>
      <c r="E15" s="633">
        <v>4</v>
      </c>
      <c r="F15" s="677" t="s">
        <v>3922</v>
      </c>
    </row>
    <row r="16" spans="1:11" hidden="1" x14ac:dyDescent="0.25">
      <c r="A16" s="672">
        <v>2</v>
      </c>
      <c r="B16" s="630" t="s">
        <v>79</v>
      </c>
      <c r="C16" s="644" t="s">
        <v>3817</v>
      </c>
      <c r="D16" s="639">
        <v>55.25</v>
      </c>
      <c r="E16" s="633">
        <v>4</v>
      </c>
      <c r="F16" s="677" t="s">
        <v>3922</v>
      </c>
    </row>
    <row r="17" spans="1:6" hidden="1" x14ac:dyDescent="0.25">
      <c r="A17" s="668">
        <v>1</v>
      </c>
      <c r="B17" s="630" t="s">
        <v>76</v>
      </c>
      <c r="C17" s="644" t="s">
        <v>375</v>
      </c>
      <c r="D17" s="631">
        <v>60.93</v>
      </c>
      <c r="E17" s="633">
        <v>1</v>
      </c>
      <c r="F17" s="676" t="s">
        <v>3922</v>
      </c>
    </row>
    <row r="18" spans="1:6" hidden="1" x14ac:dyDescent="0.25">
      <c r="A18" s="670">
        <v>2</v>
      </c>
      <c r="B18" s="642" t="s">
        <v>76</v>
      </c>
      <c r="C18" s="646" t="s">
        <v>375</v>
      </c>
      <c r="D18" s="639">
        <v>60.93</v>
      </c>
      <c r="E18" s="633">
        <v>2</v>
      </c>
      <c r="F18" s="677" t="s">
        <v>3922</v>
      </c>
    </row>
    <row r="19" spans="1:6" hidden="1" x14ac:dyDescent="0.25">
      <c r="A19" s="668">
        <v>1</v>
      </c>
      <c r="B19" s="630" t="s">
        <v>732</v>
      </c>
      <c r="C19" s="644" t="s">
        <v>323</v>
      </c>
      <c r="D19" s="466">
        <v>60.93</v>
      </c>
      <c r="E19" s="633">
        <v>1</v>
      </c>
      <c r="F19" s="676" t="s">
        <v>3922</v>
      </c>
    </row>
    <row r="20" spans="1:6" hidden="1" x14ac:dyDescent="0.25">
      <c r="A20" s="670">
        <v>2</v>
      </c>
      <c r="B20" s="630" t="s">
        <v>80</v>
      </c>
      <c r="C20" s="644" t="s">
        <v>323</v>
      </c>
      <c r="D20" s="639">
        <v>60.93</v>
      </c>
      <c r="E20" s="633">
        <v>1</v>
      </c>
      <c r="F20" s="677" t="s">
        <v>3922</v>
      </c>
    </row>
    <row r="21" spans="1:6" hidden="1" x14ac:dyDescent="0.25">
      <c r="A21" s="671">
        <v>2</v>
      </c>
      <c r="B21" s="635" t="s">
        <v>2889</v>
      </c>
      <c r="C21" s="645" t="s">
        <v>3818</v>
      </c>
      <c r="D21" s="640">
        <v>108</v>
      </c>
      <c r="E21" s="633">
        <v>3</v>
      </c>
      <c r="F21" s="677" t="s">
        <v>3922</v>
      </c>
    </row>
    <row r="22" spans="1:6" hidden="1" x14ac:dyDescent="0.25">
      <c r="A22" s="670">
        <v>2</v>
      </c>
      <c r="B22" s="630" t="s">
        <v>977</v>
      </c>
      <c r="C22" s="644" t="s">
        <v>1154</v>
      </c>
      <c r="D22" s="639">
        <v>117.96</v>
      </c>
      <c r="E22" s="633">
        <v>2</v>
      </c>
      <c r="F22" s="677" t="s">
        <v>3922</v>
      </c>
    </row>
    <row r="23" spans="1:6" hidden="1" x14ac:dyDescent="0.25">
      <c r="A23" s="668">
        <v>1</v>
      </c>
      <c r="B23" s="630" t="s">
        <v>2605</v>
      </c>
      <c r="C23" s="644" t="s">
        <v>2566</v>
      </c>
      <c r="D23" s="466">
        <v>105.1</v>
      </c>
      <c r="E23" s="633">
        <v>11</v>
      </c>
      <c r="F23" s="676" t="s">
        <v>3922</v>
      </c>
    </row>
    <row r="24" spans="1:6" hidden="1" x14ac:dyDescent="0.25">
      <c r="A24" s="671">
        <v>2</v>
      </c>
      <c r="B24" s="635" t="s">
        <v>2889</v>
      </c>
      <c r="C24" s="645" t="s">
        <v>3819</v>
      </c>
      <c r="D24" s="640">
        <v>79</v>
      </c>
      <c r="E24" s="633">
        <v>1</v>
      </c>
      <c r="F24" s="677" t="s">
        <v>3922</v>
      </c>
    </row>
    <row r="25" spans="1:6" hidden="1" x14ac:dyDescent="0.25">
      <c r="A25" s="671">
        <v>2</v>
      </c>
      <c r="B25" s="635" t="s">
        <v>2889</v>
      </c>
      <c r="C25" s="645" t="s">
        <v>3820</v>
      </c>
      <c r="D25" s="640">
        <v>80.709999999999994</v>
      </c>
      <c r="E25" s="633">
        <v>1</v>
      </c>
      <c r="F25" s="677" t="s">
        <v>3922</v>
      </c>
    </row>
    <row r="26" spans="1:6" hidden="1" x14ac:dyDescent="0.25">
      <c r="A26" s="671">
        <v>2</v>
      </c>
      <c r="B26" s="635" t="s">
        <v>2889</v>
      </c>
      <c r="C26" s="645" t="s">
        <v>3821</v>
      </c>
      <c r="D26" s="640">
        <v>80.709999999999994</v>
      </c>
      <c r="E26" s="633">
        <v>2</v>
      </c>
      <c r="F26" s="677" t="s">
        <v>3922</v>
      </c>
    </row>
    <row r="27" spans="1:6" hidden="1" x14ac:dyDescent="0.25">
      <c r="A27" s="671">
        <v>2</v>
      </c>
      <c r="B27" s="635" t="s">
        <v>2889</v>
      </c>
      <c r="C27" s="645" t="s">
        <v>3822</v>
      </c>
      <c r="D27" s="640">
        <v>80.709999999999994</v>
      </c>
      <c r="E27" s="633">
        <v>1</v>
      </c>
      <c r="F27" s="677" t="s">
        <v>3922</v>
      </c>
    </row>
    <row r="28" spans="1:6" hidden="1" x14ac:dyDescent="0.25">
      <c r="A28" s="668">
        <v>1</v>
      </c>
      <c r="B28" s="630" t="s">
        <v>74</v>
      </c>
      <c r="C28" s="644" t="s">
        <v>496</v>
      </c>
      <c r="D28" s="466">
        <v>70.430000000000007</v>
      </c>
      <c r="E28" s="633">
        <v>2</v>
      </c>
      <c r="F28" s="676" t="s">
        <v>3922</v>
      </c>
    </row>
    <row r="29" spans="1:6" hidden="1" x14ac:dyDescent="0.25">
      <c r="A29" s="668">
        <v>1</v>
      </c>
      <c r="B29" s="630" t="s">
        <v>79</v>
      </c>
      <c r="C29" s="644" t="s">
        <v>3823</v>
      </c>
      <c r="D29" s="631">
        <v>49.61</v>
      </c>
      <c r="E29" s="633">
        <v>2</v>
      </c>
      <c r="F29" s="676" t="s">
        <v>3922</v>
      </c>
    </row>
    <row r="30" spans="1:6" hidden="1" x14ac:dyDescent="0.25">
      <c r="A30" s="670">
        <v>2</v>
      </c>
      <c r="B30" s="630" t="s">
        <v>79</v>
      </c>
      <c r="C30" s="644" t="s">
        <v>3823</v>
      </c>
      <c r="D30" s="639">
        <v>49.61</v>
      </c>
      <c r="E30" s="633">
        <v>3</v>
      </c>
      <c r="F30" s="677" t="s">
        <v>3922</v>
      </c>
    </row>
    <row r="31" spans="1:6" hidden="1" x14ac:dyDescent="0.25">
      <c r="A31" s="670">
        <v>2</v>
      </c>
      <c r="B31" s="630" t="s">
        <v>79</v>
      </c>
      <c r="C31" s="644" t="s">
        <v>3823</v>
      </c>
      <c r="D31" s="639">
        <v>49.61</v>
      </c>
      <c r="E31" s="633">
        <v>10</v>
      </c>
      <c r="F31" s="677" t="s">
        <v>3922</v>
      </c>
    </row>
    <row r="32" spans="1:6" hidden="1" x14ac:dyDescent="0.25">
      <c r="A32" s="668">
        <v>1</v>
      </c>
      <c r="B32" s="630" t="s">
        <v>79</v>
      </c>
      <c r="C32" s="644" t="s">
        <v>3824</v>
      </c>
      <c r="D32" s="631">
        <v>49.61</v>
      </c>
      <c r="E32" s="633">
        <v>1</v>
      </c>
      <c r="F32" s="676" t="s">
        <v>3922</v>
      </c>
    </row>
    <row r="33" spans="1:6" hidden="1" x14ac:dyDescent="0.25">
      <c r="A33" s="670">
        <v>2</v>
      </c>
      <c r="B33" s="630" t="s">
        <v>79</v>
      </c>
      <c r="C33" s="644" t="s">
        <v>3824</v>
      </c>
      <c r="D33" s="639">
        <v>49.61</v>
      </c>
      <c r="E33" s="633">
        <v>10</v>
      </c>
      <c r="F33" s="677" t="s">
        <v>3922</v>
      </c>
    </row>
    <row r="34" spans="1:6" hidden="1" x14ac:dyDescent="0.25">
      <c r="A34" s="670">
        <v>2</v>
      </c>
      <c r="B34" s="630" t="s">
        <v>79</v>
      </c>
      <c r="C34" s="644" t="s">
        <v>3824</v>
      </c>
      <c r="D34" s="639">
        <v>49.61</v>
      </c>
      <c r="E34" s="633">
        <v>5</v>
      </c>
      <c r="F34" s="677" t="s">
        <v>3922</v>
      </c>
    </row>
    <row r="35" spans="1:6" hidden="1" x14ac:dyDescent="0.25">
      <c r="A35" s="668">
        <v>1</v>
      </c>
      <c r="B35" s="630" t="s">
        <v>76</v>
      </c>
      <c r="C35" s="644" t="s">
        <v>376</v>
      </c>
      <c r="D35" s="631">
        <v>60.93</v>
      </c>
      <c r="E35" s="633">
        <v>2</v>
      </c>
      <c r="F35" s="676" t="s">
        <v>3922</v>
      </c>
    </row>
    <row r="36" spans="1:6" hidden="1" x14ac:dyDescent="0.25">
      <c r="A36" s="668">
        <v>1</v>
      </c>
      <c r="B36" s="630" t="s">
        <v>147</v>
      </c>
      <c r="C36" s="644" t="s">
        <v>2046</v>
      </c>
      <c r="D36" s="631">
        <v>49.52</v>
      </c>
      <c r="E36" s="633">
        <v>1</v>
      </c>
      <c r="F36" s="676" t="s">
        <v>3922</v>
      </c>
    </row>
    <row r="37" spans="1:6" hidden="1" x14ac:dyDescent="0.25">
      <c r="A37" s="668">
        <v>1</v>
      </c>
      <c r="B37" s="630" t="s">
        <v>80</v>
      </c>
      <c r="C37" s="644" t="s">
        <v>2792</v>
      </c>
      <c r="D37" s="466">
        <v>46.2</v>
      </c>
      <c r="E37" s="633">
        <v>1</v>
      </c>
      <c r="F37" s="676" t="s">
        <v>3922</v>
      </c>
    </row>
    <row r="38" spans="1:6" hidden="1" x14ac:dyDescent="0.25">
      <c r="A38" s="668">
        <v>1</v>
      </c>
      <c r="B38" s="630" t="s">
        <v>732</v>
      </c>
      <c r="C38" s="644" t="s">
        <v>734</v>
      </c>
      <c r="D38" s="631">
        <v>53.41</v>
      </c>
      <c r="E38" s="633">
        <v>1</v>
      </c>
      <c r="F38" s="676" t="s">
        <v>3922</v>
      </c>
    </row>
    <row r="39" spans="1:6" hidden="1" x14ac:dyDescent="0.25">
      <c r="A39" s="668">
        <v>1</v>
      </c>
      <c r="B39" s="630" t="s">
        <v>3503</v>
      </c>
      <c r="C39" s="644" t="s">
        <v>3567</v>
      </c>
      <c r="D39" s="466">
        <v>98.4</v>
      </c>
      <c r="E39" s="633">
        <v>1</v>
      </c>
      <c r="F39" s="676" t="s">
        <v>3922</v>
      </c>
    </row>
    <row r="40" spans="1:6" hidden="1" x14ac:dyDescent="0.25">
      <c r="A40" s="670">
        <v>2</v>
      </c>
      <c r="B40" s="630" t="s">
        <v>977</v>
      </c>
      <c r="C40" s="644" t="s">
        <v>1050</v>
      </c>
      <c r="D40" s="639">
        <v>98.3</v>
      </c>
      <c r="E40" s="633">
        <v>1</v>
      </c>
      <c r="F40" s="677" t="s">
        <v>3922</v>
      </c>
    </row>
    <row r="41" spans="1:6" hidden="1" x14ac:dyDescent="0.25">
      <c r="A41" s="670">
        <v>2</v>
      </c>
      <c r="B41" s="630" t="s">
        <v>1507</v>
      </c>
      <c r="C41" s="644" t="s">
        <v>1508</v>
      </c>
      <c r="D41" s="640">
        <v>92.95</v>
      </c>
      <c r="E41" s="633">
        <v>1</v>
      </c>
      <c r="F41" s="677" t="s">
        <v>3922</v>
      </c>
    </row>
    <row r="42" spans="1:6" hidden="1" x14ac:dyDescent="0.25">
      <c r="A42" s="671">
        <v>2</v>
      </c>
      <c r="B42" s="635" t="s">
        <v>2889</v>
      </c>
      <c r="C42" s="645" t="s">
        <v>1508</v>
      </c>
      <c r="D42" s="640">
        <v>88.19</v>
      </c>
      <c r="E42" s="633">
        <v>1</v>
      </c>
      <c r="F42" s="677" t="s">
        <v>3922</v>
      </c>
    </row>
    <row r="43" spans="1:6" hidden="1" x14ac:dyDescent="0.25">
      <c r="A43" s="671">
        <v>2</v>
      </c>
      <c r="B43" s="635" t="s">
        <v>2889</v>
      </c>
      <c r="C43" s="645" t="s">
        <v>3825</v>
      </c>
      <c r="D43" s="640">
        <v>74.59</v>
      </c>
      <c r="E43" s="633">
        <v>1</v>
      </c>
      <c r="F43" s="677" t="s">
        <v>3922</v>
      </c>
    </row>
    <row r="44" spans="1:6" hidden="1" x14ac:dyDescent="0.25">
      <c r="A44" s="668">
        <v>1</v>
      </c>
      <c r="B44" s="630" t="s">
        <v>492</v>
      </c>
      <c r="C44" s="644" t="s">
        <v>3826</v>
      </c>
      <c r="D44" s="631">
        <v>46.56</v>
      </c>
      <c r="E44" s="633">
        <v>1</v>
      </c>
      <c r="F44" s="676" t="s">
        <v>3922</v>
      </c>
    </row>
    <row r="45" spans="1:6" hidden="1" x14ac:dyDescent="0.25">
      <c r="A45" s="668">
        <v>1</v>
      </c>
      <c r="B45" s="630" t="s">
        <v>37</v>
      </c>
      <c r="C45" s="644" t="s">
        <v>407</v>
      </c>
      <c r="D45" s="631">
        <v>6.89</v>
      </c>
      <c r="E45" s="633">
        <v>3</v>
      </c>
      <c r="F45" s="676" t="s">
        <v>3922</v>
      </c>
    </row>
    <row r="46" spans="1:6" hidden="1" x14ac:dyDescent="0.25">
      <c r="A46" s="670">
        <v>2</v>
      </c>
      <c r="B46" s="630" t="s">
        <v>37</v>
      </c>
      <c r="C46" s="644" t="s">
        <v>405</v>
      </c>
      <c r="D46" s="640">
        <v>11.84</v>
      </c>
      <c r="E46" s="641">
        <v>6</v>
      </c>
      <c r="F46" s="677" t="s">
        <v>3922</v>
      </c>
    </row>
    <row r="47" spans="1:6" hidden="1" x14ac:dyDescent="0.25">
      <c r="A47" s="670">
        <v>2</v>
      </c>
      <c r="B47" s="630" t="s">
        <v>37</v>
      </c>
      <c r="C47" s="644" t="s">
        <v>402</v>
      </c>
      <c r="D47" s="640">
        <v>11.16</v>
      </c>
      <c r="E47" s="641">
        <v>3</v>
      </c>
      <c r="F47" s="678" t="s">
        <v>3922</v>
      </c>
    </row>
    <row r="48" spans="1:6" hidden="1" x14ac:dyDescent="0.25">
      <c r="A48" s="668">
        <v>1</v>
      </c>
      <c r="B48" s="630" t="s">
        <v>37</v>
      </c>
      <c r="C48" s="644" t="s">
        <v>406</v>
      </c>
      <c r="D48" s="631">
        <v>6.89</v>
      </c>
      <c r="E48" s="633">
        <v>3</v>
      </c>
      <c r="F48" s="676" t="s">
        <v>3922</v>
      </c>
    </row>
    <row r="49" spans="1:7" hidden="1" x14ac:dyDescent="0.25">
      <c r="A49" s="668">
        <v>1</v>
      </c>
      <c r="B49" s="630" t="s">
        <v>37</v>
      </c>
      <c r="C49" s="644" t="s">
        <v>403</v>
      </c>
      <c r="D49" s="631">
        <v>11.84</v>
      </c>
      <c r="E49" s="633">
        <v>6</v>
      </c>
      <c r="F49" s="676" t="s">
        <v>3922</v>
      </c>
    </row>
    <row r="50" spans="1:7" hidden="1" x14ac:dyDescent="0.25">
      <c r="A50" s="668">
        <v>1</v>
      </c>
      <c r="B50" s="630" t="s">
        <v>37</v>
      </c>
      <c r="C50" s="644" t="s">
        <v>411</v>
      </c>
      <c r="D50" s="631">
        <v>11.16</v>
      </c>
      <c r="E50" s="633">
        <v>5</v>
      </c>
      <c r="F50" s="676" t="s">
        <v>3922</v>
      </c>
    </row>
    <row r="51" spans="1:7" hidden="1" x14ac:dyDescent="0.25">
      <c r="A51" s="670">
        <v>2</v>
      </c>
      <c r="B51" s="630" t="s">
        <v>37</v>
      </c>
      <c r="C51" s="644" t="s">
        <v>411</v>
      </c>
      <c r="D51" s="640">
        <v>11.16</v>
      </c>
      <c r="E51" s="641">
        <v>1</v>
      </c>
      <c r="F51" s="678" t="s">
        <v>3922</v>
      </c>
    </row>
    <row r="52" spans="1:7" hidden="1" x14ac:dyDescent="0.25">
      <c r="A52" s="668">
        <v>1</v>
      </c>
      <c r="B52" s="630" t="s">
        <v>37</v>
      </c>
      <c r="C52" s="644" t="s">
        <v>400</v>
      </c>
      <c r="D52" s="631">
        <v>6.89</v>
      </c>
      <c r="E52" s="633">
        <v>3</v>
      </c>
      <c r="F52" s="676" t="s">
        <v>3922</v>
      </c>
    </row>
    <row r="53" spans="1:7" hidden="1" x14ac:dyDescent="0.25">
      <c r="A53" s="668">
        <v>1</v>
      </c>
      <c r="B53" s="630" t="s">
        <v>37</v>
      </c>
      <c r="C53" s="644" t="s">
        <v>404</v>
      </c>
      <c r="D53" s="631">
        <v>11.84</v>
      </c>
      <c r="E53" s="633">
        <v>2</v>
      </c>
      <c r="F53" s="676" t="s">
        <v>3922</v>
      </c>
    </row>
    <row r="54" spans="1:7" hidden="1" x14ac:dyDescent="0.25">
      <c r="A54" s="670">
        <v>2</v>
      </c>
      <c r="B54" s="630" t="s">
        <v>37</v>
      </c>
      <c r="C54" s="644" t="s">
        <v>404</v>
      </c>
      <c r="D54" s="640">
        <v>11.84</v>
      </c>
      <c r="E54" s="641">
        <v>3</v>
      </c>
      <c r="F54" s="678" t="s">
        <v>3922</v>
      </c>
    </row>
    <row r="55" spans="1:7" hidden="1" x14ac:dyDescent="0.25">
      <c r="A55" s="668">
        <v>1</v>
      </c>
      <c r="B55" s="630" t="s">
        <v>37</v>
      </c>
      <c r="C55" s="644" t="s">
        <v>401</v>
      </c>
      <c r="D55" s="631">
        <v>11.16</v>
      </c>
      <c r="E55" s="633">
        <v>3</v>
      </c>
      <c r="F55" s="676" t="s">
        <v>3922</v>
      </c>
    </row>
    <row r="56" spans="1:7" hidden="1" x14ac:dyDescent="0.25">
      <c r="A56" s="670">
        <v>2</v>
      </c>
      <c r="B56" s="630" t="s">
        <v>37</v>
      </c>
      <c r="C56" s="644" t="s">
        <v>401</v>
      </c>
      <c r="D56" s="640">
        <v>11.16</v>
      </c>
      <c r="E56" s="641">
        <v>1</v>
      </c>
      <c r="F56" s="678" t="s">
        <v>3922</v>
      </c>
      <c r="G56" s="659"/>
    </row>
    <row r="57" spans="1:7" hidden="1" x14ac:dyDescent="0.25">
      <c r="A57" s="670">
        <v>2</v>
      </c>
      <c r="B57" s="630" t="s">
        <v>2362</v>
      </c>
      <c r="C57" s="644" t="s">
        <v>2425</v>
      </c>
      <c r="D57" s="640">
        <v>37</v>
      </c>
      <c r="E57" s="633">
        <v>1</v>
      </c>
      <c r="F57" s="678" t="s">
        <v>3922</v>
      </c>
    </row>
    <row r="58" spans="1:7" hidden="1" x14ac:dyDescent="0.25">
      <c r="A58" s="670">
        <v>2</v>
      </c>
      <c r="B58" s="630" t="s">
        <v>2424</v>
      </c>
      <c r="C58" s="644" t="s">
        <v>2425</v>
      </c>
      <c r="D58" s="640">
        <v>37</v>
      </c>
      <c r="E58" s="633">
        <v>3</v>
      </c>
      <c r="F58" s="678" t="s">
        <v>3922</v>
      </c>
    </row>
    <row r="59" spans="1:7" hidden="1" x14ac:dyDescent="0.25">
      <c r="A59" s="669">
        <v>2</v>
      </c>
      <c r="B59" s="635" t="s">
        <v>2362</v>
      </c>
      <c r="C59" s="645" t="s">
        <v>2425</v>
      </c>
      <c r="D59" s="640">
        <v>38.799999999999997</v>
      </c>
      <c r="E59" s="633">
        <v>1</v>
      </c>
      <c r="F59" s="678" t="s">
        <v>3922</v>
      </c>
    </row>
    <row r="60" spans="1:7" hidden="1" x14ac:dyDescent="0.25">
      <c r="A60" s="669">
        <v>2</v>
      </c>
      <c r="B60" s="635" t="s">
        <v>2362</v>
      </c>
      <c r="C60" s="645" t="s">
        <v>2425</v>
      </c>
      <c r="D60" s="640">
        <v>41.06</v>
      </c>
      <c r="E60" s="633">
        <v>5</v>
      </c>
      <c r="F60" s="678" t="s">
        <v>3922</v>
      </c>
    </row>
    <row r="61" spans="1:7" hidden="1" x14ac:dyDescent="0.25">
      <c r="A61" s="670">
        <v>2</v>
      </c>
      <c r="B61" s="630" t="s">
        <v>1466</v>
      </c>
      <c r="C61" s="644" t="s">
        <v>1472</v>
      </c>
      <c r="D61" s="640">
        <v>52.12</v>
      </c>
      <c r="E61" s="633">
        <v>1</v>
      </c>
      <c r="F61" s="678" t="s">
        <v>3922</v>
      </c>
    </row>
    <row r="62" spans="1:7" hidden="1" x14ac:dyDescent="0.25">
      <c r="A62" s="670">
        <v>2</v>
      </c>
      <c r="B62" s="630" t="s">
        <v>1466</v>
      </c>
      <c r="C62" s="644" t="s">
        <v>1472</v>
      </c>
      <c r="D62" s="640">
        <v>52.12</v>
      </c>
      <c r="E62" s="633">
        <v>1</v>
      </c>
      <c r="F62" s="678" t="s">
        <v>3922</v>
      </c>
    </row>
    <row r="63" spans="1:7" hidden="1" x14ac:dyDescent="0.25">
      <c r="A63" s="671">
        <v>2</v>
      </c>
      <c r="B63" s="635" t="s">
        <v>2861</v>
      </c>
      <c r="C63" s="645" t="s">
        <v>1472</v>
      </c>
      <c r="D63" s="640">
        <v>52.12</v>
      </c>
      <c r="E63" s="633">
        <v>2</v>
      </c>
      <c r="F63" s="678" t="s">
        <v>3922</v>
      </c>
    </row>
    <row r="64" spans="1:7" hidden="1" x14ac:dyDescent="0.25">
      <c r="A64" s="669">
        <v>2</v>
      </c>
      <c r="B64" s="635" t="s">
        <v>3645</v>
      </c>
      <c r="C64" s="645" t="s">
        <v>1472</v>
      </c>
      <c r="D64" s="640">
        <v>52.86</v>
      </c>
      <c r="E64" s="633">
        <v>1</v>
      </c>
      <c r="F64" s="678" t="s">
        <v>3922</v>
      </c>
    </row>
    <row r="65" spans="1:7" hidden="1" x14ac:dyDescent="0.25">
      <c r="A65" s="668">
        <v>1</v>
      </c>
      <c r="B65" s="630" t="s">
        <v>3023</v>
      </c>
      <c r="C65" s="644" t="s">
        <v>1477</v>
      </c>
      <c r="D65" s="466">
        <v>52.86</v>
      </c>
      <c r="E65" s="632">
        <v>1</v>
      </c>
      <c r="F65" s="676" t="s">
        <v>3922</v>
      </c>
      <c r="G65" s="653"/>
    </row>
    <row r="66" spans="1:7" hidden="1" x14ac:dyDescent="0.25">
      <c r="A66" s="668">
        <v>1</v>
      </c>
      <c r="B66" s="630" t="s">
        <v>3029</v>
      </c>
      <c r="C66" s="644" t="s">
        <v>1477</v>
      </c>
      <c r="D66" s="466">
        <v>52.86</v>
      </c>
      <c r="E66" s="632">
        <v>3</v>
      </c>
      <c r="F66" s="676" t="s">
        <v>3922</v>
      </c>
    </row>
    <row r="67" spans="1:7" hidden="1" x14ac:dyDescent="0.25">
      <c r="A67" s="669">
        <v>2</v>
      </c>
      <c r="B67" s="635" t="s">
        <v>3023</v>
      </c>
      <c r="C67" s="645" t="s">
        <v>1477</v>
      </c>
      <c r="D67" s="640">
        <v>52.86</v>
      </c>
      <c r="E67" s="633">
        <v>1</v>
      </c>
      <c r="F67" s="678" t="s">
        <v>3922</v>
      </c>
    </row>
    <row r="68" spans="1:7" hidden="1" x14ac:dyDescent="0.25">
      <c r="A68" s="669">
        <v>2</v>
      </c>
      <c r="B68" s="635" t="s">
        <v>3029</v>
      </c>
      <c r="C68" s="645" t="s">
        <v>1477</v>
      </c>
      <c r="D68" s="640">
        <v>52.86</v>
      </c>
      <c r="E68" s="633">
        <v>1</v>
      </c>
      <c r="F68" s="678" t="s">
        <v>3922</v>
      </c>
    </row>
    <row r="69" spans="1:7" hidden="1" x14ac:dyDescent="0.25">
      <c r="A69" s="669">
        <v>2</v>
      </c>
      <c r="B69" s="635" t="s">
        <v>3645</v>
      </c>
      <c r="C69" s="645" t="s">
        <v>1477</v>
      </c>
      <c r="D69" s="640">
        <v>52.86</v>
      </c>
      <c r="E69" s="633">
        <v>1</v>
      </c>
      <c r="F69" s="678" t="s">
        <v>3922</v>
      </c>
    </row>
    <row r="70" spans="1:7" hidden="1" x14ac:dyDescent="0.25">
      <c r="A70" s="668">
        <v>1</v>
      </c>
      <c r="B70" s="630" t="s">
        <v>1466</v>
      </c>
      <c r="C70" s="644" t="s">
        <v>1419</v>
      </c>
      <c r="D70" s="466">
        <v>52.86</v>
      </c>
      <c r="E70" s="633">
        <v>4</v>
      </c>
      <c r="F70" s="676" t="s">
        <v>3922</v>
      </c>
    </row>
    <row r="71" spans="1:7" hidden="1" x14ac:dyDescent="0.25">
      <c r="A71" s="668">
        <v>1</v>
      </c>
      <c r="B71" s="630" t="s">
        <v>2861</v>
      </c>
      <c r="C71" s="644" t="s">
        <v>1419</v>
      </c>
      <c r="D71" s="631">
        <v>52.12</v>
      </c>
      <c r="E71" s="633">
        <v>1</v>
      </c>
      <c r="F71" s="676" t="s">
        <v>3922</v>
      </c>
    </row>
    <row r="72" spans="1:7" hidden="1" x14ac:dyDescent="0.25">
      <c r="A72" s="670">
        <v>2</v>
      </c>
      <c r="B72" s="638" t="s">
        <v>1466</v>
      </c>
      <c r="C72" s="647" t="s">
        <v>1419</v>
      </c>
      <c r="D72" s="640">
        <v>52.86</v>
      </c>
      <c r="E72" s="632">
        <v>1</v>
      </c>
      <c r="F72" s="678" t="s">
        <v>3922</v>
      </c>
    </row>
    <row r="73" spans="1:7" hidden="1" x14ac:dyDescent="0.25">
      <c r="A73" s="670">
        <v>2</v>
      </c>
      <c r="B73" s="630" t="s">
        <v>1414</v>
      </c>
      <c r="C73" s="644" t="s">
        <v>1419</v>
      </c>
      <c r="D73" s="639">
        <v>55.82</v>
      </c>
      <c r="E73" s="633">
        <v>1</v>
      </c>
      <c r="F73" s="678" t="s">
        <v>3922</v>
      </c>
    </row>
    <row r="74" spans="1:7" hidden="1" x14ac:dyDescent="0.25">
      <c r="A74" s="669">
        <v>2</v>
      </c>
      <c r="B74" s="635" t="s">
        <v>3023</v>
      </c>
      <c r="C74" s="645" t="s">
        <v>1419</v>
      </c>
      <c r="D74" s="640">
        <v>52.86</v>
      </c>
      <c r="E74" s="633">
        <v>1</v>
      </c>
      <c r="F74" s="678" t="s">
        <v>3922</v>
      </c>
    </row>
    <row r="75" spans="1:7" hidden="1" x14ac:dyDescent="0.25">
      <c r="A75" s="669">
        <v>2</v>
      </c>
      <c r="B75" s="635" t="s">
        <v>3645</v>
      </c>
      <c r="C75" s="645" t="s">
        <v>1419</v>
      </c>
      <c r="D75" s="640">
        <v>52.86</v>
      </c>
      <c r="E75" s="633">
        <v>2</v>
      </c>
      <c r="F75" s="678" t="s">
        <v>3922</v>
      </c>
    </row>
    <row r="76" spans="1:7" hidden="1" x14ac:dyDescent="0.25">
      <c r="A76" s="668">
        <v>1</v>
      </c>
      <c r="B76" s="630" t="s">
        <v>3029</v>
      </c>
      <c r="C76" s="644" t="s">
        <v>1442</v>
      </c>
      <c r="D76" s="466">
        <v>52.86</v>
      </c>
      <c r="E76" s="632">
        <v>1</v>
      </c>
      <c r="F76" s="676" t="s">
        <v>3922</v>
      </c>
    </row>
    <row r="77" spans="1:7" hidden="1" x14ac:dyDescent="0.25">
      <c r="A77" s="668">
        <v>1</v>
      </c>
      <c r="B77" s="630" t="s">
        <v>3029</v>
      </c>
      <c r="C77" s="644" t="s">
        <v>1442</v>
      </c>
      <c r="D77" s="466">
        <v>52.86</v>
      </c>
      <c r="E77" s="632">
        <v>1</v>
      </c>
      <c r="F77" s="676" t="s">
        <v>3922</v>
      </c>
    </row>
    <row r="78" spans="1:7" hidden="1" x14ac:dyDescent="0.25">
      <c r="A78" s="670">
        <v>2</v>
      </c>
      <c r="B78" s="630" t="s">
        <v>2036</v>
      </c>
      <c r="C78" s="644" t="s">
        <v>1442</v>
      </c>
      <c r="D78" s="640">
        <v>52.12</v>
      </c>
      <c r="E78" s="633">
        <v>7</v>
      </c>
      <c r="F78" s="678" t="s">
        <v>3922</v>
      </c>
    </row>
    <row r="79" spans="1:7" hidden="1" x14ac:dyDescent="0.25">
      <c r="A79" s="670">
        <v>2</v>
      </c>
      <c r="B79" s="630" t="s">
        <v>1466</v>
      </c>
      <c r="C79" s="644" t="s">
        <v>1442</v>
      </c>
      <c r="D79" s="640">
        <v>52.12</v>
      </c>
      <c r="E79" s="633">
        <v>2</v>
      </c>
      <c r="F79" s="678" t="s">
        <v>3922</v>
      </c>
    </row>
    <row r="80" spans="1:7" hidden="1" x14ac:dyDescent="0.25">
      <c r="A80" s="670">
        <v>2</v>
      </c>
      <c r="B80" s="630" t="s">
        <v>1414</v>
      </c>
      <c r="C80" s="644" t="s">
        <v>1442</v>
      </c>
      <c r="D80" s="640">
        <v>52.12</v>
      </c>
      <c r="E80" s="633">
        <v>1</v>
      </c>
      <c r="F80" s="678" t="s">
        <v>3922</v>
      </c>
    </row>
    <row r="81" spans="1:6" hidden="1" x14ac:dyDescent="0.25">
      <c r="A81" s="669">
        <v>2</v>
      </c>
      <c r="B81" s="635" t="s">
        <v>3335</v>
      </c>
      <c r="C81" s="645" t="s">
        <v>1442</v>
      </c>
      <c r="D81" s="640">
        <v>58.36</v>
      </c>
      <c r="E81" s="633">
        <v>1</v>
      </c>
      <c r="F81" s="678" t="s">
        <v>3922</v>
      </c>
    </row>
    <row r="82" spans="1:6" hidden="1" x14ac:dyDescent="0.25">
      <c r="A82" s="668">
        <v>1</v>
      </c>
      <c r="B82" s="630" t="s">
        <v>2965</v>
      </c>
      <c r="C82" s="644" t="s">
        <v>3827</v>
      </c>
      <c r="D82" s="466">
        <v>41.06</v>
      </c>
      <c r="E82" s="633">
        <v>2</v>
      </c>
      <c r="F82" s="676" t="s">
        <v>3922</v>
      </c>
    </row>
    <row r="83" spans="1:6" hidden="1" x14ac:dyDescent="0.25">
      <c r="A83" s="671">
        <v>2</v>
      </c>
      <c r="B83" s="635" t="s">
        <v>2965</v>
      </c>
      <c r="C83" s="645" t="s">
        <v>3827</v>
      </c>
      <c r="D83" s="640">
        <v>39.119999999999997</v>
      </c>
      <c r="E83" s="633">
        <v>1</v>
      </c>
      <c r="F83" s="678" t="s">
        <v>3922</v>
      </c>
    </row>
    <row r="84" spans="1:6" hidden="1" x14ac:dyDescent="0.25">
      <c r="A84" s="669">
        <v>2</v>
      </c>
      <c r="B84" s="635" t="s">
        <v>2965</v>
      </c>
      <c r="C84" s="645" t="s">
        <v>3827</v>
      </c>
      <c r="D84" s="640">
        <v>41.06</v>
      </c>
      <c r="E84" s="633">
        <v>4</v>
      </c>
      <c r="F84" s="678" t="s">
        <v>3922</v>
      </c>
    </row>
    <row r="85" spans="1:6" hidden="1" x14ac:dyDescent="0.25">
      <c r="A85" s="670">
        <v>2</v>
      </c>
      <c r="B85" s="630" t="s">
        <v>1162</v>
      </c>
      <c r="C85" s="644" t="s">
        <v>1187</v>
      </c>
      <c r="D85" s="639">
        <v>51.41</v>
      </c>
      <c r="E85" s="633">
        <v>1</v>
      </c>
      <c r="F85" s="678" t="s">
        <v>3922</v>
      </c>
    </row>
    <row r="86" spans="1:6" hidden="1" x14ac:dyDescent="0.25">
      <c r="A86" s="668">
        <v>1</v>
      </c>
      <c r="B86" s="630" t="s">
        <v>2965</v>
      </c>
      <c r="C86" s="644" t="s">
        <v>3828</v>
      </c>
      <c r="D86" s="466">
        <v>41.06</v>
      </c>
      <c r="E86" s="633">
        <v>3</v>
      </c>
      <c r="F86" s="676" t="s">
        <v>3922</v>
      </c>
    </row>
    <row r="87" spans="1:6" hidden="1" x14ac:dyDescent="0.25">
      <c r="A87" s="671">
        <v>2</v>
      </c>
      <c r="B87" s="635" t="s">
        <v>2965</v>
      </c>
      <c r="C87" s="645" t="s">
        <v>3828</v>
      </c>
      <c r="D87" s="640">
        <v>39.119999999999997</v>
      </c>
      <c r="E87" s="633">
        <v>3</v>
      </c>
      <c r="F87" s="678" t="s">
        <v>3922</v>
      </c>
    </row>
    <row r="88" spans="1:6" hidden="1" x14ac:dyDescent="0.25">
      <c r="A88" s="669">
        <v>2</v>
      </c>
      <c r="B88" s="635" t="s">
        <v>2965</v>
      </c>
      <c r="C88" s="645" t="s">
        <v>3828</v>
      </c>
      <c r="D88" s="640">
        <v>41.06</v>
      </c>
      <c r="E88" s="633">
        <v>1</v>
      </c>
      <c r="F88" s="678" t="s">
        <v>3922</v>
      </c>
    </row>
    <row r="89" spans="1:6" hidden="1" x14ac:dyDescent="0.25">
      <c r="A89" s="668">
        <v>1</v>
      </c>
      <c r="B89" s="630" t="s">
        <v>3166</v>
      </c>
      <c r="C89" s="644" t="s">
        <v>3167</v>
      </c>
      <c r="D89" s="631">
        <v>82</v>
      </c>
      <c r="E89" s="633">
        <v>22</v>
      </c>
      <c r="F89" s="676" t="s">
        <v>3922</v>
      </c>
    </row>
    <row r="90" spans="1:6" hidden="1" x14ac:dyDescent="0.25">
      <c r="A90" s="670">
        <v>2</v>
      </c>
      <c r="B90" s="630" t="s">
        <v>144</v>
      </c>
      <c r="C90" s="644" t="s">
        <v>191</v>
      </c>
      <c r="D90" s="639">
        <v>33.47</v>
      </c>
      <c r="E90" s="633">
        <v>1</v>
      </c>
      <c r="F90" s="678" t="s">
        <v>3922</v>
      </c>
    </row>
    <row r="91" spans="1:6" hidden="1" x14ac:dyDescent="0.25">
      <c r="A91" s="670">
        <v>2</v>
      </c>
      <c r="B91" s="179" t="s">
        <v>1629</v>
      </c>
      <c r="C91" s="648" t="s">
        <v>3829</v>
      </c>
      <c r="D91" s="640">
        <v>41.73</v>
      </c>
      <c r="E91" s="641">
        <v>2</v>
      </c>
      <c r="F91" s="678" t="s">
        <v>3922</v>
      </c>
    </row>
    <row r="92" spans="1:6" hidden="1" x14ac:dyDescent="0.25">
      <c r="A92" s="670">
        <v>2</v>
      </c>
      <c r="B92" s="630" t="s">
        <v>1964</v>
      </c>
      <c r="C92" s="644" t="s">
        <v>1965</v>
      </c>
      <c r="D92" s="639">
        <v>39</v>
      </c>
      <c r="E92" s="633">
        <v>2</v>
      </c>
      <c r="F92" s="678" t="s">
        <v>3922</v>
      </c>
    </row>
    <row r="93" spans="1:6" hidden="1" x14ac:dyDescent="0.25">
      <c r="A93" s="669">
        <v>2</v>
      </c>
      <c r="B93" s="635" t="s">
        <v>3166</v>
      </c>
      <c r="C93" s="645" t="s">
        <v>3381</v>
      </c>
      <c r="D93" s="640"/>
      <c r="E93" s="633">
        <v>2</v>
      </c>
      <c r="F93" s="678" t="s">
        <v>3922</v>
      </c>
    </row>
    <row r="94" spans="1:6" hidden="1" x14ac:dyDescent="0.25">
      <c r="A94" s="668">
        <v>1</v>
      </c>
      <c r="B94" s="630" t="s">
        <v>842</v>
      </c>
      <c r="C94" s="644" t="s">
        <v>723</v>
      </c>
      <c r="D94" s="466">
        <v>6.32</v>
      </c>
      <c r="E94" s="632">
        <v>2</v>
      </c>
      <c r="F94" s="676" t="s">
        <v>3922</v>
      </c>
    </row>
    <row r="95" spans="1:6" hidden="1" x14ac:dyDescent="0.25">
      <c r="A95" s="668">
        <v>1</v>
      </c>
      <c r="B95" s="630" t="s">
        <v>842</v>
      </c>
      <c r="C95" s="644" t="s">
        <v>1693</v>
      </c>
      <c r="D95" s="466">
        <v>6.32</v>
      </c>
      <c r="E95" s="633">
        <v>1</v>
      </c>
      <c r="F95" s="676" t="s">
        <v>3922</v>
      </c>
    </row>
    <row r="96" spans="1:6" hidden="1" x14ac:dyDescent="0.25">
      <c r="A96" s="668">
        <v>1</v>
      </c>
      <c r="B96" s="630" t="s">
        <v>842</v>
      </c>
      <c r="C96" s="644" t="s">
        <v>1690</v>
      </c>
      <c r="D96" s="466">
        <v>8.15</v>
      </c>
      <c r="E96" s="633">
        <v>1</v>
      </c>
      <c r="F96" s="676" t="s">
        <v>3922</v>
      </c>
    </row>
    <row r="97" spans="1:6" hidden="1" x14ac:dyDescent="0.25">
      <c r="A97" s="668">
        <v>1</v>
      </c>
      <c r="B97" s="630" t="s">
        <v>1589</v>
      </c>
      <c r="C97" s="644" t="s">
        <v>1594</v>
      </c>
      <c r="D97" s="466">
        <v>6.32</v>
      </c>
      <c r="E97" s="633">
        <v>1</v>
      </c>
      <c r="F97" s="676" t="s">
        <v>3922</v>
      </c>
    </row>
    <row r="98" spans="1:6" hidden="1" x14ac:dyDescent="0.25">
      <c r="A98" s="670">
        <v>2</v>
      </c>
      <c r="B98" s="630" t="s">
        <v>1168</v>
      </c>
      <c r="C98" s="644" t="s">
        <v>1623</v>
      </c>
      <c r="D98" s="640">
        <v>10.39</v>
      </c>
      <c r="E98" s="633">
        <v>2</v>
      </c>
      <c r="F98" s="678" t="s">
        <v>3922</v>
      </c>
    </row>
    <row r="99" spans="1:6" hidden="1" x14ac:dyDescent="0.25">
      <c r="A99" s="670">
        <v>2</v>
      </c>
      <c r="B99" s="630" t="s">
        <v>1168</v>
      </c>
      <c r="C99" s="644" t="s">
        <v>3830</v>
      </c>
      <c r="D99" s="640">
        <v>10.39</v>
      </c>
      <c r="E99" s="633">
        <v>1</v>
      </c>
      <c r="F99" s="678" t="s">
        <v>3922</v>
      </c>
    </row>
    <row r="100" spans="1:6" hidden="1" x14ac:dyDescent="0.25">
      <c r="A100" s="668">
        <v>1</v>
      </c>
      <c r="B100" s="630" t="s">
        <v>1589</v>
      </c>
      <c r="C100" s="644" t="s">
        <v>1689</v>
      </c>
      <c r="D100" s="466">
        <v>6.49</v>
      </c>
      <c r="E100" s="633">
        <v>2</v>
      </c>
      <c r="F100" s="676" t="s">
        <v>3922</v>
      </c>
    </row>
    <row r="101" spans="1:6" hidden="1" x14ac:dyDescent="0.25">
      <c r="A101" s="671">
        <v>2</v>
      </c>
      <c r="B101" s="635" t="s">
        <v>2559</v>
      </c>
      <c r="C101" s="645" t="s">
        <v>2690</v>
      </c>
      <c r="D101" s="640">
        <v>9.56</v>
      </c>
      <c r="E101" s="633">
        <v>2</v>
      </c>
      <c r="F101" s="678" t="s">
        <v>3922</v>
      </c>
    </row>
    <row r="102" spans="1:6" hidden="1" x14ac:dyDescent="0.25">
      <c r="A102" s="668">
        <v>1</v>
      </c>
      <c r="B102" s="630" t="s">
        <v>2559</v>
      </c>
      <c r="C102" s="644" t="s">
        <v>2666</v>
      </c>
      <c r="D102" s="466">
        <v>9.56</v>
      </c>
      <c r="E102" s="633">
        <v>1</v>
      </c>
      <c r="F102" s="676" t="s">
        <v>3922</v>
      </c>
    </row>
    <row r="103" spans="1:6" hidden="1" x14ac:dyDescent="0.25">
      <c r="A103" s="669">
        <v>2</v>
      </c>
      <c r="B103" s="635" t="s">
        <v>3411</v>
      </c>
      <c r="C103" s="645" t="s">
        <v>3501</v>
      </c>
      <c r="D103" s="640">
        <v>8.68</v>
      </c>
      <c r="E103" s="633">
        <v>2</v>
      </c>
      <c r="F103" s="678" t="s">
        <v>3922</v>
      </c>
    </row>
    <row r="104" spans="1:6" hidden="1" x14ac:dyDescent="0.25">
      <c r="A104" s="669">
        <v>2</v>
      </c>
      <c r="B104" s="635" t="s">
        <v>3411</v>
      </c>
      <c r="C104" s="645" t="s">
        <v>3499</v>
      </c>
      <c r="D104" s="640">
        <v>8.68</v>
      </c>
      <c r="E104" s="633">
        <v>1</v>
      </c>
      <c r="F104" s="678" t="s">
        <v>3922</v>
      </c>
    </row>
    <row r="105" spans="1:6" hidden="1" x14ac:dyDescent="0.25">
      <c r="A105" s="668">
        <v>1</v>
      </c>
      <c r="B105" s="630" t="s">
        <v>479</v>
      </c>
      <c r="C105" s="644" t="s">
        <v>489</v>
      </c>
      <c r="D105" s="466">
        <v>7.52</v>
      </c>
      <c r="E105" s="633">
        <v>1</v>
      </c>
      <c r="F105" s="676" t="s">
        <v>3922</v>
      </c>
    </row>
    <row r="106" spans="1:6" hidden="1" x14ac:dyDescent="0.25">
      <c r="A106" s="670">
        <v>2</v>
      </c>
      <c r="B106" s="630" t="s">
        <v>1227</v>
      </c>
      <c r="C106" s="644" t="s">
        <v>1228</v>
      </c>
      <c r="D106" s="640">
        <v>3.92</v>
      </c>
      <c r="E106" s="633">
        <v>8</v>
      </c>
      <c r="F106" s="678" t="s">
        <v>3922</v>
      </c>
    </row>
    <row r="107" spans="1:6" hidden="1" x14ac:dyDescent="0.25">
      <c r="A107" s="670">
        <v>2</v>
      </c>
      <c r="B107" s="630" t="s">
        <v>1227</v>
      </c>
      <c r="C107" s="644" t="s">
        <v>1230</v>
      </c>
      <c r="D107" s="640">
        <v>3.92</v>
      </c>
      <c r="E107" s="633">
        <v>9</v>
      </c>
      <c r="F107" s="678" t="s">
        <v>3922</v>
      </c>
    </row>
    <row r="108" spans="1:6" hidden="1" x14ac:dyDescent="0.25">
      <c r="A108" s="670">
        <v>2</v>
      </c>
      <c r="B108" s="630" t="s">
        <v>1217</v>
      </c>
      <c r="C108" s="644" t="s">
        <v>1219</v>
      </c>
      <c r="D108" s="640">
        <v>8</v>
      </c>
      <c r="E108" s="641">
        <v>2</v>
      </c>
      <c r="F108" s="678" t="s">
        <v>3922</v>
      </c>
    </row>
    <row r="109" spans="1:6" hidden="1" x14ac:dyDescent="0.25">
      <c r="A109" s="668">
        <v>1</v>
      </c>
      <c r="B109" s="630" t="s">
        <v>460</v>
      </c>
      <c r="C109" s="644" t="s">
        <v>476</v>
      </c>
      <c r="D109" s="631">
        <v>35.36</v>
      </c>
      <c r="E109" s="633">
        <v>5</v>
      </c>
      <c r="F109" s="676" t="s">
        <v>3922</v>
      </c>
    </row>
    <row r="110" spans="1:6" hidden="1" x14ac:dyDescent="0.25">
      <c r="A110" s="668">
        <v>1</v>
      </c>
      <c r="B110" s="630" t="s">
        <v>460</v>
      </c>
      <c r="C110" s="644" t="s">
        <v>461</v>
      </c>
      <c r="D110" s="631">
        <v>35.36</v>
      </c>
      <c r="E110" s="633">
        <v>4</v>
      </c>
      <c r="F110" s="676" t="s">
        <v>3922</v>
      </c>
    </row>
    <row r="111" spans="1:6" hidden="1" x14ac:dyDescent="0.25">
      <c r="A111" s="670">
        <v>2</v>
      </c>
      <c r="B111" s="630" t="s">
        <v>2159</v>
      </c>
      <c r="C111" s="644" t="s">
        <v>2199</v>
      </c>
      <c r="D111" s="640">
        <v>37.22</v>
      </c>
      <c r="E111" s="641">
        <v>1</v>
      </c>
      <c r="F111" s="678" t="s">
        <v>3922</v>
      </c>
    </row>
    <row r="112" spans="1:6" hidden="1" x14ac:dyDescent="0.25">
      <c r="A112" s="668">
        <v>1</v>
      </c>
      <c r="B112" s="630" t="s">
        <v>3491</v>
      </c>
      <c r="C112" s="644" t="s">
        <v>3832</v>
      </c>
      <c r="D112" s="631">
        <v>37.69</v>
      </c>
      <c r="E112" s="633">
        <v>7</v>
      </c>
      <c r="F112" s="676" t="s">
        <v>3922</v>
      </c>
    </row>
    <row r="113" spans="1:7" hidden="1" x14ac:dyDescent="0.25">
      <c r="A113" s="668">
        <v>1</v>
      </c>
      <c r="B113" s="630" t="s">
        <v>2397</v>
      </c>
      <c r="C113" s="644" t="s">
        <v>2402</v>
      </c>
      <c r="D113" s="466">
        <v>34</v>
      </c>
      <c r="E113" s="633">
        <v>34</v>
      </c>
      <c r="F113" s="676" t="s">
        <v>3922</v>
      </c>
    </row>
    <row r="114" spans="1:7" hidden="1" x14ac:dyDescent="0.25">
      <c r="A114" s="668">
        <v>1</v>
      </c>
      <c r="B114" s="630" t="s">
        <v>2397</v>
      </c>
      <c r="C114" s="644" t="s">
        <v>2402</v>
      </c>
      <c r="D114" s="466">
        <v>34</v>
      </c>
      <c r="E114" s="633">
        <v>9</v>
      </c>
      <c r="F114" s="676" t="s">
        <v>3922</v>
      </c>
    </row>
    <row r="115" spans="1:7" hidden="1" x14ac:dyDescent="0.25">
      <c r="A115" s="670">
        <v>2</v>
      </c>
      <c r="B115" s="630" t="s">
        <v>2397</v>
      </c>
      <c r="C115" s="644" t="s">
        <v>2402</v>
      </c>
      <c r="D115" s="640">
        <v>34.659999999999997</v>
      </c>
      <c r="E115" s="633">
        <v>4</v>
      </c>
      <c r="F115" s="678" t="s">
        <v>3922</v>
      </c>
    </row>
    <row r="116" spans="1:7" hidden="1" x14ac:dyDescent="0.25">
      <c r="A116" s="673">
        <v>1</v>
      </c>
      <c r="B116" s="634" t="s">
        <v>2397</v>
      </c>
      <c r="C116" s="649" t="s">
        <v>2404</v>
      </c>
      <c r="D116" s="466">
        <v>34</v>
      </c>
      <c r="E116" s="633">
        <v>4</v>
      </c>
      <c r="F116" s="676" t="s">
        <v>3922</v>
      </c>
      <c r="G116" s="653"/>
    </row>
    <row r="117" spans="1:7" hidden="1" x14ac:dyDescent="0.25">
      <c r="A117" s="668">
        <v>1</v>
      </c>
      <c r="B117" s="630" t="s">
        <v>2397</v>
      </c>
      <c r="C117" s="644" t="s">
        <v>2403</v>
      </c>
      <c r="D117" s="466">
        <v>34</v>
      </c>
      <c r="E117" s="633">
        <v>40</v>
      </c>
      <c r="F117" s="676" t="s">
        <v>3922</v>
      </c>
    </row>
    <row r="118" spans="1:7" hidden="1" x14ac:dyDescent="0.25">
      <c r="A118" s="668">
        <v>1</v>
      </c>
      <c r="B118" s="630" t="s">
        <v>2143</v>
      </c>
      <c r="C118" s="644" t="s">
        <v>2242</v>
      </c>
      <c r="D118" s="466">
        <v>34.71</v>
      </c>
      <c r="E118" s="633">
        <v>1</v>
      </c>
      <c r="F118" s="676" t="s">
        <v>3922</v>
      </c>
    </row>
    <row r="119" spans="1:7" hidden="1" x14ac:dyDescent="0.25">
      <c r="A119" s="670">
        <v>2</v>
      </c>
      <c r="B119" s="630" t="s">
        <v>3619</v>
      </c>
      <c r="C119" s="644" t="s">
        <v>3620</v>
      </c>
      <c r="D119" s="640">
        <v>18.079999999999998</v>
      </c>
      <c r="E119" s="633">
        <v>1</v>
      </c>
      <c r="F119" s="678" t="s">
        <v>3922</v>
      </c>
    </row>
    <row r="120" spans="1:7" hidden="1" x14ac:dyDescent="0.25">
      <c r="A120" s="668">
        <v>1</v>
      </c>
      <c r="B120" s="630" t="s">
        <v>1309</v>
      </c>
      <c r="C120" s="644" t="s">
        <v>1312</v>
      </c>
      <c r="D120" s="466">
        <v>40.11</v>
      </c>
      <c r="E120" s="633">
        <v>2</v>
      </c>
      <c r="F120" s="676" t="s">
        <v>3922</v>
      </c>
    </row>
    <row r="121" spans="1:7" hidden="1" x14ac:dyDescent="0.25">
      <c r="A121" s="670">
        <v>2</v>
      </c>
      <c r="B121" s="630" t="s">
        <v>1309</v>
      </c>
      <c r="C121" s="644" t="s">
        <v>1312</v>
      </c>
      <c r="D121" s="640">
        <v>40.11</v>
      </c>
      <c r="E121" s="633">
        <v>1</v>
      </c>
      <c r="F121" s="678" t="s">
        <v>3922</v>
      </c>
    </row>
    <row r="122" spans="1:7" hidden="1" x14ac:dyDescent="0.25">
      <c r="A122" s="670">
        <v>2</v>
      </c>
      <c r="B122" s="630" t="s">
        <v>1309</v>
      </c>
      <c r="C122" s="644" t="s">
        <v>1312</v>
      </c>
      <c r="D122" s="640">
        <v>40.11</v>
      </c>
      <c r="E122" s="633">
        <v>1</v>
      </c>
      <c r="F122" s="678" t="s">
        <v>3922</v>
      </c>
    </row>
    <row r="123" spans="1:7" hidden="1" x14ac:dyDescent="0.25">
      <c r="A123" s="671">
        <v>2</v>
      </c>
      <c r="B123" s="635" t="s">
        <v>2873</v>
      </c>
      <c r="C123" s="645" t="s">
        <v>2175</v>
      </c>
      <c r="D123" s="640">
        <v>32.130000000000003</v>
      </c>
      <c r="E123" s="633">
        <v>1</v>
      </c>
      <c r="F123" s="678" t="s">
        <v>3922</v>
      </c>
    </row>
    <row r="124" spans="1:7" hidden="1" x14ac:dyDescent="0.25">
      <c r="A124" s="670">
        <v>2</v>
      </c>
      <c r="B124" s="630" t="s">
        <v>167</v>
      </c>
      <c r="C124" s="644" t="s">
        <v>3833</v>
      </c>
      <c r="D124" s="639">
        <v>33.840000000000003</v>
      </c>
      <c r="E124" s="633">
        <v>10</v>
      </c>
      <c r="F124" s="678" t="s">
        <v>3922</v>
      </c>
    </row>
    <row r="125" spans="1:7" hidden="1" x14ac:dyDescent="0.25">
      <c r="A125" s="668">
        <v>1</v>
      </c>
      <c r="B125" s="630" t="s">
        <v>2159</v>
      </c>
      <c r="C125" s="644" t="s">
        <v>2282</v>
      </c>
      <c r="D125" s="466">
        <v>37.22</v>
      </c>
      <c r="E125" s="632">
        <v>1</v>
      </c>
      <c r="F125" s="676" t="s">
        <v>3922</v>
      </c>
    </row>
    <row r="126" spans="1:7" hidden="1" x14ac:dyDescent="0.25">
      <c r="A126" s="672">
        <v>2</v>
      </c>
      <c r="B126" s="630" t="s">
        <v>706</v>
      </c>
      <c r="C126" s="644" t="s">
        <v>707</v>
      </c>
      <c r="D126" s="639">
        <v>33.08</v>
      </c>
      <c r="E126" s="633">
        <v>2</v>
      </c>
      <c r="F126" s="678" t="s">
        <v>3922</v>
      </c>
    </row>
    <row r="127" spans="1:7" hidden="1" x14ac:dyDescent="0.25">
      <c r="A127" s="671">
        <v>2</v>
      </c>
      <c r="B127" s="635" t="s">
        <v>2873</v>
      </c>
      <c r="C127" s="645" t="s">
        <v>3834</v>
      </c>
      <c r="D127" s="640">
        <v>33.380000000000003</v>
      </c>
      <c r="E127" s="633">
        <v>3</v>
      </c>
      <c r="F127" s="678" t="s">
        <v>3922</v>
      </c>
    </row>
    <row r="128" spans="1:7" hidden="1" x14ac:dyDescent="0.25">
      <c r="A128" s="668">
        <v>1</v>
      </c>
      <c r="B128" s="630" t="s">
        <v>3137</v>
      </c>
      <c r="C128" s="644" t="s">
        <v>1581</v>
      </c>
      <c r="D128" s="466">
        <v>37.69</v>
      </c>
      <c r="E128" s="633">
        <v>4</v>
      </c>
      <c r="F128" s="676" t="s">
        <v>3922</v>
      </c>
    </row>
    <row r="129" spans="1:6" hidden="1" x14ac:dyDescent="0.25">
      <c r="A129" s="670">
        <v>2</v>
      </c>
      <c r="B129" s="630" t="s">
        <v>1582</v>
      </c>
      <c r="C129" s="644" t="s">
        <v>1581</v>
      </c>
      <c r="D129" s="640">
        <v>40.03</v>
      </c>
      <c r="E129" s="633">
        <v>1</v>
      </c>
      <c r="F129" s="678" t="s">
        <v>3922</v>
      </c>
    </row>
    <row r="130" spans="1:6" hidden="1" x14ac:dyDescent="0.25">
      <c r="A130" s="670">
        <v>2</v>
      </c>
      <c r="B130" s="630" t="s">
        <v>1582</v>
      </c>
      <c r="C130" s="644" t="s">
        <v>1581</v>
      </c>
      <c r="D130" s="640">
        <v>40.03</v>
      </c>
      <c r="E130" s="633">
        <v>1</v>
      </c>
      <c r="F130" s="678" t="s">
        <v>3922</v>
      </c>
    </row>
    <row r="131" spans="1:6" hidden="1" x14ac:dyDescent="0.25">
      <c r="A131" s="671">
        <v>2</v>
      </c>
      <c r="B131" s="635" t="s">
        <v>2873</v>
      </c>
      <c r="C131" s="645" t="s">
        <v>1581</v>
      </c>
      <c r="D131" s="640">
        <v>33.380000000000003</v>
      </c>
      <c r="E131" s="633">
        <v>3</v>
      </c>
      <c r="F131" s="678" t="s">
        <v>3922</v>
      </c>
    </row>
    <row r="132" spans="1:6" hidden="1" x14ac:dyDescent="0.25">
      <c r="A132" s="669">
        <v>2</v>
      </c>
      <c r="B132" s="635" t="s">
        <v>3137</v>
      </c>
      <c r="C132" s="645" t="s">
        <v>1581</v>
      </c>
      <c r="D132" s="640">
        <v>37.69</v>
      </c>
      <c r="E132" s="633">
        <v>2</v>
      </c>
      <c r="F132" s="678" t="s">
        <v>3922</v>
      </c>
    </row>
    <row r="133" spans="1:6" hidden="1" x14ac:dyDescent="0.25">
      <c r="A133" s="671">
        <v>2</v>
      </c>
      <c r="B133" s="635" t="s">
        <v>2873</v>
      </c>
      <c r="C133" s="645" t="s">
        <v>3835</v>
      </c>
      <c r="D133" s="640">
        <v>33.380000000000003</v>
      </c>
      <c r="E133" s="633">
        <v>2</v>
      </c>
      <c r="F133" s="678" t="s">
        <v>3922</v>
      </c>
    </row>
    <row r="134" spans="1:6" hidden="1" x14ac:dyDescent="0.25">
      <c r="A134" s="668">
        <v>1</v>
      </c>
      <c r="B134" s="630" t="s">
        <v>2068</v>
      </c>
      <c r="C134" s="644" t="s">
        <v>1199</v>
      </c>
      <c r="D134" s="466">
        <v>37.380000000000003</v>
      </c>
      <c r="E134" s="632">
        <v>8</v>
      </c>
      <c r="F134" s="676" t="s">
        <v>3922</v>
      </c>
    </row>
    <row r="135" spans="1:6" hidden="1" x14ac:dyDescent="0.25">
      <c r="A135" s="670">
        <v>2</v>
      </c>
      <c r="B135" s="630" t="s">
        <v>1244</v>
      </c>
      <c r="C135" s="644" t="s">
        <v>1199</v>
      </c>
      <c r="D135" s="640">
        <v>37.380000000000003</v>
      </c>
      <c r="E135" s="633">
        <v>1</v>
      </c>
      <c r="F135" s="678" t="s">
        <v>3922</v>
      </c>
    </row>
    <row r="136" spans="1:6" hidden="1" x14ac:dyDescent="0.25">
      <c r="A136" s="670">
        <v>2</v>
      </c>
      <c r="B136" s="630" t="s">
        <v>1244</v>
      </c>
      <c r="C136" s="644" t="s">
        <v>1257</v>
      </c>
      <c r="D136" s="640">
        <v>37.380000000000003</v>
      </c>
      <c r="E136" s="633">
        <v>2</v>
      </c>
      <c r="F136" s="678" t="s">
        <v>3922</v>
      </c>
    </row>
    <row r="137" spans="1:6" hidden="1" x14ac:dyDescent="0.25">
      <c r="A137" s="668">
        <v>1</v>
      </c>
      <c r="B137" s="630" t="s">
        <v>2068</v>
      </c>
      <c r="C137" s="644" t="s">
        <v>3836</v>
      </c>
      <c r="D137" s="466">
        <v>37.380000000000003</v>
      </c>
      <c r="E137" s="632">
        <v>6</v>
      </c>
      <c r="F137" s="676" t="s">
        <v>3922</v>
      </c>
    </row>
    <row r="138" spans="1:6" hidden="1" x14ac:dyDescent="0.25">
      <c r="A138" s="668">
        <v>1</v>
      </c>
      <c r="B138" s="630" t="s">
        <v>2068</v>
      </c>
      <c r="C138" s="644" t="s">
        <v>3618</v>
      </c>
      <c r="D138" s="466">
        <v>37.380000000000003</v>
      </c>
      <c r="E138" s="632">
        <v>9</v>
      </c>
      <c r="F138" s="676" t="s">
        <v>3922</v>
      </c>
    </row>
    <row r="139" spans="1:6" hidden="1" x14ac:dyDescent="0.25">
      <c r="A139" s="671">
        <v>2</v>
      </c>
      <c r="B139" s="654" t="s">
        <v>1244</v>
      </c>
      <c r="C139" s="657" t="s">
        <v>3618</v>
      </c>
      <c r="D139" s="655">
        <v>36.6</v>
      </c>
      <c r="E139" s="656">
        <v>1</v>
      </c>
      <c r="F139" s="678" t="s">
        <v>3922</v>
      </c>
    </row>
    <row r="140" spans="1:6" hidden="1" x14ac:dyDescent="0.25">
      <c r="A140" s="671">
        <v>2</v>
      </c>
      <c r="B140" s="635" t="s">
        <v>2965</v>
      </c>
      <c r="C140" s="645" t="s">
        <v>3837</v>
      </c>
      <c r="D140" s="640">
        <v>33.97</v>
      </c>
      <c r="E140" s="633">
        <v>8</v>
      </c>
      <c r="F140" s="678" t="s">
        <v>3922</v>
      </c>
    </row>
    <row r="141" spans="1:6" hidden="1" x14ac:dyDescent="0.25">
      <c r="A141" s="668">
        <v>1</v>
      </c>
      <c r="B141" s="630" t="s">
        <v>3149</v>
      </c>
      <c r="C141" s="644" t="s">
        <v>3838</v>
      </c>
      <c r="D141" s="466">
        <v>34.08</v>
      </c>
      <c r="E141" s="633">
        <v>7</v>
      </c>
      <c r="F141" s="676" t="s">
        <v>3922</v>
      </c>
    </row>
    <row r="142" spans="1:6" hidden="1" x14ac:dyDescent="0.25">
      <c r="A142" s="668">
        <v>1</v>
      </c>
      <c r="B142" s="630" t="s">
        <v>3149</v>
      </c>
      <c r="C142" s="644" t="s">
        <v>3839</v>
      </c>
      <c r="D142" s="466">
        <v>34.08</v>
      </c>
      <c r="E142" s="633">
        <v>6</v>
      </c>
      <c r="F142" s="676" t="s">
        <v>3922</v>
      </c>
    </row>
    <row r="143" spans="1:6" hidden="1" x14ac:dyDescent="0.25">
      <c r="A143" s="668">
        <v>1</v>
      </c>
      <c r="B143" s="630" t="s">
        <v>3248</v>
      </c>
      <c r="C143" s="644" t="s">
        <v>1304</v>
      </c>
      <c r="D143" s="466">
        <v>34.520000000000003</v>
      </c>
      <c r="E143" s="632">
        <v>9</v>
      </c>
      <c r="F143" s="676" t="s">
        <v>3922</v>
      </c>
    </row>
    <row r="144" spans="1:6" hidden="1" x14ac:dyDescent="0.25">
      <c r="A144" s="668">
        <v>1</v>
      </c>
      <c r="B144" s="630" t="s">
        <v>3248</v>
      </c>
      <c r="C144" s="644" t="s">
        <v>2173</v>
      </c>
      <c r="D144" s="466">
        <v>34.520000000000003</v>
      </c>
      <c r="E144" s="632">
        <v>1</v>
      </c>
      <c r="F144" s="676" t="s">
        <v>3922</v>
      </c>
    </row>
    <row r="145" spans="1:6" hidden="1" x14ac:dyDescent="0.25">
      <c r="A145" s="668">
        <v>1</v>
      </c>
      <c r="B145" s="630" t="s">
        <v>1236</v>
      </c>
      <c r="C145" s="644" t="s">
        <v>756</v>
      </c>
      <c r="D145" s="466">
        <v>40.99</v>
      </c>
      <c r="E145" s="633">
        <v>9</v>
      </c>
      <c r="F145" s="676" t="s">
        <v>3922</v>
      </c>
    </row>
    <row r="146" spans="1:6" hidden="1" x14ac:dyDescent="0.25">
      <c r="A146" s="668">
        <v>1</v>
      </c>
      <c r="B146" s="630" t="s">
        <v>3248</v>
      </c>
      <c r="C146" s="644" t="s">
        <v>756</v>
      </c>
      <c r="D146" s="466">
        <v>34.520000000000003</v>
      </c>
      <c r="E146" s="633">
        <v>11</v>
      </c>
      <c r="F146" s="676" t="s">
        <v>3922</v>
      </c>
    </row>
    <row r="147" spans="1:6" hidden="1" x14ac:dyDescent="0.25">
      <c r="A147" s="670">
        <v>2</v>
      </c>
      <c r="B147" s="630" t="s">
        <v>479</v>
      </c>
      <c r="C147" s="644" t="s">
        <v>495</v>
      </c>
      <c r="D147" s="639">
        <v>37.11</v>
      </c>
      <c r="E147" s="633">
        <v>2</v>
      </c>
      <c r="F147" s="678" t="s">
        <v>3922</v>
      </c>
    </row>
    <row r="148" spans="1:6" hidden="1" x14ac:dyDescent="0.25">
      <c r="A148" s="670">
        <v>2</v>
      </c>
      <c r="B148" s="630" t="s">
        <v>1374</v>
      </c>
      <c r="C148" s="644" t="s">
        <v>1375</v>
      </c>
      <c r="D148" s="639">
        <v>39.450000000000003</v>
      </c>
      <c r="E148" s="633">
        <v>1</v>
      </c>
      <c r="F148" s="678" t="s">
        <v>3922</v>
      </c>
    </row>
    <row r="149" spans="1:6" hidden="1" x14ac:dyDescent="0.25">
      <c r="A149" s="670">
        <v>2</v>
      </c>
      <c r="B149" s="630" t="s">
        <v>1374</v>
      </c>
      <c r="C149" s="644" t="s">
        <v>1375</v>
      </c>
      <c r="D149" s="639">
        <v>39.450000000000003</v>
      </c>
      <c r="E149" s="633">
        <v>1</v>
      </c>
      <c r="F149" s="678" t="s">
        <v>3922</v>
      </c>
    </row>
    <row r="150" spans="1:6" hidden="1" x14ac:dyDescent="0.25">
      <c r="A150" s="668">
        <v>1</v>
      </c>
      <c r="B150" s="630" t="s">
        <v>2143</v>
      </c>
      <c r="C150" s="644" t="s">
        <v>3170</v>
      </c>
      <c r="D150" s="466">
        <v>34.71</v>
      </c>
      <c r="E150" s="633">
        <v>3</v>
      </c>
      <c r="F150" s="676" t="s">
        <v>3922</v>
      </c>
    </row>
    <row r="151" spans="1:6" hidden="1" x14ac:dyDescent="0.25">
      <c r="A151" s="669">
        <v>2</v>
      </c>
      <c r="B151" s="635" t="s">
        <v>2143</v>
      </c>
      <c r="C151" s="645" t="s">
        <v>3170</v>
      </c>
      <c r="D151" s="640">
        <v>34.71</v>
      </c>
      <c r="E151" s="633">
        <v>17</v>
      </c>
      <c r="F151" s="678" t="s">
        <v>3922</v>
      </c>
    </row>
    <row r="152" spans="1:6" hidden="1" x14ac:dyDescent="0.25">
      <c r="A152" s="669">
        <v>2</v>
      </c>
      <c r="B152" s="635" t="s">
        <v>3700</v>
      </c>
      <c r="C152" s="645" t="s">
        <v>3840</v>
      </c>
      <c r="D152" s="640">
        <v>34.29</v>
      </c>
      <c r="E152" s="633">
        <v>3</v>
      </c>
      <c r="F152" s="678" t="s">
        <v>3922</v>
      </c>
    </row>
    <row r="153" spans="1:6" hidden="1" x14ac:dyDescent="0.25">
      <c r="A153" s="670">
        <v>2</v>
      </c>
      <c r="B153" s="179" t="s">
        <v>2142</v>
      </c>
      <c r="C153" s="648" t="s">
        <v>2127</v>
      </c>
      <c r="D153" s="640">
        <v>35.15</v>
      </c>
      <c r="E153" s="641">
        <v>3</v>
      </c>
      <c r="F153" s="678" t="s">
        <v>3922</v>
      </c>
    </row>
    <row r="154" spans="1:6" hidden="1" x14ac:dyDescent="0.25">
      <c r="A154" s="670">
        <v>2</v>
      </c>
      <c r="B154" s="179" t="s">
        <v>2142</v>
      </c>
      <c r="C154" s="648" t="s">
        <v>2127</v>
      </c>
      <c r="D154" s="640">
        <v>35.15</v>
      </c>
      <c r="E154" s="641">
        <v>1</v>
      </c>
      <c r="F154" s="678" t="s">
        <v>3922</v>
      </c>
    </row>
    <row r="155" spans="1:6" hidden="1" x14ac:dyDescent="0.25">
      <c r="A155" s="670">
        <v>2</v>
      </c>
      <c r="B155" s="179" t="s">
        <v>2142</v>
      </c>
      <c r="C155" s="648" t="s">
        <v>2127</v>
      </c>
      <c r="D155" s="640">
        <v>35.15</v>
      </c>
      <c r="E155" s="641">
        <v>1</v>
      </c>
      <c r="F155" s="678" t="s">
        <v>3922</v>
      </c>
    </row>
    <row r="156" spans="1:6" hidden="1" x14ac:dyDescent="0.25">
      <c r="A156" s="668">
        <v>1</v>
      </c>
      <c r="B156" s="630" t="s">
        <v>3614</v>
      </c>
      <c r="C156" s="644" t="s">
        <v>1424</v>
      </c>
      <c r="D156" s="631">
        <v>33</v>
      </c>
      <c r="E156" s="633">
        <v>8</v>
      </c>
      <c r="F156" s="676" t="s">
        <v>3922</v>
      </c>
    </row>
    <row r="157" spans="1:6" hidden="1" x14ac:dyDescent="0.25">
      <c r="A157" s="669">
        <v>2</v>
      </c>
      <c r="B157" s="635" t="s">
        <v>3614</v>
      </c>
      <c r="C157" s="645" t="s">
        <v>1424</v>
      </c>
      <c r="D157" s="640">
        <v>33</v>
      </c>
      <c r="E157" s="633">
        <v>1</v>
      </c>
      <c r="F157" s="678" t="s">
        <v>3922</v>
      </c>
    </row>
    <row r="158" spans="1:6" hidden="1" x14ac:dyDescent="0.25">
      <c r="A158" s="668">
        <v>1</v>
      </c>
      <c r="B158" s="630" t="s">
        <v>3700</v>
      </c>
      <c r="C158" s="644" t="s">
        <v>3841</v>
      </c>
      <c r="D158" s="631">
        <v>34.29</v>
      </c>
      <c r="E158" s="633">
        <v>1</v>
      </c>
      <c r="F158" s="676" t="s">
        <v>3922</v>
      </c>
    </row>
    <row r="159" spans="1:6" hidden="1" x14ac:dyDescent="0.25">
      <c r="A159" s="671">
        <v>2</v>
      </c>
      <c r="B159" s="635" t="s">
        <v>3700</v>
      </c>
      <c r="C159" s="645" t="s">
        <v>3841</v>
      </c>
      <c r="D159" s="640">
        <v>34.29</v>
      </c>
      <c r="E159" s="633">
        <v>5</v>
      </c>
      <c r="F159" s="678" t="s">
        <v>3922</v>
      </c>
    </row>
    <row r="160" spans="1:6" hidden="1" x14ac:dyDescent="0.25">
      <c r="A160" s="673">
        <v>1</v>
      </c>
      <c r="B160" s="634" t="s">
        <v>2143</v>
      </c>
      <c r="C160" s="649" t="s">
        <v>2138</v>
      </c>
      <c r="D160" s="466">
        <v>34.71</v>
      </c>
      <c r="E160" s="632">
        <v>4</v>
      </c>
      <c r="F160" s="676" t="s">
        <v>3922</v>
      </c>
    </row>
    <row r="161" spans="1:6" hidden="1" x14ac:dyDescent="0.25">
      <c r="A161" s="670">
        <v>2</v>
      </c>
      <c r="B161" s="179" t="s">
        <v>2143</v>
      </c>
      <c r="C161" s="648" t="s">
        <v>2138</v>
      </c>
      <c r="D161" s="640">
        <v>34.71</v>
      </c>
      <c r="E161" s="641">
        <v>1</v>
      </c>
      <c r="F161" s="678" t="s">
        <v>3922</v>
      </c>
    </row>
    <row r="162" spans="1:6" hidden="1" x14ac:dyDescent="0.25">
      <c r="A162" s="672">
        <v>2</v>
      </c>
      <c r="B162" s="630" t="s">
        <v>1385</v>
      </c>
      <c r="C162" s="644" t="s">
        <v>1386</v>
      </c>
      <c r="D162" s="639">
        <v>39.450000000000003</v>
      </c>
      <c r="E162" s="633">
        <v>3</v>
      </c>
      <c r="F162" s="678" t="s">
        <v>3922</v>
      </c>
    </row>
    <row r="163" spans="1:6" hidden="1" x14ac:dyDescent="0.25">
      <c r="A163" s="670">
        <v>2</v>
      </c>
      <c r="B163" s="630" t="s">
        <v>1385</v>
      </c>
      <c r="C163" s="644" t="s">
        <v>1386</v>
      </c>
      <c r="D163" s="639">
        <v>39.450000000000003</v>
      </c>
      <c r="E163" s="633">
        <v>1</v>
      </c>
      <c r="F163" s="678" t="s">
        <v>3922</v>
      </c>
    </row>
    <row r="164" spans="1:6" hidden="1" x14ac:dyDescent="0.25">
      <c r="A164" s="670">
        <v>2</v>
      </c>
      <c r="B164" s="630" t="s">
        <v>1385</v>
      </c>
      <c r="C164" s="644" t="s">
        <v>1386</v>
      </c>
      <c r="D164" s="639">
        <v>39.450000000000003</v>
      </c>
      <c r="E164" s="633">
        <v>1</v>
      </c>
      <c r="F164" s="678" t="s">
        <v>3922</v>
      </c>
    </row>
    <row r="165" spans="1:6" hidden="1" x14ac:dyDescent="0.25">
      <c r="A165" s="670">
        <v>2</v>
      </c>
      <c r="B165" s="630" t="s">
        <v>1014</v>
      </c>
      <c r="C165" s="644" t="s">
        <v>1015</v>
      </c>
      <c r="D165" s="639">
        <v>35.409999999999997</v>
      </c>
      <c r="E165" s="633">
        <v>1</v>
      </c>
      <c r="F165" s="678" t="s">
        <v>3922</v>
      </c>
    </row>
    <row r="166" spans="1:6" hidden="1" x14ac:dyDescent="0.25">
      <c r="A166" s="670">
        <v>2</v>
      </c>
      <c r="B166" s="630" t="s">
        <v>1708</v>
      </c>
      <c r="C166" s="644" t="s">
        <v>1709</v>
      </c>
      <c r="D166" s="639">
        <v>34.71</v>
      </c>
      <c r="E166" s="633">
        <v>4</v>
      </c>
      <c r="F166" s="678" t="s">
        <v>3922</v>
      </c>
    </row>
    <row r="167" spans="1:6" hidden="1" x14ac:dyDescent="0.25">
      <c r="A167" s="673">
        <v>1</v>
      </c>
      <c r="B167" s="634" t="s">
        <v>2143</v>
      </c>
      <c r="C167" s="649" t="s">
        <v>2134</v>
      </c>
      <c r="D167" s="466">
        <v>34.71</v>
      </c>
      <c r="E167" s="632">
        <v>10</v>
      </c>
      <c r="F167" s="676" t="s">
        <v>3922</v>
      </c>
    </row>
    <row r="168" spans="1:6" hidden="1" x14ac:dyDescent="0.25">
      <c r="A168" s="668">
        <v>1</v>
      </c>
      <c r="B168" s="630" t="s">
        <v>3700</v>
      </c>
      <c r="C168" s="644" t="s">
        <v>2147</v>
      </c>
      <c r="D168" s="631">
        <v>34.29</v>
      </c>
      <c r="E168" s="633">
        <v>1</v>
      </c>
      <c r="F168" s="676" t="s">
        <v>3922</v>
      </c>
    </row>
    <row r="169" spans="1:6" hidden="1" x14ac:dyDescent="0.25">
      <c r="A169" s="668">
        <v>1</v>
      </c>
      <c r="B169" s="630" t="s">
        <v>2142</v>
      </c>
      <c r="C169" s="644" t="s">
        <v>2147</v>
      </c>
      <c r="D169" s="466">
        <v>35.15</v>
      </c>
      <c r="E169" s="632">
        <v>1</v>
      </c>
      <c r="F169" s="676" t="s">
        <v>3922</v>
      </c>
    </row>
    <row r="170" spans="1:6" hidden="1" x14ac:dyDescent="0.25">
      <c r="A170" s="670">
        <v>2</v>
      </c>
      <c r="B170" s="179" t="s">
        <v>2142</v>
      </c>
      <c r="C170" s="648" t="s">
        <v>2147</v>
      </c>
      <c r="D170" s="640">
        <v>35.15</v>
      </c>
      <c r="E170" s="641">
        <v>2</v>
      </c>
      <c r="F170" s="678" t="s">
        <v>3922</v>
      </c>
    </row>
    <row r="171" spans="1:6" hidden="1" x14ac:dyDescent="0.25">
      <c r="A171" s="670">
        <v>2</v>
      </c>
      <c r="B171" s="179" t="s">
        <v>2142</v>
      </c>
      <c r="C171" s="648" t="s">
        <v>2147</v>
      </c>
      <c r="D171" s="640">
        <v>35.15</v>
      </c>
      <c r="E171" s="641">
        <v>1</v>
      </c>
      <c r="F171" s="678" t="s">
        <v>3922</v>
      </c>
    </row>
    <row r="172" spans="1:6" hidden="1" x14ac:dyDescent="0.25">
      <c r="A172" s="670">
        <v>2</v>
      </c>
      <c r="B172" s="179" t="s">
        <v>2142</v>
      </c>
      <c r="C172" s="648" t="s">
        <v>2147</v>
      </c>
      <c r="D172" s="640">
        <v>35.15</v>
      </c>
      <c r="E172" s="641">
        <v>1</v>
      </c>
      <c r="F172" s="678" t="s">
        <v>3922</v>
      </c>
    </row>
    <row r="173" spans="1:6" hidden="1" x14ac:dyDescent="0.25">
      <c r="A173" s="670">
        <v>2</v>
      </c>
      <c r="B173" s="179" t="s">
        <v>2142</v>
      </c>
      <c r="C173" s="648" t="s">
        <v>2145</v>
      </c>
      <c r="D173" s="640">
        <v>35.15</v>
      </c>
      <c r="E173" s="641">
        <v>1</v>
      </c>
      <c r="F173" s="678" t="s">
        <v>3922</v>
      </c>
    </row>
    <row r="174" spans="1:6" hidden="1" x14ac:dyDescent="0.25">
      <c r="A174" s="670">
        <v>2</v>
      </c>
      <c r="B174" s="179" t="s">
        <v>2142</v>
      </c>
      <c r="C174" s="648" t="s">
        <v>2145</v>
      </c>
      <c r="D174" s="640">
        <v>35.15</v>
      </c>
      <c r="E174" s="641">
        <v>2</v>
      </c>
      <c r="F174" s="678" t="s">
        <v>3922</v>
      </c>
    </row>
    <row r="175" spans="1:6" hidden="1" x14ac:dyDescent="0.25">
      <c r="A175" s="668">
        <v>1</v>
      </c>
      <c r="B175" s="630" t="s">
        <v>1708</v>
      </c>
      <c r="C175" s="644" t="s">
        <v>1722</v>
      </c>
      <c r="D175" s="466">
        <v>19.11</v>
      </c>
      <c r="E175" s="632">
        <v>1</v>
      </c>
      <c r="F175" s="676" t="s">
        <v>3922</v>
      </c>
    </row>
    <row r="176" spans="1:6" hidden="1" x14ac:dyDescent="0.25">
      <c r="A176" s="668">
        <v>1</v>
      </c>
      <c r="B176" s="630" t="s">
        <v>3614</v>
      </c>
      <c r="C176" s="644" t="s">
        <v>1722</v>
      </c>
      <c r="D176" s="631">
        <v>33</v>
      </c>
      <c r="E176" s="633">
        <v>7</v>
      </c>
      <c r="F176" s="676" t="s">
        <v>3922</v>
      </c>
    </row>
    <row r="177" spans="1:6" hidden="1" x14ac:dyDescent="0.25">
      <c r="A177" s="670">
        <v>2</v>
      </c>
      <c r="B177" s="635" t="s">
        <v>3614</v>
      </c>
      <c r="C177" s="645" t="s">
        <v>1722</v>
      </c>
      <c r="D177" s="640">
        <v>33</v>
      </c>
      <c r="E177" s="633">
        <v>1</v>
      </c>
      <c r="F177" s="678" t="s">
        <v>3922</v>
      </c>
    </row>
    <row r="178" spans="1:6" hidden="1" x14ac:dyDescent="0.25">
      <c r="A178" s="670">
        <v>2</v>
      </c>
      <c r="B178" s="630" t="s">
        <v>1547</v>
      </c>
      <c r="C178" s="644" t="s">
        <v>166</v>
      </c>
      <c r="D178" s="639">
        <v>34.200000000000003</v>
      </c>
      <c r="E178" s="633">
        <v>1</v>
      </c>
      <c r="F178" s="678" t="s">
        <v>3922</v>
      </c>
    </row>
    <row r="179" spans="1:6" hidden="1" x14ac:dyDescent="0.25">
      <c r="A179" s="670">
        <v>2</v>
      </c>
      <c r="B179" s="630" t="s">
        <v>37</v>
      </c>
      <c r="C179" s="644" t="s">
        <v>166</v>
      </c>
      <c r="D179" s="639">
        <v>34.200000000000003</v>
      </c>
      <c r="E179" s="633">
        <v>1</v>
      </c>
      <c r="F179" s="678" t="s">
        <v>3922</v>
      </c>
    </row>
    <row r="180" spans="1:6" hidden="1" x14ac:dyDescent="0.25">
      <c r="A180" s="670">
        <v>2</v>
      </c>
      <c r="B180" s="630" t="s">
        <v>1547</v>
      </c>
      <c r="C180" s="644" t="s">
        <v>166</v>
      </c>
      <c r="D180" s="640">
        <v>26.75</v>
      </c>
      <c r="E180" s="633">
        <v>1</v>
      </c>
      <c r="F180" s="678" t="s">
        <v>3922</v>
      </c>
    </row>
    <row r="181" spans="1:6" hidden="1" x14ac:dyDescent="0.25">
      <c r="A181" s="668">
        <v>1</v>
      </c>
      <c r="B181" s="630" t="s">
        <v>3614</v>
      </c>
      <c r="C181" s="644" t="s">
        <v>3842</v>
      </c>
      <c r="D181" s="631">
        <v>33</v>
      </c>
      <c r="E181" s="633">
        <v>11</v>
      </c>
      <c r="F181" s="676" t="s">
        <v>3922</v>
      </c>
    </row>
    <row r="182" spans="1:6" hidden="1" x14ac:dyDescent="0.25">
      <c r="A182" s="670">
        <v>2</v>
      </c>
      <c r="B182" s="630" t="s">
        <v>162</v>
      </c>
      <c r="C182" s="644" t="s">
        <v>197</v>
      </c>
      <c r="D182" s="639">
        <v>34.200000000000003</v>
      </c>
      <c r="E182" s="633">
        <v>1</v>
      </c>
      <c r="F182" s="678" t="s">
        <v>3922</v>
      </c>
    </row>
    <row r="183" spans="1:6" hidden="1" x14ac:dyDescent="0.25">
      <c r="A183" s="670">
        <v>2</v>
      </c>
      <c r="B183" s="630" t="s">
        <v>1385</v>
      </c>
      <c r="C183" s="644" t="s">
        <v>1408</v>
      </c>
      <c r="D183" s="639">
        <v>39.450000000000003</v>
      </c>
      <c r="E183" s="633">
        <v>2</v>
      </c>
      <c r="F183" s="678" t="s">
        <v>3922</v>
      </c>
    </row>
    <row r="184" spans="1:6" hidden="1" x14ac:dyDescent="0.25">
      <c r="A184" s="670">
        <v>2</v>
      </c>
      <c r="B184" s="630" t="s">
        <v>1528</v>
      </c>
      <c r="C184" s="644" t="s">
        <v>1408</v>
      </c>
      <c r="D184" s="640">
        <v>33.799999999999997</v>
      </c>
      <c r="E184" s="633">
        <v>1</v>
      </c>
      <c r="F184" s="678" t="s">
        <v>3922</v>
      </c>
    </row>
    <row r="185" spans="1:6" hidden="1" x14ac:dyDescent="0.25">
      <c r="A185" s="670">
        <v>2</v>
      </c>
      <c r="B185" s="630" t="s">
        <v>1385</v>
      </c>
      <c r="C185" s="644" t="s">
        <v>1408</v>
      </c>
      <c r="D185" s="639">
        <v>39.450000000000003</v>
      </c>
      <c r="E185" s="633">
        <v>1</v>
      </c>
      <c r="F185" s="678" t="s">
        <v>3922</v>
      </c>
    </row>
    <row r="186" spans="1:6" hidden="1" x14ac:dyDescent="0.25">
      <c r="A186" s="670">
        <v>2</v>
      </c>
      <c r="B186" s="630" t="s">
        <v>822</v>
      </c>
      <c r="C186" s="644" t="s">
        <v>617</v>
      </c>
      <c r="D186" s="640">
        <v>35.22</v>
      </c>
      <c r="E186" s="633">
        <v>4</v>
      </c>
      <c r="F186" s="678" t="s">
        <v>3922</v>
      </c>
    </row>
    <row r="187" spans="1:6" hidden="1" x14ac:dyDescent="0.25">
      <c r="A187" s="670">
        <v>2</v>
      </c>
      <c r="B187" s="630" t="s">
        <v>822</v>
      </c>
      <c r="C187" s="644" t="s">
        <v>617</v>
      </c>
      <c r="D187" s="640">
        <v>35.22</v>
      </c>
      <c r="E187" s="633">
        <v>3</v>
      </c>
      <c r="F187" s="678" t="s">
        <v>3922</v>
      </c>
    </row>
    <row r="188" spans="1:6" hidden="1" x14ac:dyDescent="0.25">
      <c r="A188" s="670">
        <v>2</v>
      </c>
      <c r="B188" s="635" t="s">
        <v>2412</v>
      </c>
      <c r="C188" s="645" t="s">
        <v>2473</v>
      </c>
      <c r="D188" s="640">
        <v>31.78</v>
      </c>
      <c r="E188" s="633">
        <v>2</v>
      </c>
      <c r="F188" s="678" t="s">
        <v>3922</v>
      </c>
    </row>
    <row r="189" spans="1:6" hidden="1" x14ac:dyDescent="0.25">
      <c r="A189" s="670">
        <v>2</v>
      </c>
      <c r="B189" s="635" t="s">
        <v>2412</v>
      </c>
      <c r="C189" s="645" t="s">
        <v>2473</v>
      </c>
      <c r="D189" s="640">
        <v>31.78</v>
      </c>
      <c r="E189" s="633">
        <v>1</v>
      </c>
      <c r="F189" s="678" t="s">
        <v>3922</v>
      </c>
    </row>
    <row r="190" spans="1:6" hidden="1" x14ac:dyDescent="0.25">
      <c r="A190" s="670">
        <v>2</v>
      </c>
      <c r="B190" s="630" t="s">
        <v>137</v>
      </c>
      <c r="C190" s="644" t="s">
        <v>1958</v>
      </c>
      <c r="D190" s="640">
        <v>57.04</v>
      </c>
      <c r="E190" s="641">
        <v>1</v>
      </c>
      <c r="F190" s="678" t="s">
        <v>3922</v>
      </c>
    </row>
    <row r="191" spans="1:6" hidden="1" x14ac:dyDescent="0.25">
      <c r="A191" s="668">
        <v>1</v>
      </c>
      <c r="B191" s="630" t="s">
        <v>3137</v>
      </c>
      <c r="C191" s="644" t="s">
        <v>1023</v>
      </c>
      <c r="D191" s="466">
        <v>37.69</v>
      </c>
      <c r="E191" s="633">
        <v>10</v>
      </c>
      <c r="F191" s="676" t="s">
        <v>3922</v>
      </c>
    </row>
    <row r="192" spans="1:6" hidden="1" x14ac:dyDescent="0.25">
      <c r="A192" s="673">
        <v>1</v>
      </c>
      <c r="B192" s="634" t="s">
        <v>2873</v>
      </c>
      <c r="C192" s="649" t="s">
        <v>1023</v>
      </c>
      <c r="D192" s="466">
        <v>32.130000000000003</v>
      </c>
      <c r="E192" s="632">
        <v>3</v>
      </c>
      <c r="F192" s="676" t="s">
        <v>3922</v>
      </c>
    </row>
    <row r="193" spans="1:6" hidden="1" x14ac:dyDescent="0.25">
      <c r="A193" s="670">
        <v>2</v>
      </c>
      <c r="B193" s="179" t="s">
        <v>1582</v>
      </c>
      <c r="C193" s="648" t="s">
        <v>1023</v>
      </c>
      <c r="D193" s="640">
        <v>37.69</v>
      </c>
      <c r="E193" s="641">
        <v>1</v>
      </c>
      <c r="F193" s="678" t="s">
        <v>3922</v>
      </c>
    </row>
    <row r="194" spans="1:6" hidden="1" x14ac:dyDescent="0.25">
      <c r="A194" s="670">
        <v>2</v>
      </c>
      <c r="B194" s="630" t="s">
        <v>1406</v>
      </c>
      <c r="C194" s="644" t="s">
        <v>1023</v>
      </c>
      <c r="D194" s="639">
        <v>40.03</v>
      </c>
      <c r="E194" s="633">
        <v>2</v>
      </c>
      <c r="F194" s="678" t="s">
        <v>3922</v>
      </c>
    </row>
    <row r="195" spans="1:6" hidden="1" x14ac:dyDescent="0.25">
      <c r="A195" s="670">
        <v>2</v>
      </c>
      <c r="B195" s="630" t="s">
        <v>1406</v>
      </c>
      <c r="C195" s="644" t="s">
        <v>1023</v>
      </c>
      <c r="D195" s="639">
        <v>40.03</v>
      </c>
      <c r="E195" s="633">
        <v>3</v>
      </c>
      <c r="F195" s="678" t="s">
        <v>3922</v>
      </c>
    </row>
    <row r="196" spans="1:6" hidden="1" x14ac:dyDescent="0.25">
      <c r="A196" s="670">
        <v>2</v>
      </c>
      <c r="B196" s="630" t="s">
        <v>959</v>
      </c>
      <c r="C196" s="644" t="s">
        <v>1023</v>
      </c>
      <c r="D196" s="639">
        <v>36.15</v>
      </c>
      <c r="E196" s="633">
        <v>4</v>
      </c>
      <c r="F196" s="678" t="s">
        <v>3922</v>
      </c>
    </row>
    <row r="197" spans="1:6" hidden="1" x14ac:dyDescent="0.25">
      <c r="A197" s="670">
        <v>2</v>
      </c>
      <c r="B197" s="635" t="s">
        <v>2873</v>
      </c>
      <c r="C197" s="645" t="s">
        <v>1023</v>
      </c>
      <c r="D197" s="640">
        <v>32.130000000000003</v>
      </c>
      <c r="E197" s="633">
        <v>1</v>
      </c>
      <c r="F197" s="678" t="s">
        <v>3922</v>
      </c>
    </row>
    <row r="198" spans="1:6" hidden="1" x14ac:dyDescent="0.25">
      <c r="A198" s="670">
        <v>2</v>
      </c>
      <c r="B198" s="635" t="s">
        <v>3137</v>
      </c>
      <c r="C198" s="645" t="s">
        <v>1023</v>
      </c>
      <c r="D198" s="640">
        <v>37.69</v>
      </c>
      <c r="E198" s="633">
        <v>2</v>
      </c>
      <c r="F198" s="678" t="s">
        <v>3922</v>
      </c>
    </row>
    <row r="199" spans="1:6" hidden="1" x14ac:dyDescent="0.25">
      <c r="A199" s="670">
        <v>2</v>
      </c>
      <c r="B199" s="630" t="s">
        <v>2397</v>
      </c>
      <c r="C199" s="644" t="s">
        <v>3843</v>
      </c>
      <c r="D199" s="640">
        <v>38.22</v>
      </c>
      <c r="E199" s="633">
        <v>1</v>
      </c>
      <c r="F199" s="678" t="s">
        <v>3922</v>
      </c>
    </row>
    <row r="200" spans="1:6" hidden="1" x14ac:dyDescent="0.25">
      <c r="A200" s="668">
        <v>1</v>
      </c>
      <c r="B200" s="630" t="s">
        <v>50</v>
      </c>
      <c r="C200" s="644" t="s">
        <v>549</v>
      </c>
      <c r="D200" s="631">
        <v>35.85</v>
      </c>
      <c r="E200" s="633">
        <v>2</v>
      </c>
      <c r="F200" s="676" t="s">
        <v>3922</v>
      </c>
    </row>
    <row r="201" spans="1:6" hidden="1" x14ac:dyDescent="0.25">
      <c r="A201" s="668">
        <v>1</v>
      </c>
      <c r="B201" s="630" t="s">
        <v>50</v>
      </c>
      <c r="C201" s="644" t="s">
        <v>422</v>
      </c>
      <c r="D201" s="631">
        <v>35.85</v>
      </c>
      <c r="E201" s="633">
        <v>2</v>
      </c>
      <c r="F201" s="676" t="s">
        <v>3922</v>
      </c>
    </row>
    <row r="202" spans="1:6" hidden="1" x14ac:dyDescent="0.25">
      <c r="A202" s="668">
        <v>1</v>
      </c>
      <c r="B202" s="630" t="s">
        <v>2239</v>
      </c>
      <c r="C202" s="644" t="s">
        <v>1261</v>
      </c>
      <c r="D202" s="466">
        <v>36.25</v>
      </c>
      <c r="E202" s="633">
        <v>4</v>
      </c>
      <c r="F202" s="676" t="s">
        <v>3922</v>
      </c>
    </row>
    <row r="203" spans="1:6" hidden="1" x14ac:dyDescent="0.25">
      <c r="A203" s="668">
        <v>1</v>
      </c>
      <c r="B203" s="630" t="s">
        <v>3137</v>
      </c>
      <c r="C203" s="644" t="s">
        <v>1261</v>
      </c>
      <c r="D203" s="631">
        <v>37.69</v>
      </c>
      <c r="E203" s="633">
        <v>7</v>
      </c>
      <c r="F203" s="676" t="s">
        <v>3922</v>
      </c>
    </row>
    <row r="204" spans="1:6" hidden="1" x14ac:dyDescent="0.25">
      <c r="A204" s="670">
        <v>2</v>
      </c>
      <c r="B204" s="630" t="s">
        <v>1582</v>
      </c>
      <c r="C204" s="644" t="s">
        <v>1261</v>
      </c>
      <c r="D204" s="640">
        <v>40.03</v>
      </c>
      <c r="E204" s="633">
        <v>18</v>
      </c>
      <c r="F204" s="678" t="s">
        <v>3922</v>
      </c>
    </row>
    <row r="205" spans="1:6" hidden="1" x14ac:dyDescent="0.25">
      <c r="A205" s="670">
        <v>2</v>
      </c>
      <c r="B205" s="630" t="s">
        <v>2239</v>
      </c>
      <c r="C205" s="644" t="s">
        <v>1261</v>
      </c>
      <c r="D205" s="640">
        <v>36.26</v>
      </c>
      <c r="E205" s="641">
        <v>5</v>
      </c>
      <c r="F205" s="678" t="s">
        <v>3922</v>
      </c>
    </row>
    <row r="206" spans="1:6" hidden="1" x14ac:dyDescent="0.25">
      <c r="A206" s="670">
        <v>2</v>
      </c>
      <c r="B206" s="635" t="s">
        <v>2873</v>
      </c>
      <c r="C206" s="645" t="s">
        <v>1261</v>
      </c>
      <c r="D206" s="640">
        <v>32.130000000000003</v>
      </c>
      <c r="E206" s="633">
        <v>2</v>
      </c>
      <c r="F206" s="678" t="s">
        <v>3922</v>
      </c>
    </row>
    <row r="207" spans="1:6" hidden="1" x14ac:dyDescent="0.25">
      <c r="A207" s="668">
        <v>1</v>
      </c>
      <c r="B207" s="630" t="s">
        <v>479</v>
      </c>
      <c r="C207" s="644" t="s">
        <v>480</v>
      </c>
      <c r="D207" s="631">
        <v>37.11</v>
      </c>
      <c r="E207" s="633">
        <v>2</v>
      </c>
      <c r="F207" s="676" t="s">
        <v>3922</v>
      </c>
    </row>
    <row r="208" spans="1:6" hidden="1" x14ac:dyDescent="0.25">
      <c r="A208" s="670">
        <v>2</v>
      </c>
      <c r="B208" s="635" t="s">
        <v>2965</v>
      </c>
      <c r="C208" s="645" t="s">
        <v>3844</v>
      </c>
      <c r="D208" s="640">
        <v>33.97</v>
      </c>
      <c r="E208" s="633">
        <v>2</v>
      </c>
      <c r="F208" s="678" t="s">
        <v>3922</v>
      </c>
    </row>
    <row r="209" spans="1:6" hidden="1" x14ac:dyDescent="0.25">
      <c r="A209" s="668">
        <v>1</v>
      </c>
      <c r="B209" s="630" t="s">
        <v>3137</v>
      </c>
      <c r="C209" s="644" t="s">
        <v>960</v>
      </c>
      <c r="D209" s="631">
        <v>37.69</v>
      </c>
      <c r="E209" s="633">
        <v>12</v>
      </c>
      <c r="F209" s="676" t="s">
        <v>3922</v>
      </c>
    </row>
    <row r="210" spans="1:6" hidden="1" x14ac:dyDescent="0.25">
      <c r="A210" s="670">
        <v>2</v>
      </c>
      <c r="B210" s="630" t="s">
        <v>1406</v>
      </c>
      <c r="C210" s="644" t="s">
        <v>960</v>
      </c>
      <c r="D210" s="639">
        <v>40.03</v>
      </c>
      <c r="E210" s="633">
        <v>1</v>
      </c>
      <c r="F210" s="678" t="s">
        <v>3922</v>
      </c>
    </row>
    <row r="211" spans="1:6" hidden="1" x14ac:dyDescent="0.25">
      <c r="A211" s="670">
        <v>2</v>
      </c>
      <c r="B211" s="635" t="s">
        <v>3137</v>
      </c>
      <c r="C211" s="645" t="s">
        <v>960</v>
      </c>
      <c r="D211" s="640">
        <v>37.69</v>
      </c>
      <c r="E211" s="633">
        <v>3</v>
      </c>
      <c r="F211" s="678" t="s">
        <v>3922</v>
      </c>
    </row>
    <row r="212" spans="1:6" hidden="1" x14ac:dyDescent="0.25">
      <c r="A212" s="668">
        <v>1</v>
      </c>
      <c r="B212" s="630" t="s">
        <v>59</v>
      </c>
      <c r="C212" s="644" t="s">
        <v>550</v>
      </c>
      <c r="D212" s="631">
        <v>37.107999999999997</v>
      </c>
      <c r="E212" s="633">
        <v>2</v>
      </c>
      <c r="F212" s="676" t="s">
        <v>3922</v>
      </c>
    </row>
    <row r="213" spans="1:6" hidden="1" x14ac:dyDescent="0.25">
      <c r="A213" s="668">
        <v>1</v>
      </c>
      <c r="B213" s="630" t="s">
        <v>3173</v>
      </c>
      <c r="C213" s="644" t="s">
        <v>3174</v>
      </c>
      <c r="D213" s="466">
        <v>33.299999999999997</v>
      </c>
      <c r="E213" s="633">
        <v>4</v>
      </c>
      <c r="F213" s="676" t="s">
        <v>3922</v>
      </c>
    </row>
    <row r="214" spans="1:6" hidden="1" x14ac:dyDescent="0.25">
      <c r="A214" s="670">
        <v>2</v>
      </c>
      <c r="B214" s="635" t="s">
        <v>2412</v>
      </c>
      <c r="C214" s="645" t="s">
        <v>3174</v>
      </c>
      <c r="D214" s="640">
        <v>32.46</v>
      </c>
      <c r="E214" s="633">
        <v>1</v>
      </c>
      <c r="F214" s="678" t="s">
        <v>3922</v>
      </c>
    </row>
    <row r="215" spans="1:6" hidden="1" x14ac:dyDescent="0.25">
      <c r="A215" s="668">
        <v>1</v>
      </c>
      <c r="B215" s="630" t="s">
        <v>3491</v>
      </c>
      <c r="C215" s="644" t="s">
        <v>3494</v>
      </c>
      <c r="D215" s="631">
        <v>37.69</v>
      </c>
      <c r="E215" s="633">
        <v>8</v>
      </c>
      <c r="F215" s="676" t="s">
        <v>3922</v>
      </c>
    </row>
    <row r="216" spans="1:6" hidden="1" x14ac:dyDescent="0.25">
      <c r="A216" s="668">
        <v>1</v>
      </c>
      <c r="B216" s="630" t="s">
        <v>981</v>
      </c>
      <c r="C216" s="644" t="s">
        <v>979</v>
      </c>
      <c r="D216" s="631">
        <v>37.17</v>
      </c>
      <c r="E216" s="633">
        <v>1</v>
      </c>
      <c r="F216" s="676" t="s">
        <v>3922</v>
      </c>
    </row>
    <row r="217" spans="1:6" hidden="1" x14ac:dyDescent="0.25">
      <c r="A217" s="670">
        <v>2</v>
      </c>
      <c r="B217" s="630" t="s">
        <v>959</v>
      </c>
      <c r="C217" s="644" t="s">
        <v>3845</v>
      </c>
      <c r="D217" s="639">
        <v>36.15</v>
      </c>
      <c r="E217" s="633">
        <v>2</v>
      </c>
      <c r="F217" s="678" t="s">
        <v>3922</v>
      </c>
    </row>
    <row r="218" spans="1:6" hidden="1" x14ac:dyDescent="0.25">
      <c r="A218" s="670">
        <v>2</v>
      </c>
      <c r="B218" s="179" t="s">
        <v>2160</v>
      </c>
      <c r="C218" s="648" t="s">
        <v>2153</v>
      </c>
      <c r="D218" s="640">
        <v>34.56</v>
      </c>
      <c r="E218" s="641">
        <v>1</v>
      </c>
      <c r="F218" s="678" t="s">
        <v>3922</v>
      </c>
    </row>
    <row r="219" spans="1:6" hidden="1" x14ac:dyDescent="0.25">
      <c r="A219" s="670">
        <v>2</v>
      </c>
      <c r="B219" s="630" t="s">
        <v>791</v>
      </c>
      <c r="C219" s="644" t="s">
        <v>792</v>
      </c>
      <c r="D219" s="640">
        <v>40.15</v>
      </c>
      <c r="E219" s="633">
        <v>9</v>
      </c>
      <c r="F219" s="678" t="s">
        <v>3922</v>
      </c>
    </row>
    <row r="220" spans="1:6" hidden="1" x14ac:dyDescent="0.25">
      <c r="A220" s="699">
        <v>2</v>
      </c>
      <c r="B220" s="700" t="s">
        <v>1249</v>
      </c>
      <c r="C220" s="700" t="s">
        <v>1268</v>
      </c>
      <c r="D220" s="701">
        <v>37.9</v>
      </c>
      <c r="E220" s="702">
        <v>2</v>
      </c>
      <c r="F220" s="703" t="s">
        <v>3950</v>
      </c>
    </row>
    <row r="221" spans="1:6" hidden="1" x14ac:dyDescent="0.25">
      <c r="A221" s="670">
        <v>2</v>
      </c>
      <c r="B221" s="630" t="s">
        <v>1249</v>
      </c>
      <c r="C221" s="644" t="s">
        <v>1268</v>
      </c>
      <c r="D221" s="640">
        <v>37.9</v>
      </c>
      <c r="E221" s="633">
        <v>1</v>
      </c>
      <c r="F221" s="678" t="s">
        <v>3922</v>
      </c>
    </row>
    <row r="222" spans="1:6" hidden="1" x14ac:dyDescent="0.25">
      <c r="A222" s="670">
        <v>2</v>
      </c>
      <c r="B222" s="635" t="s">
        <v>2830</v>
      </c>
      <c r="C222" s="645" t="s">
        <v>3846</v>
      </c>
      <c r="D222" s="640">
        <v>33.46</v>
      </c>
      <c r="E222" s="633">
        <v>1</v>
      </c>
      <c r="F222" s="678" t="s">
        <v>3922</v>
      </c>
    </row>
    <row r="223" spans="1:6" hidden="1" x14ac:dyDescent="0.25">
      <c r="A223" s="670">
        <v>2</v>
      </c>
      <c r="B223" s="630" t="s">
        <v>1704</v>
      </c>
      <c r="C223" s="644" t="s">
        <v>1705</v>
      </c>
      <c r="D223" s="639">
        <v>32.71</v>
      </c>
      <c r="E223" s="633">
        <v>2</v>
      </c>
      <c r="F223" s="678" t="s">
        <v>3922</v>
      </c>
    </row>
    <row r="224" spans="1:6" hidden="1" x14ac:dyDescent="0.25">
      <c r="A224" s="670">
        <v>2</v>
      </c>
      <c r="B224" s="630" t="s">
        <v>2271</v>
      </c>
      <c r="C224" s="644" t="s">
        <v>1705</v>
      </c>
      <c r="D224" s="640">
        <v>39.479999999999997</v>
      </c>
      <c r="E224" s="641">
        <v>6</v>
      </c>
      <c r="F224" s="678" t="s">
        <v>3922</v>
      </c>
    </row>
    <row r="225" spans="1:7" hidden="1" x14ac:dyDescent="0.25">
      <c r="A225" s="670">
        <v>2</v>
      </c>
      <c r="B225" s="630" t="s">
        <v>2271</v>
      </c>
      <c r="C225" s="644" t="s">
        <v>1705</v>
      </c>
      <c r="D225" s="640">
        <v>39.479999999999997</v>
      </c>
      <c r="E225" s="641">
        <v>3</v>
      </c>
      <c r="F225" s="678" t="s">
        <v>3922</v>
      </c>
    </row>
    <row r="226" spans="1:7" hidden="1" x14ac:dyDescent="0.25">
      <c r="A226" s="668">
        <v>1</v>
      </c>
      <c r="B226" s="630" t="s">
        <v>1233</v>
      </c>
      <c r="C226" s="644" t="s">
        <v>1124</v>
      </c>
      <c r="D226" s="466">
        <v>37.9</v>
      </c>
      <c r="E226" s="633">
        <v>2</v>
      </c>
      <c r="F226" s="676" t="s">
        <v>3922</v>
      </c>
    </row>
    <row r="227" spans="1:7" hidden="1" x14ac:dyDescent="0.25">
      <c r="A227" s="670">
        <v>2</v>
      </c>
      <c r="B227" s="630" t="s">
        <v>1233</v>
      </c>
      <c r="C227" s="644" t="s">
        <v>1124</v>
      </c>
      <c r="D227" s="640">
        <v>46.3</v>
      </c>
      <c r="E227" s="633">
        <v>1</v>
      </c>
      <c r="F227" s="678" t="s">
        <v>3922</v>
      </c>
      <c r="G227" s="653"/>
    </row>
    <row r="228" spans="1:7" hidden="1" x14ac:dyDescent="0.25">
      <c r="A228" s="670">
        <v>2</v>
      </c>
      <c r="B228" s="630" t="s">
        <v>1233</v>
      </c>
      <c r="C228" s="644" t="s">
        <v>1124</v>
      </c>
      <c r="D228" s="640">
        <v>46.3</v>
      </c>
      <c r="E228" s="633">
        <v>10</v>
      </c>
      <c r="F228" s="678" t="s">
        <v>3922</v>
      </c>
    </row>
    <row r="229" spans="1:7" hidden="1" x14ac:dyDescent="0.25">
      <c r="A229" s="670">
        <v>2</v>
      </c>
      <c r="B229" s="630" t="s">
        <v>1233</v>
      </c>
      <c r="C229" s="644" t="s">
        <v>1124</v>
      </c>
      <c r="D229" s="640">
        <v>46.3</v>
      </c>
      <c r="E229" s="633">
        <v>10</v>
      </c>
      <c r="F229" s="678" t="s">
        <v>3922</v>
      </c>
    </row>
    <row r="230" spans="1:7" hidden="1" x14ac:dyDescent="0.25">
      <c r="A230" s="670">
        <v>2</v>
      </c>
      <c r="B230" s="630" t="s">
        <v>1233</v>
      </c>
      <c r="C230" s="644" t="s">
        <v>1124</v>
      </c>
      <c r="D230" s="640">
        <v>46.3</v>
      </c>
      <c r="E230" s="633">
        <v>10</v>
      </c>
      <c r="F230" s="678" t="s">
        <v>3922</v>
      </c>
    </row>
    <row r="231" spans="1:7" hidden="1" x14ac:dyDescent="0.25">
      <c r="A231" s="670">
        <v>2</v>
      </c>
      <c r="B231" s="630" t="s">
        <v>1233</v>
      </c>
      <c r="C231" s="644" t="s">
        <v>1124</v>
      </c>
      <c r="D231" s="640">
        <v>46.3</v>
      </c>
      <c r="E231" s="633">
        <v>10</v>
      </c>
      <c r="F231" s="678" t="s">
        <v>3922</v>
      </c>
    </row>
    <row r="232" spans="1:7" hidden="1" x14ac:dyDescent="0.25">
      <c r="A232" s="670">
        <v>2</v>
      </c>
      <c r="B232" s="630" t="s">
        <v>1233</v>
      </c>
      <c r="C232" s="644" t="s">
        <v>1124</v>
      </c>
      <c r="D232" s="640">
        <v>46.3</v>
      </c>
      <c r="E232" s="633">
        <v>10</v>
      </c>
      <c r="F232" s="678" t="s">
        <v>3922</v>
      </c>
    </row>
    <row r="233" spans="1:7" hidden="1" x14ac:dyDescent="0.25">
      <c r="A233" s="670">
        <v>2</v>
      </c>
      <c r="B233" s="630" t="s">
        <v>1233</v>
      </c>
      <c r="C233" s="644" t="s">
        <v>1124</v>
      </c>
      <c r="D233" s="640">
        <v>46.3</v>
      </c>
      <c r="E233" s="633">
        <v>10</v>
      </c>
      <c r="F233" s="678" t="s">
        <v>3922</v>
      </c>
    </row>
    <row r="234" spans="1:7" hidden="1" x14ac:dyDescent="0.25">
      <c r="A234" s="670">
        <v>2</v>
      </c>
      <c r="B234" s="630" t="s">
        <v>1233</v>
      </c>
      <c r="C234" s="644" t="s">
        <v>1124</v>
      </c>
      <c r="D234" s="640">
        <v>46.3</v>
      </c>
      <c r="E234" s="633">
        <v>10</v>
      </c>
      <c r="F234" s="678" t="s">
        <v>3922</v>
      </c>
    </row>
    <row r="235" spans="1:7" hidden="1" x14ac:dyDescent="0.25">
      <c r="A235" s="670">
        <v>2</v>
      </c>
      <c r="B235" s="630" t="s">
        <v>1123</v>
      </c>
      <c r="C235" s="644" t="s">
        <v>1124</v>
      </c>
      <c r="D235" s="639">
        <v>37.9</v>
      </c>
      <c r="E235" s="633">
        <v>1</v>
      </c>
      <c r="F235" s="678" t="s">
        <v>3922</v>
      </c>
    </row>
    <row r="236" spans="1:7" hidden="1" x14ac:dyDescent="0.25">
      <c r="A236" s="670">
        <v>2</v>
      </c>
      <c r="B236" s="630" t="s">
        <v>1233</v>
      </c>
      <c r="C236" s="644" t="s">
        <v>1124</v>
      </c>
      <c r="D236" s="640">
        <v>46.3</v>
      </c>
      <c r="E236" s="633">
        <v>10</v>
      </c>
      <c r="F236" s="678" t="s">
        <v>3922</v>
      </c>
    </row>
    <row r="237" spans="1:7" hidden="1" x14ac:dyDescent="0.25">
      <c r="A237" s="670">
        <v>2</v>
      </c>
      <c r="B237" s="630" t="s">
        <v>1233</v>
      </c>
      <c r="C237" s="644" t="s">
        <v>1124</v>
      </c>
      <c r="D237" s="640">
        <v>46.3</v>
      </c>
      <c r="E237" s="633">
        <v>10</v>
      </c>
      <c r="F237" s="678" t="s">
        <v>3922</v>
      </c>
    </row>
    <row r="238" spans="1:7" hidden="1" x14ac:dyDescent="0.25">
      <c r="A238" s="670">
        <v>2</v>
      </c>
      <c r="B238" s="630" t="s">
        <v>1233</v>
      </c>
      <c r="C238" s="644" t="s">
        <v>1124</v>
      </c>
      <c r="D238" s="640">
        <v>46.3</v>
      </c>
      <c r="E238" s="633">
        <v>10</v>
      </c>
      <c r="F238" s="678" t="s">
        <v>3922</v>
      </c>
    </row>
    <row r="239" spans="1:7" hidden="1" x14ac:dyDescent="0.25">
      <c r="A239" s="670">
        <v>2</v>
      </c>
      <c r="B239" s="630" t="s">
        <v>1233</v>
      </c>
      <c r="C239" s="644" t="s">
        <v>1124</v>
      </c>
      <c r="D239" s="640">
        <v>46.3</v>
      </c>
      <c r="E239" s="633">
        <v>40</v>
      </c>
      <c r="F239" s="678" t="s">
        <v>3922</v>
      </c>
    </row>
    <row r="240" spans="1:7" hidden="1" x14ac:dyDescent="0.25">
      <c r="A240" s="670">
        <v>2</v>
      </c>
      <c r="B240" s="630" t="s">
        <v>1233</v>
      </c>
      <c r="C240" s="644" t="s">
        <v>1124</v>
      </c>
      <c r="D240" s="640">
        <v>46.3</v>
      </c>
      <c r="E240" s="633">
        <v>10</v>
      </c>
      <c r="F240" s="678" t="s">
        <v>3922</v>
      </c>
    </row>
    <row r="241" spans="1:6" hidden="1" x14ac:dyDescent="0.25">
      <c r="A241" s="670">
        <v>2</v>
      </c>
      <c r="B241" s="630" t="s">
        <v>1233</v>
      </c>
      <c r="C241" s="644" t="s">
        <v>1124</v>
      </c>
      <c r="D241" s="640">
        <v>46.3</v>
      </c>
      <c r="E241" s="633">
        <v>4</v>
      </c>
      <c r="F241" s="678" t="s">
        <v>3922</v>
      </c>
    </row>
    <row r="242" spans="1:6" hidden="1" x14ac:dyDescent="0.25">
      <c r="A242" s="670">
        <v>2</v>
      </c>
      <c r="B242" s="630" t="s">
        <v>1233</v>
      </c>
      <c r="C242" s="644" t="s">
        <v>1124</v>
      </c>
      <c r="D242" s="640">
        <v>46.3</v>
      </c>
      <c r="E242" s="633">
        <v>3</v>
      </c>
      <c r="F242" s="678" t="s">
        <v>3922</v>
      </c>
    </row>
    <row r="243" spans="1:6" hidden="1" x14ac:dyDescent="0.25">
      <c r="A243" s="670">
        <v>2</v>
      </c>
      <c r="B243" s="630" t="s">
        <v>1233</v>
      </c>
      <c r="C243" s="644" t="s">
        <v>1124</v>
      </c>
      <c r="D243" s="640">
        <v>46.3</v>
      </c>
      <c r="E243" s="633">
        <v>3</v>
      </c>
      <c r="F243" s="678" t="s">
        <v>3922</v>
      </c>
    </row>
    <row r="244" spans="1:6" hidden="1" x14ac:dyDescent="0.25">
      <c r="A244" s="670">
        <v>2</v>
      </c>
      <c r="B244" s="630" t="s">
        <v>1233</v>
      </c>
      <c r="C244" s="644" t="s">
        <v>1124</v>
      </c>
      <c r="D244" s="640">
        <v>46.3</v>
      </c>
      <c r="E244" s="633">
        <v>1</v>
      </c>
      <c r="F244" s="678" t="s">
        <v>3922</v>
      </c>
    </row>
    <row r="245" spans="1:6" hidden="1" x14ac:dyDescent="0.25">
      <c r="A245" s="670">
        <v>2</v>
      </c>
      <c r="B245" s="630" t="s">
        <v>1233</v>
      </c>
      <c r="C245" s="644" t="s">
        <v>1124</v>
      </c>
      <c r="D245" s="640">
        <v>46.3</v>
      </c>
      <c r="E245" s="633">
        <v>6</v>
      </c>
      <c r="F245" s="678" t="s">
        <v>3922</v>
      </c>
    </row>
    <row r="246" spans="1:6" hidden="1" x14ac:dyDescent="0.25">
      <c r="A246" s="670">
        <v>2</v>
      </c>
      <c r="B246" s="630" t="s">
        <v>1233</v>
      </c>
      <c r="C246" s="644" t="s">
        <v>1124</v>
      </c>
      <c r="D246" s="640">
        <v>46.3</v>
      </c>
      <c r="E246" s="633">
        <v>1</v>
      </c>
      <c r="F246" s="678" t="s">
        <v>3922</v>
      </c>
    </row>
    <row r="247" spans="1:6" hidden="1" x14ac:dyDescent="0.25">
      <c r="A247" s="670">
        <v>2</v>
      </c>
      <c r="B247" s="630" t="s">
        <v>1233</v>
      </c>
      <c r="C247" s="644" t="s">
        <v>1124</v>
      </c>
      <c r="D247" s="640">
        <v>46.3</v>
      </c>
      <c r="E247" s="633">
        <v>1</v>
      </c>
      <c r="F247" s="678" t="s">
        <v>3922</v>
      </c>
    </row>
    <row r="248" spans="1:6" hidden="1" x14ac:dyDescent="0.25">
      <c r="A248" s="670">
        <v>2</v>
      </c>
      <c r="B248" s="630" t="s">
        <v>1233</v>
      </c>
      <c r="C248" s="644" t="s">
        <v>1124</v>
      </c>
      <c r="D248" s="640">
        <v>46.3</v>
      </c>
      <c r="E248" s="633">
        <v>1</v>
      </c>
      <c r="F248" s="678" t="s">
        <v>3922</v>
      </c>
    </row>
    <row r="249" spans="1:6" hidden="1" x14ac:dyDescent="0.25">
      <c r="A249" s="670">
        <v>2</v>
      </c>
      <c r="B249" s="630" t="s">
        <v>1233</v>
      </c>
      <c r="C249" s="644" t="s">
        <v>1124</v>
      </c>
      <c r="D249" s="640">
        <v>46.3</v>
      </c>
      <c r="E249" s="633">
        <v>10</v>
      </c>
      <c r="F249" s="678" t="s">
        <v>3922</v>
      </c>
    </row>
    <row r="250" spans="1:6" hidden="1" x14ac:dyDescent="0.25">
      <c r="A250" s="670">
        <v>2</v>
      </c>
      <c r="B250" s="630" t="s">
        <v>1233</v>
      </c>
      <c r="C250" s="644" t="s">
        <v>1124</v>
      </c>
      <c r="D250" s="640">
        <v>46.3</v>
      </c>
      <c r="E250" s="633">
        <v>8</v>
      </c>
      <c r="F250" s="678" t="s">
        <v>3922</v>
      </c>
    </row>
    <row r="251" spans="1:6" hidden="1" x14ac:dyDescent="0.25">
      <c r="A251" s="670">
        <v>2</v>
      </c>
      <c r="B251" s="630" t="s">
        <v>1233</v>
      </c>
      <c r="C251" s="644" t="s">
        <v>1125</v>
      </c>
      <c r="D251" s="640">
        <v>46.3</v>
      </c>
      <c r="E251" s="633">
        <v>12</v>
      </c>
      <c r="F251" s="678" t="s">
        <v>3922</v>
      </c>
    </row>
    <row r="252" spans="1:6" hidden="1" x14ac:dyDescent="0.25">
      <c r="A252" s="670">
        <v>2</v>
      </c>
      <c r="B252" s="630" t="s">
        <v>1233</v>
      </c>
      <c r="C252" s="644" t="s">
        <v>1125</v>
      </c>
      <c r="D252" s="640">
        <v>46.3</v>
      </c>
      <c r="E252" s="633">
        <v>12</v>
      </c>
      <c r="F252" s="678" t="s">
        <v>3922</v>
      </c>
    </row>
    <row r="253" spans="1:6" hidden="1" x14ac:dyDescent="0.25">
      <c r="A253" s="670">
        <v>2</v>
      </c>
      <c r="B253" s="630" t="s">
        <v>1233</v>
      </c>
      <c r="C253" s="644" t="s">
        <v>1125</v>
      </c>
      <c r="D253" s="640">
        <v>46.3</v>
      </c>
      <c r="E253" s="633">
        <v>13</v>
      </c>
      <c r="F253" s="678" t="s">
        <v>3922</v>
      </c>
    </row>
    <row r="254" spans="1:6" hidden="1" x14ac:dyDescent="0.25">
      <c r="A254" s="670">
        <v>2</v>
      </c>
      <c r="B254" s="630" t="s">
        <v>1233</v>
      </c>
      <c r="C254" s="644" t="s">
        <v>1125</v>
      </c>
      <c r="D254" s="640">
        <v>46.3</v>
      </c>
      <c r="E254" s="633">
        <v>10</v>
      </c>
      <c r="F254" s="678" t="s">
        <v>3922</v>
      </c>
    </row>
    <row r="255" spans="1:6" hidden="1" x14ac:dyDescent="0.25">
      <c r="A255" s="670">
        <v>2</v>
      </c>
      <c r="B255" s="630" t="s">
        <v>1233</v>
      </c>
      <c r="C255" s="644" t="s">
        <v>1125</v>
      </c>
      <c r="D255" s="640">
        <v>46.3</v>
      </c>
      <c r="E255" s="633">
        <v>20</v>
      </c>
      <c r="F255" s="678" t="s">
        <v>3922</v>
      </c>
    </row>
    <row r="256" spans="1:6" hidden="1" x14ac:dyDescent="0.25">
      <c r="A256" s="668">
        <v>1</v>
      </c>
      <c r="B256" s="630" t="s">
        <v>1233</v>
      </c>
      <c r="C256" s="644" t="s">
        <v>579</v>
      </c>
      <c r="D256" s="466">
        <v>37.9</v>
      </c>
      <c r="E256" s="633">
        <v>7</v>
      </c>
      <c r="F256" s="676" t="s">
        <v>3922</v>
      </c>
    </row>
    <row r="257" spans="1:6" hidden="1" x14ac:dyDescent="0.25">
      <c r="A257" s="670">
        <v>2</v>
      </c>
      <c r="B257" s="630" t="s">
        <v>1233</v>
      </c>
      <c r="C257" s="644" t="s">
        <v>579</v>
      </c>
      <c r="D257" s="640">
        <v>46.3</v>
      </c>
      <c r="E257" s="633">
        <v>2</v>
      </c>
      <c r="F257" s="678" t="s">
        <v>3922</v>
      </c>
    </row>
    <row r="258" spans="1:6" hidden="1" x14ac:dyDescent="0.25">
      <c r="A258" s="670">
        <v>2</v>
      </c>
      <c r="B258" s="630" t="s">
        <v>1233</v>
      </c>
      <c r="C258" s="644" t="s">
        <v>579</v>
      </c>
      <c r="D258" s="640">
        <v>46.3</v>
      </c>
      <c r="E258" s="633">
        <v>3</v>
      </c>
      <c r="F258" s="678" t="s">
        <v>3922</v>
      </c>
    </row>
    <row r="259" spans="1:6" hidden="1" x14ac:dyDescent="0.25">
      <c r="A259" s="670">
        <v>2</v>
      </c>
      <c r="B259" s="630" t="s">
        <v>558</v>
      </c>
      <c r="C259" s="644" t="s">
        <v>195</v>
      </c>
      <c r="D259" s="639">
        <v>31.06</v>
      </c>
      <c r="E259" s="633">
        <v>1</v>
      </c>
      <c r="F259" s="678" t="s">
        <v>3922</v>
      </c>
    </row>
    <row r="260" spans="1:6" hidden="1" x14ac:dyDescent="0.25">
      <c r="A260" s="670">
        <v>2</v>
      </c>
      <c r="B260" s="630" t="s">
        <v>165</v>
      </c>
      <c r="C260" s="644" t="s">
        <v>195</v>
      </c>
      <c r="D260" s="639">
        <v>31.06</v>
      </c>
      <c r="E260" s="633">
        <v>1</v>
      </c>
      <c r="F260" s="678" t="s">
        <v>3922</v>
      </c>
    </row>
    <row r="261" spans="1:6" hidden="1" x14ac:dyDescent="0.25">
      <c r="A261" s="670">
        <v>2</v>
      </c>
      <c r="B261" s="630" t="s">
        <v>587</v>
      </c>
      <c r="C261" s="644" t="s">
        <v>195</v>
      </c>
      <c r="D261" s="639">
        <v>31.06</v>
      </c>
      <c r="E261" s="633">
        <v>1</v>
      </c>
      <c r="F261" s="678" t="s">
        <v>3922</v>
      </c>
    </row>
    <row r="262" spans="1:6" hidden="1" x14ac:dyDescent="0.25">
      <c r="A262" s="670">
        <v>2</v>
      </c>
      <c r="B262" s="630" t="s">
        <v>587</v>
      </c>
      <c r="C262" s="644" t="s">
        <v>16</v>
      </c>
      <c r="D262" s="639">
        <v>31.06</v>
      </c>
      <c r="E262" s="633">
        <v>5</v>
      </c>
      <c r="F262" s="678" t="s">
        <v>3922</v>
      </c>
    </row>
    <row r="263" spans="1:6" hidden="1" x14ac:dyDescent="0.25">
      <c r="A263" s="670">
        <v>2</v>
      </c>
      <c r="B263" s="630" t="s">
        <v>815</v>
      </c>
      <c r="C263" s="644" t="s">
        <v>581</v>
      </c>
      <c r="D263" s="639">
        <v>33.380000000000003</v>
      </c>
      <c r="E263" s="633">
        <v>1</v>
      </c>
      <c r="F263" s="678" t="s">
        <v>3922</v>
      </c>
    </row>
    <row r="264" spans="1:6" hidden="1" x14ac:dyDescent="0.25">
      <c r="A264" s="670">
        <v>2</v>
      </c>
      <c r="B264" s="630" t="s">
        <v>815</v>
      </c>
      <c r="C264" s="644" t="s">
        <v>581</v>
      </c>
      <c r="D264" s="639">
        <v>33.380000000000003</v>
      </c>
      <c r="E264" s="633">
        <v>2</v>
      </c>
      <c r="F264" s="678" t="s">
        <v>3922</v>
      </c>
    </row>
    <row r="265" spans="1:6" hidden="1" x14ac:dyDescent="0.25">
      <c r="A265" s="670">
        <v>2</v>
      </c>
      <c r="B265" s="635" t="s">
        <v>3148</v>
      </c>
      <c r="C265" s="645" t="s">
        <v>581</v>
      </c>
      <c r="D265" s="640">
        <v>35.15</v>
      </c>
      <c r="E265" s="633">
        <v>2</v>
      </c>
      <c r="F265" s="678" t="s">
        <v>3922</v>
      </c>
    </row>
    <row r="266" spans="1:6" hidden="1" x14ac:dyDescent="0.25">
      <c r="A266" s="670">
        <v>2</v>
      </c>
      <c r="B266" s="630" t="s">
        <v>30</v>
      </c>
      <c r="C266" s="644" t="s">
        <v>62</v>
      </c>
      <c r="D266" s="639">
        <v>31.06</v>
      </c>
      <c r="E266" s="633">
        <v>1</v>
      </c>
      <c r="F266" s="678" t="s">
        <v>3922</v>
      </c>
    </row>
    <row r="267" spans="1:6" hidden="1" x14ac:dyDescent="0.25">
      <c r="A267" s="670">
        <v>2</v>
      </c>
      <c r="B267" s="630" t="s">
        <v>587</v>
      </c>
      <c r="C267" s="644" t="s">
        <v>62</v>
      </c>
      <c r="D267" s="639">
        <v>31.06</v>
      </c>
      <c r="E267" s="633">
        <v>1</v>
      </c>
      <c r="F267" s="678" t="s">
        <v>3922</v>
      </c>
    </row>
    <row r="268" spans="1:6" hidden="1" x14ac:dyDescent="0.25">
      <c r="A268" s="670">
        <v>2</v>
      </c>
      <c r="B268" s="630" t="s">
        <v>815</v>
      </c>
      <c r="C268" s="644" t="s">
        <v>62</v>
      </c>
      <c r="D268" s="639">
        <v>33.380000000000003</v>
      </c>
      <c r="E268" s="633">
        <v>2</v>
      </c>
      <c r="F268" s="678" t="s">
        <v>3922</v>
      </c>
    </row>
    <row r="269" spans="1:6" hidden="1" x14ac:dyDescent="0.25">
      <c r="A269" s="668">
        <v>1</v>
      </c>
      <c r="B269" s="630" t="s">
        <v>2271</v>
      </c>
      <c r="C269" s="644" t="s">
        <v>164</v>
      </c>
      <c r="D269" s="466">
        <v>35.15</v>
      </c>
      <c r="E269" s="633">
        <v>1</v>
      </c>
      <c r="F269" s="676" t="s">
        <v>3922</v>
      </c>
    </row>
    <row r="270" spans="1:6" hidden="1" x14ac:dyDescent="0.25">
      <c r="A270" s="668">
        <v>1</v>
      </c>
      <c r="B270" s="630" t="s">
        <v>1233</v>
      </c>
      <c r="C270" s="644" t="s">
        <v>164</v>
      </c>
      <c r="D270" s="466">
        <v>46.3</v>
      </c>
      <c r="E270" s="633">
        <v>2</v>
      </c>
      <c r="F270" s="676" t="s">
        <v>3922</v>
      </c>
    </row>
    <row r="271" spans="1:6" hidden="1" x14ac:dyDescent="0.25">
      <c r="A271" s="668">
        <v>1</v>
      </c>
      <c r="B271" s="630" t="s">
        <v>2271</v>
      </c>
      <c r="C271" s="644" t="s">
        <v>164</v>
      </c>
      <c r="D271" s="466">
        <v>35.15</v>
      </c>
      <c r="E271" s="633">
        <v>3</v>
      </c>
      <c r="F271" s="676" t="s">
        <v>3922</v>
      </c>
    </row>
    <row r="272" spans="1:6" hidden="1" x14ac:dyDescent="0.25">
      <c r="A272" s="668">
        <v>1</v>
      </c>
      <c r="B272" s="630" t="s">
        <v>2271</v>
      </c>
      <c r="C272" s="644" t="s">
        <v>164</v>
      </c>
      <c r="D272" s="466">
        <v>35.15</v>
      </c>
      <c r="E272" s="633">
        <v>4</v>
      </c>
      <c r="F272" s="676" t="s">
        <v>3922</v>
      </c>
    </row>
    <row r="273" spans="1:6" hidden="1" x14ac:dyDescent="0.25">
      <c r="A273" s="670">
        <v>2</v>
      </c>
      <c r="B273" s="630" t="s">
        <v>1233</v>
      </c>
      <c r="C273" s="644" t="s">
        <v>164</v>
      </c>
      <c r="D273" s="640">
        <v>46.3</v>
      </c>
      <c r="E273" s="633">
        <v>1</v>
      </c>
      <c r="F273" s="678" t="s">
        <v>3922</v>
      </c>
    </row>
    <row r="274" spans="1:6" hidden="1" x14ac:dyDescent="0.25">
      <c r="A274" s="670">
        <v>2</v>
      </c>
      <c r="B274" s="630" t="s">
        <v>1233</v>
      </c>
      <c r="C274" s="644" t="s">
        <v>164</v>
      </c>
      <c r="D274" s="640">
        <v>46.3</v>
      </c>
      <c r="E274" s="633">
        <v>1</v>
      </c>
      <c r="F274" s="678" t="s">
        <v>3922</v>
      </c>
    </row>
    <row r="275" spans="1:6" hidden="1" x14ac:dyDescent="0.25">
      <c r="A275" s="670">
        <v>2</v>
      </c>
      <c r="B275" s="630" t="s">
        <v>1233</v>
      </c>
      <c r="C275" s="644" t="s">
        <v>164</v>
      </c>
      <c r="D275" s="640">
        <v>46.3</v>
      </c>
      <c r="E275" s="633">
        <v>1</v>
      </c>
      <c r="F275" s="678" t="s">
        <v>3922</v>
      </c>
    </row>
    <row r="276" spans="1:6" hidden="1" x14ac:dyDescent="0.25">
      <c r="A276" s="670">
        <v>2</v>
      </c>
      <c r="B276" s="630" t="s">
        <v>587</v>
      </c>
      <c r="C276" s="644" t="s">
        <v>164</v>
      </c>
      <c r="D276" s="639">
        <v>31.06</v>
      </c>
      <c r="E276" s="633">
        <v>4</v>
      </c>
      <c r="F276" s="678" t="s">
        <v>3922</v>
      </c>
    </row>
    <row r="277" spans="1:6" hidden="1" x14ac:dyDescent="0.25">
      <c r="A277" s="670">
        <v>2</v>
      </c>
      <c r="B277" s="630" t="s">
        <v>587</v>
      </c>
      <c r="C277" s="644" t="s">
        <v>164</v>
      </c>
      <c r="D277" s="639">
        <v>31.06</v>
      </c>
      <c r="E277" s="633">
        <v>6</v>
      </c>
      <c r="F277" s="678" t="s">
        <v>3922</v>
      </c>
    </row>
    <row r="278" spans="1:6" hidden="1" x14ac:dyDescent="0.25">
      <c r="A278" s="670">
        <v>2</v>
      </c>
      <c r="B278" s="630" t="s">
        <v>587</v>
      </c>
      <c r="C278" s="644" t="s">
        <v>164</v>
      </c>
      <c r="D278" s="639">
        <v>31.06</v>
      </c>
      <c r="E278" s="633">
        <v>2</v>
      </c>
      <c r="F278" s="678" t="s">
        <v>3922</v>
      </c>
    </row>
    <row r="279" spans="1:6" hidden="1" x14ac:dyDescent="0.25">
      <c r="A279" s="670">
        <v>2</v>
      </c>
      <c r="B279" s="630" t="s">
        <v>557</v>
      </c>
      <c r="C279" s="644" t="s">
        <v>164</v>
      </c>
      <c r="D279" s="639">
        <v>46.3</v>
      </c>
      <c r="E279" s="633">
        <v>3</v>
      </c>
      <c r="F279" s="678" t="s">
        <v>3922</v>
      </c>
    </row>
    <row r="280" spans="1:6" hidden="1" x14ac:dyDescent="0.25">
      <c r="A280" s="670">
        <v>2</v>
      </c>
      <c r="B280" s="630" t="s">
        <v>1233</v>
      </c>
      <c r="C280" s="644" t="s">
        <v>164</v>
      </c>
      <c r="D280" s="640">
        <v>46.3</v>
      </c>
      <c r="E280" s="633">
        <v>4</v>
      </c>
      <c r="F280" s="678" t="s">
        <v>3922</v>
      </c>
    </row>
    <row r="281" spans="1:6" hidden="1" x14ac:dyDescent="0.25">
      <c r="A281" s="670">
        <v>2</v>
      </c>
      <c r="B281" s="630" t="s">
        <v>1233</v>
      </c>
      <c r="C281" s="644" t="s">
        <v>164</v>
      </c>
      <c r="D281" s="640">
        <v>46.3</v>
      </c>
      <c r="E281" s="633">
        <v>2</v>
      </c>
      <c r="F281" s="678" t="s">
        <v>3922</v>
      </c>
    </row>
    <row r="282" spans="1:6" hidden="1" x14ac:dyDescent="0.25">
      <c r="A282" s="670">
        <v>2</v>
      </c>
      <c r="B282" s="630" t="s">
        <v>1233</v>
      </c>
      <c r="C282" s="644" t="s">
        <v>164</v>
      </c>
      <c r="D282" s="640">
        <v>46.3</v>
      </c>
      <c r="E282" s="633">
        <v>1</v>
      </c>
      <c r="F282" s="678" t="s">
        <v>3922</v>
      </c>
    </row>
    <row r="283" spans="1:6" hidden="1" x14ac:dyDescent="0.25">
      <c r="A283" s="670">
        <v>2</v>
      </c>
      <c r="B283" s="635" t="s">
        <v>2271</v>
      </c>
      <c r="C283" s="645" t="s">
        <v>164</v>
      </c>
      <c r="D283" s="640">
        <v>35.15</v>
      </c>
      <c r="E283" s="633">
        <v>3</v>
      </c>
      <c r="F283" s="678" t="s">
        <v>3922</v>
      </c>
    </row>
    <row r="284" spans="1:6" hidden="1" x14ac:dyDescent="0.25">
      <c r="A284" s="668">
        <v>1</v>
      </c>
      <c r="B284" s="630" t="s">
        <v>851</v>
      </c>
      <c r="C284" s="644" t="s">
        <v>1029</v>
      </c>
      <c r="D284" s="631">
        <v>45.47</v>
      </c>
      <c r="E284" s="633">
        <v>1</v>
      </c>
      <c r="F284" s="676" t="s">
        <v>3922</v>
      </c>
    </row>
    <row r="285" spans="1:6" hidden="1" x14ac:dyDescent="0.25">
      <c r="A285" s="668">
        <v>1</v>
      </c>
      <c r="B285" s="630" t="s">
        <v>551</v>
      </c>
      <c r="C285" s="644" t="s">
        <v>554</v>
      </c>
      <c r="D285" s="631">
        <v>24.02</v>
      </c>
      <c r="E285" s="633">
        <v>1</v>
      </c>
      <c r="F285" s="676" t="s">
        <v>3922</v>
      </c>
    </row>
    <row r="286" spans="1:6" hidden="1" x14ac:dyDescent="0.25">
      <c r="A286" s="670">
        <v>2</v>
      </c>
      <c r="B286" s="630" t="s">
        <v>551</v>
      </c>
      <c r="C286" s="644" t="s">
        <v>554</v>
      </c>
      <c r="D286" s="639">
        <v>24.02</v>
      </c>
      <c r="E286" s="633">
        <v>1</v>
      </c>
      <c r="F286" s="678" t="s">
        <v>3922</v>
      </c>
    </row>
    <row r="287" spans="1:6" hidden="1" x14ac:dyDescent="0.25">
      <c r="A287" s="668">
        <v>1</v>
      </c>
      <c r="B287" s="630" t="s">
        <v>551</v>
      </c>
      <c r="C287" s="644" t="s">
        <v>599</v>
      </c>
      <c r="D287" s="631">
        <v>24.02</v>
      </c>
      <c r="E287" s="633">
        <v>5</v>
      </c>
      <c r="F287" s="676" t="s">
        <v>3922</v>
      </c>
    </row>
    <row r="288" spans="1:6" hidden="1" x14ac:dyDescent="0.25">
      <c r="A288" s="670">
        <v>2</v>
      </c>
      <c r="B288" s="630" t="s">
        <v>80</v>
      </c>
      <c r="C288" s="644" t="s">
        <v>2096</v>
      </c>
      <c r="D288" s="640">
        <v>24.82</v>
      </c>
      <c r="E288" s="633">
        <v>1</v>
      </c>
      <c r="F288" s="678" t="s">
        <v>3922</v>
      </c>
    </row>
    <row r="289" spans="1:6" hidden="1" x14ac:dyDescent="0.25">
      <c r="A289" s="668">
        <v>1</v>
      </c>
      <c r="B289" s="630" t="s">
        <v>80</v>
      </c>
      <c r="C289" s="644" t="s">
        <v>329</v>
      </c>
      <c r="D289" s="631">
        <v>24.82</v>
      </c>
      <c r="E289" s="633">
        <v>1</v>
      </c>
      <c r="F289" s="676" t="s">
        <v>3922</v>
      </c>
    </row>
    <row r="290" spans="1:6" hidden="1" x14ac:dyDescent="0.25">
      <c r="A290" s="670">
        <v>2</v>
      </c>
      <c r="B290" s="630" t="s">
        <v>59</v>
      </c>
      <c r="C290" s="644" t="s">
        <v>15</v>
      </c>
      <c r="D290" s="639">
        <v>64.510000000000005</v>
      </c>
      <c r="E290" s="633">
        <v>9</v>
      </c>
      <c r="F290" s="678" t="s">
        <v>3922</v>
      </c>
    </row>
    <row r="291" spans="1:6" hidden="1" x14ac:dyDescent="0.25">
      <c r="A291" s="668">
        <v>1</v>
      </c>
      <c r="B291" s="630" t="s">
        <v>2507</v>
      </c>
      <c r="C291" s="644" t="s">
        <v>3180</v>
      </c>
      <c r="D291" s="631">
        <v>40.090000000000003</v>
      </c>
      <c r="E291" s="633">
        <v>5</v>
      </c>
      <c r="F291" s="676" t="s">
        <v>3922</v>
      </c>
    </row>
    <row r="292" spans="1:6" hidden="1" x14ac:dyDescent="0.25">
      <c r="A292" s="670">
        <v>2</v>
      </c>
      <c r="B292" s="630" t="s">
        <v>2507</v>
      </c>
      <c r="C292" s="644" t="s">
        <v>3180</v>
      </c>
      <c r="D292" s="640">
        <v>39.369999999999997</v>
      </c>
      <c r="E292" s="633">
        <v>1</v>
      </c>
      <c r="F292" s="678" t="s">
        <v>3922</v>
      </c>
    </row>
    <row r="293" spans="1:6" hidden="1" x14ac:dyDescent="0.25">
      <c r="A293" s="668">
        <v>1</v>
      </c>
      <c r="B293" s="630" t="s">
        <v>729</v>
      </c>
      <c r="C293" s="644" t="s">
        <v>576</v>
      </c>
      <c r="D293" s="466">
        <v>45.69</v>
      </c>
      <c r="E293" s="633">
        <v>1</v>
      </c>
      <c r="F293" s="676" t="s">
        <v>3922</v>
      </c>
    </row>
    <row r="294" spans="1:6" hidden="1" x14ac:dyDescent="0.25">
      <c r="A294" s="670">
        <v>2</v>
      </c>
      <c r="B294" s="635" t="s">
        <v>2830</v>
      </c>
      <c r="C294" s="645" t="s">
        <v>3847</v>
      </c>
      <c r="D294" s="640">
        <v>42.5</v>
      </c>
      <c r="E294" s="633">
        <v>2</v>
      </c>
      <c r="F294" s="678" t="s">
        <v>3922</v>
      </c>
    </row>
    <row r="295" spans="1:6" hidden="1" x14ac:dyDescent="0.25">
      <c r="A295" s="670">
        <v>2</v>
      </c>
      <c r="B295" s="635" t="s">
        <v>2830</v>
      </c>
      <c r="C295" s="645" t="s">
        <v>3848</v>
      </c>
      <c r="D295" s="640">
        <v>42.5</v>
      </c>
      <c r="E295" s="633">
        <v>1</v>
      </c>
      <c r="F295" s="678" t="s">
        <v>3922</v>
      </c>
    </row>
    <row r="296" spans="1:6" hidden="1" x14ac:dyDescent="0.25">
      <c r="A296" s="668">
        <v>1</v>
      </c>
      <c r="B296" s="630" t="s">
        <v>851</v>
      </c>
      <c r="C296" s="644" t="s">
        <v>965</v>
      </c>
      <c r="D296" s="631">
        <v>45.47</v>
      </c>
      <c r="E296" s="633">
        <v>1</v>
      </c>
      <c r="F296" s="676" t="s">
        <v>3922</v>
      </c>
    </row>
    <row r="297" spans="1:6" hidden="1" x14ac:dyDescent="0.25">
      <c r="A297" s="668">
        <v>1</v>
      </c>
      <c r="B297" s="630" t="s">
        <v>57</v>
      </c>
      <c r="C297" s="644" t="s">
        <v>58</v>
      </c>
      <c r="D297" s="631">
        <v>47.31</v>
      </c>
      <c r="E297" s="633">
        <v>1</v>
      </c>
      <c r="F297" s="676" t="s">
        <v>3922</v>
      </c>
    </row>
    <row r="298" spans="1:6" hidden="1" x14ac:dyDescent="0.25">
      <c r="A298" s="670">
        <v>2</v>
      </c>
      <c r="B298" s="630" t="s">
        <v>537</v>
      </c>
      <c r="C298" s="644" t="s">
        <v>154</v>
      </c>
      <c r="D298" s="639">
        <v>48.52</v>
      </c>
      <c r="E298" s="633">
        <v>3</v>
      </c>
      <c r="F298" s="678" t="s">
        <v>3922</v>
      </c>
    </row>
    <row r="299" spans="1:6" hidden="1" x14ac:dyDescent="0.25">
      <c r="A299" s="670">
        <v>2</v>
      </c>
      <c r="B299" s="630" t="s">
        <v>156</v>
      </c>
      <c r="C299" s="644" t="s">
        <v>1373</v>
      </c>
      <c r="D299" s="639">
        <v>48.52</v>
      </c>
      <c r="E299" s="633">
        <v>1</v>
      </c>
      <c r="F299" s="678" t="s">
        <v>3922</v>
      </c>
    </row>
    <row r="300" spans="1:6" hidden="1" x14ac:dyDescent="0.25">
      <c r="A300" s="670">
        <v>2</v>
      </c>
      <c r="B300" s="630" t="s">
        <v>156</v>
      </c>
      <c r="C300" s="644" t="s">
        <v>1373</v>
      </c>
      <c r="D300" s="640">
        <v>48.52</v>
      </c>
      <c r="E300" s="641">
        <v>1</v>
      </c>
      <c r="F300" s="678" t="s">
        <v>3922</v>
      </c>
    </row>
    <row r="301" spans="1:6" hidden="1" x14ac:dyDescent="0.25">
      <c r="A301" s="670">
        <v>2</v>
      </c>
      <c r="B301" s="630" t="s">
        <v>156</v>
      </c>
      <c r="C301" s="644" t="s">
        <v>1373</v>
      </c>
      <c r="D301" s="640">
        <v>48.52</v>
      </c>
      <c r="E301" s="641">
        <v>1</v>
      </c>
      <c r="F301" s="678" t="s">
        <v>3922</v>
      </c>
    </row>
    <row r="302" spans="1:6" hidden="1" x14ac:dyDescent="0.25">
      <c r="A302" s="668">
        <v>1</v>
      </c>
      <c r="B302" s="630" t="s">
        <v>50</v>
      </c>
      <c r="C302" s="644" t="s">
        <v>3849</v>
      </c>
      <c r="D302" s="631">
        <v>39.5</v>
      </c>
      <c r="E302" s="633">
        <v>2</v>
      </c>
      <c r="F302" s="676" t="s">
        <v>3922</v>
      </c>
    </row>
    <row r="303" spans="1:6" hidden="1" x14ac:dyDescent="0.25">
      <c r="A303" s="668">
        <v>1</v>
      </c>
      <c r="B303" s="630" t="s">
        <v>50</v>
      </c>
      <c r="C303" s="644" t="s">
        <v>3849</v>
      </c>
      <c r="D303" s="631">
        <v>39.5</v>
      </c>
      <c r="E303" s="633">
        <v>1</v>
      </c>
      <c r="F303" s="676" t="s">
        <v>3922</v>
      </c>
    </row>
    <row r="304" spans="1:6" hidden="1" x14ac:dyDescent="0.25">
      <c r="A304" s="668">
        <v>1</v>
      </c>
      <c r="B304" s="630" t="s">
        <v>50</v>
      </c>
      <c r="C304" s="644" t="s">
        <v>3850</v>
      </c>
      <c r="D304" s="631">
        <v>39.5</v>
      </c>
      <c r="E304" s="633">
        <v>1</v>
      </c>
      <c r="F304" s="676" t="s">
        <v>3922</v>
      </c>
    </row>
    <row r="305" spans="1:6" hidden="1" x14ac:dyDescent="0.25">
      <c r="A305" s="668">
        <v>1</v>
      </c>
      <c r="B305" s="630" t="s">
        <v>2588</v>
      </c>
      <c r="C305" s="644" t="s">
        <v>2660</v>
      </c>
      <c r="D305" s="466">
        <v>35.74</v>
      </c>
      <c r="E305" s="633">
        <v>4</v>
      </c>
      <c r="F305" s="676" t="s">
        <v>3922</v>
      </c>
    </row>
    <row r="306" spans="1:6" hidden="1" x14ac:dyDescent="0.25">
      <c r="A306" s="670">
        <v>2</v>
      </c>
      <c r="B306" s="635" t="s">
        <v>2588</v>
      </c>
      <c r="C306" s="645" t="s">
        <v>2660</v>
      </c>
      <c r="D306" s="640">
        <v>35.74</v>
      </c>
      <c r="E306" s="633">
        <v>2</v>
      </c>
      <c r="F306" s="678" t="s">
        <v>3922</v>
      </c>
    </row>
    <row r="307" spans="1:6" hidden="1" x14ac:dyDescent="0.25">
      <c r="A307" s="668">
        <v>1</v>
      </c>
      <c r="B307" s="630" t="s">
        <v>50</v>
      </c>
      <c r="C307" s="644" t="s">
        <v>3851</v>
      </c>
      <c r="D307" s="631">
        <v>41.51</v>
      </c>
      <c r="E307" s="633">
        <v>5</v>
      </c>
      <c r="F307" s="676" t="s">
        <v>3922</v>
      </c>
    </row>
    <row r="308" spans="1:6" hidden="1" x14ac:dyDescent="0.25">
      <c r="A308" s="668">
        <v>1</v>
      </c>
      <c r="B308" s="630" t="s">
        <v>50</v>
      </c>
      <c r="C308" s="644" t="s">
        <v>3851</v>
      </c>
      <c r="D308" s="631">
        <v>41.51</v>
      </c>
      <c r="E308" s="633">
        <v>2</v>
      </c>
      <c r="F308" s="676" t="s">
        <v>3922</v>
      </c>
    </row>
    <row r="309" spans="1:6" hidden="1" x14ac:dyDescent="0.25">
      <c r="A309" s="668">
        <v>1</v>
      </c>
      <c r="B309" s="630" t="s">
        <v>1206</v>
      </c>
      <c r="C309" s="644" t="s">
        <v>1207</v>
      </c>
      <c r="D309" s="466">
        <v>47.15</v>
      </c>
      <c r="E309" s="633">
        <v>2</v>
      </c>
      <c r="F309" s="676" t="s">
        <v>3922</v>
      </c>
    </row>
    <row r="310" spans="1:6" hidden="1" x14ac:dyDescent="0.25">
      <c r="A310" s="668">
        <v>1</v>
      </c>
      <c r="B310" s="630" t="s">
        <v>1206</v>
      </c>
      <c r="C310" s="644" t="s">
        <v>1207</v>
      </c>
      <c r="D310" s="631">
        <v>47.15</v>
      </c>
      <c r="E310" s="633">
        <v>5</v>
      </c>
      <c r="F310" s="676" t="s">
        <v>3922</v>
      </c>
    </row>
    <row r="311" spans="1:6" hidden="1" x14ac:dyDescent="0.25">
      <c r="A311" s="668">
        <v>1</v>
      </c>
      <c r="B311" s="630" t="s">
        <v>50</v>
      </c>
      <c r="C311" s="644" t="s">
        <v>3852</v>
      </c>
      <c r="D311" s="631">
        <v>41.51</v>
      </c>
      <c r="E311" s="633">
        <v>13</v>
      </c>
      <c r="F311" s="676" t="s">
        <v>3922</v>
      </c>
    </row>
    <row r="312" spans="1:6" hidden="1" x14ac:dyDescent="0.25">
      <c r="A312" s="668">
        <v>1</v>
      </c>
      <c r="B312" s="630" t="s">
        <v>90</v>
      </c>
      <c r="C312" s="644" t="s">
        <v>92</v>
      </c>
      <c r="D312" s="466">
        <v>40.200000000000003</v>
      </c>
      <c r="E312" s="633">
        <v>1</v>
      </c>
      <c r="F312" s="676" t="s">
        <v>3922</v>
      </c>
    </row>
    <row r="313" spans="1:6" hidden="1" x14ac:dyDescent="0.25">
      <c r="A313" s="668">
        <v>1</v>
      </c>
      <c r="B313" s="630" t="s">
        <v>90</v>
      </c>
      <c r="C313" s="644" t="s">
        <v>92</v>
      </c>
      <c r="D313" s="631">
        <v>40.200000000000003</v>
      </c>
      <c r="E313" s="633">
        <v>9</v>
      </c>
      <c r="F313" s="676" t="s">
        <v>3922</v>
      </c>
    </row>
    <row r="314" spans="1:6" hidden="1" x14ac:dyDescent="0.25">
      <c r="A314" s="668">
        <v>1</v>
      </c>
      <c r="B314" s="630" t="s">
        <v>90</v>
      </c>
      <c r="C314" s="644" t="s">
        <v>92</v>
      </c>
      <c r="D314" s="631">
        <v>40.200000000000003</v>
      </c>
      <c r="E314" s="633">
        <v>1</v>
      </c>
      <c r="F314" s="676" t="s">
        <v>3922</v>
      </c>
    </row>
    <row r="315" spans="1:6" hidden="1" x14ac:dyDescent="0.25">
      <c r="A315" s="668">
        <v>1</v>
      </c>
      <c r="B315" s="630" t="s">
        <v>90</v>
      </c>
      <c r="C315" s="644" t="s">
        <v>91</v>
      </c>
      <c r="D315" s="631">
        <v>40.200000000000003</v>
      </c>
      <c r="E315" s="633">
        <v>1</v>
      </c>
      <c r="F315" s="676" t="s">
        <v>3922</v>
      </c>
    </row>
    <row r="316" spans="1:6" hidden="1" x14ac:dyDescent="0.25">
      <c r="A316" s="668">
        <v>1</v>
      </c>
      <c r="B316" s="630" t="s">
        <v>90</v>
      </c>
      <c r="C316" s="644" t="s">
        <v>91</v>
      </c>
      <c r="D316" s="631">
        <v>40.200000000000003</v>
      </c>
      <c r="E316" s="633">
        <v>6</v>
      </c>
      <c r="F316" s="676" t="s">
        <v>3922</v>
      </c>
    </row>
    <row r="317" spans="1:6" hidden="1" x14ac:dyDescent="0.25">
      <c r="A317" s="668">
        <v>1</v>
      </c>
      <c r="B317" s="630" t="s">
        <v>37</v>
      </c>
      <c r="C317" s="644" t="s">
        <v>2054</v>
      </c>
      <c r="D317" s="466">
        <v>79.47</v>
      </c>
      <c r="E317" s="632">
        <v>1</v>
      </c>
      <c r="F317" s="676" t="s">
        <v>3922</v>
      </c>
    </row>
    <row r="318" spans="1:6" hidden="1" x14ac:dyDescent="0.25">
      <c r="A318" s="670">
        <v>2</v>
      </c>
      <c r="B318" s="630" t="s">
        <v>173</v>
      </c>
      <c r="C318" s="644" t="s">
        <v>172</v>
      </c>
      <c r="D318" s="639">
        <v>41.97</v>
      </c>
      <c r="E318" s="633">
        <v>1</v>
      </c>
      <c r="F318" s="678" t="s">
        <v>3922</v>
      </c>
    </row>
    <row r="319" spans="1:6" hidden="1" x14ac:dyDescent="0.25">
      <c r="A319" s="670">
        <v>2</v>
      </c>
      <c r="B319" s="630" t="s">
        <v>114</v>
      </c>
      <c r="C319" s="644" t="s">
        <v>178</v>
      </c>
      <c r="D319" s="639">
        <v>37.340000000000003</v>
      </c>
      <c r="E319" s="633">
        <v>1</v>
      </c>
      <c r="F319" s="678" t="s">
        <v>3922</v>
      </c>
    </row>
    <row r="320" spans="1:6" hidden="1" x14ac:dyDescent="0.25">
      <c r="A320" s="670">
        <v>2</v>
      </c>
      <c r="B320" s="630" t="s">
        <v>173</v>
      </c>
      <c r="C320" s="644" t="s">
        <v>115</v>
      </c>
      <c r="D320" s="639">
        <v>39.909999999999997</v>
      </c>
      <c r="E320" s="633">
        <v>1</v>
      </c>
      <c r="F320" s="678" t="s">
        <v>3922</v>
      </c>
    </row>
    <row r="321" spans="1:6" hidden="1" x14ac:dyDescent="0.25">
      <c r="A321" s="670">
        <v>2</v>
      </c>
      <c r="B321" s="630" t="s">
        <v>65</v>
      </c>
      <c r="C321" s="644" t="s">
        <v>66</v>
      </c>
      <c r="D321" s="639">
        <v>48.36</v>
      </c>
      <c r="E321" s="633">
        <v>1</v>
      </c>
      <c r="F321" s="678" t="s">
        <v>3922</v>
      </c>
    </row>
    <row r="322" spans="1:6" hidden="1" x14ac:dyDescent="0.25">
      <c r="A322" s="668">
        <v>1</v>
      </c>
      <c r="B322" s="630" t="s">
        <v>1661</v>
      </c>
      <c r="C322" s="644" t="s">
        <v>431</v>
      </c>
      <c r="D322" s="631">
        <v>70.42</v>
      </c>
      <c r="E322" s="633">
        <v>1</v>
      </c>
      <c r="F322" s="676" t="s">
        <v>3922</v>
      </c>
    </row>
    <row r="323" spans="1:6" hidden="1" x14ac:dyDescent="0.25">
      <c r="A323" s="670">
        <v>2</v>
      </c>
      <c r="B323" s="630" t="s">
        <v>485</v>
      </c>
      <c r="C323" s="644" t="s">
        <v>148</v>
      </c>
      <c r="D323" s="639">
        <v>35.64</v>
      </c>
      <c r="E323" s="633">
        <v>2</v>
      </c>
      <c r="F323" s="678" t="s">
        <v>3922</v>
      </c>
    </row>
    <row r="324" spans="1:6" hidden="1" x14ac:dyDescent="0.25">
      <c r="A324" s="670">
        <v>2</v>
      </c>
      <c r="B324" s="630" t="s">
        <v>474</v>
      </c>
      <c r="C324" s="644" t="s">
        <v>72</v>
      </c>
      <c r="D324" s="639">
        <v>15.2</v>
      </c>
      <c r="E324" s="633">
        <v>1</v>
      </c>
      <c r="F324" s="678" t="s">
        <v>3922</v>
      </c>
    </row>
    <row r="325" spans="1:6" hidden="1" x14ac:dyDescent="0.25">
      <c r="A325" s="670">
        <v>2</v>
      </c>
      <c r="B325" s="630" t="s">
        <v>64</v>
      </c>
      <c r="C325" s="644" t="s">
        <v>199</v>
      </c>
      <c r="D325" s="639">
        <v>33.81</v>
      </c>
      <c r="E325" s="633">
        <v>1</v>
      </c>
      <c r="F325" s="678" t="s">
        <v>3922</v>
      </c>
    </row>
    <row r="326" spans="1:6" hidden="1" x14ac:dyDescent="0.25">
      <c r="A326" s="668">
        <v>1</v>
      </c>
      <c r="B326" s="630" t="s">
        <v>3158</v>
      </c>
      <c r="C326" s="644" t="s">
        <v>3853</v>
      </c>
      <c r="D326" s="466">
        <v>38.19</v>
      </c>
      <c r="E326" s="633">
        <v>3</v>
      </c>
      <c r="F326" s="676" t="s">
        <v>3922</v>
      </c>
    </row>
    <row r="327" spans="1:6" hidden="1" x14ac:dyDescent="0.25">
      <c r="A327" s="670">
        <v>2</v>
      </c>
      <c r="B327" s="635" t="s">
        <v>3158</v>
      </c>
      <c r="C327" s="645" t="s">
        <v>3853</v>
      </c>
      <c r="D327" s="640">
        <v>38.19</v>
      </c>
      <c r="E327" s="633">
        <v>4</v>
      </c>
      <c r="F327" s="678" t="s">
        <v>3922</v>
      </c>
    </row>
    <row r="328" spans="1:6" hidden="1" x14ac:dyDescent="0.25">
      <c r="A328" s="670">
        <v>2</v>
      </c>
      <c r="B328" s="635" t="s">
        <v>3149</v>
      </c>
      <c r="C328" s="645" t="s">
        <v>3854</v>
      </c>
      <c r="D328" s="640">
        <v>38.19</v>
      </c>
      <c r="E328" s="633">
        <v>5</v>
      </c>
      <c r="F328" s="678" t="s">
        <v>3922</v>
      </c>
    </row>
    <row r="329" spans="1:6" hidden="1" x14ac:dyDescent="0.25">
      <c r="A329" s="668">
        <v>1</v>
      </c>
      <c r="B329" s="630" t="s">
        <v>2588</v>
      </c>
      <c r="C329" s="644" t="s">
        <v>2659</v>
      </c>
      <c r="D329" s="466">
        <v>36.200000000000003</v>
      </c>
      <c r="E329" s="632">
        <v>1</v>
      </c>
      <c r="F329" s="676" t="s">
        <v>3922</v>
      </c>
    </row>
    <row r="330" spans="1:6" hidden="1" x14ac:dyDescent="0.25">
      <c r="A330" s="670">
        <v>2</v>
      </c>
      <c r="B330" s="635" t="s">
        <v>2588</v>
      </c>
      <c r="C330" s="645" t="s">
        <v>2659</v>
      </c>
      <c r="D330" s="640">
        <v>37.22</v>
      </c>
      <c r="E330" s="633">
        <v>1</v>
      </c>
      <c r="F330" s="678" t="s">
        <v>3922</v>
      </c>
    </row>
    <row r="331" spans="1:6" hidden="1" x14ac:dyDescent="0.25">
      <c r="A331" s="670">
        <v>2</v>
      </c>
      <c r="B331" s="635" t="s">
        <v>3149</v>
      </c>
      <c r="C331" s="645" t="s">
        <v>3855</v>
      </c>
      <c r="D331" s="640">
        <v>38.19</v>
      </c>
      <c r="E331" s="633">
        <v>1</v>
      </c>
      <c r="F331" s="678" t="s">
        <v>3922</v>
      </c>
    </row>
    <row r="332" spans="1:6" hidden="1" x14ac:dyDescent="0.25">
      <c r="A332" s="670">
        <v>2</v>
      </c>
      <c r="B332" s="635" t="s">
        <v>3158</v>
      </c>
      <c r="C332" s="645" t="s">
        <v>2483</v>
      </c>
      <c r="D332" s="640">
        <v>38.19</v>
      </c>
      <c r="E332" s="633">
        <v>12</v>
      </c>
      <c r="F332" s="678" t="s">
        <v>3922</v>
      </c>
    </row>
    <row r="333" spans="1:6" hidden="1" x14ac:dyDescent="0.25">
      <c r="A333" s="670">
        <v>2</v>
      </c>
      <c r="B333" s="630" t="s">
        <v>994</v>
      </c>
      <c r="C333" s="644" t="s">
        <v>685</v>
      </c>
      <c r="D333" s="639">
        <v>35.409999999999997</v>
      </c>
      <c r="E333" s="633">
        <v>2</v>
      </c>
      <c r="F333" s="678" t="s">
        <v>3922</v>
      </c>
    </row>
    <row r="334" spans="1:6" hidden="1" x14ac:dyDescent="0.25">
      <c r="A334" s="670">
        <v>2</v>
      </c>
      <c r="B334" s="630" t="s">
        <v>600</v>
      </c>
      <c r="C334" s="644" t="s">
        <v>685</v>
      </c>
      <c r="D334" s="639">
        <v>38.71</v>
      </c>
      <c r="E334" s="633">
        <v>1</v>
      </c>
      <c r="F334" s="678" t="s">
        <v>3922</v>
      </c>
    </row>
    <row r="335" spans="1:6" hidden="1" x14ac:dyDescent="0.25">
      <c r="A335" s="670">
        <v>2</v>
      </c>
      <c r="B335" s="630" t="s">
        <v>789</v>
      </c>
      <c r="C335" s="644" t="s">
        <v>788</v>
      </c>
      <c r="D335" s="640">
        <v>47.51</v>
      </c>
      <c r="E335" s="633">
        <v>2</v>
      </c>
      <c r="F335" s="678" t="s">
        <v>3922</v>
      </c>
    </row>
    <row r="336" spans="1:6" hidden="1" x14ac:dyDescent="0.25">
      <c r="A336" s="670">
        <v>2</v>
      </c>
      <c r="B336" s="630" t="s">
        <v>1249</v>
      </c>
      <c r="C336" s="644" t="s">
        <v>1265</v>
      </c>
      <c r="D336" s="640">
        <v>50.62</v>
      </c>
      <c r="E336" s="633">
        <v>3</v>
      </c>
      <c r="F336" s="678" t="s">
        <v>3922</v>
      </c>
    </row>
    <row r="337" spans="1:7" hidden="1" x14ac:dyDescent="0.25">
      <c r="A337" s="670">
        <v>2</v>
      </c>
      <c r="B337" s="630" t="s">
        <v>3621</v>
      </c>
      <c r="C337" s="644" t="s">
        <v>753</v>
      </c>
      <c r="D337" s="639">
        <v>23.76</v>
      </c>
      <c r="E337" s="633">
        <v>1</v>
      </c>
      <c r="F337" s="678" t="s">
        <v>3922</v>
      </c>
    </row>
    <row r="338" spans="1:7" hidden="1" x14ac:dyDescent="0.25">
      <c r="A338" s="670">
        <v>2</v>
      </c>
      <c r="B338" s="630" t="s">
        <v>1378</v>
      </c>
      <c r="C338" s="644" t="s">
        <v>1403</v>
      </c>
      <c r="D338" s="639">
        <v>42.5</v>
      </c>
      <c r="E338" s="633">
        <v>1</v>
      </c>
      <c r="F338" s="678" t="s">
        <v>3922</v>
      </c>
    </row>
    <row r="339" spans="1:7" hidden="1" x14ac:dyDescent="0.25">
      <c r="A339" s="670">
        <v>2</v>
      </c>
      <c r="B339" s="630" t="s">
        <v>1378</v>
      </c>
      <c r="C339" s="644" t="s">
        <v>1377</v>
      </c>
      <c r="D339" s="639">
        <v>42.5</v>
      </c>
      <c r="E339" s="633">
        <v>9</v>
      </c>
      <c r="F339" s="678" t="s">
        <v>3922</v>
      </c>
    </row>
    <row r="340" spans="1:7" hidden="1" x14ac:dyDescent="0.25">
      <c r="A340" s="670">
        <v>2</v>
      </c>
      <c r="B340" s="179" t="s">
        <v>842</v>
      </c>
      <c r="C340" s="648" t="s">
        <v>711</v>
      </c>
      <c r="D340" s="640">
        <v>38.71</v>
      </c>
      <c r="E340" s="641">
        <v>3</v>
      </c>
      <c r="F340" s="678" t="s">
        <v>3922</v>
      </c>
    </row>
    <row r="341" spans="1:7" hidden="1" x14ac:dyDescent="0.25">
      <c r="A341" s="670">
        <v>2</v>
      </c>
      <c r="B341" s="630" t="s">
        <v>842</v>
      </c>
      <c r="C341" s="644" t="s">
        <v>644</v>
      </c>
      <c r="D341" s="639">
        <v>38.71</v>
      </c>
      <c r="E341" s="633">
        <v>6</v>
      </c>
      <c r="F341" s="678" t="s">
        <v>3922</v>
      </c>
    </row>
    <row r="342" spans="1:7" hidden="1" x14ac:dyDescent="0.25">
      <c r="A342" s="670">
        <v>2</v>
      </c>
      <c r="B342" s="630" t="s">
        <v>842</v>
      </c>
      <c r="C342" s="644" t="s">
        <v>630</v>
      </c>
      <c r="D342" s="639">
        <v>38.71</v>
      </c>
      <c r="E342" s="633">
        <v>1</v>
      </c>
      <c r="F342" s="678" t="s">
        <v>3922</v>
      </c>
    </row>
    <row r="343" spans="1:7" hidden="1" x14ac:dyDescent="0.25">
      <c r="A343" s="674">
        <v>1</v>
      </c>
      <c r="B343" s="635" t="s">
        <v>37</v>
      </c>
      <c r="C343" s="645" t="s">
        <v>1610</v>
      </c>
      <c r="D343" s="636">
        <v>40.28</v>
      </c>
      <c r="E343" s="633">
        <v>2</v>
      </c>
      <c r="F343" s="676" t="s">
        <v>3922</v>
      </c>
      <c r="G343" s="653"/>
    </row>
    <row r="344" spans="1:7" hidden="1" x14ac:dyDescent="0.25">
      <c r="A344" s="668">
        <v>1</v>
      </c>
      <c r="B344" s="630" t="s">
        <v>2578</v>
      </c>
      <c r="C344" s="644" t="s">
        <v>2614</v>
      </c>
      <c r="D344" s="466">
        <v>39.96</v>
      </c>
      <c r="E344" s="633">
        <v>4</v>
      </c>
      <c r="F344" s="676" t="s">
        <v>3922</v>
      </c>
    </row>
    <row r="345" spans="1:7" hidden="1" x14ac:dyDescent="0.25">
      <c r="A345" s="668">
        <v>1</v>
      </c>
      <c r="B345" s="630" t="s">
        <v>2578</v>
      </c>
      <c r="C345" s="644" t="s">
        <v>2614</v>
      </c>
      <c r="D345" s="631">
        <v>39.96</v>
      </c>
      <c r="E345" s="633">
        <v>4</v>
      </c>
      <c r="F345" s="676" t="s">
        <v>3922</v>
      </c>
    </row>
    <row r="346" spans="1:7" hidden="1" x14ac:dyDescent="0.25">
      <c r="A346" s="670">
        <v>2</v>
      </c>
      <c r="B346" s="635" t="s">
        <v>2578</v>
      </c>
      <c r="C346" s="645" t="s">
        <v>2614</v>
      </c>
      <c r="D346" s="640">
        <v>41.47</v>
      </c>
      <c r="E346" s="633">
        <v>2</v>
      </c>
      <c r="F346" s="678" t="s">
        <v>3922</v>
      </c>
    </row>
    <row r="347" spans="1:7" hidden="1" x14ac:dyDescent="0.25">
      <c r="A347" s="670">
        <v>2</v>
      </c>
      <c r="B347" s="635" t="s">
        <v>2578</v>
      </c>
      <c r="C347" s="645" t="s">
        <v>2614</v>
      </c>
      <c r="D347" s="640">
        <v>41.47</v>
      </c>
      <c r="E347" s="633">
        <v>2</v>
      </c>
      <c r="F347" s="678" t="s">
        <v>3922</v>
      </c>
    </row>
    <row r="348" spans="1:7" hidden="1" x14ac:dyDescent="0.25">
      <c r="A348" s="670">
        <v>2</v>
      </c>
      <c r="B348" s="635" t="s">
        <v>2578</v>
      </c>
      <c r="C348" s="645" t="s">
        <v>2614</v>
      </c>
      <c r="D348" s="640">
        <v>39.96</v>
      </c>
      <c r="E348" s="633">
        <v>2</v>
      </c>
      <c r="F348" s="678" t="s">
        <v>3922</v>
      </c>
    </row>
    <row r="349" spans="1:7" hidden="1" x14ac:dyDescent="0.25">
      <c r="A349" s="670">
        <v>2</v>
      </c>
      <c r="B349" s="635" t="s">
        <v>2578</v>
      </c>
      <c r="C349" s="645" t="s">
        <v>2614</v>
      </c>
      <c r="D349" s="640">
        <v>39.96</v>
      </c>
      <c r="E349" s="633">
        <v>5</v>
      </c>
      <c r="F349" s="678" t="s">
        <v>3922</v>
      </c>
    </row>
    <row r="350" spans="1:7" hidden="1" x14ac:dyDescent="0.25">
      <c r="A350" s="668">
        <v>1</v>
      </c>
      <c r="B350" s="630" t="s">
        <v>789</v>
      </c>
      <c r="C350" s="644" t="s">
        <v>750</v>
      </c>
      <c r="D350" s="631">
        <v>47.51</v>
      </c>
      <c r="E350" s="633">
        <v>5</v>
      </c>
      <c r="F350" s="676" t="s">
        <v>3922</v>
      </c>
    </row>
    <row r="351" spans="1:7" hidden="1" x14ac:dyDescent="0.25">
      <c r="A351" s="670">
        <v>2</v>
      </c>
      <c r="B351" s="630" t="s">
        <v>789</v>
      </c>
      <c r="C351" s="644" t="s">
        <v>750</v>
      </c>
      <c r="D351" s="639">
        <v>43</v>
      </c>
      <c r="E351" s="633">
        <v>3</v>
      </c>
      <c r="F351" s="678" t="s">
        <v>3922</v>
      </c>
    </row>
    <row r="352" spans="1:7" hidden="1" x14ac:dyDescent="0.25">
      <c r="A352" s="670">
        <v>2</v>
      </c>
      <c r="B352" s="635" t="s">
        <v>2830</v>
      </c>
      <c r="C352" s="645" t="s">
        <v>3856</v>
      </c>
      <c r="D352" s="640">
        <v>43.17</v>
      </c>
      <c r="E352" s="633">
        <v>4</v>
      </c>
      <c r="F352" s="678" t="s">
        <v>3922</v>
      </c>
    </row>
    <row r="353" spans="1:6" hidden="1" x14ac:dyDescent="0.25">
      <c r="A353" s="670">
        <v>2</v>
      </c>
      <c r="B353" s="630" t="s">
        <v>28</v>
      </c>
      <c r="C353" s="644" t="s">
        <v>55</v>
      </c>
      <c r="D353" s="639">
        <v>53.42</v>
      </c>
      <c r="E353" s="633">
        <v>1</v>
      </c>
      <c r="F353" s="678" t="s">
        <v>3922</v>
      </c>
    </row>
    <row r="354" spans="1:6" hidden="1" x14ac:dyDescent="0.25">
      <c r="A354" s="670">
        <v>2</v>
      </c>
      <c r="B354" s="630" t="s">
        <v>791</v>
      </c>
      <c r="C354" s="644" t="s">
        <v>813</v>
      </c>
      <c r="D354" s="639">
        <v>42.72</v>
      </c>
      <c r="E354" s="633">
        <v>1</v>
      </c>
      <c r="F354" s="678" t="s">
        <v>3922</v>
      </c>
    </row>
    <row r="355" spans="1:6" hidden="1" x14ac:dyDescent="0.25">
      <c r="A355" s="670">
        <v>2</v>
      </c>
      <c r="B355" s="630" t="s">
        <v>139</v>
      </c>
      <c r="C355" s="644" t="s">
        <v>163</v>
      </c>
      <c r="D355" s="639">
        <v>42</v>
      </c>
      <c r="E355" s="633">
        <v>4</v>
      </c>
      <c r="F355" s="678" t="s">
        <v>3922</v>
      </c>
    </row>
    <row r="356" spans="1:6" hidden="1" x14ac:dyDescent="0.25">
      <c r="A356" s="670">
        <v>2</v>
      </c>
      <c r="B356" s="630" t="s">
        <v>2299</v>
      </c>
      <c r="C356" s="644" t="s">
        <v>39</v>
      </c>
      <c r="D356" s="639">
        <v>46.32</v>
      </c>
      <c r="E356" s="633">
        <v>1</v>
      </c>
      <c r="F356" s="678" t="s">
        <v>3922</v>
      </c>
    </row>
    <row r="357" spans="1:6" hidden="1" x14ac:dyDescent="0.25">
      <c r="A357" s="670">
        <v>2</v>
      </c>
      <c r="B357" s="630" t="s">
        <v>29</v>
      </c>
      <c r="C357" s="644" t="s">
        <v>39</v>
      </c>
      <c r="D357" s="639">
        <v>46.32</v>
      </c>
      <c r="E357" s="633">
        <v>2</v>
      </c>
      <c r="F357" s="678" t="s">
        <v>3922</v>
      </c>
    </row>
    <row r="358" spans="1:6" hidden="1" x14ac:dyDescent="0.25">
      <c r="A358" s="668">
        <v>1</v>
      </c>
      <c r="B358" s="630" t="s">
        <v>29</v>
      </c>
      <c r="C358" s="644" t="s">
        <v>2765</v>
      </c>
      <c r="D358" s="631">
        <v>46.32</v>
      </c>
      <c r="E358" s="633">
        <v>5</v>
      </c>
      <c r="F358" s="676" t="s">
        <v>3922</v>
      </c>
    </row>
    <row r="359" spans="1:6" hidden="1" x14ac:dyDescent="0.25">
      <c r="A359" s="670">
        <v>2</v>
      </c>
      <c r="B359" s="630" t="s">
        <v>29</v>
      </c>
      <c r="C359" s="630" t="s">
        <v>2791</v>
      </c>
      <c r="D359" s="639">
        <v>46.32</v>
      </c>
      <c r="E359" s="633">
        <v>3</v>
      </c>
      <c r="F359" s="679"/>
    </row>
    <row r="360" spans="1:6" hidden="1" x14ac:dyDescent="0.25">
      <c r="A360" s="670">
        <v>2</v>
      </c>
      <c r="B360" s="630" t="s">
        <v>791</v>
      </c>
      <c r="C360" s="644" t="s">
        <v>809</v>
      </c>
      <c r="D360" s="640">
        <v>42.72</v>
      </c>
      <c r="E360" s="633">
        <v>2</v>
      </c>
      <c r="F360" s="678" t="s">
        <v>3922</v>
      </c>
    </row>
    <row r="361" spans="1:6" hidden="1" x14ac:dyDescent="0.25">
      <c r="A361" s="668">
        <v>1</v>
      </c>
      <c r="B361" s="630" t="s">
        <v>2438</v>
      </c>
      <c r="C361" s="644" t="s">
        <v>1526</v>
      </c>
      <c r="D361" s="631">
        <v>78</v>
      </c>
      <c r="E361" s="633">
        <v>2</v>
      </c>
      <c r="F361" s="676" t="s">
        <v>3922</v>
      </c>
    </row>
    <row r="362" spans="1:6" hidden="1" x14ac:dyDescent="0.25">
      <c r="A362" s="670">
        <v>2</v>
      </c>
      <c r="B362" s="179" t="s">
        <v>1590</v>
      </c>
      <c r="C362" s="648" t="s">
        <v>1526</v>
      </c>
      <c r="D362" s="640">
        <v>78</v>
      </c>
      <c r="E362" s="641">
        <v>1</v>
      </c>
      <c r="F362" s="678" t="s">
        <v>3922</v>
      </c>
    </row>
    <row r="363" spans="1:6" hidden="1" x14ac:dyDescent="0.25">
      <c r="A363" s="670">
        <v>2</v>
      </c>
      <c r="B363" s="179" t="s">
        <v>1590</v>
      </c>
      <c r="C363" s="648" t="s">
        <v>1526</v>
      </c>
      <c r="D363" s="640">
        <v>78</v>
      </c>
      <c r="E363" s="641">
        <v>1</v>
      </c>
      <c r="F363" s="678" t="s">
        <v>3922</v>
      </c>
    </row>
    <row r="364" spans="1:6" hidden="1" x14ac:dyDescent="0.25">
      <c r="A364" s="670">
        <v>2</v>
      </c>
      <c r="B364" s="630" t="s">
        <v>1587</v>
      </c>
      <c r="C364" s="644" t="s">
        <v>1526</v>
      </c>
      <c r="D364" s="640">
        <v>78</v>
      </c>
      <c r="E364" s="633">
        <v>1</v>
      </c>
      <c r="F364" s="678" t="s">
        <v>3922</v>
      </c>
    </row>
    <row r="365" spans="1:6" hidden="1" x14ac:dyDescent="0.25">
      <c r="A365" s="670">
        <v>2</v>
      </c>
      <c r="B365" s="630" t="s">
        <v>1587</v>
      </c>
      <c r="C365" s="644" t="s">
        <v>1526</v>
      </c>
      <c r="D365" s="640">
        <v>78</v>
      </c>
      <c r="E365" s="633">
        <v>1</v>
      </c>
      <c r="F365" s="678" t="s">
        <v>3922</v>
      </c>
    </row>
    <row r="366" spans="1:6" hidden="1" x14ac:dyDescent="0.25">
      <c r="A366" s="670">
        <v>2</v>
      </c>
      <c r="B366" s="635" t="s">
        <v>2679</v>
      </c>
      <c r="C366" s="645" t="s">
        <v>1526</v>
      </c>
      <c r="D366" s="640">
        <v>69.84</v>
      </c>
      <c r="E366" s="633">
        <v>2</v>
      </c>
      <c r="F366" s="678" t="s">
        <v>3922</v>
      </c>
    </row>
    <row r="367" spans="1:6" hidden="1" x14ac:dyDescent="0.25">
      <c r="A367" s="670">
        <v>2</v>
      </c>
      <c r="B367" s="630" t="s">
        <v>2506</v>
      </c>
      <c r="C367" s="644" t="s">
        <v>1526</v>
      </c>
      <c r="D367" s="640">
        <v>67.12</v>
      </c>
      <c r="E367" s="633">
        <v>1</v>
      </c>
      <c r="F367" s="678" t="s">
        <v>3922</v>
      </c>
    </row>
    <row r="368" spans="1:6" hidden="1" x14ac:dyDescent="0.25">
      <c r="A368" s="670">
        <v>2</v>
      </c>
      <c r="B368" s="630" t="s">
        <v>2335</v>
      </c>
      <c r="C368" s="644" t="s">
        <v>2341</v>
      </c>
      <c r="D368" s="640">
        <v>67.12</v>
      </c>
      <c r="E368" s="641">
        <v>2</v>
      </c>
      <c r="F368" s="678" t="s">
        <v>3922</v>
      </c>
    </row>
    <row r="369" spans="1:6" hidden="1" x14ac:dyDescent="0.25">
      <c r="A369" s="670">
        <v>2</v>
      </c>
      <c r="B369" s="635" t="s">
        <v>2767</v>
      </c>
      <c r="C369" s="645" t="s">
        <v>1595</v>
      </c>
      <c r="D369" s="640">
        <v>69.84</v>
      </c>
      <c r="E369" s="633">
        <v>1</v>
      </c>
      <c r="F369" s="678" t="s">
        <v>3922</v>
      </c>
    </row>
    <row r="370" spans="1:6" hidden="1" x14ac:dyDescent="0.25">
      <c r="A370" s="670">
        <v>2</v>
      </c>
      <c r="B370" s="635" t="s">
        <v>3184</v>
      </c>
      <c r="C370" s="645" t="s">
        <v>1595</v>
      </c>
      <c r="D370" s="640">
        <v>78</v>
      </c>
      <c r="E370" s="633">
        <v>1</v>
      </c>
      <c r="F370" s="678" t="s">
        <v>3922</v>
      </c>
    </row>
    <row r="371" spans="1:6" hidden="1" x14ac:dyDescent="0.25">
      <c r="A371" s="670">
        <v>2</v>
      </c>
      <c r="B371" s="630" t="s">
        <v>2506</v>
      </c>
      <c r="C371" s="644" t="s">
        <v>1595</v>
      </c>
      <c r="D371" s="640">
        <v>67.12</v>
      </c>
      <c r="E371" s="633">
        <v>1</v>
      </c>
      <c r="F371" s="678" t="s">
        <v>3922</v>
      </c>
    </row>
    <row r="372" spans="1:6" hidden="1" x14ac:dyDescent="0.25">
      <c r="A372" s="670">
        <v>2</v>
      </c>
      <c r="B372" s="630" t="s">
        <v>139</v>
      </c>
      <c r="C372" s="644" t="s">
        <v>140</v>
      </c>
      <c r="D372" s="640">
        <v>42</v>
      </c>
      <c r="E372" s="641">
        <v>1</v>
      </c>
      <c r="F372" s="678" t="s">
        <v>3922</v>
      </c>
    </row>
    <row r="373" spans="1:6" hidden="1" x14ac:dyDescent="0.25">
      <c r="A373" s="668">
        <v>1</v>
      </c>
      <c r="B373" s="630" t="s">
        <v>87</v>
      </c>
      <c r="C373" s="644" t="s">
        <v>88</v>
      </c>
      <c r="D373" s="466">
        <v>49.52</v>
      </c>
      <c r="E373" s="633">
        <v>1</v>
      </c>
      <c r="F373" s="676" t="s">
        <v>3922</v>
      </c>
    </row>
    <row r="374" spans="1:6" hidden="1" x14ac:dyDescent="0.25">
      <c r="A374" s="670">
        <v>2</v>
      </c>
      <c r="B374" s="630" t="s">
        <v>1131</v>
      </c>
      <c r="C374" s="644" t="s">
        <v>184</v>
      </c>
      <c r="D374" s="639">
        <v>46.68</v>
      </c>
      <c r="E374" s="633">
        <v>1</v>
      </c>
      <c r="F374" s="678" t="s">
        <v>3922</v>
      </c>
    </row>
    <row r="375" spans="1:6" hidden="1" x14ac:dyDescent="0.25">
      <c r="A375" s="670">
        <v>2</v>
      </c>
      <c r="B375" s="630" t="s">
        <v>1131</v>
      </c>
      <c r="C375" s="644" t="s">
        <v>184</v>
      </c>
      <c r="D375" s="639">
        <v>46.68</v>
      </c>
      <c r="E375" s="633">
        <v>4</v>
      </c>
      <c r="F375" s="678" t="s">
        <v>3922</v>
      </c>
    </row>
    <row r="376" spans="1:6" hidden="1" x14ac:dyDescent="0.25">
      <c r="A376" s="668">
        <v>1</v>
      </c>
      <c r="B376" s="630" t="s">
        <v>849</v>
      </c>
      <c r="C376" s="644" t="s">
        <v>982</v>
      </c>
      <c r="D376" s="631">
        <v>47.98</v>
      </c>
      <c r="E376" s="633">
        <v>3</v>
      </c>
      <c r="F376" s="676" t="s">
        <v>3922</v>
      </c>
    </row>
    <row r="377" spans="1:6" hidden="1" x14ac:dyDescent="0.25">
      <c r="A377" s="670">
        <v>2</v>
      </c>
      <c r="B377" s="635" t="s">
        <v>2818</v>
      </c>
      <c r="C377" s="652" t="s">
        <v>157</v>
      </c>
      <c r="D377" s="640">
        <v>58.19</v>
      </c>
      <c r="E377" s="633">
        <v>1</v>
      </c>
      <c r="F377" s="678" t="s">
        <v>3922</v>
      </c>
    </row>
    <row r="378" spans="1:6" hidden="1" x14ac:dyDescent="0.25">
      <c r="A378" s="668">
        <v>1</v>
      </c>
      <c r="B378" s="630" t="s">
        <v>1650</v>
      </c>
      <c r="C378" s="644" t="s">
        <v>157</v>
      </c>
      <c r="D378" s="631">
        <v>46.83</v>
      </c>
      <c r="E378" s="633">
        <v>4</v>
      </c>
      <c r="F378" s="676" t="s">
        <v>3922</v>
      </c>
    </row>
    <row r="379" spans="1:6" hidden="1" x14ac:dyDescent="0.25">
      <c r="A379" s="670">
        <v>2</v>
      </c>
      <c r="B379" s="630" t="s">
        <v>1406</v>
      </c>
      <c r="C379" s="644" t="s">
        <v>157</v>
      </c>
      <c r="D379" s="640">
        <v>58.19</v>
      </c>
      <c r="E379" s="633">
        <v>3</v>
      </c>
      <c r="F379" s="678" t="s">
        <v>3922</v>
      </c>
    </row>
    <row r="380" spans="1:6" hidden="1" x14ac:dyDescent="0.25">
      <c r="A380" s="670">
        <v>2</v>
      </c>
      <c r="B380" s="630" t="s">
        <v>158</v>
      </c>
      <c r="C380" s="644" t="s">
        <v>157</v>
      </c>
      <c r="D380" s="640">
        <v>46.83</v>
      </c>
      <c r="E380" s="633">
        <v>9</v>
      </c>
      <c r="F380" s="678" t="s">
        <v>3922</v>
      </c>
    </row>
    <row r="381" spans="1:6" hidden="1" x14ac:dyDescent="0.25">
      <c r="A381" s="670">
        <v>2</v>
      </c>
      <c r="B381" s="630" t="s">
        <v>2320</v>
      </c>
      <c r="C381" s="644" t="s">
        <v>157</v>
      </c>
      <c r="D381" s="640">
        <v>58.2</v>
      </c>
      <c r="E381" s="641">
        <v>1</v>
      </c>
      <c r="F381" s="678" t="s">
        <v>3922</v>
      </c>
    </row>
    <row r="382" spans="1:6" hidden="1" x14ac:dyDescent="0.25">
      <c r="A382" s="668">
        <v>1</v>
      </c>
      <c r="B382" s="630" t="s">
        <v>46</v>
      </c>
      <c r="C382" s="644" t="s">
        <v>48</v>
      </c>
      <c r="D382" s="466">
        <v>46.83</v>
      </c>
      <c r="E382" s="632">
        <v>7</v>
      </c>
      <c r="F382" s="676" t="s">
        <v>3922</v>
      </c>
    </row>
    <row r="383" spans="1:6" hidden="1" x14ac:dyDescent="0.25">
      <c r="A383" s="670">
        <v>2</v>
      </c>
      <c r="B383" s="630" t="s">
        <v>46</v>
      </c>
      <c r="C383" s="644" t="s">
        <v>48</v>
      </c>
      <c r="D383" s="639">
        <v>46.83</v>
      </c>
      <c r="E383" s="633">
        <v>10</v>
      </c>
      <c r="F383" s="678" t="s">
        <v>3922</v>
      </c>
    </row>
    <row r="384" spans="1:6" hidden="1" x14ac:dyDescent="0.25">
      <c r="A384" s="670">
        <v>2</v>
      </c>
      <c r="B384" s="630" t="s">
        <v>46</v>
      </c>
      <c r="C384" s="644" t="s">
        <v>48</v>
      </c>
      <c r="D384" s="639">
        <v>46.83</v>
      </c>
      <c r="E384" s="633">
        <v>1</v>
      </c>
      <c r="F384" s="678" t="s">
        <v>3922</v>
      </c>
    </row>
    <row r="385" spans="1:6" hidden="1" x14ac:dyDescent="0.25">
      <c r="A385" s="668">
        <v>1</v>
      </c>
      <c r="B385" s="630" t="s">
        <v>2320</v>
      </c>
      <c r="C385" s="644" t="s">
        <v>159</v>
      </c>
      <c r="D385" s="466">
        <v>58.19</v>
      </c>
      <c r="E385" s="633">
        <v>6</v>
      </c>
      <c r="F385" s="676" t="s">
        <v>3922</v>
      </c>
    </row>
    <row r="386" spans="1:6" hidden="1" x14ac:dyDescent="0.25">
      <c r="A386" s="668">
        <v>1</v>
      </c>
      <c r="B386" s="634" t="s">
        <v>2320</v>
      </c>
      <c r="C386" s="649" t="s">
        <v>159</v>
      </c>
      <c r="D386" s="631">
        <v>58.19</v>
      </c>
      <c r="E386" s="632">
        <v>2</v>
      </c>
      <c r="F386" s="676" t="s">
        <v>3922</v>
      </c>
    </row>
    <row r="387" spans="1:6" hidden="1" x14ac:dyDescent="0.25">
      <c r="A387" s="670">
        <v>2</v>
      </c>
      <c r="B387" s="630" t="s">
        <v>99</v>
      </c>
      <c r="C387" s="644" t="s">
        <v>159</v>
      </c>
      <c r="D387" s="639">
        <v>46.83</v>
      </c>
      <c r="E387" s="633">
        <v>1</v>
      </c>
      <c r="F387" s="678" t="s">
        <v>3922</v>
      </c>
    </row>
    <row r="388" spans="1:6" hidden="1" x14ac:dyDescent="0.25">
      <c r="A388" s="670">
        <v>2</v>
      </c>
      <c r="B388" s="630" t="s">
        <v>158</v>
      </c>
      <c r="C388" s="644" t="s">
        <v>159</v>
      </c>
      <c r="D388" s="639">
        <v>46.83</v>
      </c>
      <c r="E388" s="633">
        <v>3</v>
      </c>
      <c r="F388" s="678" t="s">
        <v>3922</v>
      </c>
    </row>
    <row r="389" spans="1:6" hidden="1" x14ac:dyDescent="0.25">
      <c r="A389" s="670">
        <v>2</v>
      </c>
      <c r="B389" s="630" t="s">
        <v>158</v>
      </c>
      <c r="C389" s="644" t="s">
        <v>159</v>
      </c>
      <c r="D389" s="639">
        <v>46.83</v>
      </c>
      <c r="E389" s="633">
        <v>2</v>
      </c>
      <c r="F389" s="678" t="s">
        <v>3922</v>
      </c>
    </row>
    <row r="390" spans="1:6" hidden="1" x14ac:dyDescent="0.25">
      <c r="A390" s="670">
        <v>2</v>
      </c>
      <c r="B390" s="635" t="s">
        <v>3197</v>
      </c>
      <c r="C390" s="645" t="s">
        <v>159</v>
      </c>
      <c r="D390" s="640">
        <v>58.19</v>
      </c>
      <c r="E390" s="633">
        <v>1</v>
      </c>
      <c r="F390" s="678" t="s">
        <v>3922</v>
      </c>
    </row>
    <row r="391" spans="1:6" hidden="1" x14ac:dyDescent="0.25">
      <c r="A391" s="668">
        <v>1</v>
      </c>
      <c r="B391" s="630" t="s">
        <v>46</v>
      </c>
      <c r="C391" s="644" t="s">
        <v>54</v>
      </c>
      <c r="D391" s="631">
        <v>46.83</v>
      </c>
      <c r="E391" s="633">
        <v>16</v>
      </c>
      <c r="F391" s="676" t="s">
        <v>3922</v>
      </c>
    </row>
    <row r="392" spans="1:6" hidden="1" x14ac:dyDescent="0.25">
      <c r="A392" s="670">
        <v>2</v>
      </c>
      <c r="B392" s="630" t="s">
        <v>46</v>
      </c>
      <c r="C392" s="644" t="s">
        <v>54</v>
      </c>
      <c r="D392" s="639">
        <v>46.83</v>
      </c>
      <c r="E392" s="633">
        <v>1</v>
      </c>
      <c r="F392" s="678" t="s">
        <v>3922</v>
      </c>
    </row>
    <row r="393" spans="1:6" hidden="1" x14ac:dyDescent="0.25">
      <c r="A393" s="674">
        <v>1</v>
      </c>
      <c r="B393" s="635" t="s">
        <v>46</v>
      </c>
      <c r="C393" s="645" t="s">
        <v>160</v>
      </c>
      <c r="D393" s="636">
        <v>12.94</v>
      </c>
      <c r="E393" s="632">
        <v>1</v>
      </c>
      <c r="F393" s="676" t="s">
        <v>3922</v>
      </c>
    </row>
    <row r="394" spans="1:6" hidden="1" x14ac:dyDescent="0.25">
      <c r="A394" s="668">
        <v>1</v>
      </c>
      <c r="B394" s="630" t="s">
        <v>1650</v>
      </c>
      <c r="C394" s="644" t="s">
        <v>160</v>
      </c>
      <c r="D394" s="631">
        <v>46.83</v>
      </c>
      <c r="E394" s="633">
        <v>9</v>
      </c>
      <c r="F394" s="676" t="s">
        <v>3922</v>
      </c>
    </row>
    <row r="395" spans="1:6" hidden="1" x14ac:dyDescent="0.25">
      <c r="A395" s="670">
        <v>2</v>
      </c>
      <c r="B395" s="630" t="s">
        <v>158</v>
      </c>
      <c r="C395" s="644" t="s">
        <v>160</v>
      </c>
      <c r="D395" s="639">
        <v>42.53</v>
      </c>
      <c r="E395" s="633">
        <v>5</v>
      </c>
      <c r="F395" s="678" t="s">
        <v>3922</v>
      </c>
    </row>
    <row r="396" spans="1:6" hidden="1" x14ac:dyDescent="0.25">
      <c r="A396" s="670">
        <v>2</v>
      </c>
      <c r="B396" s="630" t="s">
        <v>1177</v>
      </c>
      <c r="C396" s="644" t="s">
        <v>160</v>
      </c>
      <c r="D396" s="640">
        <v>58.19</v>
      </c>
      <c r="E396" s="633">
        <v>1</v>
      </c>
      <c r="F396" s="678" t="s">
        <v>3922</v>
      </c>
    </row>
    <row r="397" spans="1:6" hidden="1" x14ac:dyDescent="0.25">
      <c r="A397" s="670">
        <v>2</v>
      </c>
      <c r="B397" s="630" t="s">
        <v>1177</v>
      </c>
      <c r="C397" s="644" t="s">
        <v>160</v>
      </c>
      <c r="D397" s="639">
        <v>51.73</v>
      </c>
      <c r="E397" s="633">
        <v>4</v>
      </c>
      <c r="F397" s="678" t="s">
        <v>3922</v>
      </c>
    </row>
    <row r="398" spans="1:6" hidden="1" x14ac:dyDescent="0.25">
      <c r="A398" s="670">
        <v>2</v>
      </c>
      <c r="B398" s="630" t="s">
        <v>997</v>
      </c>
      <c r="C398" s="644" t="s">
        <v>160</v>
      </c>
      <c r="D398" s="639">
        <v>51.73</v>
      </c>
      <c r="E398" s="633">
        <v>6</v>
      </c>
      <c r="F398" s="678" t="s">
        <v>3922</v>
      </c>
    </row>
    <row r="399" spans="1:6" hidden="1" x14ac:dyDescent="0.25">
      <c r="A399" s="670">
        <v>2</v>
      </c>
      <c r="B399" s="635" t="s">
        <v>3197</v>
      </c>
      <c r="C399" s="645" t="s">
        <v>160</v>
      </c>
      <c r="D399" s="640">
        <v>58.19</v>
      </c>
      <c r="E399" s="633">
        <v>12</v>
      </c>
      <c r="F399" s="678" t="s">
        <v>3922</v>
      </c>
    </row>
    <row r="400" spans="1:6" hidden="1" x14ac:dyDescent="0.25">
      <c r="A400" s="670">
        <v>2</v>
      </c>
      <c r="B400" s="635" t="s">
        <v>3197</v>
      </c>
      <c r="C400" s="645" t="s">
        <v>160</v>
      </c>
      <c r="D400" s="640">
        <v>58.19</v>
      </c>
      <c r="E400" s="633">
        <v>3</v>
      </c>
      <c r="F400" s="678" t="s">
        <v>3922</v>
      </c>
    </row>
    <row r="401" spans="1:6" hidden="1" x14ac:dyDescent="0.25">
      <c r="A401" s="670">
        <v>2</v>
      </c>
      <c r="B401" s="630" t="s">
        <v>46</v>
      </c>
      <c r="C401" s="644" t="s">
        <v>47</v>
      </c>
      <c r="D401" s="639">
        <v>46.83</v>
      </c>
      <c r="E401" s="633">
        <v>2</v>
      </c>
      <c r="F401" s="678" t="s">
        <v>3922</v>
      </c>
    </row>
    <row r="402" spans="1:6" hidden="1" x14ac:dyDescent="0.25">
      <c r="A402" s="670">
        <v>2</v>
      </c>
      <c r="B402" s="630" t="s">
        <v>500</v>
      </c>
      <c r="C402" s="644" t="s">
        <v>501</v>
      </c>
      <c r="D402" s="639">
        <v>63.85</v>
      </c>
      <c r="E402" s="633">
        <v>1</v>
      </c>
      <c r="F402" s="678" t="s">
        <v>3922</v>
      </c>
    </row>
    <row r="403" spans="1:6" hidden="1" x14ac:dyDescent="0.25">
      <c r="A403" s="670">
        <v>2</v>
      </c>
      <c r="B403" s="630" t="s">
        <v>497</v>
      </c>
      <c r="C403" s="644" t="s">
        <v>530</v>
      </c>
      <c r="D403" s="639">
        <v>50.25</v>
      </c>
      <c r="E403" s="633">
        <v>3</v>
      </c>
      <c r="F403" s="678" t="s">
        <v>3922</v>
      </c>
    </row>
    <row r="404" spans="1:6" hidden="1" x14ac:dyDescent="0.25">
      <c r="A404" s="670">
        <v>2</v>
      </c>
      <c r="B404" s="630" t="s">
        <v>497</v>
      </c>
      <c r="C404" s="644" t="s">
        <v>530</v>
      </c>
      <c r="D404" s="639">
        <v>50.25</v>
      </c>
      <c r="E404" s="633">
        <v>1</v>
      </c>
      <c r="F404" s="678" t="s">
        <v>3922</v>
      </c>
    </row>
    <row r="405" spans="1:6" hidden="1" x14ac:dyDescent="0.25">
      <c r="A405" s="668">
        <v>1</v>
      </c>
      <c r="B405" s="630" t="s">
        <v>41</v>
      </c>
      <c r="C405" s="644" t="s">
        <v>473</v>
      </c>
      <c r="D405" s="631">
        <v>37.22</v>
      </c>
      <c r="E405" s="633">
        <v>3</v>
      </c>
      <c r="F405" s="676" t="s">
        <v>3922</v>
      </c>
    </row>
    <row r="406" spans="1:6" hidden="1" x14ac:dyDescent="0.25">
      <c r="A406" s="670">
        <v>2</v>
      </c>
      <c r="B406" s="630" t="s">
        <v>41</v>
      </c>
      <c r="C406" s="644" t="s">
        <v>473</v>
      </c>
      <c r="D406" s="639">
        <v>37.22</v>
      </c>
      <c r="E406" s="633">
        <v>9</v>
      </c>
      <c r="F406" s="678" t="s">
        <v>3922</v>
      </c>
    </row>
    <row r="407" spans="1:6" hidden="1" x14ac:dyDescent="0.25">
      <c r="A407" s="670">
        <v>2</v>
      </c>
      <c r="B407" s="630" t="s">
        <v>494</v>
      </c>
      <c r="C407" s="644" t="s">
        <v>2095</v>
      </c>
      <c r="D407" s="639">
        <v>62.41</v>
      </c>
      <c r="E407" s="633">
        <v>6</v>
      </c>
      <c r="F407" s="678" t="s">
        <v>3922</v>
      </c>
    </row>
    <row r="408" spans="1:6" hidden="1" x14ac:dyDescent="0.25">
      <c r="A408" s="670">
        <v>2</v>
      </c>
      <c r="B408" s="630" t="s">
        <v>588</v>
      </c>
      <c r="C408" s="644" t="s">
        <v>589</v>
      </c>
      <c r="D408" s="639">
        <v>121.46</v>
      </c>
      <c r="E408" s="633">
        <v>1</v>
      </c>
      <c r="F408" s="678" t="s">
        <v>3922</v>
      </c>
    </row>
    <row r="409" spans="1:6" hidden="1" x14ac:dyDescent="0.25">
      <c r="A409" s="668">
        <v>1</v>
      </c>
      <c r="B409" s="630" t="s">
        <v>2371</v>
      </c>
      <c r="C409" s="644" t="s">
        <v>786</v>
      </c>
      <c r="D409" s="631">
        <v>30.48</v>
      </c>
      <c r="E409" s="632">
        <v>9</v>
      </c>
      <c r="F409" s="676" t="s">
        <v>3922</v>
      </c>
    </row>
    <row r="410" spans="1:6" hidden="1" x14ac:dyDescent="0.25">
      <c r="A410" s="670">
        <v>2</v>
      </c>
      <c r="B410" s="630" t="s">
        <v>2298</v>
      </c>
      <c r="C410" s="644" t="s">
        <v>680</v>
      </c>
      <c r="D410" s="639">
        <v>29</v>
      </c>
      <c r="E410" s="633">
        <v>3</v>
      </c>
      <c r="F410" s="678" t="s">
        <v>3922</v>
      </c>
    </row>
    <row r="411" spans="1:6" hidden="1" x14ac:dyDescent="0.25">
      <c r="A411" s="670">
        <v>2</v>
      </c>
      <c r="B411" s="630" t="s">
        <v>1019</v>
      </c>
      <c r="C411" s="644" t="s">
        <v>1020</v>
      </c>
      <c r="D411" s="639">
        <v>66.349999999999994</v>
      </c>
      <c r="E411" s="633">
        <v>1</v>
      </c>
      <c r="F411" s="678" t="s">
        <v>3922</v>
      </c>
    </row>
    <row r="412" spans="1:6" hidden="1" x14ac:dyDescent="0.25">
      <c r="A412" s="668">
        <v>1</v>
      </c>
      <c r="B412" s="630" t="s">
        <v>1131</v>
      </c>
      <c r="C412" s="644" t="s">
        <v>541</v>
      </c>
      <c r="D412" s="466">
        <v>48.19</v>
      </c>
      <c r="E412" s="633">
        <v>4</v>
      </c>
      <c r="F412" s="676" t="s">
        <v>3922</v>
      </c>
    </row>
    <row r="413" spans="1:6" hidden="1" x14ac:dyDescent="0.25">
      <c r="A413" s="668">
        <v>1</v>
      </c>
      <c r="B413" s="630" t="s">
        <v>849</v>
      </c>
      <c r="C413" s="644" t="s">
        <v>541</v>
      </c>
      <c r="D413" s="466">
        <v>48.19</v>
      </c>
      <c r="E413" s="633">
        <v>3</v>
      </c>
      <c r="F413" s="676" t="s">
        <v>3922</v>
      </c>
    </row>
    <row r="414" spans="1:6" hidden="1" x14ac:dyDescent="0.25">
      <c r="A414" s="670">
        <v>2</v>
      </c>
      <c r="B414" s="630" t="s">
        <v>1101</v>
      </c>
      <c r="C414" s="644" t="s">
        <v>541</v>
      </c>
      <c r="D414" s="639">
        <v>48.19</v>
      </c>
      <c r="E414" s="633">
        <v>13</v>
      </c>
      <c r="F414" s="678" t="s">
        <v>3922</v>
      </c>
    </row>
    <row r="415" spans="1:6" hidden="1" x14ac:dyDescent="0.25">
      <c r="A415" s="670">
        <v>2</v>
      </c>
      <c r="B415" s="630" t="s">
        <v>1131</v>
      </c>
      <c r="C415" s="644" t="s">
        <v>541</v>
      </c>
      <c r="D415" s="639">
        <v>48.19</v>
      </c>
      <c r="E415" s="633">
        <v>6</v>
      </c>
      <c r="F415" s="678" t="s">
        <v>3922</v>
      </c>
    </row>
    <row r="416" spans="1:6" hidden="1" x14ac:dyDescent="0.25">
      <c r="A416" s="670">
        <v>2</v>
      </c>
      <c r="B416" s="630" t="s">
        <v>1131</v>
      </c>
      <c r="C416" s="644" t="s">
        <v>541</v>
      </c>
      <c r="D416" s="639">
        <v>48.19</v>
      </c>
      <c r="E416" s="633">
        <v>1</v>
      </c>
      <c r="F416" s="678" t="s">
        <v>3922</v>
      </c>
    </row>
    <row r="417" spans="1:6" hidden="1" x14ac:dyDescent="0.25">
      <c r="A417" s="670">
        <v>2</v>
      </c>
      <c r="B417" s="630" t="s">
        <v>1131</v>
      </c>
      <c r="C417" s="644" t="s">
        <v>541</v>
      </c>
      <c r="D417" s="639">
        <v>48.19</v>
      </c>
      <c r="E417" s="633">
        <v>3</v>
      </c>
      <c r="F417" s="678" t="s">
        <v>3922</v>
      </c>
    </row>
    <row r="418" spans="1:6" hidden="1" x14ac:dyDescent="0.25">
      <c r="A418" s="670">
        <v>2</v>
      </c>
      <c r="B418" s="630" t="s">
        <v>1903</v>
      </c>
      <c r="C418" s="644" t="s">
        <v>541</v>
      </c>
      <c r="D418" s="639">
        <v>48.19</v>
      </c>
      <c r="E418" s="633">
        <v>5</v>
      </c>
      <c r="F418" s="678" t="s">
        <v>3922</v>
      </c>
    </row>
    <row r="419" spans="1:6" hidden="1" x14ac:dyDescent="0.25">
      <c r="A419" s="668">
        <v>1</v>
      </c>
      <c r="B419" s="630" t="s">
        <v>1101</v>
      </c>
      <c r="C419" s="644" t="s">
        <v>540</v>
      </c>
      <c r="D419" s="631">
        <v>48.19</v>
      </c>
      <c r="E419" s="633">
        <v>1</v>
      </c>
      <c r="F419" s="676" t="s">
        <v>3922</v>
      </c>
    </row>
    <row r="420" spans="1:6" hidden="1" x14ac:dyDescent="0.25">
      <c r="A420" s="670">
        <v>2</v>
      </c>
      <c r="B420" s="630" t="s">
        <v>1131</v>
      </c>
      <c r="C420" s="644" t="s">
        <v>540</v>
      </c>
      <c r="D420" s="639">
        <v>58.66</v>
      </c>
      <c r="E420" s="633">
        <v>6</v>
      </c>
      <c r="F420" s="678" t="s">
        <v>3922</v>
      </c>
    </row>
    <row r="421" spans="1:6" hidden="1" x14ac:dyDescent="0.25">
      <c r="A421" s="670">
        <v>2</v>
      </c>
      <c r="B421" s="630" t="s">
        <v>1131</v>
      </c>
      <c r="C421" s="644" t="s">
        <v>540</v>
      </c>
      <c r="D421" s="639">
        <v>58.66</v>
      </c>
      <c r="E421" s="633">
        <v>3</v>
      </c>
      <c r="F421" s="678" t="s">
        <v>3922</v>
      </c>
    </row>
    <row r="422" spans="1:6" hidden="1" x14ac:dyDescent="0.25">
      <c r="A422" s="670">
        <v>2</v>
      </c>
      <c r="B422" s="630" t="s">
        <v>1334</v>
      </c>
      <c r="C422" s="644" t="s">
        <v>1246</v>
      </c>
      <c r="D422" s="640">
        <v>96.28</v>
      </c>
      <c r="E422" s="633">
        <v>1</v>
      </c>
      <c r="F422" s="678" t="s">
        <v>3922</v>
      </c>
    </row>
    <row r="423" spans="1:6" hidden="1" x14ac:dyDescent="0.25">
      <c r="A423" s="670">
        <v>2</v>
      </c>
      <c r="B423" s="630" t="s">
        <v>2332</v>
      </c>
      <c r="C423" s="644" t="s">
        <v>1246</v>
      </c>
      <c r="D423" s="640">
        <v>90.36</v>
      </c>
      <c r="E423" s="641">
        <v>13</v>
      </c>
      <c r="F423" s="678" t="s">
        <v>3922</v>
      </c>
    </row>
    <row r="424" spans="1:6" hidden="1" x14ac:dyDescent="0.25">
      <c r="A424" s="670">
        <v>2</v>
      </c>
      <c r="B424" s="630" t="s">
        <v>2331</v>
      </c>
      <c r="C424" s="644" t="s">
        <v>1246</v>
      </c>
      <c r="D424" s="640">
        <v>90.35</v>
      </c>
      <c r="E424" s="641">
        <v>13</v>
      </c>
      <c r="F424" s="678" t="s">
        <v>3922</v>
      </c>
    </row>
    <row r="425" spans="1:6" hidden="1" x14ac:dyDescent="0.25">
      <c r="A425" s="670">
        <v>2</v>
      </c>
      <c r="B425" s="630" t="s">
        <v>2331</v>
      </c>
      <c r="C425" s="644" t="s">
        <v>1246</v>
      </c>
      <c r="D425" s="640">
        <v>90.35</v>
      </c>
      <c r="E425" s="641">
        <v>12</v>
      </c>
      <c r="F425" s="678" t="s">
        <v>3922</v>
      </c>
    </row>
    <row r="426" spans="1:6" hidden="1" x14ac:dyDescent="0.25">
      <c r="A426" s="670">
        <v>2</v>
      </c>
      <c r="B426" s="630" t="s">
        <v>593</v>
      </c>
      <c r="C426" s="644" t="s">
        <v>594</v>
      </c>
      <c r="D426" s="639">
        <v>88.08</v>
      </c>
      <c r="E426" s="633">
        <v>1</v>
      </c>
      <c r="F426" s="678" t="s">
        <v>3922</v>
      </c>
    </row>
    <row r="427" spans="1:6" hidden="1" x14ac:dyDescent="0.25">
      <c r="A427" s="668">
        <v>1</v>
      </c>
      <c r="B427" s="630" t="s">
        <v>1334</v>
      </c>
      <c r="C427" s="644" t="s">
        <v>1335</v>
      </c>
      <c r="D427" s="466">
        <v>75.52</v>
      </c>
      <c r="E427" s="633">
        <v>5</v>
      </c>
      <c r="F427" s="676" t="s">
        <v>3922</v>
      </c>
    </row>
    <row r="428" spans="1:6" hidden="1" x14ac:dyDescent="0.25">
      <c r="A428" s="668">
        <v>1</v>
      </c>
      <c r="B428" s="630" t="s">
        <v>1334</v>
      </c>
      <c r="C428" s="644" t="s">
        <v>1335</v>
      </c>
      <c r="D428" s="466">
        <v>46.3</v>
      </c>
      <c r="E428" s="633">
        <v>24</v>
      </c>
      <c r="F428" s="676" t="s">
        <v>3922</v>
      </c>
    </row>
    <row r="429" spans="1:6" hidden="1" x14ac:dyDescent="0.25">
      <c r="A429" s="670">
        <v>2</v>
      </c>
      <c r="B429" s="630" t="s">
        <v>2477</v>
      </c>
      <c r="C429" s="644" t="s">
        <v>3857</v>
      </c>
      <c r="D429" s="640">
        <v>35</v>
      </c>
      <c r="E429" s="633">
        <v>4</v>
      </c>
      <c r="F429" s="678" t="s">
        <v>3922</v>
      </c>
    </row>
    <row r="430" spans="1:6" hidden="1" x14ac:dyDescent="0.25">
      <c r="A430" s="670">
        <v>2</v>
      </c>
      <c r="B430" s="630" t="s">
        <v>2477</v>
      </c>
      <c r="C430" s="644" t="s">
        <v>3858</v>
      </c>
      <c r="D430" s="640">
        <v>35</v>
      </c>
      <c r="E430" s="633">
        <v>1</v>
      </c>
      <c r="F430" s="678" t="s">
        <v>3922</v>
      </c>
    </row>
    <row r="431" spans="1:6" hidden="1" x14ac:dyDescent="0.25">
      <c r="A431" s="670">
        <v>2</v>
      </c>
      <c r="B431" s="630" t="s">
        <v>2477</v>
      </c>
      <c r="C431" s="644" t="s">
        <v>3858</v>
      </c>
      <c r="D431" s="640">
        <v>35</v>
      </c>
      <c r="E431" s="633">
        <v>1</v>
      </c>
      <c r="F431" s="678" t="s">
        <v>3922</v>
      </c>
    </row>
    <row r="432" spans="1:6" hidden="1" x14ac:dyDescent="0.25">
      <c r="A432" s="668">
        <v>1</v>
      </c>
      <c r="B432" s="630" t="s">
        <v>3630</v>
      </c>
      <c r="C432" s="644" t="s">
        <v>3859</v>
      </c>
      <c r="D432" s="631">
        <v>29.83</v>
      </c>
      <c r="E432" s="633">
        <v>2</v>
      </c>
      <c r="F432" s="676" t="s">
        <v>3922</v>
      </c>
    </row>
    <row r="433" spans="1:6" hidden="1" x14ac:dyDescent="0.25">
      <c r="A433" s="670">
        <v>2</v>
      </c>
      <c r="B433" s="635" t="s">
        <v>3625</v>
      </c>
      <c r="C433" s="645" t="s">
        <v>3859</v>
      </c>
      <c r="D433" s="640">
        <v>29.83</v>
      </c>
      <c r="E433" s="633">
        <v>1</v>
      </c>
      <c r="F433" s="678" t="s">
        <v>3922</v>
      </c>
    </row>
    <row r="434" spans="1:6" hidden="1" x14ac:dyDescent="0.25">
      <c r="A434" s="670">
        <v>2</v>
      </c>
      <c r="B434" s="635" t="s">
        <v>3630</v>
      </c>
      <c r="C434" s="645" t="s">
        <v>3859</v>
      </c>
      <c r="D434" s="640">
        <v>29.83</v>
      </c>
      <c r="E434" s="633">
        <v>1</v>
      </c>
      <c r="F434" s="678" t="s">
        <v>3922</v>
      </c>
    </row>
    <row r="435" spans="1:6" hidden="1" x14ac:dyDescent="0.25">
      <c r="A435" s="673">
        <v>1</v>
      </c>
      <c r="B435" s="634" t="s">
        <v>3630</v>
      </c>
      <c r="C435" s="649" t="s">
        <v>3860</v>
      </c>
      <c r="D435" s="466">
        <v>29.83</v>
      </c>
      <c r="E435" s="632">
        <v>5</v>
      </c>
      <c r="F435" s="676" t="s">
        <v>3922</v>
      </c>
    </row>
    <row r="436" spans="1:6" hidden="1" x14ac:dyDescent="0.25">
      <c r="A436" s="670">
        <v>2</v>
      </c>
      <c r="B436" s="635" t="s">
        <v>3625</v>
      </c>
      <c r="C436" s="645" t="s">
        <v>3860</v>
      </c>
      <c r="D436" s="640">
        <v>29.83</v>
      </c>
      <c r="E436" s="633">
        <v>3</v>
      </c>
      <c r="F436" s="678" t="s">
        <v>3922</v>
      </c>
    </row>
    <row r="437" spans="1:6" hidden="1" x14ac:dyDescent="0.25">
      <c r="A437" s="670">
        <v>2</v>
      </c>
      <c r="B437" s="635" t="s">
        <v>3625</v>
      </c>
      <c r="C437" s="645" t="s">
        <v>3861</v>
      </c>
      <c r="D437" s="640">
        <v>29.83</v>
      </c>
      <c r="E437" s="633">
        <v>2</v>
      </c>
      <c r="F437" s="678" t="s">
        <v>3922</v>
      </c>
    </row>
    <row r="438" spans="1:6" hidden="1" x14ac:dyDescent="0.25">
      <c r="A438" s="670">
        <v>2</v>
      </c>
      <c r="B438" s="635" t="s">
        <v>3625</v>
      </c>
      <c r="C438" s="645" t="s">
        <v>3628</v>
      </c>
      <c r="D438" s="640">
        <v>29.83</v>
      </c>
      <c r="E438" s="633">
        <v>1</v>
      </c>
      <c r="F438" s="678" t="s">
        <v>3922</v>
      </c>
    </row>
    <row r="439" spans="1:6" hidden="1" x14ac:dyDescent="0.25">
      <c r="A439" s="668">
        <v>1</v>
      </c>
      <c r="B439" s="630" t="s">
        <v>3630</v>
      </c>
      <c r="C439" s="644" t="s">
        <v>3862</v>
      </c>
      <c r="D439" s="631">
        <v>29.83</v>
      </c>
      <c r="E439" s="633">
        <v>1</v>
      </c>
      <c r="F439" s="676" t="s">
        <v>3922</v>
      </c>
    </row>
    <row r="440" spans="1:6" hidden="1" x14ac:dyDescent="0.25">
      <c r="A440" s="670">
        <v>2</v>
      </c>
      <c r="B440" s="635" t="s">
        <v>3625</v>
      </c>
      <c r="C440" s="645" t="s">
        <v>3862</v>
      </c>
      <c r="D440" s="640">
        <v>29.83</v>
      </c>
      <c r="E440" s="633">
        <v>1</v>
      </c>
      <c r="F440" s="678" t="s">
        <v>3922</v>
      </c>
    </row>
    <row r="441" spans="1:6" hidden="1" x14ac:dyDescent="0.25">
      <c r="A441" s="670">
        <v>2</v>
      </c>
      <c r="B441" s="630" t="s">
        <v>2157</v>
      </c>
      <c r="C441" s="644" t="s">
        <v>2148</v>
      </c>
      <c r="D441" s="640">
        <v>49.35</v>
      </c>
      <c r="E441" s="641">
        <v>12</v>
      </c>
      <c r="F441" s="678" t="s">
        <v>3922</v>
      </c>
    </row>
    <row r="442" spans="1:6" hidden="1" x14ac:dyDescent="0.25">
      <c r="A442" s="670">
        <v>2</v>
      </c>
      <c r="B442" s="630" t="s">
        <v>2433</v>
      </c>
      <c r="C442" s="644" t="s">
        <v>2148</v>
      </c>
      <c r="D442" s="640">
        <v>55</v>
      </c>
      <c r="E442" s="641">
        <v>1</v>
      </c>
      <c r="F442" s="678" t="s">
        <v>3922</v>
      </c>
    </row>
    <row r="443" spans="1:6" hidden="1" x14ac:dyDescent="0.25">
      <c r="A443" s="670">
        <v>2</v>
      </c>
      <c r="B443" s="179" t="s">
        <v>2359</v>
      </c>
      <c r="C443" s="648" t="s">
        <v>2148</v>
      </c>
      <c r="D443" s="640">
        <v>35</v>
      </c>
      <c r="E443" s="641">
        <v>7</v>
      </c>
      <c r="F443" s="678" t="s">
        <v>3922</v>
      </c>
    </row>
    <row r="444" spans="1:6" hidden="1" x14ac:dyDescent="0.25">
      <c r="A444" s="670">
        <v>2</v>
      </c>
      <c r="B444" s="635" t="s">
        <v>3625</v>
      </c>
      <c r="C444" s="645" t="s">
        <v>3863</v>
      </c>
      <c r="D444" s="640">
        <v>29.83</v>
      </c>
      <c r="E444" s="633">
        <v>7</v>
      </c>
      <c r="F444" s="678" t="s">
        <v>3922</v>
      </c>
    </row>
    <row r="445" spans="1:6" hidden="1" x14ac:dyDescent="0.25">
      <c r="A445" s="670">
        <v>2</v>
      </c>
      <c r="B445" s="635" t="s">
        <v>3630</v>
      </c>
      <c r="C445" s="645" t="s">
        <v>3863</v>
      </c>
      <c r="D445" s="640">
        <v>29.83</v>
      </c>
      <c r="E445" s="633">
        <v>3</v>
      </c>
      <c r="F445" s="678" t="s">
        <v>3922</v>
      </c>
    </row>
    <row r="446" spans="1:6" hidden="1" x14ac:dyDescent="0.25">
      <c r="A446" s="668">
        <v>1</v>
      </c>
      <c r="B446" s="630" t="s">
        <v>3625</v>
      </c>
      <c r="C446" s="644" t="s">
        <v>3864</v>
      </c>
      <c r="D446" s="631">
        <v>29.83</v>
      </c>
      <c r="E446" s="633">
        <v>2</v>
      </c>
      <c r="F446" s="676" t="s">
        <v>3922</v>
      </c>
    </row>
    <row r="447" spans="1:6" hidden="1" x14ac:dyDescent="0.25">
      <c r="A447" s="673">
        <v>1</v>
      </c>
      <c r="B447" s="634" t="s">
        <v>3630</v>
      </c>
      <c r="C447" s="649" t="s">
        <v>3864</v>
      </c>
      <c r="D447" s="466">
        <v>29.83</v>
      </c>
      <c r="E447" s="632">
        <v>4</v>
      </c>
      <c r="F447" s="676" t="s">
        <v>3922</v>
      </c>
    </row>
    <row r="448" spans="1:6" hidden="1" x14ac:dyDescent="0.25">
      <c r="A448" s="668">
        <v>1</v>
      </c>
      <c r="B448" s="630" t="s">
        <v>2433</v>
      </c>
      <c r="C448" s="644" t="s">
        <v>2221</v>
      </c>
      <c r="D448" s="466">
        <v>30.68</v>
      </c>
      <c r="E448" s="633">
        <v>1</v>
      </c>
      <c r="F448" s="676" t="s">
        <v>3922</v>
      </c>
    </row>
    <row r="449" spans="1:6" hidden="1" x14ac:dyDescent="0.25">
      <c r="A449" s="670">
        <v>2</v>
      </c>
      <c r="B449" s="630" t="s">
        <v>2433</v>
      </c>
      <c r="C449" s="644" t="s">
        <v>2221</v>
      </c>
      <c r="D449" s="640">
        <v>55</v>
      </c>
      <c r="E449" s="641">
        <v>1</v>
      </c>
      <c r="F449" s="678" t="s">
        <v>3922</v>
      </c>
    </row>
    <row r="450" spans="1:6" hidden="1" x14ac:dyDescent="0.25">
      <c r="A450" s="670">
        <v>2</v>
      </c>
      <c r="B450" s="630" t="s">
        <v>2433</v>
      </c>
      <c r="C450" s="644" t="s">
        <v>2221</v>
      </c>
      <c r="D450" s="640">
        <v>55</v>
      </c>
      <c r="E450" s="641">
        <v>5</v>
      </c>
      <c r="F450" s="678" t="s">
        <v>3922</v>
      </c>
    </row>
    <row r="451" spans="1:6" hidden="1" x14ac:dyDescent="0.25">
      <c r="A451" s="670">
        <v>2</v>
      </c>
      <c r="B451" s="630" t="s">
        <v>2477</v>
      </c>
      <c r="C451" s="644" t="s">
        <v>3865</v>
      </c>
      <c r="D451" s="640">
        <v>35</v>
      </c>
      <c r="E451" s="633">
        <v>2</v>
      </c>
      <c r="F451" s="678" t="s">
        <v>3922</v>
      </c>
    </row>
    <row r="452" spans="1:6" hidden="1" x14ac:dyDescent="0.25">
      <c r="A452" s="668">
        <v>1</v>
      </c>
      <c r="B452" s="630" t="s">
        <v>842</v>
      </c>
      <c r="C452" s="644" t="s">
        <v>632</v>
      </c>
      <c r="D452" s="631">
        <v>47.55</v>
      </c>
      <c r="E452" s="633">
        <v>2</v>
      </c>
      <c r="F452" s="676" t="s">
        <v>3922</v>
      </c>
    </row>
    <row r="453" spans="1:6" hidden="1" x14ac:dyDescent="0.25">
      <c r="A453" s="668">
        <v>1</v>
      </c>
      <c r="B453" s="630" t="s">
        <v>628</v>
      </c>
      <c r="C453" s="644" t="s">
        <v>632</v>
      </c>
      <c r="D453" s="631">
        <v>47.55</v>
      </c>
      <c r="E453" s="633">
        <v>5</v>
      </c>
      <c r="F453" s="676" t="s">
        <v>3922</v>
      </c>
    </row>
    <row r="454" spans="1:6" hidden="1" x14ac:dyDescent="0.25">
      <c r="A454" s="670">
        <v>2</v>
      </c>
      <c r="B454" s="630" t="s">
        <v>628</v>
      </c>
      <c r="C454" s="644" t="s">
        <v>632</v>
      </c>
      <c r="D454" s="639">
        <v>47.55</v>
      </c>
      <c r="E454" s="633">
        <v>1</v>
      </c>
      <c r="F454" s="678" t="s">
        <v>3922</v>
      </c>
    </row>
    <row r="455" spans="1:6" hidden="1" x14ac:dyDescent="0.25">
      <c r="A455" s="670">
        <v>2</v>
      </c>
      <c r="B455" s="630" t="s">
        <v>1382</v>
      </c>
      <c r="C455" s="644" t="s">
        <v>1383</v>
      </c>
      <c r="D455" s="639">
        <v>50.52</v>
      </c>
      <c r="E455" s="633">
        <v>1</v>
      </c>
      <c r="F455" s="678" t="s">
        <v>3922</v>
      </c>
    </row>
    <row r="456" spans="1:6" hidden="1" x14ac:dyDescent="0.25">
      <c r="A456" s="670">
        <v>2</v>
      </c>
      <c r="B456" s="630" t="s">
        <v>503</v>
      </c>
      <c r="C456" s="644" t="s">
        <v>737</v>
      </c>
      <c r="D456" s="639">
        <v>68.88</v>
      </c>
      <c r="E456" s="633">
        <v>1</v>
      </c>
      <c r="F456" s="678" t="s">
        <v>3922</v>
      </c>
    </row>
    <row r="457" spans="1:6" hidden="1" x14ac:dyDescent="0.25">
      <c r="A457" s="670">
        <v>2</v>
      </c>
      <c r="B457" s="643" t="s">
        <v>857</v>
      </c>
      <c r="C457" s="644" t="s">
        <v>737</v>
      </c>
      <c r="D457" s="639">
        <v>68.88</v>
      </c>
      <c r="E457" s="633">
        <v>2</v>
      </c>
      <c r="F457" s="678" t="s">
        <v>3922</v>
      </c>
    </row>
    <row r="458" spans="1:6" hidden="1" x14ac:dyDescent="0.25">
      <c r="A458" s="670">
        <v>2</v>
      </c>
      <c r="B458" s="630" t="s">
        <v>857</v>
      </c>
      <c r="C458" s="644" t="s">
        <v>737</v>
      </c>
      <c r="D458" s="639">
        <v>68.88</v>
      </c>
      <c r="E458" s="633">
        <v>3</v>
      </c>
      <c r="F458" s="678" t="s">
        <v>3922</v>
      </c>
    </row>
    <row r="459" spans="1:6" hidden="1" x14ac:dyDescent="0.25">
      <c r="A459" s="668">
        <v>1</v>
      </c>
      <c r="B459" s="630" t="s">
        <v>1101</v>
      </c>
      <c r="C459" s="644" t="s">
        <v>739</v>
      </c>
      <c r="D459" s="631">
        <v>77.930000000000007</v>
      </c>
      <c r="E459" s="633">
        <v>4</v>
      </c>
      <c r="F459" s="676" t="s">
        <v>3922</v>
      </c>
    </row>
    <row r="460" spans="1:6" hidden="1" x14ac:dyDescent="0.25">
      <c r="A460" s="670">
        <v>2</v>
      </c>
      <c r="B460" s="630" t="s">
        <v>1131</v>
      </c>
      <c r="C460" s="644" t="s">
        <v>739</v>
      </c>
      <c r="D460" s="639">
        <v>68.88</v>
      </c>
      <c r="E460" s="633">
        <v>1</v>
      </c>
      <c r="F460" s="678" t="s">
        <v>3922</v>
      </c>
    </row>
    <row r="461" spans="1:6" hidden="1" x14ac:dyDescent="0.25">
      <c r="A461" s="670">
        <v>2</v>
      </c>
      <c r="B461" s="630" t="s">
        <v>503</v>
      </c>
      <c r="C461" s="644" t="s">
        <v>739</v>
      </c>
      <c r="D461" s="639">
        <v>68.88</v>
      </c>
      <c r="E461" s="633">
        <v>3</v>
      </c>
      <c r="F461" s="678" t="s">
        <v>3922</v>
      </c>
    </row>
    <row r="462" spans="1:6" hidden="1" x14ac:dyDescent="0.25">
      <c r="A462" s="670">
        <v>2</v>
      </c>
      <c r="B462" s="630" t="s">
        <v>503</v>
      </c>
      <c r="C462" s="644" t="s">
        <v>739</v>
      </c>
      <c r="D462" s="639">
        <v>68.88</v>
      </c>
      <c r="E462" s="633">
        <v>2</v>
      </c>
      <c r="F462" s="678" t="s">
        <v>3922</v>
      </c>
    </row>
    <row r="463" spans="1:6" hidden="1" x14ac:dyDescent="0.25">
      <c r="A463" s="668">
        <v>1</v>
      </c>
      <c r="B463" s="630" t="s">
        <v>818</v>
      </c>
      <c r="C463" s="644" t="s">
        <v>747</v>
      </c>
      <c r="D463" s="631">
        <v>51.39</v>
      </c>
      <c r="E463" s="633">
        <v>4</v>
      </c>
      <c r="F463" s="676" t="s">
        <v>3922</v>
      </c>
    </row>
    <row r="464" spans="1:6" hidden="1" x14ac:dyDescent="0.25">
      <c r="A464" s="668">
        <v>1</v>
      </c>
      <c r="B464" s="630" t="s">
        <v>2143</v>
      </c>
      <c r="C464" s="644" t="s">
        <v>2191</v>
      </c>
      <c r="D464" s="466">
        <v>47.66</v>
      </c>
      <c r="E464" s="632">
        <v>22</v>
      </c>
      <c r="F464" s="676" t="s">
        <v>3922</v>
      </c>
    </row>
    <row r="465" spans="1:6" hidden="1" x14ac:dyDescent="0.25">
      <c r="A465" s="668">
        <v>1</v>
      </c>
      <c r="B465" s="630" t="s">
        <v>2143</v>
      </c>
      <c r="C465" s="644" t="s">
        <v>2193</v>
      </c>
      <c r="D465" s="466">
        <v>47.66</v>
      </c>
      <c r="E465" s="632">
        <v>23</v>
      </c>
      <c r="F465" s="676" t="s">
        <v>3922</v>
      </c>
    </row>
    <row r="466" spans="1:6" hidden="1" x14ac:dyDescent="0.25">
      <c r="A466" s="670">
        <v>2</v>
      </c>
      <c r="B466" s="630" t="s">
        <v>2143</v>
      </c>
      <c r="C466" s="644" t="s">
        <v>2193</v>
      </c>
      <c r="D466" s="640">
        <v>47.66</v>
      </c>
      <c r="E466" s="641">
        <v>8</v>
      </c>
      <c r="F466" s="678" t="s">
        <v>3922</v>
      </c>
    </row>
    <row r="467" spans="1:6" hidden="1" x14ac:dyDescent="0.25">
      <c r="A467" s="668">
        <v>1</v>
      </c>
      <c r="B467" s="630" t="s">
        <v>2143</v>
      </c>
      <c r="C467" s="644" t="s">
        <v>2195</v>
      </c>
      <c r="D467" s="466">
        <v>47.66</v>
      </c>
      <c r="E467" s="632">
        <v>18</v>
      </c>
      <c r="F467" s="676" t="s">
        <v>3922</v>
      </c>
    </row>
    <row r="468" spans="1:6" hidden="1" x14ac:dyDescent="0.25">
      <c r="A468" s="670">
        <v>2</v>
      </c>
      <c r="B468" s="630" t="s">
        <v>2143</v>
      </c>
      <c r="C468" s="644" t="s">
        <v>2195</v>
      </c>
      <c r="D468" s="640">
        <v>47.66</v>
      </c>
      <c r="E468" s="641">
        <v>3</v>
      </c>
      <c r="F468" s="678" t="s">
        <v>3922</v>
      </c>
    </row>
    <row r="469" spans="1:6" hidden="1" x14ac:dyDescent="0.25">
      <c r="A469" s="668">
        <v>1</v>
      </c>
      <c r="B469" s="630" t="s">
        <v>2143</v>
      </c>
      <c r="C469" s="644" t="s">
        <v>2197</v>
      </c>
      <c r="D469" s="466">
        <v>47.66</v>
      </c>
      <c r="E469" s="632">
        <v>32</v>
      </c>
      <c r="F469" s="676" t="s">
        <v>3922</v>
      </c>
    </row>
    <row r="470" spans="1:6" hidden="1" x14ac:dyDescent="0.25">
      <c r="A470" s="668">
        <v>1</v>
      </c>
      <c r="B470" s="630" t="s">
        <v>2298</v>
      </c>
      <c r="C470" s="644" t="s">
        <v>679</v>
      </c>
      <c r="D470" s="631">
        <v>29</v>
      </c>
      <c r="E470" s="633">
        <v>3</v>
      </c>
      <c r="F470" s="676" t="s">
        <v>3922</v>
      </c>
    </row>
    <row r="471" spans="1:6" hidden="1" x14ac:dyDescent="0.25">
      <c r="A471" s="670">
        <v>2</v>
      </c>
      <c r="B471" s="630" t="s">
        <v>2298</v>
      </c>
      <c r="C471" s="644" t="s">
        <v>679</v>
      </c>
      <c r="D471" s="639">
        <v>29</v>
      </c>
      <c r="E471" s="633">
        <v>1</v>
      </c>
      <c r="F471" s="678" t="s">
        <v>3922</v>
      </c>
    </row>
    <row r="472" spans="1:6" hidden="1" x14ac:dyDescent="0.25">
      <c r="A472" s="670">
        <v>2</v>
      </c>
      <c r="B472" s="630" t="s">
        <v>888</v>
      </c>
      <c r="C472" s="644" t="s">
        <v>889</v>
      </c>
      <c r="D472" s="639">
        <v>17.23</v>
      </c>
      <c r="E472" s="633">
        <v>1</v>
      </c>
      <c r="F472" s="678" t="s">
        <v>3922</v>
      </c>
    </row>
    <row r="473" spans="1:6" hidden="1" x14ac:dyDescent="0.25">
      <c r="A473" s="670">
        <v>2</v>
      </c>
      <c r="B473" s="630" t="s">
        <v>1001</v>
      </c>
      <c r="C473" s="644" t="s">
        <v>1006</v>
      </c>
      <c r="D473" s="639">
        <v>27.43</v>
      </c>
      <c r="E473" s="633">
        <v>1</v>
      </c>
      <c r="F473" s="678" t="s">
        <v>3922</v>
      </c>
    </row>
    <row r="474" spans="1:6" hidden="1" x14ac:dyDescent="0.25">
      <c r="A474" s="668">
        <v>1</v>
      </c>
      <c r="B474" s="630" t="s">
        <v>784</v>
      </c>
      <c r="C474" s="644" t="s">
        <v>780</v>
      </c>
      <c r="D474" s="631">
        <v>17.5</v>
      </c>
      <c r="E474" s="633">
        <v>3</v>
      </c>
      <c r="F474" s="676" t="s">
        <v>3922</v>
      </c>
    </row>
    <row r="475" spans="1:6" hidden="1" x14ac:dyDescent="0.25">
      <c r="A475" s="670">
        <v>2</v>
      </c>
      <c r="B475" s="630" t="s">
        <v>784</v>
      </c>
      <c r="C475" s="644" t="s">
        <v>780</v>
      </c>
      <c r="D475" s="640">
        <v>17.5</v>
      </c>
      <c r="E475" s="633">
        <v>3</v>
      </c>
      <c r="F475" s="678" t="s">
        <v>3922</v>
      </c>
    </row>
    <row r="476" spans="1:6" hidden="1" x14ac:dyDescent="0.25">
      <c r="A476" s="670">
        <v>2</v>
      </c>
      <c r="B476" s="630" t="s">
        <v>2304</v>
      </c>
      <c r="C476" s="644" t="s">
        <v>780</v>
      </c>
      <c r="D476" s="639">
        <v>17.5</v>
      </c>
      <c r="E476" s="633">
        <v>2</v>
      </c>
      <c r="F476" s="678" t="s">
        <v>3922</v>
      </c>
    </row>
    <row r="477" spans="1:6" hidden="1" x14ac:dyDescent="0.25">
      <c r="A477" s="668">
        <v>1</v>
      </c>
      <c r="B477" s="630" t="s">
        <v>784</v>
      </c>
      <c r="C477" s="644" t="s">
        <v>2098</v>
      </c>
      <c r="D477" s="631">
        <v>14.41</v>
      </c>
      <c r="E477" s="633">
        <v>13</v>
      </c>
      <c r="F477" s="676" t="s">
        <v>3922</v>
      </c>
    </row>
    <row r="478" spans="1:6" hidden="1" x14ac:dyDescent="0.25">
      <c r="A478" s="670">
        <v>2</v>
      </c>
      <c r="B478" s="630" t="s">
        <v>1001</v>
      </c>
      <c r="C478" s="644" t="s">
        <v>1002</v>
      </c>
      <c r="D478" s="639">
        <v>27.43</v>
      </c>
      <c r="E478" s="633">
        <v>1</v>
      </c>
      <c r="F478" s="678" t="s">
        <v>3922</v>
      </c>
    </row>
    <row r="479" spans="1:6" hidden="1" x14ac:dyDescent="0.25">
      <c r="A479" s="670">
        <v>2</v>
      </c>
      <c r="B479" s="630" t="s">
        <v>888</v>
      </c>
      <c r="C479" s="644" t="s">
        <v>890</v>
      </c>
      <c r="D479" s="640">
        <v>17.23</v>
      </c>
      <c r="E479" s="641">
        <v>1</v>
      </c>
      <c r="F479" s="678" t="s">
        <v>3922</v>
      </c>
    </row>
    <row r="480" spans="1:6" hidden="1" x14ac:dyDescent="0.25">
      <c r="A480" s="670">
        <v>2</v>
      </c>
      <c r="B480" s="630" t="s">
        <v>888</v>
      </c>
      <c r="C480" s="644" t="s">
        <v>892</v>
      </c>
      <c r="D480" s="639">
        <v>17.23</v>
      </c>
      <c r="E480" s="633">
        <v>1</v>
      </c>
      <c r="F480" s="678" t="s">
        <v>3922</v>
      </c>
    </row>
    <row r="481" spans="1:6" hidden="1" x14ac:dyDescent="0.25">
      <c r="A481" s="668">
        <v>1</v>
      </c>
      <c r="B481" s="630" t="s">
        <v>784</v>
      </c>
      <c r="C481" s="644" t="s">
        <v>774</v>
      </c>
      <c r="D481" s="631">
        <v>17.5</v>
      </c>
      <c r="E481" s="633">
        <v>10</v>
      </c>
      <c r="F481" s="676" t="s">
        <v>3922</v>
      </c>
    </row>
    <row r="482" spans="1:6" hidden="1" x14ac:dyDescent="0.25">
      <c r="A482" s="670">
        <v>2</v>
      </c>
      <c r="B482" s="630" t="s">
        <v>1748</v>
      </c>
      <c r="C482" s="644" t="s">
        <v>774</v>
      </c>
      <c r="D482" s="639">
        <v>17.5</v>
      </c>
      <c r="E482" s="633">
        <v>3</v>
      </c>
      <c r="F482" s="678" t="s">
        <v>3922</v>
      </c>
    </row>
    <row r="483" spans="1:6" hidden="1" x14ac:dyDescent="0.25">
      <c r="A483" s="668">
        <v>1</v>
      </c>
      <c r="B483" s="630" t="s">
        <v>791</v>
      </c>
      <c r="C483" s="644" t="s">
        <v>798</v>
      </c>
      <c r="D483" s="631">
        <v>44.19</v>
      </c>
      <c r="E483" s="633">
        <v>7</v>
      </c>
      <c r="F483" s="676" t="s">
        <v>3922</v>
      </c>
    </row>
    <row r="484" spans="1:6" hidden="1" x14ac:dyDescent="0.25">
      <c r="A484" s="670">
        <v>2</v>
      </c>
      <c r="B484" s="630" t="s">
        <v>1704</v>
      </c>
      <c r="C484" s="644" t="s">
        <v>1711</v>
      </c>
      <c r="D484" s="639">
        <v>47.2</v>
      </c>
      <c r="E484" s="633">
        <v>1</v>
      </c>
      <c r="F484" s="678" t="s">
        <v>3922</v>
      </c>
    </row>
    <row r="485" spans="1:6" hidden="1" x14ac:dyDescent="0.25">
      <c r="A485" s="670">
        <v>2</v>
      </c>
      <c r="B485" s="630" t="s">
        <v>851</v>
      </c>
      <c r="C485" s="644" t="s">
        <v>852</v>
      </c>
      <c r="D485" s="640">
        <v>45.34</v>
      </c>
      <c r="E485" s="641">
        <v>1</v>
      </c>
      <c r="F485" s="678" t="s">
        <v>3922</v>
      </c>
    </row>
    <row r="486" spans="1:6" hidden="1" x14ac:dyDescent="0.25">
      <c r="A486" s="668">
        <v>1</v>
      </c>
      <c r="B486" s="630" t="s">
        <v>1030</v>
      </c>
      <c r="C486" s="644" t="s">
        <v>1109</v>
      </c>
      <c r="D486" s="631">
        <v>42.97</v>
      </c>
      <c r="E486" s="632">
        <v>8</v>
      </c>
      <c r="F486" s="676" t="s">
        <v>3922</v>
      </c>
    </row>
    <row r="487" spans="1:6" hidden="1" x14ac:dyDescent="0.25">
      <c r="A487" s="670">
        <v>2</v>
      </c>
      <c r="B487" s="630" t="s">
        <v>1030</v>
      </c>
      <c r="C487" s="644" t="s">
        <v>1109</v>
      </c>
      <c r="D487" s="639">
        <v>45.3</v>
      </c>
      <c r="E487" s="633">
        <v>1</v>
      </c>
      <c r="F487" s="678" t="s">
        <v>3922</v>
      </c>
    </row>
    <row r="488" spans="1:6" hidden="1" x14ac:dyDescent="0.25">
      <c r="A488" s="670">
        <v>2</v>
      </c>
      <c r="B488" s="630" t="s">
        <v>1030</v>
      </c>
      <c r="C488" s="644" t="s">
        <v>1109</v>
      </c>
      <c r="D488" s="639">
        <v>42.97</v>
      </c>
      <c r="E488" s="633">
        <v>2</v>
      </c>
      <c r="F488" s="678" t="s">
        <v>3922</v>
      </c>
    </row>
    <row r="489" spans="1:6" hidden="1" x14ac:dyDescent="0.25">
      <c r="A489" s="670">
        <v>2</v>
      </c>
      <c r="B489" s="630" t="s">
        <v>1030</v>
      </c>
      <c r="C489" s="644" t="s">
        <v>1109</v>
      </c>
      <c r="D489" s="639">
        <v>42.97</v>
      </c>
      <c r="E489" s="633">
        <v>10</v>
      </c>
      <c r="F489" s="678" t="s">
        <v>3922</v>
      </c>
    </row>
    <row r="490" spans="1:6" hidden="1" x14ac:dyDescent="0.25">
      <c r="A490" s="668">
        <v>1</v>
      </c>
      <c r="B490" s="630" t="s">
        <v>1030</v>
      </c>
      <c r="C490" s="644" t="s">
        <v>855</v>
      </c>
      <c r="D490" s="631">
        <v>42.97</v>
      </c>
      <c r="E490" s="633">
        <v>4</v>
      </c>
      <c r="F490" s="676" t="s">
        <v>3922</v>
      </c>
    </row>
    <row r="491" spans="1:6" hidden="1" x14ac:dyDescent="0.25">
      <c r="A491" s="674">
        <v>1</v>
      </c>
      <c r="B491" s="635" t="s">
        <v>851</v>
      </c>
      <c r="C491" s="645" t="s">
        <v>855</v>
      </c>
      <c r="D491" s="636">
        <v>42.97</v>
      </c>
      <c r="E491" s="632">
        <v>1</v>
      </c>
      <c r="F491" s="676" t="s">
        <v>3922</v>
      </c>
    </row>
    <row r="492" spans="1:6" hidden="1" x14ac:dyDescent="0.25">
      <c r="A492" s="670">
        <v>2</v>
      </c>
      <c r="B492" s="630" t="s">
        <v>1030</v>
      </c>
      <c r="C492" s="644" t="s">
        <v>855</v>
      </c>
      <c r="D492" s="639">
        <v>42.97</v>
      </c>
      <c r="E492" s="633">
        <v>2</v>
      </c>
      <c r="F492" s="678" t="s">
        <v>3922</v>
      </c>
    </row>
    <row r="493" spans="1:6" hidden="1" x14ac:dyDescent="0.25">
      <c r="A493" s="670">
        <v>2</v>
      </c>
      <c r="B493" s="630" t="s">
        <v>1030</v>
      </c>
      <c r="C493" s="644" t="s">
        <v>855</v>
      </c>
      <c r="D493" s="639">
        <v>42.97</v>
      </c>
      <c r="E493" s="633">
        <v>7</v>
      </c>
      <c r="F493" s="678" t="s">
        <v>3922</v>
      </c>
    </row>
    <row r="494" spans="1:6" hidden="1" x14ac:dyDescent="0.25">
      <c r="A494" s="670">
        <v>2</v>
      </c>
      <c r="B494" s="630" t="s">
        <v>1030</v>
      </c>
      <c r="C494" s="644" t="s">
        <v>855</v>
      </c>
      <c r="D494" s="639">
        <v>13.32</v>
      </c>
      <c r="E494" s="633">
        <v>16</v>
      </c>
      <c r="F494" s="678" t="s">
        <v>3922</v>
      </c>
    </row>
    <row r="495" spans="1:6" hidden="1" x14ac:dyDescent="0.25">
      <c r="A495" s="670">
        <v>2</v>
      </c>
      <c r="B495" s="630" t="s">
        <v>1233</v>
      </c>
      <c r="C495" s="644" t="s">
        <v>1238</v>
      </c>
      <c r="D495" s="640">
        <v>46.3</v>
      </c>
      <c r="E495" s="633">
        <v>1</v>
      </c>
      <c r="F495" s="678" t="s">
        <v>3922</v>
      </c>
    </row>
    <row r="496" spans="1:6" hidden="1" x14ac:dyDescent="0.25">
      <c r="A496" s="670">
        <v>2</v>
      </c>
      <c r="B496" s="630" t="s">
        <v>1233</v>
      </c>
      <c r="C496" s="644" t="s">
        <v>1238</v>
      </c>
      <c r="D496" s="640">
        <v>46.3</v>
      </c>
      <c r="E496" s="633">
        <v>2</v>
      </c>
      <c r="F496" s="678" t="s">
        <v>3922</v>
      </c>
    </row>
    <row r="497" spans="1:6" hidden="1" x14ac:dyDescent="0.25">
      <c r="A497" s="670">
        <v>2</v>
      </c>
      <c r="B497" s="630" t="s">
        <v>784</v>
      </c>
      <c r="C497" s="644" t="s">
        <v>782</v>
      </c>
      <c r="D497" s="640">
        <v>14.41</v>
      </c>
      <c r="E497" s="633">
        <v>20</v>
      </c>
      <c r="F497" s="678" t="s">
        <v>3922</v>
      </c>
    </row>
    <row r="498" spans="1:6" hidden="1" x14ac:dyDescent="0.25">
      <c r="A498" s="668">
        <v>1</v>
      </c>
      <c r="B498" s="630" t="s">
        <v>784</v>
      </c>
      <c r="C498" s="644" t="s">
        <v>748</v>
      </c>
      <c r="D498" s="631">
        <v>14.41</v>
      </c>
      <c r="E498" s="633">
        <v>40</v>
      </c>
      <c r="F498" s="676" t="s">
        <v>3922</v>
      </c>
    </row>
    <row r="499" spans="1:6" hidden="1" x14ac:dyDescent="0.25">
      <c r="A499" s="670">
        <v>2</v>
      </c>
      <c r="B499" s="630" t="s">
        <v>784</v>
      </c>
      <c r="C499" s="644" t="s">
        <v>748</v>
      </c>
      <c r="D499" s="639">
        <v>34.229999999999997</v>
      </c>
      <c r="E499" s="633">
        <v>1</v>
      </c>
      <c r="F499" s="678" t="s">
        <v>3922</v>
      </c>
    </row>
    <row r="500" spans="1:6" hidden="1" x14ac:dyDescent="0.25">
      <c r="A500" s="670">
        <v>2</v>
      </c>
      <c r="B500" s="630" t="s">
        <v>784</v>
      </c>
      <c r="C500" s="644" t="s">
        <v>748</v>
      </c>
      <c r="D500" s="639">
        <v>34.229999999999997</v>
      </c>
      <c r="E500" s="633">
        <v>1</v>
      </c>
      <c r="F500" s="678" t="s">
        <v>3922</v>
      </c>
    </row>
    <row r="501" spans="1:6" hidden="1" x14ac:dyDescent="0.25">
      <c r="A501" s="670">
        <v>2</v>
      </c>
      <c r="B501" s="630" t="s">
        <v>784</v>
      </c>
      <c r="C501" s="644" t="s">
        <v>748</v>
      </c>
      <c r="D501" s="639">
        <v>34.229999999999997</v>
      </c>
      <c r="E501" s="633">
        <v>1</v>
      </c>
      <c r="F501" s="678" t="s">
        <v>3922</v>
      </c>
    </row>
    <row r="502" spans="1:6" hidden="1" x14ac:dyDescent="0.25">
      <c r="A502" s="670">
        <v>2</v>
      </c>
      <c r="B502" s="630" t="s">
        <v>784</v>
      </c>
      <c r="C502" s="644" t="s">
        <v>748</v>
      </c>
      <c r="D502" s="639">
        <v>34.229999999999997</v>
      </c>
      <c r="E502" s="633">
        <v>1</v>
      </c>
      <c r="F502" s="678" t="s">
        <v>3922</v>
      </c>
    </row>
    <row r="503" spans="1:6" hidden="1" x14ac:dyDescent="0.25">
      <c r="A503" s="670">
        <v>2</v>
      </c>
      <c r="B503" s="630" t="s">
        <v>784</v>
      </c>
      <c r="C503" s="644" t="s">
        <v>748</v>
      </c>
      <c r="D503" s="639">
        <v>14.41</v>
      </c>
      <c r="E503" s="633">
        <v>1</v>
      </c>
      <c r="F503" s="678" t="s">
        <v>3922</v>
      </c>
    </row>
    <row r="504" spans="1:6" hidden="1" x14ac:dyDescent="0.25">
      <c r="A504" s="670">
        <v>2</v>
      </c>
      <c r="B504" s="635" t="s">
        <v>2768</v>
      </c>
      <c r="C504" s="645" t="s">
        <v>2773</v>
      </c>
      <c r="D504" s="640">
        <v>14</v>
      </c>
      <c r="E504" s="633">
        <v>1</v>
      </c>
      <c r="F504" s="678" t="s">
        <v>3922</v>
      </c>
    </row>
    <row r="505" spans="1:6" hidden="1" x14ac:dyDescent="0.25">
      <c r="A505" s="670">
        <v>2</v>
      </c>
      <c r="B505" s="635" t="s">
        <v>2768</v>
      </c>
      <c r="C505" s="645" t="s">
        <v>2771</v>
      </c>
      <c r="D505" s="640">
        <v>14</v>
      </c>
      <c r="E505" s="633">
        <v>1</v>
      </c>
      <c r="F505" s="678" t="s">
        <v>3922</v>
      </c>
    </row>
    <row r="506" spans="1:6" hidden="1" x14ac:dyDescent="0.25">
      <c r="A506" s="670">
        <v>2</v>
      </c>
      <c r="B506" s="635" t="s">
        <v>2768</v>
      </c>
      <c r="C506" s="645" t="s">
        <v>2769</v>
      </c>
      <c r="D506" s="640">
        <v>14</v>
      </c>
      <c r="E506" s="633">
        <v>1</v>
      </c>
      <c r="F506" s="678" t="s">
        <v>3922</v>
      </c>
    </row>
    <row r="507" spans="1:6" hidden="1" x14ac:dyDescent="0.25">
      <c r="A507" s="668">
        <v>1</v>
      </c>
      <c r="B507" s="630" t="s">
        <v>100</v>
      </c>
      <c r="C507" s="644" t="s">
        <v>101</v>
      </c>
      <c r="D507" s="631">
        <v>33.75</v>
      </c>
      <c r="E507" s="633">
        <v>2</v>
      </c>
      <c r="F507" s="676" t="s">
        <v>3922</v>
      </c>
    </row>
    <row r="508" spans="1:6" hidden="1" x14ac:dyDescent="0.25">
      <c r="A508" s="670">
        <v>2</v>
      </c>
      <c r="B508" s="630" t="s">
        <v>592</v>
      </c>
      <c r="C508" s="644" t="s">
        <v>1037</v>
      </c>
      <c r="D508" s="639">
        <v>42.11</v>
      </c>
      <c r="E508" s="633">
        <v>12</v>
      </c>
      <c r="F508" s="678" t="s">
        <v>3922</v>
      </c>
    </row>
    <row r="509" spans="1:6" hidden="1" x14ac:dyDescent="0.25">
      <c r="A509" s="670">
        <v>2</v>
      </c>
      <c r="B509" s="630" t="s">
        <v>592</v>
      </c>
      <c r="C509" s="644" t="s">
        <v>1037</v>
      </c>
      <c r="D509" s="639">
        <v>42.11</v>
      </c>
      <c r="E509" s="633">
        <v>11</v>
      </c>
      <c r="F509" s="678" t="s">
        <v>3922</v>
      </c>
    </row>
    <row r="510" spans="1:6" hidden="1" x14ac:dyDescent="0.25">
      <c r="A510" s="670">
        <v>2</v>
      </c>
      <c r="B510" s="630" t="s">
        <v>592</v>
      </c>
      <c r="C510" s="644" t="s">
        <v>1037</v>
      </c>
      <c r="D510" s="639">
        <v>42.11</v>
      </c>
      <c r="E510" s="633">
        <v>1</v>
      </c>
      <c r="F510" s="678" t="s">
        <v>3922</v>
      </c>
    </row>
    <row r="511" spans="1:6" hidden="1" x14ac:dyDescent="0.25">
      <c r="A511" s="668">
        <v>1</v>
      </c>
      <c r="B511" s="630" t="s">
        <v>969</v>
      </c>
      <c r="C511" s="644" t="s">
        <v>992</v>
      </c>
      <c r="D511" s="631">
        <v>36.15</v>
      </c>
      <c r="E511" s="633">
        <v>3</v>
      </c>
      <c r="F511" s="676" t="s">
        <v>3922</v>
      </c>
    </row>
    <row r="512" spans="1:6" hidden="1" x14ac:dyDescent="0.25">
      <c r="A512" s="670">
        <v>2</v>
      </c>
      <c r="B512" s="635" t="s">
        <v>2588</v>
      </c>
      <c r="C512" s="645" t="s">
        <v>2817</v>
      </c>
      <c r="D512" s="640">
        <v>31.29</v>
      </c>
      <c r="E512" s="633">
        <v>5</v>
      </c>
      <c r="F512" s="678" t="s">
        <v>3922</v>
      </c>
    </row>
    <row r="513" spans="1:6" hidden="1" x14ac:dyDescent="0.25">
      <c r="A513" s="670">
        <v>2</v>
      </c>
      <c r="B513" s="630" t="s">
        <v>1241</v>
      </c>
      <c r="C513" s="644" t="s">
        <v>1345</v>
      </c>
      <c r="D513" s="640">
        <v>43.09</v>
      </c>
      <c r="E513" s="633">
        <v>1</v>
      </c>
      <c r="F513" s="678" t="s">
        <v>3922</v>
      </c>
    </row>
    <row r="514" spans="1:6" hidden="1" x14ac:dyDescent="0.25">
      <c r="A514" s="670">
        <v>2</v>
      </c>
      <c r="B514" s="630" t="s">
        <v>1241</v>
      </c>
      <c r="C514" s="644" t="s">
        <v>1314</v>
      </c>
      <c r="D514" s="639">
        <v>21.54</v>
      </c>
      <c r="E514" s="633">
        <v>1</v>
      </c>
      <c r="F514" s="678" t="s">
        <v>3922</v>
      </c>
    </row>
    <row r="515" spans="1:6" hidden="1" x14ac:dyDescent="0.25">
      <c r="A515" s="670">
        <v>2</v>
      </c>
      <c r="B515" s="630" t="s">
        <v>1241</v>
      </c>
      <c r="C515" s="644" t="s">
        <v>1314</v>
      </c>
      <c r="D515" s="640">
        <v>43.09</v>
      </c>
      <c r="E515" s="633">
        <v>1</v>
      </c>
      <c r="F515" s="678" t="s">
        <v>3922</v>
      </c>
    </row>
    <row r="516" spans="1:6" hidden="1" x14ac:dyDescent="0.25">
      <c r="A516" s="670">
        <v>2</v>
      </c>
      <c r="B516" s="630" t="s">
        <v>1241</v>
      </c>
      <c r="C516" s="644" t="s">
        <v>1314</v>
      </c>
      <c r="D516" s="640">
        <v>43.09</v>
      </c>
      <c r="E516" s="633">
        <v>2</v>
      </c>
      <c r="F516" s="678" t="s">
        <v>3922</v>
      </c>
    </row>
    <row r="517" spans="1:6" hidden="1" x14ac:dyDescent="0.25">
      <c r="A517" s="670">
        <v>2</v>
      </c>
      <c r="B517" s="630" t="s">
        <v>969</v>
      </c>
      <c r="C517" s="644" t="s">
        <v>970</v>
      </c>
      <c r="D517" s="639">
        <v>40.49</v>
      </c>
      <c r="E517" s="633">
        <v>1</v>
      </c>
      <c r="F517" s="678" t="s">
        <v>3922</v>
      </c>
    </row>
    <row r="518" spans="1:6" hidden="1" x14ac:dyDescent="0.25">
      <c r="A518" s="670">
        <v>2</v>
      </c>
      <c r="B518" s="630" t="s">
        <v>969</v>
      </c>
      <c r="C518" s="644" t="s">
        <v>970</v>
      </c>
      <c r="D518" s="639">
        <v>40.49</v>
      </c>
      <c r="E518" s="633">
        <v>1</v>
      </c>
      <c r="F518" s="678" t="s">
        <v>3922</v>
      </c>
    </row>
    <row r="519" spans="1:6" hidden="1" x14ac:dyDescent="0.25">
      <c r="A519" s="670">
        <v>2</v>
      </c>
      <c r="B519" s="630" t="s">
        <v>1241</v>
      </c>
      <c r="C519" s="644" t="s">
        <v>1347</v>
      </c>
      <c r="D519" s="640">
        <v>43.09</v>
      </c>
      <c r="E519" s="633">
        <v>1</v>
      </c>
      <c r="F519" s="678" t="s">
        <v>3922</v>
      </c>
    </row>
    <row r="520" spans="1:6" hidden="1" x14ac:dyDescent="0.25">
      <c r="A520" s="670">
        <v>2</v>
      </c>
      <c r="B520" s="179" t="s">
        <v>2158</v>
      </c>
      <c r="C520" s="648" t="s">
        <v>2150</v>
      </c>
      <c r="D520" s="640">
        <v>45.65</v>
      </c>
      <c r="E520" s="641">
        <v>2</v>
      </c>
      <c r="F520" s="678" t="s">
        <v>3922</v>
      </c>
    </row>
    <row r="521" spans="1:6" hidden="1" x14ac:dyDescent="0.25">
      <c r="A521" s="670">
        <v>2</v>
      </c>
      <c r="B521" s="630" t="s">
        <v>1235</v>
      </c>
      <c r="C521" s="644" t="s">
        <v>877</v>
      </c>
      <c r="D521" s="640">
        <v>65.45</v>
      </c>
      <c r="E521" s="633">
        <v>1</v>
      </c>
      <c r="F521" s="678" t="s">
        <v>3922</v>
      </c>
    </row>
    <row r="522" spans="1:6" hidden="1" x14ac:dyDescent="0.25">
      <c r="A522" s="670">
        <v>2</v>
      </c>
      <c r="B522" s="630" t="s">
        <v>1033</v>
      </c>
      <c r="C522" s="644" t="s">
        <v>1046</v>
      </c>
      <c r="D522" s="639">
        <v>50.26</v>
      </c>
      <c r="E522" s="633">
        <v>10</v>
      </c>
      <c r="F522" s="678" t="s">
        <v>3922</v>
      </c>
    </row>
    <row r="523" spans="1:6" hidden="1" x14ac:dyDescent="0.25">
      <c r="A523" s="670">
        <v>2</v>
      </c>
      <c r="B523" s="630" t="s">
        <v>1168</v>
      </c>
      <c r="C523" s="644" t="s">
        <v>1064</v>
      </c>
      <c r="D523" s="639">
        <v>42.96</v>
      </c>
      <c r="E523" s="633">
        <v>2</v>
      </c>
      <c r="F523" s="678" t="s">
        <v>3922</v>
      </c>
    </row>
    <row r="524" spans="1:6" hidden="1" x14ac:dyDescent="0.25">
      <c r="A524" s="668">
        <v>1</v>
      </c>
      <c r="B524" s="630" t="s">
        <v>1063</v>
      </c>
      <c r="C524" s="644" t="s">
        <v>1065</v>
      </c>
      <c r="D524" s="466">
        <v>42.96</v>
      </c>
      <c r="E524" s="633">
        <v>14</v>
      </c>
      <c r="F524" s="676" t="s">
        <v>3922</v>
      </c>
    </row>
    <row r="525" spans="1:6" hidden="1" x14ac:dyDescent="0.25">
      <c r="A525" s="670">
        <v>2</v>
      </c>
      <c r="B525" s="630" t="s">
        <v>1063</v>
      </c>
      <c r="C525" s="644" t="s">
        <v>1065</v>
      </c>
      <c r="D525" s="639">
        <v>42.96</v>
      </c>
      <c r="E525" s="633">
        <v>1</v>
      </c>
      <c r="F525" s="678" t="s">
        <v>3922</v>
      </c>
    </row>
    <row r="526" spans="1:6" hidden="1" x14ac:dyDescent="0.25">
      <c r="A526" s="670">
        <v>2</v>
      </c>
      <c r="B526" s="630" t="s">
        <v>1063</v>
      </c>
      <c r="C526" s="644" t="s">
        <v>1065</v>
      </c>
      <c r="D526" s="639">
        <v>42.96</v>
      </c>
      <c r="E526" s="633">
        <v>1</v>
      </c>
      <c r="F526" s="678" t="s">
        <v>3922</v>
      </c>
    </row>
    <row r="527" spans="1:6" hidden="1" x14ac:dyDescent="0.25">
      <c r="A527" s="670">
        <v>2</v>
      </c>
      <c r="B527" s="630" t="s">
        <v>1063</v>
      </c>
      <c r="C527" s="644" t="s">
        <v>1065</v>
      </c>
      <c r="D527" s="639">
        <v>42.96</v>
      </c>
      <c r="E527" s="633">
        <v>1</v>
      </c>
      <c r="F527" s="678" t="s">
        <v>3922</v>
      </c>
    </row>
    <row r="528" spans="1:6" hidden="1" x14ac:dyDescent="0.25">
      <c r="A528" s="670">
        <v>2</v>
      </c>
      <c r="B528" s="630" t="s">
        <v>1063</v>
      </c>
      <c r="C528" s="644" t="s">
        <v>1065</v>
      </c>
      <c r="D528" s="639">
        <v>42.96</v>
      </c>
      <c r="E528" s="633">
        <v>1</v>
      </c>
      <c r="F528" s="678" t="s">
        <v>3922</v>
      </c>
    </row>
    <row r="529" spans="1:6" hidden="1" x14ac:dyDescent="0.25">
      <c r="A529" s="668">
        <v>1</v>
      </c>
      <c r="B529" s="630" t="s">
        <v>1168</v>
      </c>
      <c r="C529" s="644" t="s">
        <v>1172</v>
      </c>
      <c r="D529" s="466">
        <v>42.96</v>
      </c>
      <c r="E529" s="632">
        <v>16</v>
      </c>
      <c r="F529" s="676" t="s">
        <v>3922</v>
      </c>
    </row>
    <row r="530" spans="1:6" hidden="1" x14ac:dyDescent="0.25">
      <c r="A530" s="668">
        <v>1</v>
      </c>
      <c r="B530" s="630" t="s">
        <v>1063</v>
      </c>
      <c r="C530" s="644" t="s">
        <v>1066</v>
      </c>
      <c r="D530" s="631">
        <v>42.96</v>
      </c>
      <c r="E530" s="632">
        <v>12</v>
      </c>
      <c r="F530" s="676" t="s">
        <v>3922</v>
      </c>
    </row>
    <row r="531" spans="1:6" hidden="1" x14ac:dyDescent="0.25">
      <c r="A531" s="670">
        <v>2</v>
      </c>
      <c r="B531" s="630" t="s">
        <v>1063</v>
      </c>
      <c r="C531" s="644" t="s">
        <v>1066</v>
      </c>
      <c r="D531" s="639">
        <v>42.96</v>
      </c>
      <c r="E531" s="633">
        <v>3</v>
      </c>
      <c r="F531" s="678" t="s">
        <v>3922</v>
      </c>
    </row>
    <row r="532" spans="1:6" hidden="1" x14ac:dyDescent="0.25">
      <c r="A532" s="668">
        <v>1</v>
      </c>
      <c r="B532" s="630" t="s">
        <v>1063</v>
      </c>
      <c r="C532" s="644" t="s">
        <v>1171</v>
      </c>
      <c r="D532" s="631">
        <v>42.96</v>
      </c>
      <c r="E532" s="633">
        <v>15</v>
      </c>
      <c r="F532" s="676" t="s">
        <v>3922</v>
      </c>
    </row>
    <row r="533" spans="1:6" hidden="1" x14ac:dyDescent="0.25">
      <c r="A533" s="670">
        <v>2</v>
      </c>
      <c r="B533" s="630" t="s">
        <v>1168</v>
      </c>
      <c r="C533" s="644" t="s">
        <v>1171</v>
      </c>
      <c r="D533" s="639">
        <v>42.96</v>
      </c>
      <c r="E533" s="633">
        <v>3</v>
      </c>
      <c r="F533" s="678" t="s">
        <v>3922</v>
      </c>
    </row>
    <row r="534" spans="1:6" hidden="1" x14ac:dyDescent="0.25">
      <c r="A534" s="670">
        <v>2</v>
      </c>
      <c r="B534" s="630" t="s">
        <v>1168</v>
      </c>
      <c r="C534" s="644" t="s">
        <v>1072</v>
      </c>
      <c r="D534" s="639">
        <v>42.96</v>
      </c>
      <c r="E534" s="633">
        <v>2</v>
      </c>
      <c r="F534" s="678" t="s">
        <v>3922</v>
      </c>
    </row>
    <row r="535" spans="1:6" hidden="1" x14ac:dyDescent="0.25">
      <c r="A535" s="670">
        <v>2</v>
      </c>
      <c r="B535" s="630" t="s">
        <v>1063</v>
      </c>
      <c r="C535" s="644" t="s">
        <v>1076</v>
      </c>
      <c r="D535" s="639">
        <v>31.1</v>
      </c>
      <c r="E535" s="633">
        <v>1</v>
      </c>
      <c r="F535" s="678" t="s">
        <v>3922</v>
      </c>
    </row>
    <row r="536" spans="1:6" hidden="1" x14ac:dyDescent="0.25">
      <c r="A536" s="670">
        <v>2</v>
      </c>
      <c r="B536" s="630" t="s">
        <v>1168</v>
      </c>
      <c r="C536" s="644" t="s">
        <v>1076</v>
      </c>
      <c r="D536" s="640">
        <v>31.1</v>
      </c>
      <c r="E536" s="633">
        <v>1</v>
      </c>
      <c r="F536" s="678" t="s">
        <v>3922</v>
      </c>
    </row>
    <row r="537" spans="1:6" hidden="1" x14ac:dyDescent="0.25">
      <c r="A537" s="670">
        <v>2</v>
      </c>
      <c r="B537" s="630" t="s">
        <v>1168</v>
      </c>
      <c r="C537" s="644" t="s">
        <v>1077</v>
      </c>
      <c r="D537" s="639">
        <v>31.1</v>
      </c>
      <c r="E537" s="633">
        <v>1</v>
      </c>
      <c r="F537" s="678" t="s">
        <v>3922</v>
      </c>
    </row>
    <row r="538" spans="1:6" hidden="1" x14ac:dyDescent="0.25">
      <c r="A538" s="670">
        <v>2</v>
      </c>
      <c r="B538" s="630" t="s">
        <v>1168</v>
      </c>
      <c r="C538" s="644" t="s">
        <v>1075</v>
      </c>
      <c r="D538" s="640">
        <v>31.89</v>
      </c>
      <c r="E538" s="633">
        <v>1</v>
      </c>
      <c r="F538" s="678" t="s">
        <v>3922</v>
      </c>
    </row>
    <row r="539" spans="1:6" hidden="1" x14ac:dyDescent="0.25">
      <c r="A539" s="670">
        <v>2</v>
      </c>
      <c r="B539" s="630" t="s">
        <v>1168</v>
      </c>
      <c r="C539" s="644" t="s">
        <v>1075</v>
      </c>
      <c r="D539" s="640">
        <v>31.89</v>
      </c>
      <c r="E539" s="633">
        <v>1</v>
      </c>
      <c r="F539" s="678" t="s">
        <v>3922</v>
      </c>
    </row>
    <row r="540" spans="1:6" hidden="1" x14ac:dyDescent="0.25">
      <c r="A540" s="670">
        <v>2</v>
      </c>
      <c r="B540" s="630" t="s">
        <v>1063</v>
      </c>
      <c r="C540" s="644" t="s">
        <v>1076</v>
      </c>
      <c r="D540" s="639">
        <v>31.1</v>
      </c>
      <c r="E540" s="633">
        <v>2</v>
      </c>
      <c r="F540" s="678" t="s">
        <v>3922</v>
      </c>
    </row>
    <row r="541" spans="1:6" hidden="1" x14ac:dyDescent="0.25">
      <c r="A541" s="670">
        <v>2</v>
      </c>
      <c r="B541" s="630" t="s">
        <v>1168</v>
      </c>
      <c r="C541" s="644" t="s">
        <v>1077</v>
      </c>
      <c r="D541" s="640">
        <v>31.89</v>
      </c>
      <c r="E541" s="633">
        <v>1</v>
      </c>
      <c r="F541" s="678" t="s">
        <v>3922</v>
      </c>
    </row>
    <row r="542" spans="1:6" hidden="1" x14ac:dyDescent="0.25">
      <c r="A542" s="670">
        <v>2</v>
      </c>
      <c r="B542" s="630" t="s">
        <v>1063</v>
      </c>
      <c r="C542" s="644" t="s">
        <v>1077</v>
      </c>
      <c r="D542" s="639">
        <v>31.1</v>
      </c>
      <c r="E542" s="633">
        <v>3</v>
      </c>
      <c r="F542" s="678" t="s">
        <v>3922</v>
      </c>
    </row>
    <row r="543" spans="1:6" hidden="1" x14ac:dyDescent="0.25">
      <c r="A543" s="670">
        <v>2</v>
      </c>
      <c r="B543" s="630" t="s">
        <v>1063</v>
      </c>
      <c r="C543" s="644" t="s">
        <v>1077</v>
      </c>
      <c r="D543" s="639">
        <v>31.1</v>
      </c>
      <c r="E543" s="633">
        <v>1</v>
      </c>
      <c r="F543" s="678" t="s">
        <v>3922</v>
      </c>
    </row>
    <row r="544" spans="1:6" hidden="1" x14ac:dyDescent="0.25">
      <c r="A544" s="668">
        <v>1</v>
      </c>
      <c r="B544" s="630" t="s">
        <v>1168</v>
      </c>
      <c r="C544" s="644" t="s">
        <v>1081</v>
      </c>
      <c r="D544" s="631">
        <v>31.1</v>
      </c>
      <c r="E544" s="633">
        <v>1</v>
      </c>
      <c r="F544" s="676" t="s">
        <v>3922</v>
      </c>
    </row>
    <row r="545" spans="1:6" hidden="1" x14ac:dyDescent="0.25">
      <c r="A545" s="670">
        <v>2</v>
      </c>
      <c r="B545" s="630" t="s">
        <v>1063</v>
      </c>
      <c r="C545" s="644" t="s">
        <v>1081</v>
      </c>
      <c r="D545" s="639">
        <v>31.1</v>
      </c>
      <c r="E545" s="633">
        <v>3</v>
      </c>
      <c r="F545" s="678" t="s">
        <v>3922</v>
      </c>
    </row>
    <row r="546" spans="1:6" hidden="1" x14ac:dyDescent="0.25">
      <c r="A546" s="670">
        <v>2</v>
      </c>
      <c r="B546" s="630" t="s">
        <v>1063</v>
      </c>
      <c r="C546" s="644" t="s">
        <v>1082</v>
      </c>
      <c r="D546" s="639">
        <v>31.1</v>
      </c>
      <c r="E546" s="633">
        <v>1</v>
      </c>
      <c r="F546" s="678" t="s">
        <v>3922</v>
      </c>
    </row>
    <row r="547" spans="1:6" hidden="1" x14ac:dyDescent="0.25">
      <c r="A547" s="668">
        <v>1</v>
      </c>
      <c r="B547" s="630" t="s">
        <v>1334</v>
      </c>
      <c r="C547" s="644" t="s">
        <v>1338</v>
      </c>
      <c r="D547" s="466">
        <v>32.29</v>
      </c>
      <c r="E547" s="633">
        <v>5</v>
      </c>
      <c r="F547" s="676" t="s">
        <v>3922</v>
      </c>
    </row>
    <row r="548" spans="1:6" hidden="1" x14ac:dyDescent="0.25">
      <c r="A548" s="670">
        <v>2</v>
      </c>
      <c r="B548" s="179" t="s">
        <v>1369</v>
      </c>
      <c r="C548" s="648" t="s">
        <v>1505</v>
      </c>
      <c r="D548" s="640">
        <v>63.4</v>
      </c>
      <c r="E548" s="641">
        <v>2</v>
      </c>
      <c r="F548" s="678" t="s">
        <v>3922</v>
      </c>
    </row>
    <row r="549" spans="1:6" hidden="1" x14ac:dyDescent="0.25">
      <c r="A549" s="670">
        <v>2</v>
      </c>
      <c r="B549" s="179" t="s">
        <v>1369</v>
      </c>
      <c r="C549" s="648" t="s">
        <v>1505</v>
      </c>
      <c r="D549" s="640">
        <v>63.4</v>
      </c>
      <c r="E549" s="641">
        <v>4</v>
      </c>
      <c r="F549" s="678" t="s">
        <v>3922</v>
      </c>
    </row>
    <row r="550" spans="1:6" hidden="1" x14ac:dyDescent="0.25">
      <c r="A550" s="670">
        <v>2</v>
      </c>
      <c r="B550" s="179" t="s">
        <v>1369</v>
      </c>
      <c r="C550" s="648" t="s">
        <v>1505</v>
      </c>
      <c r="D550" s="640">
        <v>63.4</v>
      </c>
      <c r="E550" s="641">
        <v>10</v>
      </c>
      <c r="F550" s="678" t="s">
        <v>3922</v>
      </c>
    </row>
    <row r="551" spans="1:6" hidden="1" x14ac:dyDescent="0.25">
      <c r="A551" s="670">
        <v>2</v>
      </c>
      <c r="B551" s="179" t="s">
        <v>1369</v>
      </c>
      <c r="C551" s="648" t="s">
        <v>1505</v>
      </c>
      <c r="D551" s="640">
        <v>63.4</v>
      </c>
      <c r="E551" s="641">
        <v>1</v>
      </c>
      <c r="F551" s="678" t="s">
        <v>3922</v>
      </c>
    </row>
    <row r="552" spans="1:6" hidden="1" x14ac:dyDescent="0.25">
      <c r="A552" s="668">
        <v>1</v>
      </c>
      <c r="B552" s="630" t="s">
        <v>1030</v>
      </c>
      <c r="C552" s="644" t="s">
        <v>2051</v>
      </c>
      <c r="D552" s="466">
        <v>37.33</v>
      </c>
      <c r="E552" s="632">
        <v>7</v>
      </c>
      <c r="F552" s="676" t="s">
        <v>3922</v>
      </c>
    </row>
    <row r="553" spans="1:6" hidden="1" x14ac:dyDescent="0.25">
      <c r="A553" s="670">
        <v>2</v>
      </c>
      <c r="B553" s="630" t="s">
        <v>1249</v>
      </c>
      <c r="C553" s="644" t="s">
        <v>1250</v>
      </c>
      <c r="D553" s="640">
        <v>39</v>
      </c>
      <c r="E553" s="633">
        <v>1</v>
      </c>
      <c r="F553" s="678" t="s">
        <v>3922</v>
      </c>
    </row>
    <row r="554" spans="1:6" hidden="1" x14ac:dyDescent="0.25">
      <c r="A554" s="668">
        <v>1</v>
      </c>
      <c r="B554" s="630" t="s">
        <v>1241</v>
      </c>
      <c r="C554" s="644" t="s">
        <v>1275</v>
      </c>
      <c r="D554" s="466">
        <v>43.09</v>
      </c>
      <c r="E554" s="633">
        <v>7</v>
      </c>
      <c r="F554" s="676" t="s">
        <v>3922</v>
      </c>
    </row>
    <row r="555" spans="1:6" hidden="1" x14ac:dyDescent="0.25">
      <c r="A555" s="670">
        <v>2</v>
      </c>
      <c r="B555" s="630" t="s">
        <v>1241</v>
      </c>
      <c r="C555" s="644" t="s">
        <v>1275</v>
      </c>
      <c r="D555" s="640">
        <v>45.29</v>
      </c>
      <c r="E555" s="633">
        <v>1</v>
      </c>
      <c r="F555" s="678" t="s">
        <v>3922</v>
      </c>
    </row>
    <row r="556" spans="1:6" hidden="1" x14ac:dyDescent="0.25">
      <c r="A556" s="670">
        <v>2</v>
      </c>
      <c r="B556" s="630" t="s">
        <v>1241</v>
      </c>
      <c r="C556" s="644" t="s">
        <v>1275</v>
      </c>
      <c r="D556" s="640">
        <v>45.29</v>
      </c>
      <c r="E556" s="633">
        <v>1</v>
      </c>
      <c r="F556" s="678" t="s">
        <v>3922</v>
      </c>
    </row>
    <row r="557" spans="1:6" hidden="1" x14ac:dyDescent="0.25">
      <c r="A557" s="670">
        <v>2</v>
      </c>
      <c r="B557" s="630" t="s">
        <v>1278</v>
      </c>
      <c r="C557" s="644" t="s">
        <v>1280</v>
      </c>
      <c r="D557" s="640">
        <v>49.34</v>
      </c>
      <c r="E557" s="633">
        <v>1</v>
      </c>
      <c r="F557" s="678" t="s">
        <v>3922</v>
      </c>
    </row>
    <row r="558" spans="1:6" hidden="1" x14ac:dyDescent="0.25">
      <c r="A558" s="670">
        <v>2</v>
      </c>
      <c r="B558" s="630" t="s">
        <v>1278</v>
      </c>
      <c r="C558" s="644" t="s">
        <v>1279</v>
      </c>
      <c r="D558" s="640">
        <v>49.34</v>
      </c>
      <c r="E558" s="633">
        <v>1</v>
      </c>
      <c r="F558" s="678" t="s">
        <v>3922</v>
      </c>
    </row>
    <row r="559" spans="1:6" hidden="1" x14ac:dyDescent="0.25">
      <c r="A559" s="670">
        <v>2</v>
      </c>
      <c r="B559" s="630" t="s">
        <v>1278</v>
      </c>
      <c r="C559" s="644" t="s">
        <v>1510</v>
      </c>
      <c r="D559" s="640">
        <v>60.89</v>
      </c>
      <c r="E559" s="633">
        <v>1</v>
      </c>
      <c r="F559" s="678" t="s">
        <v>3922</v>
      </c>
    </row>
    <row r="560" spans="1:6" hidden="1" x14ac:dyDescent="0.25">
      <c r="A560" s="670">
        <v>2</v>
      </c>
      <c r="B560" s="630" t="s">
        <v>1278</v>
      </c>
      <c r="C560" s="644" t="s">
        <v>1510</v>
      </c>
      <c r="D560" s="640">
        <v>60.89</v>
      </c>
      <c r="E560" s="633">
        <v>1</v>
      </c>
      <c r="F560" s="678" t="s">
        <v>3922</v>
      </c>
    </row>
    <row r="561" spans="1:6" hidden="1" x14ac:dyDescent="0.25">
      <c r="A561" s="670">
        <v>2</v>
      </c>
      <c r="B561" s="630" t="s">
        <v>1278</v>
      </c>
      <c r="C561" s="644" t="s">
        <v>1510</v>
      </c>
      <c r="D561" s="640">
        <v>60.89</v>
      </c>
      <c r="E561" s="633">
        <v>1</v>
      </c>
      <c r="F561" s="678" t="s">
        <v>3922</v>
      </c>
    </row>
    <row r="562" spans="1:6" hidden="1" x14ac:dyDescent="0.25">
      <c r="A562" s="670">
        <v>2</v>
      </c>
      <c r="B562" s="635" t="s">
        <v>2655</v>
      </c>
      <c r="C562" s="645" t="s">
        <v>1510</v>
      </c>
      <c r="D562" s="640">
        <v>44.02</v>
      </c>
      <c r="E562" s="633">
        <v>1</v>
      </c>
      <c r="F562" s="678" t="s">
        <v>3922</v>
      </c>
    </row>
    <row r="563" spans="1:6" hidden="1" x14ac:dyDescent="0.25">
      <c r="A563" s="674">
        <v>1</v>
      </c>
      <c r="B563" s="635" t="s">
        <v>1206</v>
      </c>
      <c r="C563" s="645" t="s">
        <v>1213</v>
      </c>
      <c r="D563" s="636">
        <v>32.71</v>
      </c>
      <c r="E563" s="632">
        <v>1</v>
      </c>
      <c r="F563" s="676" t="s">
        <v>3922</v>
      </c>
    </row>
    <row r="564" spans="1:6" hidden="1" x14ac:dyDescent="0.25">
      <c r="A564" s="670">
        <v>2</v>
      </c>
      <c r="B564" s="630" t="s">
        <v>1206</v>
      </c>
      <c r="C564" s="644" t="s">
        <v>1213</v>
      </c>
      <c r="D564" s="639">
        <v>32.71</v>
      </c>
      <c r="E564" s="633">
        <v>1</v>
      </c>
      <c r="F564" s="678" t="s">
        <v>3922</v>
      </c>
    </row>
    <row r="565" spans="1:6" hidden="1" x14ac:dyDescent="0.25">
      <c r="A565" s="674">
        <v>1</v>
      </c>
      <c r="B565" s="645" t="s">
        <v>1206</v>
      </c>
      <c r="C565" s="645" t="s">
        <v>1211</v>
      </c>
      <c r="D565" s="636">
        <v>32.71</v>
      </c>
      <c r="E565" s="632">
        <v>1</v>
      </c>
      <c r="F565" s="676" t="s">
        <v>3922</v>
      </c>
    </row>
    <row r="566" spans="1:6" hidden="1" x14ac:dyDescent="0.25">
      <c r="A566" s="670">
        <v>2</v>
      </c>
      <c r="B566" s="630" t="s">
        <v>1206</v>
      </c>
      <c r="C566" s="644" t="s">
        <v>1211</v>
      </c>
      <c r="D566" s="639">
        <v>32.71</v>
      </c>
      <c r="E566" s="633">
        <v>2</v>
      </c>
      <c r="F566" s="678" t="s">
        <v>3922</v>
      </c>
    </row>
    <row r="567" spans="1:6" hidden="1" x14ac:dyDescent="0.25">
      <c r="A567" s="670">
        <v>2</v>
      </c>
      <c r="B567" s="630" t="s">
        <v>1206</v>
      </c>
      <c r="C567" s="644" t="s">
        <v>1209</v>
      </c>
      <c r="D567" s="639">
        <v>32.71</v>
      </c>
      <c r="E567" s="633">
        <v>1</v>
      </c>
      <c r="F567" s="678" t="s">
        <v>3922</v>
      </c>
    </row>
    <row r="568" spans="1:6" hidden="1" x14ac:dyDescent="0.25">
      <c r="A568" s="670">
        <v>2</v>
      </c>
      <c r="B568" s="635" t="s">
        <v>3027</v>
      </c>
      <c r="C568" s="645" t="s">
        <v>3866</v>
      </c>
      <c r="D568" s="640">
        <v>31.6</v>
      </c>
      <c r="E568" s="633">
        <v>5</v>
      </c>
      <c r="F568" s="678" t="s">
        <v>3922</v>
      </c>
    </row>
    <row r="569" spans="1:6" hidden="1" x14ac:dyDescent="0.25">
      <c r="A569" s="668">
        <v>1</v>
      </c>
      <c r="B569" s="630" t="s">
        <v>3027</v>
      </c>
      <c r="C569" s="644" t="s">
        <v>3867</v>
      </c>
      <c r="D569" s="466">
        <v>31.6</v>
      </c>
      <c r="E569" s="632">
        <v>3</v>
      </c>
      <c r="F569" s="676" t="s">
        <v>3922</v>
      </c>
    </row>
    <row r="570" spans="1:6" hidden="1" x14ac:dyDescent="0.25">
      <c r="A570" s="670">
        <v>2</v>
      </c>
      <c r="B570" s="635" t="s">
        <v>3027</v>
      </c>
      <c r="C570" s="645" t="s">
        <v>3867</v>
      </c>
      <c r="D570" s="640">
        <v>31.6</v>
      </c>
      <c r="E570" s="633">
        <v>6</v>
      </c>
      <c r="F570" s="678" t="s">
        <v>3922</v>
      </c>
    </row>
    <row r="571" spans="1:6" hidden="1" x14ac:dyDescent="0.25">
      <c r="A571" s="670">
        <v>2</v>
      </c>
      <c r="B571" s="635" t="s">
        <v>3027</v>
      </c>
      <c r="C571" s="645" t="s">
        <v>3867</v>
      </c>
      <c r="D571" s="640">
        <v>31.6</v>
      </c>
      <c r="E571" s="633">
        <v>2</v>
      </c>
      <c r="F571" s="678" t="s">
        <v>3922</v>
      </c>
    </row>
    <row r="572" spans="1:6" hidden="1" x14ac:dyDescent="0.25">
      <c r="A572" s="668">
        <v>1</v>
      </c>
      <c r="B572" s="630" t="s">
        <v>3027</v>
      </c>
      <c r="C572" s="644" t="s">
        <v>3868</v>
      </c>
      <c r="D572" s="466">
        <v>31.6</v>
      </c>
      <c r="E572" s="632">
        <v>3</v>
      </c>
      <c r="F572" s="676" t="s">
        <v>3922</v>
      </c>
    </row>
    <row r="573" spans="1:6" hidden="1" x14ac:dyDescent="0.25">
      <c r="A573" s="668">
        <v>1</v>
      </c>
      <c r="B573" s="630" t="s">
        <v>3028</v>
      </c>
      <c r="C573" s="644" t="s">
        <v>3868</v>
      </c>
      <c r="D573" s="466">
        <v>31.6</v>
      </c>
      <c r="E573" s="632">
        <v>1</v>
      </c>
      <c r="F573" s="676" t="s">
        <v>3922</v>
      </c>
    </row>
    <row r="574" spans="1:6" hidden="1" x14ac:dyDescent="0.25">
      <c r="A574" s="670">
        <v>2</v>
      </c>
      <c r="B574" s="635" t="s">
        <v>3027</v>
      </c>
      <c r="C574" s="645" t="s">
        <v>3868</v>
      </c>
      <c r="D574" s="640">
        <v>31.6</v>
      </c>
      <c r="E574" s="633">
        <v>6</v>
      </c>
      <c r="F574" s="678" t="s">
        <v>3922</v>
      </c>
    </row>
    <row r="575" spans="1:6" hidden="1" x14ac:dyDescent="0.25">
      <c r="A575" s="668">
        <v>1</v>
      </c>
      <c r="B575" s="630" t="s">
        <v>3028</v>
      </c>
      <c r="C575" s="644" t="s">
        <v>3869</v>
      </c>
      <c r="D575" s="466">
        <v>31.6</v>
      </c>
      <c r="E575" s="632">
        <v>2</v>
      </c>
      <c r="F575" s="676" t="s">
        <v>3922</v>
      </c>
    </row>
    <row r="576" spans="1:6" hidden="1" x14ac:dyDescent="0.25">
      <c r="A576" s="670">
        <v>2</v>
      </c>
      <c r="B576" s="635" t="s">
        <v>3027</v>
      </c>
      <c r="C576" s="645" t="s">
        <v>3869</v>
      </c>
      <c r="D576" s="640">
        <v>31.6</v>
      </c>
      <c r="E576" s="633">
        <v>7</v>
      </c>
      <c r="F576" s="678" t="s">
        <v>3922</v>
      </c>
    </row>
    <row r="577" spans="1:6" hidden="1" x14ac:dyDescent="0.25">
      <c r="A577" s="670">
        <v>2</v>
      </c>
      <c r="B577" s="630" t="s">
        <v>1283</v>
      </c>
      <c r="C577" s="644" t="s">
        <v>1357</v>
      </c>
      <c r="D577" s="640">
        <v>60.89</v>
      </c>
      <c r="E577" s="633">
        <v>1</v>
      </c>
      <c r="F577" s="678" t="s">
        <v>3922</v>
      </c>
    </row>
    <row r="578" spans="1:6" hidden="1" x14ac:dyDescent="0.25">
      <c r="A578" s="670">
        <v>2</v>
      </c>
      <c r="B578" s="630" t="s">
        <v>1283</v>
      </c>
      <c r="C578" s="644" t="s">
        <v>1356</v>
      </c>
      <c r="D578" s="640">
        <v>60.89</v>
      </c>
      <c r="E578" s="633">
        <v>2</v>
      </c>
      <c r="F578" s="678" t="s">
        <v>3922</v>
      </c>
    </row>
    <row r="579" spans="1:6" hidden="1" x14ac:dyDescent="0.25">
      <c r="A579" s="670">
        <v>2</v>
      </c>
      <c r="B579" s="630" t="s">
        <v>1283</v>
      </c>
      <c r="C579" s="644" t="s">
        <v>1356</v>
      </c>
      <c r="D579" s="640">
        <v>60.89</v>
      </c>
      <c r="E579" s="633">
        <v>1</v>
      </c>
      <c r="F579" s="678" t="s">
        <v>3922</v>
      </c>
    </row>
    <row r="580" spans="1:6" hidden="1" x14ac:dyDescent="0.25">
      <c r="A580" s="670">
        <v>2</v>
      </c>
      <c r="B580" s="635" t="s">
        <v>3246</v>
      </c>
      <c r="C580" s="645" t="s">
        <v>1324</v>
      </c>
      <c r="D580" s="640">
        <v>23.17</v>
      </c>
      <c r="E580" s="633">
        <v>1</v>
      </c>
      <c r="F580" s="678" t="s">
        <v>3922</v>
      </c>
    </row>
    <row r="581" spans="1:6" hidden="1" x14ac:dyDescent="0.25">
      <c r="A581" s="670">
        <v>2</v>
      </c>
      <c r="B581" s="635" t="s">
        <v>3246</v>
      </c>
      <c r="C581" s="645" t="s">
        <v>1318</v>
      </c>
      <c r="D581" s="640">
        <v>23.17</v>
      </c>
      <c r="E581" s="633">
        <v>4</v>
      </c>
      <c r="F581" s="678" t="s">
        <v>3922</v>
      </c>
    </row>
    <row r="582" spans="1:6" hidden="1" x14ac:dyDescent="0.25">
      <c r="A582" s="670">
        <v>2</v>
      </c>
      <c r="B582" s="635" t="s">
        <v>3246</v>
      </c>
      <c r="C582" s="645" t="s">
        <v>3252</v>
      </c>
      <c r="D582" s="640">
        <v>23.17</v>
      </c>
      <c r="E582" s="633">
        <v>2</v>
      </c>
      <c r="F582" s="678" t="s">
        <v>3922</v>
      </c>
    </row>
    <row r="583" spans="1:6" hidden="1" x14ac:dyDescent="0.25">
      <c r="A583" s="670">
        <v>2</v>
      </c>
      <c r="B583" s="630" t="s">
        <v>1394</v>
      </c>
      <c r="C583" s="644" t="s">
        <v>1437</v>
      </c>
      <c r="D583" s="639">
        <v>17.59</v>
      </c>
      <c r="E583" s="633">
        <v>1</v>
      </c>
      <c r="F583" s="678" t="s">
        <v>3922</v>
      </c>
    </row>
    <row r="584" spans="1:6" hidden="1" x14ac:dyDescent="0.25">
      <c r="A584" s="670">
        <v>2</v>
      </c>
      <c r="B584" s="635" t="s">
        <v>2889</v>
      </c>
      <c r="C584" s="645" t="s">
        <v>3870</v>
      </c>
      <c r="D584" s="640">
        <v>31.78</v>
      </c>
      <c r="E584" s="633">
        <v>4</v>
      </c>
      <c r="F584" s="678" t="s">
        <v>3922</v>
      </c>
    </row>
    <row r="585" spans="1:6" hidden="1" x14ac:dyDescent="0.25">
      <c r="A585" s="670">
        <v>2</v>
      </c>
      <c r="B585" s="635" t="s">
        <v>2889</v>
      </c>
      <c r="C585" s="645" t="s">
        <v>3871</v>
      </c>
      <c r="D585" s="640">
        <v>31.78</v>
      </c>
      <c r="E585" s="633">
        <v>3</v>
      </c>
      <c r="F585" s="678" t="s">
        <v>3922</v>
      </c>
    </row>
    <row r="586" spans="1:6" hidden="1" x14ac:dyDescent="0.25">
      <c r="A586" s="670">
        <v>2</v>
      </c>
      <c r="B586" s="635" t="s">
        <v>2889</v>
      </c>
      <c r="C586" s="645" t="s">
        <v>3872</v>
      </c>
      <c r="D586" s="640">
        <v>31.78</v>
      </c>
      <c r="E586" s="633">
        <v>1</v>
      </c>
      <c r="F586" s="678" t="s">
        <v>3922</v>
      </c>
    </row>
    <row r="587" spans="1:6" hidden="1" x14ac:dyDescent="0.25">
      <c r="A587" s="670">
        <v>2</v>
      </c>
      <c r="B587" s="635" t="s">
        <v>2889</v>
      </c>
      <c r="C587" s="645" t="s">
        <v>3873</v>
      </c>
      <c r="D587" s="640">
        <v>31.78</v>
      </c>
      <c r="E587" s="633">
        <v>1</v>
      </c>
      <c r="F587" s="678" t="s">
        <v>3922</v>
      </c>
    </row>
    <row r="588" spans="1:6" hidden="1" x14ac:dyDescent="0.25">
      <c r="A588" s="668">
        <v>1</v>
      </c>
      <c r="B588" s="630" t="s">
        <v>1588</v>
      </c>
      <c r="C588" s="644" t="s">
        <v>1591</v>
      </c>
      <c r="D588" s="466">
        <v>41.84</v>
      </c>
      <c r="E588" s="632">
        <v>1</v>
      </c>
      <c r="F588" s="676" t="s">
        <v>3922</v>
      </c>
    </row>
    <row r="589" spans="1:6" hidden="1" x14ac:dyDescent="0.25">
      <c r="A589" s="670">
        <v>2</v>
      </c>
      <c r="B589" s="635" t="s">
        <v>2825</v>
      </c>
      <c r="C589" s="645" t="s">
        <v>1591</v>
      </c>
      <c r="D589" s="640">
        <v>44.16</v>
      </c>
      <c r="E589" s="633">
        <v>1</v>
      </c>
      <c r="F589" s="678" t="s">
        <v>3922</v>
      </c>
    </row>
    <row r="590" spans="1:6" hidden="1" x14ac:dyDescent="0.25">
      <c r="A590" s="670">
        <v>2</v>
      </c>
      <c r="B590" s="630" t="s">
        <v>1695</v>
      </c>
      <c r="C590" s="644" t="s">
        <v>1696</v>
      </c>
      <c r="D590" s="639">
        <v>50.44</v>
      </c>
      <c r="E590" s="633">
        <v>1</v>
      </c>
      <c r="F590" s="678" t="s">
        <v>3922</v>
      </c>
    </row>
    <row r="591" spans="1:6" hidden="1" x14ac:dyDescent="0.25">
      <c r="A591" s="668">
        <v>1</v>
      </c>
      <c r="B591" s="630" t="s">
        <v>1695</v>
      </c>
      <c r="C591" s="644" t="s">
        <v>1713</v>
      </c>
      <c r="D591" s="466">
        <v>50.44</v>
      </c>
      <c r="E591" s="632">
        <v>1</v>
      </c>
      <c r="F591" s="676" t="s">
        <v>3922</v>
      </c>
    </row>
    <row r="592" spans="1:6" hidden="1" x14ac:dyDescent="0.25">
      <c r="A592" s="673">
        <v>1</v>
      </c>
      <c r="B592" s="634" t="s">
        <v>1589</v>
      </c>
      <c r="C592" s="649" t="s">
        <v>1670</v>
      </c>
      <c r="D592" s="466">
        <v>49.27</v>
      </c>
      <c r="E592" s="632">
        <v>7</v>
      </c>
      <c r="F592" s="676" t="s">
        <v>3922</v>
      </c>
    </row>
    <row r="593" spans="1:6" hidden="1" x14ac:dyDescent="0.25">
      <c r="A593" s="670">
        <v>2</v>
      </c>
      <c r="B593" s="635" t="s">
        <v>3208</v>
      </c>
      <c r="C593" s="645" t="s">
        <v>3874</v>
      </c>
      <c r="D593" s="640">
        <v>35.479999999999997</v>
      </c>
      <c r="E593" s="633">
        <v>1</v>
      </c>
      <c r="F593" s="678" t="s">
        <v>3922</v>
      </c>
    </row>
    <row r="594" spans="1:6" hidden="1" x14ac:dyDescent="0.25">
      <c r="A594" s="670">
        <v>2</v>
      </c>
      <c r="B594" s="635" t="s">
        <v>3208</v>
      </c>
      <c r="C594" s="645" t="s">
        <v>3875</v>
      </c>
      <c r="D594" s="640">
        <v>35.479999999999997</v>
      </c>
      <c r="E594" s="633">
        <v>1</v>
      </c>
      <c r="F594" s="678" t="s">
        <v>3922</v>
      </c>
    </row>
    <row r="595" spans="1:6" hidden="1" x14ac:dyDescent="0.25">
      <c r="A595" s="670">
        <v>2</v>
      </c>
      <c r="B595" s="635" t="s">
        <v>2601</v>
      </c>
      <c r="C595" s="645" t="s">
        <v>2602</v>
      </c>
      <c r="D595" s="640">
        <v>15.86</v>
      </c>
      <c r="E595" s="633">
        <v>4</v>
      </c>
      <c r="F595" s="678" t="s">
        <v>3922</v>
      </c>
    </row>
    <row r="596" spans="1:6" hidden="1" x14ac:dyDescent="0.25">
      <c r="A596" s="670">
        <v>2</v>
      </c>
      <c r="B596" s="635" t="s">
        <v>2601</v>
      </c>
      <c r="C596" s="645" t="s">
        <v>2602</v>
      </c>
      <c r="D596" s="640">
        <v>15.86</v>
      </c>
      <c r="E596" s="633">
        <v>1</v>
      </c>
      <c r="F596" s="678" t="s">
        <v>3922</v>
      </c>
    </row>
    <row r="597" spans="1:6" hidden="1" x14ac:dyDescent="0.25">
      <c r="A597" s="670">
        <v>2</v>
      </c>
      <c r="B597" s="635" t="s">
        <v>2601</v>
      </c>
      <c r="C597" s="645" t="s">
        <v>3876</v>
      </c>
      <c r="D597" s="640">
        <v>15.86</v>
      </c>
      <c r="E597" s="633">
        <v>4</v>
      </c>
      <c r="F597" s="678" t="s">
        <v>3922</v>
      </c>
    </row>
    <row r="598" spans="1:6" hidden="1" x14ac:dyDescent="0.25">
      <c r="A598" s="670">
        <v>2</v>
      </c>
      <c r="B598" s="635" t="s">
        <v>3208</v>
      </c>
      <c r="C598" s="645" t="s">
        <v>3209</v>
      </c>
      <c r="D598" s="640">
        <v>15.12</v>
      </c>
      <c r="E598" s="633">
        <v>1</v>
      </c>
      <c r="F598" s="678" t="s">
        <v>3922</v>
      </c>
    </row>
    <row r="599" spans="1:6" hidden="1" x14ac:dyDescent="0.25">
      <c r="A599" s="670">
        <v>2</v>
      </c>
      <c r="B599" s="635" t="s">
        <v>3208</v>
      </c>
      <c r="C599" s="645" t="s">
        <v>3209</v>
      </c>
      <c r="D599" s="640">
        <v>15.12</v>
      </c>
      <c r="E599" s="633">
        <v>1</v>
      </c>
      <c r="F599" s="678" t="s">
        <v>3922</v>
      </c>
    </row>
    <row r="600" spans="1:6" hidden="1" x14ac:dyDescent="0.25">
      <c r="A600" s="670">
        <v>2</v>
      </c>
      <c r="B600" s="635" t="s">
        <v>3208</v>
      </c>
      <c r="C600" s="645" t="s">
        <v>3877</v>
      </c>
      <c r="D600" s="640">
        <v>15.12</v>
      </c>
      <c r="E600" s="633">
        <v>1</v>
      </c>
      <c r="F600" s="678" t="s">
        <v>3922</v>
      </c>
    </row>
    <row r="601" spans="1:6" hidden="1" x14ac:dyDescent="0.25">
      <c r="A601" s="670">
        <v>2</v>
      </c>
      <c r="B601" s="635" t="s">
        <v>3208</v>
      </c>
      <c r="C601" s="645" t="s">
        <v>3877</v>
      </c>
      <c r="D601" s="640">
        <v>15.12</v>
      </c>
      <c r="E601" s="633">
        <v>1</v>
      </c>
      <c r="F601" s="678" t="s">
        <v>3922</v>
      </c>
    </row>
    <row r="602" spans="1:6" hidden="1" x14ac:dyDescent="0.25">
      <c r="A602" s="668">
        <v>1</v>
      </c>
      <c r="B602" s="630" t="s">
        <v>1674</v>
      </c>
      <c r="C602" s="644" t="s">
        <v>1675</v>
      </c>
      <c r="D602" s="466">
        <v>54.95</v>
      </c>
      <c r="E602" s="632">
        <v>18</v>
      </c>
      <c r="F602" s="676" t="s">
        <v>3922</v>
      </c>
    </row>
    <row r="603" spans="1:6" hidden="1" x14ac:dyDescent="0.25">
      <c r="A603" s="670">
        <v>2</v>
      </c>
      <c r="B603" s="179" t="s">
        <v>2234</v>
      </c>
      <c r="C603" s="648" t="s">
        <v>2232</v>
      </c>
      <c r="D603" s="640">
        <v>45.49</v>
      </c>
      <c r="E603" s="641">
        <v>2</v>
      </c>
      <c r="F603" s="678" t="s">
        <v>3922</v>
      </c>
    </row>
    <row r="604" spans="1:6" hidden="1" x14ac:dyDescent="0.25">
      <c r="A604" s="668">
        <v>1</v>
      </c>
      <c r="B604" s="630" t="s">
        <v>2159</v>
      </c>
      <c r="C604" s="644" t="s">
        <v>2200</v>
      </c>
      <c r="D604" s="466">
        <v>43.5</v>
      </c>
      <c r="E604" s="632">
        <v>29</v>
      </c>
      <c r="F604" s="676" t="s">
        <v>3922</v>
      </c>
    </row>
    <row r="605" spans="1:6" hidden="1" x14ac:dyDescent="0.25">
      <c r="A605" s="670">
        <v>2</v>
      </c>
      <c r="B605" s="630" t="s">
        <v>2397</v>
      </c>
      <c r="C605" s="644" t="s">
        <v>3878</v>
      </c>
      <c r="D605" s="640">
        <v>40.700000000000003</v>
      </c>
      <c r="E605" s="633">
        <v>2</v>
      </c>
      <c r="F605" s="678" t="s">
        <v>3922</v>
      </c>
    </row>
    <row r="606" spans="1:6" hidden="1" x14ac:dyDescent="0.25">
      <c r="A606" s="668">
        <v>1</v>
      </c>
      <c r="B606" s="630" t="s">
        <v>2159</v>
      </c>
      <c r="C606" s="644" t="s">
        <v>2240</v>
      </c>
      <c r="D606" s="466">
        <v>43.5</v>
      </c>
      <c r="E606" s="632">
        <v>1</v>
      </c>
      <c r="F606" s="676" t="s">
        <v>3922</v>
      </c>
    </row>
    <row r="607" spans="1:6" hidden="1" x14ac:dyDescent="0.25">
      <c r="A607" s="668">
        <v>1</v>
      </c>
      <c r="B607" s="630" t="s">
        <v>2456</v>
      </c>
      <c r="C607" s="644" t="s">
        <v>3916</v>
      </c>
      <c r="D607" s="466">
        <v>72.209999999999994</v>
      </c>
      <c r="E607" s="633">
        <v>1</v>
      </c>
      <c r="F607" s="676" t="s">
        <v>3922</v>
      </c>
    </row>
    <row r="608" spans="1:6" hidden="1" x14ac:dyDescent="0.25">
      <c r="A608" s="668">
        <v>1</v>
      </c>
      <c r="B608" s="630" t="s">
        <v>2479</v>
      </c>
      <c r="C608" s="644" t="s">
        <v>3093</v>
      </c>
      <c r="D608" s="466">
        <v>76.12</v>
      </c>
      <c r="E608" s="633">
        <v>1</v>
      </c>
      <c r="F608" s="676" t="s">
        <v>3922</v>
      </c>
    </row>
    <row r="609" spans="1:6" hidden="1" x14ac:dyDescent="0.25">
      <c r="A609" s="670">
        <v>2</v>
      </c>
      <c r="B609" s="635" t="s">
        <v>2981</v>
      </c>
      <c r="C609" s="645" t="s">
        <v>3879</v>
      </c>
      <c r="D609" s="640">
        <v>62.98</v>
      </c>
      <c r="E609" s="633">
        <v>1</v>
      </c>
      <c r="F609" s="678" t="s">
        <v>3922</v>
      </c>
    </row>
    <row r="610" spans="1:6" hidden="1" x14ac:dyDescent="0.25">
      <c r="A610" s="670">
        <v>2</v>
      </c>
      <c r="B610" s="630" t="s">
        <v>2477</v>
      </c>
      <c r="C610" s="644" t="s">
        <v>3880</v>
      </c>
      <c r="D610" s="640">
        <v>18.71</v>
      </c>
      <c r="E610" s="633">
        <v>1</v>
      </c>
      <c r="F610" s="678" t="s">
        <v>3922</v>
      </c>
    </row>
    <row r="611" spans="1:6" hidden="1" x14ac:dyDescent="0.25">
      <c r="A611" s="668">
        <v>1</v>
      </c>
      <c r="B611" s="630" t="s">
        <v>2477</v>
      </c>
      <c r="C611" s="644" t="s">
        <v>3881</v>
      </c>
      <c r="D611" s="466">
        <v>14.13</v>
      </c>
      <c r="E611" s="633">
        <v>1</v>
      </c>
      <c r="F611" s="676" t="s">
        <v>3922</v>
      </c>
    </row>
    <row r="612" spans="1:6" hidden="1" x14ac:dyDescent="0.25">
      <c r="A612" s="670">
        <v>2</v>
      </c>
      <c r="B612" s="630" t="s">
        <v>2336</v>
      </c>
      <c r="C612" s="644" t="s">
        <v>3882</v>
      </c>
      <c r="D612" s="640">
        <v>36.479999999999997</v>
      </c>
      <c r="E612" s="641">
        <v>2</v>
      </c>
      <c r="F612" s="678" t="s">
        <v>3922</v>
      </c>
    </row>
    <row r="613" spans="1:6" hidden="1" x14ac:dyDescent="0.25">
      <c r="A613" s="668">
        <v>1</v>
      </c>
      <c r="B613" s="630" t="s">
        <v>2211</v>
      </c>
      <c r="C613" s="644" t="s">
        <v>2187</v>
      </c>
      <c r="D613" s="466">
        <v>31.36</v>
      </c>
      <c r="E613" s="633">
        <v>1</v>
      </c>
      <c r="F613" s="676" t="s">
        <v>3922</v>
      </c>
    </row>
    <row r="614" spans="1:6" hidden="1" x14ac:dyDescent="0.25">
      <c r="A614" s="668">
        <v>1</v>
      </c>
      <c r="B614" s="630" t="s">
        <v>2211</v>
      </c>
      <c r="C614" s="644" t="s">
        <v>2187</v>
      </c>
      <c r="D614" s="466">
        <v>31.36</v>
      </c>
      <c r="E614" s="632">
        <v>2</v>
      </c>
      <c r="F614" s="676" t="s">
        <v>3922</v>
      </c>
    </row>
    <row r="615" spans="1:6" hidden="1" x14ac:dyDescent="0.25">
      <c r="A615" s="670">
        <v>2</v>
      </c>
      <c r="B615" s="635" t="s">
        <v>2481</v>
      </c>
      <c r="C615" s="657" t="s">
        <v>2620</v>
      </c>
      <c r="D615" s="640">
        <v>27.27</v>
      </c>
      <c r="E615" s="633">
        <v>4</v>
      </c>
      <c r="F615" s="678" t="s">
        <v>3922</v>
      </c>
    </row>
    <row r="616" spans="1:6" hidden="1" x14ac:dyDescent="0.25">
      <c r="A616" s="670">
        <v>2</v>
      </c>
      <c r="B616" s="635" t="s">
        <v>2481</v>
      </c>
      <c r="C616" s="657" t="s">
        <v>2619</v>
      </c>
      <c r="D616" s="640">
        <v>27.27</v>
      </c>
      <c r="E616" s="633">
        <v>3</v>
      </c>
      <c r="F616" s="678" t="s">
        <v>3922</v>
      </c>
    </row>
    <row r="617" spans="1:6" hidden="1" x14ac:dyDescent="0.25">
      <c r="A617" s="668">
        <v>1</v>
      </c>
      <c r="B617" s="630" t="s">
        <v>2481</v>
      </c>
      <c r="C617" s="644" t="s">
        <v>2621</v>
      </c>
      <c r="D617" s="466">
        <v>27.09</v>
      </c>
      <c r="E617" s="633">
        <v>1</v>
      </c>
      <c r="F617" s="676" t="s">
        <v>3922</v>
      </c>
    </row>
    <row r="618" spans="1:6" hidden="1" x14ac:dyDescent="0.25">
      <c r="A618" s="668">
        <v>1</v>
      </c>
      <c r="B618" s="630" t="s">
        <v>2481</v>
      </c>
      <c r="C618" s="644" t="s">
        <v>2621</v>
      </c>
      <c r="D618" s="466">
        <v>27.27</v>
      </c>
      <c r="E618" s="633">
        <v>19</v>
      </c>
      <c r="F618" s="676" t="s">
        <v>3922</v>
      </c>
    </row>
    <row r="619" spans="1:6" hidden="1" x14ac:dyDescent="0.25">
      <c r="A619" s="668">
        <v>1</v>
      </c>
      <c r="B619" s="630" t="s">
        <v>2481</v>
      </c>
      <c r="C619" s="644" t="s">
        <v>2620</v>
      </c>
      <c r="D619" s="466">
        <v>27.27</v>
      </c>
      <c r="E619" s="633">
        <v>17</v>
      </c>
      <c r="F619" s="676" t="s">
        <v>3922</v>
      </c>
    </row>
    <row r="620" spans="1:6" hidden="1" x14ac:dyDescent="0.25">
      <c r="A620" s="668">
        <v>1</v>
      </c>
      <c r="B620" s="630" t="s">
        <v>2481</v>
      </c>
      <c r="C620" s="644" t="s">
        <v>2620</v>
      </c>
      <c r="D620" s="466">
        <v>27.27</v>
      </c>
      <c r="E620" s="633">
        <v>2</v>
      </c>
      <c r="F620" s="676" t="s">
        <v>3922</v>
      </c>
    </row>
    <row r="621" spans="1:6" hidden="1" x14ac:dyDescent="0.25">
      <c r="A621" s="668">
        <v>1</v>
      </c>
      <c r="B621" s="630" t="s">
        <v>2481</v>
      </c>
      <c r="C621" s="644" t="s">
        <v>2619</v>
      </c>
      <c r="D621" s="466">
        <v>27.27</v>
      </c>
      <c r="E621" s="633">
        <v>19</v>
      </c>
      <c r="F621" s="676" t="s">
        <v>3922</v>
      </c>
    </row>
    <row r="622" spans="1:6" hidden="1" x14ac:dyDescent="0.25">
      <c r="A622" s="668">
        <v>1</v>
      </c>
      <c r="B622" s="637" t="s">
        <v>2481</v>
      </c>
      <c r="C622" s="650" t="s">
        <v>2618</v>
      </c>
      <c r="D622" s="466">
        <v>27.27</v>
      </c>
      <c r="E622" s="633">
        <v>21</v>
      </c>
      <c r="F622" s="676" t="s">
        <v>3922</v>
      </c>
    </row>
    <row r="623" spans="1:6" hidden="1" x14ac:dyDescent="0.25">
      <c r="A623" s="670">
        <v>2</v>
      </c>
      <c r="B623" s="635" t="s">
        <v>2481</v>
      </c>
      <c r="C623" s="645" t="s">
        <v>2618</v>
      </c>
      <c r="D623" s="640">
        <v>27.27</v>
      </c>
      <c r="E623" s="633">
        <v>1</v>
      </c>
      <c r="F623" s="678" t="s">
        <v>3922</v>
      </c>
    </row>
    <row r="624" spans="1:6" hidden="1" x14ac:dyDescent="0.25">
      <c r="A624" s="668">
        <v>1</v>
      </c>
      <c r="B624" s="630" t="s">
        <v>2481</v>
      </c>
      <c r="C624" s="644" t="s">
        <v>3883</v>
      </c>
      <c r="D624" s="466">
        <v>40.85</v>
      </c>
      <c r="E624" s="633">
        <v>24</v>
      </c>
      <c r="F624" s="676" t="s">
        <v>3922</v>
      </c>
    </row>
    <row r="625" spans="1:6" hidden="1" x14ac:dyDescent="0.25">
      <c r="A625" s="668">
        <v>1</v>
      </c>
      <c r="B625" s="630" t="s">
        <v>2481</v>
      </c>
      <c r="C625" s="644" t="s">
        <v>3177</v>
      </c>
      <c r="D625" s="466">
        <v>40.85</v>
      </c>
      <c r="E625" s="633">
        <v>22</v>
      </c>
      <c r="F625" s="676" t="s">
        <v>3922</v>
      </c>
    </row>
    <row r="626" spans="1:6" hidden="1" x14ac:dyDescent="0.25">
      <c r="A626" s="668">
        <v>1</v>
      </c>
      <c r="B626" s="630" t="s">
        <v>2481</v>
      </c>
      <c r="C626" s="644" t="s">
        <v>3884</v>
      </c>
      <c r="D626" s="466">
        <v>40.85</v>
      </c>
      <c r="E626" s="633">
        <v>22</v>
      </c>
      <c r="F626" s="676" t="s">
        <v>3922</v>
      </c>
    </row>
    <row r="627" spans="1:6" hidden="1" x14ac:dyDescent="0.25">
      <c r="A627" s="670">
        <v>2</v>
      </c>
      <c r="B627" s="635" t="s">
        <v>2830</v>
      </c>
      <c r="C627" s="645" t="s">
        <v>3885</v>
      </c>
      <c r="D627" s="640">
        <v>43.17</v>
      </c>
      <c r="E627" s="633">
        <v>7</v>
      </c>
      <c r="F627" s="678" t="s">
        <v>3922</v>
      </c>
    </row>
    <row r="628" spans="1:6" hidden="1" x14ac:dyDescent="0.25">
      <c r="A628" s="668">
        <v>1</v>
      </c>
      <c r="B628" s="178" t="s">
        <v>2481</v>
      </c>
      <c r="C628" s="651" t="s">
        <v>2656</v>
      </c>
      <c r="D628" s="466">
        <v>32.11</v>
      </c>
      <c r="E628" s="632">
        <v>17</v>
      </c>
      <c r="F628" s="676" t="s">
        <v>3922</v>
      </c>
    </row>
    <row r="629" spans="1:6" hidden="1" x14ac:dyDescent="0.25">
      <c r="A629" s="670">
        <v>2</v>
      </c>
      <c r="B629" s="635" t="s">
        <v>2481</v>
      </c>
      <c r="C629" s="645" t="s">
        <v>2656</v>
      </c>
      <c r="D629" s="640">
        <v>36.200000000000003</v>
      </c>
      <c r="E629" s="633">
        <v>7</v>
      </c>
      <c r="F629" s="678" t="s">
        <v>3922</v>
      </c>
    </row>
    <row r="630" spans="1:6" hidden="1" x14ac:dyDescent="0.25">
      <c r="A630" s="670">
        <v>2</v>
      </c>
      <c r="B630" s="635" t="s">
        <v>2481</v>
      </c>
      <c r="C630" s="645" t="s">
        <v>2656</v>
      </c>
      <c r="D630" s="640">
        <v>31.29</v>
      </c>
      <c r="E630" s="633">
        <v>1</v>
      </c>
      <c r="F630" s="678" t="s">
        <v>3922</v>
      </c>
    </row>
    <row r="631" spans="1:6" hidden="1" x14ac:dyDescent="0.25">
      <c r="A631" s="670">
        <v>2</v>
      </c>
      <c r="B631" s="635" t="s">
        <v>3337</v>
      </c>
      <c r="C631" s="645" t="s">
        <v>3886</v>
      </c>
      <c r="D631" s="640">
        <v>46.02</v>
      </c>
      <c r="E631" s="633">
        <v>1</v>
      </c>
      <c r="F631" s="678" t="s">
        <v>3922</v>
      </c>
    </row>
    <row r="632" spans="1:6" hidden="1" x14ac:dyDescent="0.25">
      <c r="A632" s="670">
        <v>2</v>
      </c>
      <c r="B632" s="635" t="s">
        <v>3247</v>
      </c>
      <c r="C632" s="645" t="s">
        <v>3887</v>
      </c>
      <c r="D632" s="640">
        <v>32.21</v>
      </c>
      <c r="E632" s="633">
        <v>2</v>
      </c>
      <c r="F632" s="678" t="s">
        <v>3922</v>
      </c>
    </row>
    <row r="633" spans="1:6" hidden="1" x14ac:dyDescent="0.25">
      <c r="A633" s="668">
        <v>1</v>
      </c>
      <c r="B633" s="630" t="s">
        <v>586</v>
      </c>
      <c r="C633" s="644" t="s">
        <v>20</v>
      </c>
      <c r="D633" s="631">
        <v>49.4</v>
      </c>
      <c r="E633" s="633">
        <v>5</v>
      </c>
      <c r="F633" s="676" t="s">
        <v>3922</v>
      </c>
    </row>
    <row r="634" spans="1:6" hidden="1" x14ac:dyDescent="0.25">
      <c r="A634" s="668">
        <v>1</v>
      </c>
      <c r="B634" s="630" t="s">
        <v>103</v>
      </c>
      <c r="C634" s="644" t="s">
        <v>20</v>
      </c>
      <c r="D634" s="631">
        <v>49.4</v>
      </c>
      <c r="E634" s="633">
        <v>5</v>
      </c>
      <c r="F634" s="676" t="s">
        <v>3922</v>
      </c>
    </row>
    <row r="635" spans="1:6" hidden="1" x14ac:dyDescent="0.25">
      <c r="A635" s="670">
        <v>2</v>
      </c>
      <c r="B635" s="630" t="s">
        <v>103</v>
      </c>
      <c r="C635" s="644" t="s">
        <v>20</v>
      </c>
      <c r="D635" s="639">
        <v>49.4</v>
      </c>
      <c r="E635" s="633">
        <v>4</v>
      </c>
      <c r="F635" s="678" t="s">
        <v>3922</v>
      </c>
    </row>
    <row r="636" spans="1:6" hidden="1" x14ac:dyDescent="0.25">
      <c r="A636" s="670">
        <v>2</v>
      </c>
      <c r="B636" s="642" t="s">
        <v>1101</v>
      </c>
      <c r="C636" s="646" t="s">
        <v>20</v>
      </c>
      <c r="D636" s="639">
        <v>49.4</v>
      </c>
      <c r="E636" s="633">
        <v>1</v>
      </c>
      <c r="F636" s="678" t="s">
        <v>3922</v>
      </c>
    </row>
    <row r="637" spans="1:6" hidden="1" x14ac:dyDescent="0.25">
      <c r="A637" s="670">
        <v>2</v>
      </c>
      <c r="B637" s="630" t="s">
        <v>34</v>
      </c>
      <c r="C637" s="644" t="s">
        <v>874</v>
      </c>
      <c r="D637" s="640">
        <v>60.22</v>
      </c>
      <c r="E637" s="633">
        <v>3</v>
      </c>
      <c r="F637" s="678" t="s">
        <v>3922</v>
      </c>
    </row>
    <row r="638" spans="1:6" hidden="1" x14ac:dyDescent="0.25">
      <c r="A638" s="670">
        <v>2</v>
      </c>
      <c r="B638" s="630" t="s">
        <v>103</v>
      </c>
      <c r="C638" s="644" t="s">
        <v>874</v>
      </c>
      <c r="D638" s="640">
        <v>60.22</v>
      </c>
      <c r="E638" s="633">
        <v>1</v>
      </c>
      <c r="F638" s="678" t="s">
        <v>3922</v>
      </c>
    </row>
    <row r="639" spans="1:6" hidden="1" x14ac:dyDescent="0.25">
      <c r="A639" s="668">
        <v>1</v>
      </c>
      <c r="B639" s="630" t="s">
        <v>849</v>
      </c>
      <c r="C639" s="644" t="s">
        <v>22</v>
      </c>
      <c r="D639" s="631">
        <v>49.4</v>
      </c>
      <c r="E639" s="633">
        <v>2</v>
      </c>
      <c r="F639" s="676" t="s">
        <v>3922</v>
      </c>
    </row>
    <row r="640" spans="1:6" hidden="1" x14ac:dyDescent="0.25">
      <c r="A640" s="668">
        <v>1</v>
      </c>
      <c r="B640" s="630" t="s">
        <v>1101</v>
      </c>
      <c r="C640" s="644" t="s">
        <v>22</v>
      </c>
      <c r="D640" s="631">
        <v>49.4</v>
      </c>
      <c r="E640" s="633">
        <v>1</v>
      </c>
      <c r="F640" s="676" t="s">
        <v>3922</v>
      </c>
    </row>
    <row r="641" spans="1:6" hidden="1" x14ac:dyDescent="0.25">
      <c r="A641" s="670">
        <v>2</v>
      </c>
      <c r="B641" s="630" t="s">
        <v>586</v>
      </c>
      <c r="C641" s="644" t="s">
        <v>22</v>
      </c>
      <c r="D641" s="639">
        <v>49.4</v>
      </c>
      <c r="E641" s="633">
        <v>1</v>
      </c>
      <c r="F641" s="678" t="s">
        <v>3922</v>
      </c>
    </row>
    <row r="642" spans="1:6" hidden="1" x14ac:dyDescent="0.25">
      <c r="A642" s="670">
        <v>2</v>
      </c>
      <c r="B642" s="630" t="s">
        <v>103</v>
      </c>
      <c r="C642" s="644" t="s">
        <v>22</v>
      </c>
      <c r="D642" s="639">
        <v>49.4</v>
      </c>
      <c r="E642" s="633">
        <v>7</v>
      </c>
      <c r="F642" s="678" t="s">
        <v>3922</v>
      </c>
    </row>
    <row r="643" spans="1:6" hidden="1" x14ac:dyDescent="0.25">
      <c r="A643" s="670">
        <v>2</v>
      </c>
      <c r="B643" s="630" t="s">
        <v>1101</v>
      </c>
      <c r="C643" s="644" t="s">
        <v>22</v>
      </c>
      <c r="D643" s="639">
        <v>60.22</v>
      </c>
      <c r="E643" s="633">
        <v>1</v>
      </c>
      <c r="F643" s="678" t="s">
        <v>3922</v>
      </c>
    </row>
    <row r="644" spans="1:6" hidden="1" x14ac:dyDescent="0.25">
      <c r="A644" s="670">
        <v>2</v>
      </c>
      <c r="B644" s="630" t="s">
        <v>1101</v>
      </c>
      <c r="C644" s="644" t="s">
        <v>22</v>
      </c>
      <c r="D644" s="639">
        <v>49.4</v>
      </c>
      <c r="E644" s="633">
        <v>1</v>
      </c>
      <c r="F644" s="678" t="s">
        <v>3922</v>
      </c>
    </row>
    <row r="645" spans="1:6" hidden="1" x14ac:dyDescent="0.25">
      <c r="A645" s="670">
        <v>2</v>
      </c>
      <c r="B645" s="630" t="s">
        <v>103</v>
      </c>
      <c r="C645" s="644" t="s">
        <v>22</v>
      </c>
      <c r="D645" s="639">
        <v>49.4</v>
      </c>
      <c r="E645" s="633">
        <v>5</v>
      </c>
      <c r="F645" s="678" t="s">
        <v>3922</v>
      </c>
    </row>
    <row r="646" spans="1:6" hidden="1" x14ac:dyDescent="0.25">
      <c r="A646" s="668">
        <v>1</v>
      </c>
      <c r="B646" s="630" t="s">
        <v>586</v>
      </c>
      <c r="C646" s="644" t="s">
        <v>202</v>
      </c>
      <c r="D646" s="631">
        <v>49.4</v>
      </c>
      <c r="E646" s="633">
        <v>7</v>
      </c>
      <c r="F646" s="676" t="s">
        <v>3922</v>
      </c>
    </row>
    <row r="647" spans="1:6" hidden="1" x14ac:dyDescent="0.25">
      <c r="A647" s="670">
        <v>2</v>
      </c>
      <c r="B647" s="630" t="s">
        <v>1101</v>
      </c>
      <c r="C647" s="644" t="s">
        <v>202</v>
      </c>
      <c r="D647" s="639">
        <v>49.4</v>
      </c>
      <c r="E647" s="633">
        <v>1</v>
      </c>
      <c r="F647" s="678" t="s">
        <v>3922</v>
      </c>
    </row>
    <row r="648" spans="1:6" hidden="1" x14ac:dyDescent="0.25">
      <c r="A648" s="670">
        <v>2</v>
      </c>
      <c r="B648" s="630" t="s">
        <v>34</v>
      </c>
      <c r="C648" s="644" t="s">
        <v>202</v>
      </c>
      <c r="D648" s="639">
        <v>49.9</v>
      </c>
      <c r="E648" s="633">
        <v>2</v>
      </c>
      <c r="F648" s="678" t="s">
        <v>3922</v>
      </c>
    </row>
    <row r="649" spans="1:6" hidden="1" x14ac:dyDescent="0.25">
      <c r="A649" s="670">
        <v>2</v>
      </c>
      <c r="B649" s="630" t="s">
        <v>586</v>
      </c>
      <c r="C649" s="644" t="s">
        <v>202</v>
      </c>
      <c r="D649" s="639">
        <v>49.4</v>
      </c>
      <c r="E649" s="633">
        <v>2</v>
      </c>
      <c r="F649" s="678" t="s">
        <v>3922</v>
      </c>
    </row>
    <row r="650" spans="1:6" hidden="1" x14ac:dyDescent="0.25">
      <c r="A650" s="670">
        <v>2</v>
      </c>
      <c r="B650" s="630" t="s">
        <v>586</v>
      </c>
      <c r="C650" s="644" t="s">
        <v>202</v>
      </c>
      <c r="D650" s="639">
        <v>49.4</v>
      </c>
      <c r="E650" s="633">
        <v>1</v>
      </c>
      <c r="F650" s="678" t="s">
        <v>3922</v>
      </c>
    </row>
    <row r="651" spans="1:6" hidden="1" x14ac:dyDescent="0.25">
      <c r="A651" s="670">
        <v>2</v>
      </c>
      <c r="B651" s="630" t="s">
        <v>103</v>
      </c>
      <c r="C651" s="644" t="s">
        <v>202</v>
      </c>
      <c r="D651" s="639">
        <v>49.4</v>
      </c>
      <c r="E651" s="633">
        <v>1</v>
      </c>
      <c r="F651" s="678" t="s">
        <v>3922</v>
      </c>
    </row>
    <row r="652" spans="1:6" hidden="1" x14ac:dyDescent="0.25">
      <c r="A652" s="670">
        <v>2</v>
      </c>
      <c r="B652" s="630" t="s">
        <v>103</v>
      </c>
      <c r="C652" s="644" t="s">
        <v>202</v>
      </c>
      <c r="D652" s="639">
        <v>49.4</v>
      </c>
      <c r="E652" s="633">
        <v>1</v>
      </c>
      <c r="F652" s="678" t="s">
        <v>3922</v>
      </c>
    </row>
    <row r="653" spans="1:6" hidden="1" x14ac:dyDescent="0.25">
      <c r="A653" s="670">
        <v>2</v>
      </c>
      <c r="B653" s="630" t="s">
        <v>103</v>
      </c>
      <c r="C653" s="644" t="s">
        <v>202</v>
      </c>
      <c r="D653" s="639">
        <v>49.4</v>
      </c>
      <c r="E653" s="633">
        <v>1</v>
      </c>
      <c r="F653" s="678" t="s">
        <v>3922</v>
      </c>
    </row>
    <row r="654" spans="1:6" hidden="1" x14ac:dyDescent="0.25">
      <c r="A654" s="670">
        <v>2</v>
      </c>
      <c r="B654" s="630" t="s">
        <v>586</v>
      </c>
      <c r="C654" s="644" t="s">
        <v>202</v>
      </c>
      <c r="D654" s="639">
        <v>49.4</v>
      </c>
      <c r="E654" s="633">
        <v>2</v>
      </c>
      <c r="F654" s="678" t="s">
        <v>3922</v>
      </c>
    </row>
    <row r="655" spans="1:6" hidden="1" x14ac:dyDescent="0.25">
      <c r="A655" s="670">
        <v>2</v>
      </c>
      <c r="B655" s="630" t="s">
        <v>26</v>
      </c>
      <c r="C655" s="644" t="s">
        <v>202</v>
      </c>
      <c r="D655" s="639">
        <v>49.9</v>
      </c>
      <c r="E655" s="633">
        <v>3</v>
      </c>
      <c r="F655" s="678" t="s">
        <v>3922</v>
      </c>
    </row>
    <row r="656" spans="1:6" hidden="1" x14ac:dyDescent="0.25">
      <c r="A656" s="670">
        <v>2</v>
      </c>
      <c r="B656" s="630" t="s">
        <v>1101</v>
      </c>
      <c r="C656" s="644" t="s">
        <v>202</v>
      </c>
      <c r="D656" s="640">
        <v>49.9</v>
      </c>
      <c r="E656" s="633">
        <v>4</v>
      </c>
      <c r="F656" s="678" t="s">
        <v>3922</v>
      </c>
    </row>
    <row r="657" spans="1:6" hidden="1" x14ac:dyDescent="0.25">
      <c r="A657" s="668">
        <v>1</v>
      </c>
      <c r="B657" s="630" t="s">
        <v>103</v>
      </c>
      <c r="C657" s="644" t="s">
        <v>201</v>
      </c>
      <c r="D657" s="631">
        <v>49.4</v>
      </c>
      <c r="E657" s="633">
        <v>3</v>
      </c>
      <c r="F657" s="676" t="s">
        <v>3922</v>
      </c>
    </row>
    <row r="658" spans="1:6" hidden="1" x14ac:dyDescent="0.25">
      <c r="A658" s="668">
        <v>1</v>
      </c>
      <c r="B658" s="630" t="s">
        <v>34</v>
      </c>
      <c r="C658" s="644" t="s">
        <v>201</v>
      </c>
      <c r="D658" s="631">
        <v>49.4</v>
      </c>
      <c r="E658" s="633">
        <v>1</v>
      </c>
      <c r="F658" s="676" t="s">
        <v>3922</v>
      </c>
    </row>
    <row r="659" spans="1:6" hidden="1" x14ac:dyDescent="0.25">
      <c r="A659" s="668">
        <v>1</v>
      </c>
      <c r="B659" s="630" t="s">
        <v>586</v>
      </c>
      <c r="C659" s="644" t="s">
        <v>201</v>
      </c>
      <c r="D659" s="631">
        <v>49.4</v>
      </c>
      <c r="E659" s="633">
        <v>2</v>
      </c>
      <c r="F659" s="676" t="s">
        <v>3922</v>
      </c>
    </row>
    <row r="660" spans="1:6" hidden="1" x14ac:dyDescent="0.25">
      <c r="A660" s="670">
        <v>2</v>
      </c>
      <c r="B660" s="630" t="s">
        <v>586</v>
      </c>
      <c r="C660" s="644" t="s">
        <v>201</v>
      </c>
      <c r="D660" s="639">
        <v>49.4</v>
      </c>
      <c r="E660" s="633">
        <v>2</v>
      </c>
      <c r="F660" s="678" t="s">
        <v>3922</v>
      </c>
    </row>
    <row r="661" spans="1:6" hidden="1" x14ac:dyDescent="0.25">
      <c r="A661" s="670">
        <v>2</v>
      </c>
      <c r="B661" s="630" t="s">
        <v>586</v>
      </c>
      <c r="C661" s="644" t="s">
        <v>201</v>
      </c>
      <c r="D661" s="639">
        <v>49.4</v>
      </c>
      <c r="E661" s="633">
        <v>1</v>
      </c>
      <c r="F661" s="678" t="s">
        <v>3922</v>
      </c>
    </row>
    <row r="662" spans="1:6" hidden="1" x14ac:dyDescent="0.25">
      <c r="A662" s="670">
        <v>2</v>
      </c>
      <c r="B662" s="630" t="s">
        <v>586</v>
      </c>
      <c r="C662" s="644" t="s">
        <v>201</v>
      </c>
      <c r="D662" s="639">
        <v>49.4</v>
      </c>
      <c r="E662" s="633">
        <v>2</v>
      </c>
      <c r="F662" s="678" t="s">
        <v>3922</v>
      </c>
    </row>
    <row r="663" spans="1:6" hidden="1" x14ac:dyDescent="0.25">
      <c r="A663" s="670">
        <v>2</v>
      </c>
      <c r="B663" s="630" t="s">
        <v>103</v>
      </c>
      <c r="C663" s="644" t="s">
        <v>201</v>
      </c>
      <c r="D663" s="639">
        <v>49.4</v>
      </c>
      <c r="E663" s="633">
        <v>2</v>
      </c>
      <c r="F663" s="678" t="s">
        <v>3922</v>
      </c>
    </row>
    <row r="664" spans="1:6" hidden="1" x14ac:dyDescent="0.25">
      <c r="A664" s="670">
        <v>2</v>
      </c>
      <c r="B664" s="630" t="s">
        <v>103</v>
      </c>
      <c r="C664" s="644" t="s">
        <v>201</v>
      </c>
      <c r="D664" s="639">
        <v>49.4</v>
      </c>
      <c r="E664" s="633">
        <v>7</v>
      </c>
      <c r="F664" s="678" t="s">
        <v>3922</v>
      </c>
    </row>
    <row r="665" spans="1:6" hidden="1" x14ac:dyDescent="0.25">
      <c r="A665" s="670">
        <v>2</v>
      </c>
      <c r="B665" s="630" t="s">
        <v>103</v>
      </c>
      <c r="C665" s="644" t="s">
        <v>201</v>
      </c>
      <c r="D665" s="639">
        <v>49.4</v>
      </c>
      <c r="E665" s="633">
        <v>1</v>
      </c>
      <c r="F665" s="678" t="s">
        <v>3922</v>
      </c>
    </row>
    <row r="666" spans="1:6" hidden="1" x14ac:dyDescent="0.25">
      <c r="A666" s="670">
        <v>2</v>
      </c>
      <c r="B666" s="630" t="s">
        <v>103</v>
      </c>
      <c r="C666" s="644" t="s">
        <v>201</v>
      </c>
      <c r="D666" s="639">
        <v>49.401000000000003</v>
      </c>
      <c r="E666" s="633">
        <v>1</v>
      </c>
      <c r="F666" s="678" t="s">
        <v>3922</v>
      </c>
    </row>
    <row r="667" spans="1:6" hidden="1" x14ac:dyDescent="0.25">
      <c r="A667" s="668">
        <v>1</v>
      </c>
      <c r="B667" s="630" t="s">
        <v>586</v>
      </c>
      <c r="C667" s="644" t="s">
        <v>21</v>
      </c>
      <c r="D667" s="631">
        <v>49.4</v>
      </c>
      <c r="E667" s="633">
        <v>3</v>
      </c>
      <c r="F667" s="676" t="s">
        <v>3922</v>
      </c>
    </row>
    <row r="668" spans="1:6" hidden="1" x14ac:dyDescent="0.25">
      <c r="A668" s="668">
        <v>1</v>
      </c>
      <c r="B668" s="630" t="s">
        <v>849</v>
      </c>
      <c r="C668" s="644" t="s">
        <v>21</v>
      </c>
      <c r="D668" s="631">
        <v>49.4</v>
      </c>
      <c r="E668" s="633">
        <v>6</v>
      </c>
      <c r="F668" s="676" t="s">
        <v>3922</v>
      </c>
    </row>
    <row r="669" spans="1:6" hidden="1" x14ac:dyDescent="0.25">
      <c r="A669" s="668">
        <v>1</v>
      </c>
      <c r="B669" s="630" t="s">
        <v>103</v>
      </c>
      <c r="C669" s="644" t="s">
        <v>21</v>
      </c>
      <c r="D669" s="631">
        <v>49.4</v>
      </c>
      <c r="E669" s="633">
        <v>1</v>
      </c>
      <c r="F669" s="676" t="s">
        <v>3922</v>
      </c>
    </row>
    <row r="670" spans="1:6" hidden="1" x14ac:dyDescent="0.25">
      <c r="A670" s="668">
        <v>1</v>
      </c>
      <c r="B670" s="630" t="s">
        <v>19</v>
      </c>
      <c r="C670" s="644" t="s">
        <v>21</v>
      </c>
      <c r="D670" s="631">
        <v>49.4</v>
      </c>
      <c r="E670" s="633">
        <v>9</v>
      </c>
      <c r="F670" s="676" t="s">
        <v>3922</v>
      </c>
    </row>
    <row r="671" spans="1:6" hidden="1" x14ac:dyDescent="0.25">
      <c r="A671" s="670">
        <v>2</v>
      </c>
      <c r="B671" s="630" t="s">
        <v>586</v>
      </c>
      <c r="C671" s="644" t="s">
        <v>21</v>
      </c>
      <c r="D671" s="639">
        <v>49.4</v>
      </c>
      <c r="E671" s="633">
        <v>3</v>
      </c>
      <c r="F671" s="678" t="s">
        <v>3922</v>
      </c>
    </row>
    <row r="672" spans="1:6" hidden="1" x14ac:dyDescent="0.25">
      <c r="A672" s="670">
        <v>2</v>
      </c>
      <c r="B672" s="630" t="s">
        <v>34</v>
      </c>
      <c r="C672" s="644" t="s">
        <v>21</v>
      </c>
      <c r="D672" s="639">
        <v>49.4</v>
      </c>
      <c r="E672" s="633">
        <v>3</v>
      </c>
      <c r="F672" s="678" t="s">
        <v>3922</v>
      </c>
    </row>
    <row r="673" spans="1:6" hidden="1" x14ac:dyDescent="0.25">
      <c r="A673" s="670">
        <v>2</v>
      </c>
      <c r="B673" s="630" t="s">
        <v>586</v>
      </c>
      <c r="C673" s="644" t="s">
        <v>21</v>
      </c>
      <c r="D673" s="639">
        <v>49.4</v>
      </c>
      <c r="E673" s="633">
        <v>10</v>
      </c>
      <c r="F673" s="678" t="s">
        <v>3922</v>
      </c>
    </row>
    <row r="674" spans="1:6" hidden="1" x14ac:dyDescent="0.25">
      <c r="A674" s="670">
        <v>2</v>
      </c>
      <c r="B674" s="630" t="s">
        <v>586</v>
      </c>
      <c r="C674" s="644" t="s">
        <v>21</v>
      </c>
      <c r="D674" s="639">
        <v>49.4</v>
      </c>
      <c r="E674" s="633">
        <v>1</v>
      </c>
      <c r="F674" s="678" t="s">
        <v>3922</v>
      </c>
    </row>
    <row r="675" spans="1:6" hidden="1" x14ac:dyDescent="0.25">
      <c r="A675" s="670">
        <v>2</v>
      </c>
      <c r="B675" s="630" t="s">
        <v>150</v>
      </c>
      <c r="C675" s="644" t="s">
        <v>21</v>
      </c>
      <c r="D675" s="639">
        <v>49.4</v>
      </c>
      <c r="E675" s="633">
        <v>4</v>
      </c>
      <c r="F675" s="678" t="s">
        <v>3922</v>
      </c>
    </row>
    <row r="676" spans="1:6" hidden="1" x14ac:dyDescent="0.25">
      <c r="A676" s="670">
        <v>2</v>
      </c>
      <c r="B676" s="630" t="s">
        <v>103</v>
      </c>
      <c r="C676" s="644" t="s">
        <v>21</v>
      </c>
      <c r="D676" s="639">
        <v>49.4</v>
      </c>
      <c r="E676" s="633">
        <v>1</v>
      </c>
      <c r="F676" s="678" t="s">
        <v>3922</v>
      </c>
    </row>
    <row r="677" spans="1:6" hidden="1" x14ac:dyDescent="0.25">
      <c r="A677" s="670">
        <v>2</v>
      </c>
      <c r="B677" s="630" t="s">
        <v>103</v>
      </c>
      <c r="C677" s="644" t="s">
        <v>24</v>
      </c>
      <c r="D677" s="640">
        <v>69.900000000000006</v>
      </c>
      <c r="E677" s="641">
        <v>2</v>
      </c>
      <c r="F677" s="678" t="s">
        <v>3922</v>
      </c>
    </row>
    <row r="678" spans="1:6" hidden="1" x14ac:dyDescent="0.25">
      <c r="A678" s="668">
        <v>1</v>
      </c>
      <c r="B678" s="630" t="s">
        <v>849</v>
      </c>
      <c r="C678" s="644" t="s">
        <v>24</v>
      </c>
      <c r="D678" s="631">
        <v>49.4</v>
      </c>
      <c r="E678" s="633">
        <v>5</v>
      </c>
      <c r="F678" s="676" t="s">
        <v>3922</v>
      </c>
    </row>
    <row r="679" spans="1:6" hidden="1" x14ac:dyDescent="0.25">
      <c r="A679" s="668">
        <v>1</v>
      </c>
      <c r="B679" s="630" t="s">
        <v>103</v>
      </c>
      <c r="C679" s="644" t="s">
        <v>24</v>
      </c>
      <c r="D679" s="631">
        <v>49.4</v>
      </c>
      <c r="E679" s="633">
        <v>3</v>
      </c>
      <c r="F679" s="676" t="s">
        <v>3922</v>
      </c>
    </row>
    <row r="680" spans="1:6" hidden="1" x14ac:dyDescent="0.25">
      <c r="A680" s="668">
        <v>1</v>
      </c>
      <c r="B680" s="630" t="s">
        <v>586</v>
      </c>
      <c r="C680" s="644" t="s">
        <v>24</v>
      </c>
      <c r="D680" s="631">
        <v>49.4</v>
      </c>
      <c r="E680" s="633">
        <v>11</v>
      </c>
      <c r="F680" s="676" t="s">
        <v>3922</v>
      </c>
    </row>
    <row r="681" spans="1:6" hidden="1" x14ac:dyDescent="0.25">
      <c r="A681" s="668">
        <v>1</v>
      </c>
      <c r="B681" s="630" t="s">
        <v>34</v>
      </c>
      <c r="C681" s="644" t="s">
        <v>24</v>
      </c>
      <c r="D681" s="631">
        <v>49.4</v>
      </c>
      <c r="E681" s="633">
        <v>5</v>
      </c>
      <c r="F681" s="676" t="s">
        <v>3922</v>
      </c>
    </row>
    <row r="682" spans="1:6" hidden="1" x14ac:dyDescent="0.25">
      <c r="A682" s="670">
        <v>2</v>
      </c>
      <c r="B682" s="630" t="s">
        <v>103</v>
      </c>
      <c r="C682" s="644" t="s">
        <v>24</v>
      </c>
      <c r="D682" s="639">
        <v>49.9</v>
      </c>
      <c r="E682" s="633">
        <v>7</v>
      </c>
      <c r="F682" s="678" t="s">
        <v>3922</v>
      </c>
    </row>
    <row r="683" spans="1:6" hidden="1" x14ac:dyDescent="0.25">
      <c r="A683" s="670">
        <v>2</v>
      </c>
      <c r="B683" s="630" t="s">
        <v>586</v>
      </c>
      <c r="C683" s="644" t="s">
        <v>24</v>
      </c>
      <c r="D683" s="639">
        <v>49.4</v>
      </c>
      <c r="E683" s="633">
        <v>3</v>
      </c>
      <c r="F683" s="678" t="s">
        <v>3922</v>
      </c>
    </row>
    <row r="684" spans="1:6" hidden="1" x14ac:dyDescent="0.25">
      <c r="A684" s="670">
        <v>2</v>
      </c>
      <c r="B684" s="630" t="s">
        <v>34</v>
      </c>
      <c r="C684" s="644" t="s">
        <v>24</v>
      </c>
      <c r="D684" s="639">
        <v>49.9</v>
      </c>
      <c r="E684" s="633">
        <v>9</v>
      </c>
      <c r="F684" s="678" t="s">
        <v>3922</v>
      </c>
    </row>
    <row r="685" spans="1:6" hidden="1" x14ac:dyDescent="0.25">
      <c r="A685" s="670">
        <v>2</v>
      </c>
      <c r="B685" s="630" t="s">
        <v>34</v>
      </c>
      <c r="C685" s="644" t="s">
        <v>24</v>
      </c>
      <c r="D685" s="639">
        <v>49.9</v>
      </c>
      <c r="E685" s="633">
        <v>3</v>
      </c>
      <c r="F685" s="678" t="s">
        <v>3922</v>
      </c>
    </row>
    <row r="686" spans="1:6" hidden="1" x14ac:dyDescent="0.25">
      <c r="A686" s="670">
        <v>2</v>
      </c>
      <c r="B686" s="630" t="s">
        <v>103</v>
      </c>
      <c r="C686" s="644" t="s">
        <v>24</v>
      </c>
      <c r="D686" s="639">
        <v>49.4</v>
      </c>
      <c r="E686" s="633">
        <v>3</v>
      </c>
      <c r="F686" s="678" t="s">
        <v>3922</v>
      </c>
    </row>
    <row r="687" spans="1:6" hidden="1" x14ac:dyDescent="0.25">
      <c r="A687" s="670">
        <v>2</v>
      </c>
      <c r="B687" s="630" t="s">
        <v>103</v>
      </c>
      <c r="C687" s="644" t="s">
        <v>24</v>
      </c>
      <c r="D687" s="639">
        <v>49.4</v>
      </c>
      <c r="E687" s="633">
        <v>1</v>
      </c>
      <c r="F687" s="678" t="s">
        <v>3922</v>
      </c>
    </row>
    <row r="688" spans="1:6" hidden="1" x14ac:dyDescent="0.25">
      <c r="A688" s="670">
        <v>2</v>
      </c>
      <c r="B688" s="630" t="s">
        <v>103</v>
      </c>
      <c r="C688" s="644" t="s">
        <v>24</v>
      </c>
      <c r="D688" s="639">
        <v>49.4</v>
      </c>
      <c r="E688" s="633">
        <v>6</v>
      </c>
      <c r="F688" s="678" t="s">
        <v>3922</v>
      </c>
    </row>
    <row r="689" spans="1:6" hidden="1" x14ac:dyDescent="0.25">
      <c r="A689" s="670">
        <v>2</v>
      </c>
      <c r="B689" s="630" t="s">
        <v>849</v>
      </c>
      <c r="C689" s="644" t="s">
        <v>24</v>
      </c>
      <c r="D689" s="639">
        <v>49.4</v>
      </c>
      <c r="E689" s="633">
        <v>1</v>
      </c>
      <c r="F689" s="678" t="s">
        <v>3922</v>
      </c>
    </row>
    <row r="690" spans="1:6" hidden="1" x14ac:dyDescent="0.25">
      <c r="A690" s="670">
        <v>2</v>
      </c>
      <c r="B690" s="630" t="s">
        <v>586</v>
      </c>
      <c r="C690" s="644" t="s">
        <v>24</v>
      </c>
      <c r="D690" s="639">
        <v>49.4</v>
      </c>
      <c r="E690" s="633">
        <v>1</v>
      </c>
      <c r="F690" s="678" t="s">
        <v>3922</v>
      </c>
    </row>
    <row r="691" spans="1:6" hidden="1" x14ac:dyDescent="0.25">
      <c r="A691" s="670">
        <v>2</v>
      </c>
      <c r="B691" s="630" t="s">
        <v>1369</v>
      </c>
      <c r="C691" s="644" t="s">
        <v>1503</v>
      </c>
      <c r="D691" s="640">
        <v>46.67</v>
      </c>
      <c r="E691" s="633">
        <v>1</v>
      </c>
      <c r="F691" s="678" t="s">
        <v>3922</v>
      </c>
    </row>
    <row r="692" spans="1:6" hidden="1" x14ac:dyDescent="0.25">
      <c r="A692" s="670">
        <v>2</v>
      </c>
      <c r="B692" s="630" t="s">
        <v>1369</v>
      </c>
      <c r="C692" s="644" t="s">
        <v>1503</v>
      </c>
      <c r="D692" s="640">
        <v>46.67</v>
      </c>
      <c r="E692" s="633">
        <v>1</v>
      </c>
      <c r="F692" s="678" t="s">
        <v>3922</v>
      </c>
    </row>
    <row r="693" spans="1:6" hidden="1" x14ac:dyDescent="0.25">
      <c r="A693" s="668">
        <v>1</v>
      </c>
      <c r="B693" s="630" t="s">
        <v>503</v>
      </c>
      <c r="C693" s="644" t="s">
        <v>1120</v>
      </c>
      <c r="D693" s="466">
        <v>46.67</v>
      </c>
      <c r="E693" s="633">
        <v>1</v>
      </c>
      <c r="F693" s="676" t="s">
        <v>3922</v>
      </c>
    </row>
    <row r="694" spans="1:6" hidden="1" x14ac:dyDescent="0.25">
      <c r="A694" s="668">
        <v>1</v>
      </c>
      <c r="B694" s="630" t="s">
        <v>1369</v>
      </c>
      <c r="C694" s="644" t="s">
        <v>1120</v>
      </c>
      <c r="D694" s="466">
        <v>46.67</v>
      </c>
      <c r="E694" s="633">
        <v>1</v>
      </c>
      <c r="F694" s="676" t="s">
        <v>3922</v>
      </c>
    </row>
    <row r="695" spans="1:6" hidden="1" x14ac:dyDescent="0.25">
      <c r="A695" s="670">
        <v>2</v>
      </c>
      <c r="B695" s="630" t="s">
        <v>1369</v>
      </c>
      <c r="C695" s="644" t="s">
        <v>1120</v>
      </c>
      <c r="D695" s="640">
        <v>57.8</v>
      </c>
      <c r="E695" s="633">
        <v>2</v>
      </c>
      <c r="F695" s="678" t="s">
        <v>3922</v>
      </c>
    </row>
    <row r="696" spans="1:6" hidden="1" x14ac:dyDescent="0.25">
      <c r="A696" s="670">
        <v>2</v>
      </c>
      <c r="B696" s="630" t="s">
        <v>1369</v>
      </c>
      <c r="C696" s="644" t="s">
        <v>1120</v>
      </c>
      <c r="D696" s="640">
        <v>57.8</v>
      </c>
      <c r="E696" s="633">
        <v>1</v>
      </c>
      <c r="F696" s="678" t="s">
        <v>3922</v>
      </c>
    </row>
    <row r="697" spans="1:6" hidden="1" x14ac:dyDescent="0.25">
      <c r="A697" s="670">
        <v>2</v>
      </c>
      <c r="B697" s="630" t="s">
        <v>1101</v>
      </c>
      <c r="C697" s="644" t="s">
        <v>1120</v>
      </c>
      <c r="D697" s="640">
        <v>46.67</v>
      </c>
      <c r="E697" s="633">
        <v>1</v>
      </c>
      <c r="F697" s="678" t="s">
        <v>3922</v>
      </c>
    </row>
    <row r="698" spans="1:6" hidden="1" x14ac:dyDescent="0.25">
      <c r="A698" s="670">
        <v>2</v>
      </c>
      <c r="B698" s="630" t="s">
        <v>1101</v>
      </c>
      <c r="C698" s="644" t="s">
        <v>1120</v>
      </c>
      <c r="D698" s="640">
        <v>46.67</v>
      </c>
      <c r="E698" s="633">
        <v>1</v>
      </c>
      <c r="F698" s="678" t="s">
        <v>3922</v>
      </c>
    </row>
    <row r="699" spans="1:6" hidden="1" x14ac:dyDescent="0.25">
      <c r="A699" s="670">
        <v>2</v>
      </c>
      <c r="B699" s="630" t="s">
        <v>1101</v>
      </c>
      <c r="C699" s="644" t="s">
        <v>1120</v>
      </c>
      <c r="D699" s="640">
        <v>46.67</v>
      </c>
      <c r="E699" s="633">
        <v>1</v>
      </c>
      <c r="F699" s="678" t="s">
        <v>3922</v>
      </c>
    </row>
    <row r="700" spans="1:6" hidden="1" x14ac:dyDescent="0.25">
      <c r="A700" s="670">
        <v>2</v>
      </c>
      <c r="B700" s="630" t="s">
        <v>1101</v>
      </c>
      <c r="C700" s="644" t="s">
        <v>1120</v>
      </c>
      <c r="D700" s="640">
        <v>57.8</v>
      </c>
      <c r="E700" s="633">
        <v>1</v>
      </c>
      <c r="F700" s="678" t="s">
        <v>3922</v>
      </c>
    </row>
    <row r="701" spans="1:6" hidden="1" x14ac:dyDescent="0.25">
      <c r="A701" s="670">
        <v>2</v>
      </c>
      <c r="B701" s="630" t="s">
        <v>1903</v>
      </c>
      <c r="C701" s="644" t="s">
        <v>1120</v>
      </c>
      <c r="D701" s="640">
        <v>57.8</v>
      </c>
      <c r="E701" s="633">
        <v>1</v>
      </c>
      <c r="F701" s="678" t="s">
        <v>3922</v>
      </c>
    </row>
    <row r="702" spans="1:6" hidden="1" x14ac:dyDescent="0.25">
      <c r="A702" s="670">
        <v>2</v>
      </c>
      <c r="B702" s="630" t="s">
        <v>17</v>
      </c>
      <c r="C702" s="644" t="s">
        <v>2302</v>
      </c>
      <c r="D702" s="640">
        <v>38.93</v>
      </c>
      <c r="E702" s="633">
        <v>1</v>
      </c>
      <c r="F702" s="678" t="s">
        <v>3922</v>
      </c>
    </row>
    <row r="703" spans="1:6" hidden="1" x14ac:dyDescent="0.25">
      <c r="A703" s="670">
        <v>2</v>
      </c>
      <c r="B703" s="630" t="s">
        <v>17</v>
      </c>
      <c r="C703" s="644" t="s">
        <v>183</v>
      </c>
      <c r="D703" s="639">
        <v>52.12</v>
      </c>
      <c r="E703" s="633">
        <v>1</v>
      </c>
      <c r="F703" s="678" t="s">
        <v>3922</v>
      </c>
    </row>
    <row r="704" spans="1:6" hidden="1" x14ac:dyDescent="0.25">
      <c r="A704" s="670">
        <v>2</v>
      </c>
      <c r="B704" s="630" t="s">
        <v>108</v>
      </c>
      <c r="C704" s="644" t="s">
        <v>2534</v>
      </c>
      <c r="D704" s="639">
        <v>47.7</v>
      </c>
      <c r="E704" s="633">
        <v>3</v>
      </c>
      <c r="F704" s="678" t="s">
        <v>3922</v>
      </c>
    </row>
    <row r="705" spans="1:6" hidden="1" x14ac:dyDescent="0.25">
      <c r="A705" s="670">
        <v>2</v>
      </c>
      <c r="B705" s="630" t="s">
        <v>586</v>
      </c>
      <c r="C705" s="644" t="s">
        <v>2534</v>
      </c>
      <c r="D705" s="639">
        <v>47.7</v>
      </c>
      <c r="E705" s="633">
        <v>1</v>
      </c>
      <c r="F705" s="678" t="s">
        <v>3922</v>
      </c>
    </row>
    <row r="706" spans="1:6" hidden="1" x14ac:dyDescent="0.25">
      <c r="A706" s="670">
        <v>2</v>
      </c>
      <c r="B706" s="630" t="s">
        <v>586</v>
      </c>
      <c r="C706" s="644" t="s">
        <v>2534</v>
      </c>
      <c r="D706" s="639">
        <v>47.7</v>
      </c>
      <c r="E706" s="633">
        <v>3</v>
      </c>
      <c r="F706" s="678" t="s">
        <v>3922</v>
      </c>
    </row>
    <row r="707" spans="1:6" hidden="1" x14ac:dyDescent="0.25">
      <c r="A707" s="670">
        <v>2</v>
      </c>
      <c r="B707" s="630" t="s">
        <v>103</v>
      </c>
      <c r="C707" s="644" t="s">
        <v>472</v>
      </c>
      <c r="D707" s="639">
        <v>47.7</v>
      </c>
      <c r="E707" s="633">
        <v>1</v>
      </c>
      <c r="F707" s="678" t="s">
        <v>3922</v>
      </c>
    </row>
    <row r="708" spans="1:6" hidden="1" x14ac:dyDescent="0.25">
      <c r="A708" s="670">
        <v>2</v>
      </c>
      <c r="B708" s="630" t="s">
        <v>18</v>
      </c>
      <c r="C708" s="644" t="s">
        <v>472</v>
      </c>
      <c r="D708" s="639">
        <v>47.7</v>
      </c>
      <c r="E708" s="633">
        <v>1</v>
      </c>
      <c r="F708" s="678" t="s">
        <v>3922</v>
      </c>
    </row>
    <row r="709" spans="1:6" hidden="1" x14ac:dyDescent="0.25">
      <c r="A709" s="670">
        <v>2</v>
      </c>
      <c r="B709" s="630" t="s">
        <v>849</v>
      </c>
      <c r="C709" s="644" t="s">
        <v>472</v>
      </c>
      <c r="D709" s="639">
        <v>47.7</v>
      </c>
      <c r="E709" s="633">
        <v>1</v>
      </c>
      <c r="F709" s="678" t="s">
        <v>3922</v>
      </c>
    </row>
    <row r="710" spans="1:6" hidden="1" x14ac:dyDescent="0.25">
      <c r="A710" s="670">
        <v>2</v>
      </c>
      <c r="B710" s="630" t="s">
        <v>1101</v>
      </c>
      <c r="C710" s="644" t="s">
        <v>472</v>
      </c>
      <c r="D710" s="639">
        <v>47.7</v>
      </c>
      <c r="E710" s="633">
        <v>1</v>
      </c>
      <c r="F710" s="678" t="s">
        <v>3922</v>
      </c>
    </row>
    <row r="711" spans="1:6" hidden="1" x14ac:dyDescent="0.25">
      <c r="A711" s="670">
        <v>2</v>
      </c>
      <c r="B711" s="630" t="s">
        <v>1101</v>
      </c>
      <c r="C711" s="644" t="s">
        <v>472</v>
      </c>
      <c r="D711" s="639">
        <v>47.7</v>
      </c>
      <c r="E711" s="633">
        <v>3</v>
      </c>
      <c r="F711" s="678" t="s">
        <v>3922</v>
      </c>
    </row>
    <row r="712" spans="1:6" hidden="1" x14ac:dyDescent="0.25">
      <c r="A712" s="670">
        <v>2</v>
      </c>
      <c r="B712" s="635" t="s">
        <v>2825</v>
      </c>
      <c r="C712" s="645" t="s">
        <v>2826</v>
      </c>
      <c r="D712" s="640">
        <v>65.77</v>
      </c>
      <c r="E712" s="633">
        <v>2</v>
      </c>
      <c r="F712" s="678" t="s">
        <v>3922</v>
      </c>
    </row>
    <row r="713" spans="1:6" hidden="1" x14ac:dyDescent="0.25">
      <c r="A713" s="670">
        <v>2</v>
      </c>
      <c r="B713" s="630" t="s">
        <v>3615</v>
      </c>
      <c r="C713" s="644" t="s">
        <v>3616</v>
      </c>
      <c r="D713" s="640">
        <v>20.27</v>
      </c>
      <c r="E713" s="633">
        <v>11</v>
      </c>
      <c r="F713" s="678" t="s">
        <v>3922</v>
      </c>
    </row>
    <row r="714" spans="1:6" hidden="1" x14ac:dyDescent="0.25">
      <c r="A714" s="668">
        <v>1</v>
      </c>
      <c r="B714" s="630" t="s">
        <v>791</v>
      </c>
      <c r="C714" s="644" t="s">
        <v>1062</v>
      </c>
      <c r="D714" s="466">
        <v>31.6</v>
      </c>
      <c r="E714" s="633">
        <v>2</v>
      </c>
      <c r="F714" s="676" t="s">
        <v>3922</v>
      </c>
    </row>
    <row r="715" spans="1:6" hidden="1" x14ac:dyDescent="0.25">
      <c r="A715" s="668">
        <v>1</v>
      </c>
      <c r="B715" s="630" t="s">
        <v>1653</v>
      </c>
      <c r="C715" s="644" t="s">
        <v>70</v>
      </c>
      <c r="D715" s="631">
        <v>127.55</v>
      </c>
      <c r="E715" s="633">
        <v>1</v>
      </c>
      <c r="F715" s="676" t="s">
        <v>3922</v>
      </c>
    </row>
    <row r="716" spans="1:6" hidden="1" x14ac:dyDescent="0.25">
      <c r="A716" s="668">
        <v>1</v>
      </c>
      <c r="B716" s="630" t="s">
        <v>1653</v>
      </c>
      <c r="C716" s="644" t="s">
        <v>68</v>
      </c>
      <c r="D716" s="631">
        <v>127.55</v>
      </c>
      <c r="E716" s="633">
        <v>2</v>
      </c>
      <c r="F716" s="676" t="s">
        <v>3922</v>
      </c>
    </row>
    <row r="717" spans="1:6" hidden="1" x14ac:dyDescent="0.25">
      <c r="A717" s="668">
        <v>1</v>
      </c>
      <c r="B717" s="630" t="s">
        <v>1653</v>
      </c>
      <c r="C717" s="644" t="s">
        <v>71</v>
      </c>
      <c r="D717" s="631">
        <v>127.55</v>
      </c>
      <c r="E717" s="633">
        <v>1</v>
      </c>
      <c r="F717" s="676" t="s">
        <v>3922</v>
      </c>
    </row>
    <row r="718" spans="1:6" hidden="1" x14ac:dyDescent="0.25">
      <c r="A718" s="668">
        <v>1</v>
      </c>
      <c r="B718" s="630" t="s">
        <v>1653</v>
      </c>
      <c r="C718" s="644" t="s">
        <v>69</v>
      </c>
      <c r="D718" s="631">
        <v>127.55</v>
      </c>
      <c r="E718" s="633">
        <v>2</v>
      </c>
      <c r="F718" s="676" t="s">
        <v>3922</v>
      </c>
    </row>
    <row r="719" spans="1:6" hidden="1" x14ac:dyDescent="0.25">
      <c r="A719" s="668">
        <v>1</v>
      </c>
      <c r="B719" s="630" t="s">
        <v>1327</v>
      </c>
      <c r="C719" s="644" t="s">
        <v>1331</v>
      </c>
      <c r="D719" s="466">
        <v>24.92</v>
      </c>
      <c r="E719" s="633">
        <v>4</v>
      </c>
      <c r="F719" s="676" t="s">
        <v>3922</v>
      </c>
    </row>
    <row r="720" spans="1:6" hidden="1" x14ac:dyDescent="0.25">
      <c r="A720" s="670">
        <v>2</v>
      </c>
      <c r="B720" s="630" t="s">
        <v>1327</v>
      </c>
      <c r="C720" s="644" t="s">
        <v>1328</v>
      </c>
      <c r="D720" s="639">
        <v>24.92</v>
      </c>
      <c r="E720" s="633">
        <v>1</v>
      </c>
      <c r="F720" s="678" t="s">
        <v>3922</v>
      </c>
    </row>
    <row r="721" spans="1:6" hidden="1" x14ac:dyDescent="0.25">
      <c r="A721" s="668">
        <v>1</v>
      </c>
      <c r="B721" s="630" t="s">
        <v>3016</v>
      </c>
      <c r="C721" s="630" t="s">
        <v>3031</v>
      </c>
      <c r="D721" s="466">
        <v>4</v>
      </c>
      <c r="E721" s="632">
        <v>6</v>
      </c>
      <c r="F721" s="680"/>
    </row>
    <row r="722" spans="1:6" hidden="1" x14ac:dyDescent="0.25">
      <c r="A722" s="670">
        <v>2</v>
      </c>
      <c r="B722" s="630" t="s">
        <v>2334</v>
      </c>
      <c r="C722" s="644" t="s">
        <v>2340</v>
      </c>
      <c r="D722" s="640">
        <v>4.05</v>
      </c>
      <c r="E722" s="641">
        <v>223</v>
      </c>
      <c r="F722" s="678" t="s">
        <v>3922</v>
      </c>
    </row>
    <row r="723" spans="1:6" hidden="1" x14ac:dyDescent="0.25">
      <c r="A723" s="670">
        <v>2</v>
      </c>
      <c r="B723" s="630" t="s">
        <v>2334</v>
      </c>
      <c r="C723" s="644" t="s">
        <v>2340</v>
      </c>
      <c r="D723" s="640">
        <v>4.05</v>
      </c>
      <c r="E723" s="641">
        <v>6</v>
      </c>
      <c r="F723" s="678" t="s">
        <v>3922</v>
      </c>
    </row>
    <row r="724" spans="1:6" hidden="1" x14ac:dyDescent="0.25">
      <c r="A724" s="668">
        <v>1</v>
      </c>
      <c r="B724" s="630" t="s">
        <v>3143</v>
      </c>
      <c r="C724" s="644" t="s">
        <v>3144</v>
      </c>
      <c r="D724" s="466">
        <v>18.149999999999999</v>
      </c>
      <c r="E724" s="633">
        <v>2</v>
      </c>
      <c r="F724" s="676" t="s">
        <v>3922</v>
      </c>
    </row>
    <row r="725" spans="1:6" hidden="1" x14ac:dyDescent="0.25">
      <c r="A725" s="668">
        <v>1</v>
      </c>
      <c r="B725" s="630" t="s">
        <v>97</v>
      </c>
      <c r="C725" s="644" t="s">
        <v>98</v>
      </c>
      <c r="D725" s="631">
        <v>2.09</v>
      </c>
      <c r="E725" s="633">
        <v>29</v>
      </c>
      <c r="F725" s="676" t="s">
        <v>3922</v>
      </c>
    </row>
    <row r="726" spans="1:6" hidden="1" x14ac:dyDescent="0.25">
      <c r="A726" s="670">
        <v>2</v>
      </c>
      <c r="B726" s="630" t="s">
        <v>1513</v>
      </c>
      <c r="C726" s="644" t="s">
        <v>2093</v>
      </c>
      <c r="D726" s="639">
        <v>45.64</v>
      </c>
      <c r="E726" s="633">
        <v>2</v>
      </c>
      <c r="F726" s="678" t="s">
        <v>3922</v>
      </c>
    </row>
    <row r="727" spans="1:6" hidden="1" x14ac:dyDescent="0.25">
      <c r="A727" s="670">
        <v>2</v>
      </c>
      <c r="B727" s="630" t="s">
        <v>1011</v>
      </c>
      <c r="C727" s="644" t="s">
        <v>1012</v>
      </c>
      <c r="D727" s="639">
        <v>45.64</v>
      </c>
      <c r="E727" s="633">
        <v>1</v>
      </c>
      <c r="F727" s="678" t="s">
        <v>3922</v>
      </c>
    </row>
    <row r="728" spans="1:6" hidden="1" x14ac:dyDescent="0.25">
      <c r="A728" s="670">
        <v>2</v>
      </c>
      <c r="B728" s="630" t="s">
        <v>194</v>
      </c>
      <c r="C728" s="644" t="s">
        <v>193</v>
      </c>
      <c r="D728" s="639">
        <v>45.09</v>
      </c>
      <c r="E728" s="633">
        <v>4</v>
      </c>
      <c r="F728" s="678" t="s">
        <v>3922</v>
      </c>
    </row>
    <row r="729" spans="1:6" hidden="1" x14ac:dyDescent="0.25">
      <c r="A729" s="668">
        <v>1</v>
      </c>
      <c r="B729" s="630" t="s">
        <v>1414</v>
      </c>
      <c r="C729" s="644" t="s">
        <v>1448</v>
      </c>
      <c r="D729" s="466">
        <v>33.18</v>
      </c>
      <c r="E729" s="633">
        <v>1</v>
      </c>
      <c r="F729" s="676" t="s">
        <v>3922</v>
      </c>
    </row>
    <row r="730" spans="1:6" hidden="1" x14ac:dyDescent="0.25">
      <c r="A730" s="670">
        <v>2</v>
      </c>
      <c r="B730" s="630" t="s">
        <v>1466</v>
      </c>
      <c r="C730" s="644" t="s">
        <v>1469</v>
      </c>
      <c r="D730" s="640">
        <v>33.18</v>
      </c>
      <c r="E730" s="633">
        <v>1</v>
      </c>
      <c r="F730" s="678" t="s">
        <v>3922</v>
      </c>
    </row>
    <row r="731" spans="1:6" hidden="1" x14ac:dyDescent="0.25">
      <c r="A731" s="670">
        <v>2</v>
      </c>
      <c r="B731" s="630" t="s">
        <v>1466</v>
      </c>
      <c r="C731" s="644" t="s">
        <v>921</v>
      </c>
      <c r="D731" s="640">
        <v>33.18</v>
      </c>
      <c r="E731" s="633">
        <v>1</v>
      </c>
      <c r="F731" s="678" t="s">
        <v>3922</v>
      </c>
    </row>
    <row r="732" spans="1:6" hidden="1" x14ac:dyDescent="0.25">
      <c r="A732" s="668">
        <v>1</v>
      </c>
      <c r="B732" s="630" t="s">
        <v>915</v>
      </c>
      <c r="C732" s="644" t="s">
        <v>927</v>
      </c>
      <c r="D732" s="631">
        <v>32.85</v>
      </c>
      <c r="E732" s="633">
        <v>4</v>
      </c>
      <c r="F732" s="676" t="s">
        <v>3922</v>
      </c>
    </row>
    <row r="733" spans="1:6" hidden="1" x14ac:dyDescent="0.25">
      <c r="A733" s="668">
        <v>1</v>
      </c>
      <c r="B733" s="630" t="s">
        <v>857</v>
      </c>
      <c r="C733" s="644" t="s">
        <v>858</v>
      </c>
      <c r="D733" s="466">
        <v>32.590000000000003</v>
      </c>
      <c r="E733" s="633">
        <v>3</v>
      </c>
      <c r="F733" s="676" t="s">
        <v>3922</v>
      </c>
    </row>
    <row r="734" spans="1:6" hidden="1" x14ac:dyDescent="0.25">
      <c r="A734" s="668">
        <v>1</v>
      </c>
      <c r="B734" s="630" t="s">
        <v>857</v>
      </c>
      <c r="C734" s="644" t="s">
        <v>861</v>
      </c>
      <c r="D734" s="631">
        <v>32.85</v>
      </c>
      <c r="E734" s="633">
        <v>3</v>
      </c>
      <c r="F734" s="676" t="s">
        <v>3922</v>
      </c>
    </row>
    <row r="735" spans="1:6" hidden="1" x14ac:dyDescent="0.25">
      <c r="A735" s="668">
        <v>1</v>
      </c>
      <c r="B735" s="630" t="s">
        <v>1414</v>
      </c>
      <c r="C735" s="644" t="s">
        <v>1444</v>
      </c>
      <c r="D735" s="466">
        <v>33.18</v>
      </c>
      <c r="E735" s="633">
        <v>2</v>
      </c>
      <c r="F735" s="676" t="s">
        <v>3922</v>
      </c>
    </row>
    <row r="736" spans="1:6" hidden="1" x14ac:dyDescent="0.25">
      <c r="A736" s="670">
        <v>2</v>
      </c>
      <c r="B736" s="630" t="s">
        <v>1414</v>
      </c>
      <c r="C736" s="644" t="s">
        <v>1444</v>
      </c>
      <c r="D736" s="640">
        <v>30.12</v>
      </c>
      <c r="E736" s="633">
        <v>2</v>
      </c>
      <c r="F736" s="678" t="s">
        <v>3922</v>
      </c>
    </row>
    <row r="737" spans="1:6" hidden="1" x14ac:dyDescent="0.25">
      <c r="A737" s="670">
        <v>2</v>
      </c>
      <c r="B737" s="630" t="s">
        <v>82</v>
      </c>
      <c r="C737" s="644" t="s">
        <v>575</v>
      </c>
      <c r="D737" s="639">
        <v>32.54</v>
      </c>
      <c r="E737" s="633">
        <v>1</v>
      </c>
      <c r="F737" s="678" t="s">
        <v>3922</v>
      </c>
    </row>
    <row r="738" spans="1:6" hidden="1" x14ac:dyDescent="0.25">
      <c r="A738" s="670">
        <v>2</v>
      </c>
      <c r="B738" s="630" t="s">
        <v>857</v>
      </c>
      <c r="C738" s="644" t="s">
        <v>575</v>
      </c>
      <c r="D738" s="640">
        <v>32.54</v>
      </c>
      <c r="E738" s="633">
        <v>1</v>
      </c>
      <c r="F738" s="678" t="s">
        <v>3922</v>
      </c>
    </row>
    <row r="739" spans="1:6" hidden="1" x14ac:dyDescent="0.25">
      <c r="A739" s="670">
        <v>2</v>
      </c>
      <c r="B739" s="630" t="s">
        <v>915</v>
      </c>
      <c r="C739" s="644" t="s">
        <v>923</v>
      </c>
      <c r="D739" s="639">
        <v>32.85</v>
      </c>
      <c r="E739" s="633">
        <v>1</v>
      </c>
      <c r="F739" s="678" t="s">
        <v>3922</v>
      </c>
    </row>
    <row r="740" spans="1:6" hidden="1" x14ac:dyDescent="0.25">
      <c r="A740" s="668">
        <v>1</v>
      </c>
      <c r="B740" s="630" t="s">
        <v>857</v>
      </c>
      <c r="C740" s="644" t="s">
        <v>544</v>
      </c>
      <c r="D740" s="466">
        <v>33.18</v>
      </c>
      <c r="E740" s="633">
        <v>1</v>
      </c>
      <c r="F740" s="676" t="s">
        <v>3922</v>
      </c>
    </row>
    <row r="741" spans="1:6" hidden="1" x14ac:dyDescent="0.25">
      <c r="A741" s="668">
        <v>1</v>
      </c>
      <c r="B741" s="630" t="s">
        <v>1466</v>
      </c>
      <c r="C741" s="644" t="s">
        <v>544</v>
      </c>
      <c r="D741" s="466">
        <v>33.200000000000003</v>
      </c>
      <c r="E741" s="633">
        <v>3</v>
      </c>
      <c r="F741" s="676" t="s">
        <v>3922</v>
      </c>
    </row>
    <row r="742" spans="1:6" hidden="1" x14ac:dyDescent="0.25">
      <c r="A742" s="670">
        <v>2</v>
      </c>
      <c r="B742" s="630" t="s">
        <v>915</v>
      </c>
      <c r="C742" s="644" t="s">
        <v>544</v>
      </c>
      <c r="D742" s="639">
        <v>32.85</v>
      </c>
      <c r="E742" s="633">
        <v>1</v>
      </c>
      <c r="F742" s="678" t="s">
        <v>3922</v>
      </c>
    </row>
    <row r="743" spans="1:6" hidden="1" x14ac:dyDescent="0.25">
      <c r="A743" s="670">
        <v>2</v>
      </c>
      <c r="B743" s="630" t="s">
        <v>1414</v>
      </c>
      <c r="C743" s="644" t="s">
        <v>544</v>
      </c>
      <c r="D743" s="639">
        <v>32.54</v>
      </c>
      <c r="E743" s="633">
        <v>1</v>
      </c>
      <c r="F743" s="678" t="s">
        <v>3922</v>
      </c>
    </row>
    <row r="744" spans="1:6" hidden="1" x14ac:dyDescent="0.25">
      <c r="A744" s="670">
        <v>2</v>
      </c>
      <c r="B744" s="630" t="s">
        <v>857</v>
      </c>
      <c r="C744" s="644" t="s">
        <v>953</v>
      </c>
      <c r="D744" s="639">
        <v>53.5</v>
      </c>
      <c r="E744" s="633">
        <v>1</v>
      </c>
      <c r="F744" s="678" t="s">
        <v>3922</v>
      </c>
    </row>
    <row r="745" spans="1:6" hidden="1" x14ac:dyDescent="0.25">
      <c r="A745" s="670">
        <v>2</v>
      </c>
      <c r="B745" s="630" t="s">
        <v>1165</v>
      </c>
      <c r="C745" s="644" t="s">
        <v>953</v>
      </c>
      <c r="D745" s="639">
        <v>53.5</v>
      </c>
      <c r="E745" s="633">
        <v>1</v>
      </c>
      <c r="F745" s="678" t="s">
        <v>3922</v>
      </c>
    </row>
    <row r="746" spans="1:6" hidden="1" x14ac:dyDescent="0.25">
      <c r="A746" s="670">
        <v>2</v>
      </c>
      <c r="B746" s="630" t="s">
        <v>915</v>
      </c>
      <c r="C746" s="644" t="s">
        <v>484</v>
      </c>
      <c r="D746" s="639">
        <v>53.5</v>
      </c>
      <c r="E746" s="633">
        <v>1</v>
      </c>
      <c r="F746" s="678" t="s">
        <v>3922</v>
      </c>
    </row>
    <row r="747" spans="1:6" hidden="1" x14ac:dyDescent="0.25">
      <c r="A747" s="670">
        <v>2</v>
      </c>
      <c r="B747" s="630" t="s">
        <v>915</v>
      </c>
      <c r="C747" s="644" t="s">
        <v>919</v>
      </c>
      <c r="D747" s="639">
        <v>53.5</v>
      </c>
      <c r="E747" s="633">
        <v>1</v>
      </c>
      <c r="F747" s="678" t="s">
        <v>3922</v>
      </c>
    </row>
    <row r="748" spans="1:6" hidden="1" x14ac:dyDescent="0.25">
      <c r="A748" s="670">
        <v>2</v>
      </c>
      <c r="B748" s="630" t="s">
        <v>915</v>
      </c>
      <c r="C748" s="644" t="s">
        <v>919</v>
      </c>
      <c r="D748" s="639">
        <v>53.5</v>
      </c>
      <c r="E748" s="633">
        <v>1</v>
      </c>
      <c r="F748" s="678" t="s">
        <v>3922</v>
      </c>
    </row>
    <row r="749" spans="1:6" hidden="1" x14ac:dyDescent="0.25">
      <c r="A749" s="670">
        <v>2</v>
      </c>
      <c r="B749" s="630" t="s">
        <v>915</v>
      </c>
      <c r="C749" s="644" t="s">
        <v>919</v>
      </c>
      <c r="D749" s="639">
        <v>53.5</v>
      </c>
      <c r="E749" s="633">
        <v>1</v>
      </c>
      <c r="F749" s="678" t="s">
        <v>3922</v>
      </c>
    </row>
    <row r="750" spans="1:6" hidden="1" x14ac:dyDescent="0.25">
      <c r="A750" s="670">
        <v>2</v>
      </c>
      <c r="B750" s="630" t="s">
        <v>915</v>
      </c>
      <c r="C750" s="644" t="s">
        <v>919</v>
      </c>
      <c r="D750" s="640">
        <v>26.75</v>
      </c>
      <c r="E750" s="633">
        <v>1</v>
      </c>
      <c r="F750" s="678" t="s">
        <v>3922</v>
      </c>
    </row>
    <row r="751" spans="1:6" hidden="1" x14ac:dyDescent="0.25">
      <c r="A751" s="670">
        <v>2</v>
      </c>
      <c r="B751" s="630" t="s">
        <v>1165</v>
      </c>
      <c r="C751" s="644" t="s">
        <v>919</v>
      </c>
      <c r="D751" s="639">
        <v>53.5</v>
      </c>
      <c r="E751" s="633">
        <v>1</v>
      </c>
      <c r="F751" s="678" t="s">
        <v>3922</v>
      </c>
    </row>
    <row r="752" spans="1:6" hidden="1" x14ac:dyDescent="0.25">
      <c r="A752" s="670">
        <v>2</v>
      </c>
      <c r="B752" s="630" t="s">
        <v>915</v>
      </c>
      <c r="C752" s="644" t="s">
        <v>931</v>
      </c>
      <c r="D752" s="639">
        <v>53.5</v>
      </c>
      <c r="E752" s="633">
        <v>1</v>
      </c>
      <c r="F752" s="678" t="s">
        <v>3922</v>
      </c>
    </row>
    <row r="753" spans="1:6" hidden="1" x14ac:dyDescent="0.25">
      <c r="A753" s="670">
        <v>2</v>
      </c>
      <c r="B753" s="630" t="s">
        <v>857</v>
      </c>
      <c r="C753" s="644" t="s">
        <v>931</v>
      </c>
      <c r="D753" s="639">
        <v>53.5</v>
      </c>
      <c r="E753" s="633">
        <v>1</v>
      </c>
      <c r="F753" s="678" t="s">
        <v>3922</v>
      </c>
    </row>
    <row r="754" spans="1:6" hidden="1" x14ac:dyDescent="0.25">
      <c r="A754" s="670">
        <v>2</v>
      </c>
      <c r="B754" s="630" t="s">
        <v>533</v>
      </c>
      <c r="C754" s="644" t="s">
        <v>931</v>
      </c>
      <c r="D754" s="639">
        <v>53.5</v>
      </c>
      <c r="E754" s="633">
        <v>1</v>
      </c>
      <c r="F754" s="678" t="s">
        <v>3922</v>
      </c>
    </row>
    <row r="755" spans="1:6" hidden="1" x14ac:dyDescent="0.25">
      <c r="A755" s="670">
        <v>2</v>
      </c>
      <c r="B755" s="630" t="s">
        <v>857</v>
      </c>
      <c r="C755" s="644" t="s">
        <v>931</v>
      </c>
      <c r="D755" s="639">
        <v>53.5</v>
      </c>
      <c r="E755" s="633">
        <v>1</v>
      </c>
      <c r="F755" s="678" t="s">
        <v>3922</v>
      </c>
    </row>
    <row r="756" spans="1:6" hidden="1" x14ac:dyDescent="0.25">
      <c r="A756" s="670">
        <v>2</v>
      </c>
      <c r="B756" s="635" t="s">
        <v>2589</v>
      </c>
      <c r="C756" s="645" t="s">
        <v>2591</v>
      </c>
      <c r="D756" s="640">
        <v>34.89</v>
      </c>
      <c r="E756" s="633">
        <v>4</v>
      </c>
      <c r="F756" s="678" t="s">
        <v>3922</v>
      </c>
    </row>
    <row r="757" spans="1:6" hidden="1" x14ac:dyDescent="0.25">
      <c r="A757" s="668">
        <v>1</v>
      </c>
      <c r="B757" s="630" t="s">
        <v>1390</v>
      </c>
      <c r="C757" s="644" t="s">
        <v>1392</v>
      </c>
      <c r="D757" s="466">
        <v>26.62</v>
      </c>
      <c r="E757" s="633">
        <v>1</v>
      </c>
      <c r="F757" s="676" t="s">
        <v>3922</v>
      </c>
    </row>
    <row r="758" spans="1:6" hidden="1" x14ac:dyDescent="0.25">
      <c r="A758" s="668">
        <v>1</v>
      </c>
      <c r="B758" s="630" t="s">
        <v>1390</v>
      </c>
      <c r="C758" s="644" t="s">
        <v>2568</v>
      </c>
      <c r="D758" s="466">
        <v>26.62</v>
      </c>
      <c r="E758" s="633">
        <v>1</v>
      </c>
      <c r="F758" s="676" t="s">
        <v>3922</v>
      </c>
    </row>
    <row r="759" spans="1:6" hidden="1" x14ac:dyDescent="0.25">
      <c r="A759" s="670">
        <v>2</v>
      </c>
      <c r="B759" s="630" t="s">
        <v>1587</v>
      </c>
      <c r="C759" s="644" t="s">
        <v>2811</v>
      </c>
      <c r="D759" s="640">
        <v>30.2</v>
      </c>
      <c r="E759" s="633">
        <v>1</v>
      </c>
      <c r="F759" s="678" t="s">
        <v>3922</v>
      </c>
    </row>
    <row r="760" spans="1:6" hidden="1" x14ac:dyDescent="0.25">
      <c r="A760" s="668">
        <v>1</v>
      </c>
      <c r="B760" s="630" t="s">
        <v>1390</v>
      </c>
      <c r="C760" s="644" t="s">
        <v>1389</v>
      </c>
      <c r="D760" s="466">
        <v>26.62</v>
      </c>
      <c r="E760" s="633">
        <v>1</v>
      </c>
      <c r="F760" s="676" t="s">
        <v>3922</v>
      </c>
    </row>
    <row r="761" spans="1:6" hidden="1" x14ac:dyDescent="0.25">
      <c r="A761" s="668">
        <v>1</v>
      </c>
      <c r="B761" s="630" t="s">
        <v>2142</v>
      </c>
      <c r="C761" s="644" t="s">
        <v>2231</v>
      </c>
      <c r="D761" s="466">
        <v>11.72</v>
      </c>
      <c r="E761" s="632">
        <v>1</v>
      </c>
      <c r="F761" s="676" t="s">
        <v>3922</v>
      </c>
    </row>
    <row r="762" spans="1:6" hidden="1" x14ac:dyDescent="0.25">
      <c r="A762" s="670">
        <v>2</v>
      </c>
      <c r="B762" s="630" t="s">
        <v>1178</v>
      </c>
      <c r="C762" s="644" t="s">
        <v>1179</v>
      </c>
      <c r="D762" s="639">
        <v>14.83</v>
      </c>
      <c r="E762" s="633">
        <v>1</v>
      </c>
      <c r="F762" s="678" t="s">
        <v>3922</v>
      </c>
    </row>
    <row r="763" spans="1:6" hidden="1" x14ac:dyDescent="0.25">
      <c r="A763" s="668">
        <v>1</v>
      </c>
      <c r="B763" s="630" t="s">
        <v>2142</v>
      </c>
      <c r="C763" s="644" t="s">
        <v>2230</v>
      </c>
      <c r="D763" s="466">
        <v>11.72</v>
      </c>
      <c r="E763" s="632">
        <v>1</v>
      </c>
      <c r="F763" s="676" t="s">
        <v>3922</v>
      </c>
    </row>
    <row r="764" spans="1:6" hidden="1" x14ac:dyDescent="0.25">
      <c r="A764" s="668">
        <v>1</v>
      </c>
      <c r="B764" s="630" t="s">
        <v>43</v>
      </c>
      <c r="C764" s="644" t="s">
        <v>3888</v>
      </c>
      <c r="D764" s="631">
        <v>14.61</v>
      </c>
      <c r="E764" s="633">
        <v>2</v>
      </c>
      <c r="F764" s="676" t="s">
        <v>3922</v>
      </c>
    </row>
    <row r="765" spans="1:6" hidden="1" x14ac:dyDescent="0.25">
      <c r="A765" s="668">
        <v>1</v>
      </c>
      <c r="B765" s="630" t="s">
        <v>600</v>
      </c>
      <c r="C765" s="644" t="s">
        <v>1659</v>
      </c>
      <c r="D765" s="631">
        <v>14.07</v>
      </c>
      <c r="E765" s="633">
        <v>11</v>
      </c>
      <c r="F765" s="676" t="s">
        <v>3922</v>
      </c>
    </row>
    <row r="766" spans="1:6" hidden="1" x14ac:dyDescent="0.25">
      <c r="A766" s="670">
        <v>2</v>
      </c>
      <c r="B766" s="630" t="s">
        <v>600</v>
      </c>
      <c r="C766" s="644" t="s">
        <v>433</v>
      </c>
      <c r="D766" s="639">
        <v>65</v>
      </c>
      <c r="E766" s="633">
        <v>1</v>
      </c>
      <c r="F766" s="678" t="s">
        <v>3922</v>
      </c>
    </row>
    <row r="767" spans="1:6" hidden="1" x14ac:dyDescent="0.25">
      <c r="A767" s="668">
        <v>1</v>
      </c>
      <c r="B767" s="630" t="s">
        <v>43</v>
      </c>
      <c r="C767" s="644" t="s">
        <v>42</v>
      </c>
      <c r="D767" s="631">
        <v>14.61</v>
      </c>
      <c r="E767" s="633">
        <v>8</v>
      </c>
      <c r="F767" s="676" t="s">
        <v>3922</v>
      </c>
    </row>
    <row r="768" spans="1:6" hidden="1" x14ac:dyDescent="0.25">
      <c r="A768" s="668">
        <v>1</v>
      </c>
      <c r="B768" s="630" t="s">
        <v>43</v>
      </c>
      <c r="C768" s="644" t="s">
        <v>42</v>
      </c>
      <c r="D768" s="631">
        <v>14.61</v>
      </c>
      <c r="E768" s="633">
        <v>6</v>
      </c>
      <c r="F768" s="676" t="s">
        <v>3922</v>
      </c>
    </row>
    <row r="769" spans="1:6" hidden="1" x14ac:dyDescent="0.25">
      <c r="A769" s="674">
        <v>1</v>
      </c>
      <c r="B769" s="635" t="s">
        <v>80</v>
      </c>
      <c r="C769" s="645" t="s">
        <v>129</v>
      </c>
      <c r="D769" s="636">
        <v>18.989999999999998</v>
      </c>
      <c r="E769" s="633">
        <v>1</v>
      </c>
      <c r="F769" s="676" t="s">
        <v>3922</v>
      </c>
    </row>
    <row r="770" spans="1:6" hidden="1" x14ac:dyDescent="0.25">
      <c r="A770" s="668">
        <v>1</v>
      </c>
      <c r="B770" s="630" t="s">
        <v>732</v>
      </c>
      <c r="C770" s="644" t="s">
        <v>1657</v>
      </c>
      <c r="D770" s="631">
        <v>15.27</v>
      </c>
      <c r="E770" s="633">
        <v>2</v>
      </c>
      <c r="F770" s="676" t="s">
        <v>3922</v>
      </c>
    </row>
    <row r="771" spans="1:6" hidden="1" x14ac:dyDescent="0.25">
      <c r="A771" s="668">
        <v>1</v>
      </c>
      <c r="B771" s="630" t="s">
        <v>80</v>
      </c>
      <c r="C771" s="644" t="s">
        <v>117</v>
      </c>
      <c r="D771" s="631">
        <v>19.2</v>
      </c>
      <c r="E771" s="633">
        <v>1</v>
      </c>
      <c r="F771" s="676" t="s">
        <v>3922</v>
      </c>
    </row>
    <row r="772" spans="1:6" hidden="1" x14ac:dyDescent="0.25">
      <c r="A772" s="668">
        <v>1</v>
      </c>
      <c r="B772" s="630" t="s">
        <v>490</v>
      </c>
      <c r="C772" s="644" t="s">
        <v>491</v>
      </c>
      <c r="D772" s="631">
        <v>13.42</v>
      </c>
      <c r="E772" s="633">
        <v>1</v>
      </c>
      <c r="F772" s="676" t="s">
        <v>3922</v>
      </c>
    </row>
    <row r="773" spans="1:6" hidden="1" x14ac:dyDescent="0.25">
      <c r="A773" s="670">
        <v>2</v>
      </c>
      <c r="B773" s="635" t="s">
        <v>3503</v>
      </c>
      <c r="C773" s="645" t="s">
        <v>3504</v>
      </c>
      <c r="D773" s="640">
        <v>31.5</v>
      </c>
      <c r="E773" s="633">
        <v>4</v>
      </c>
      <c r="F773" s="678" t="s">
        <v>3922</v>
      </c>
    </row>
    <row r="774" spans="1:6" hidden="1" x14ac:dyDescent="0.25">
      <c r="A774" s="668">
        <v>1</v>
      </c>
      <c r="B774" s="630" t="s">
        <v>1654</v>
      </c>
      <c r="C774" s="644" t="s">
        <v>428</v>
      </c>
      <c r="D774" s="631">
        <v>33.08</v>
      </c>
      <c r="E774" s="633">
        <v>1</v>
      </c>
      <c r="F774" s="676" t="s">
        <v>3922</v>
      </c>
    </row>
    <row r="775" spans="1:6" hidden="1" x14ac:dyDescent="0.25">
      <c r="A775" s="668">
        <v>1</v>
      </c>
      <c r="B775" s="630" t="s">
        <v>551</v>
      </c>
      <c r="C775" s="644" t="s">
        <v>591</v>
      </c>
      <c r="D775" s="631">
        <v>10.82</v>
      </c>
      <c r="E775" s="633">
        <v>1</v>
      </c>
      <c r="F775" s="676" t="s">
        <v>3922</v>
      </c>
    </row>
    <row r="776" spans="1:6" hidden="1" x14ac:dyDescent="0.25">
      <c r="A776" s="670">
        <v>2</v>
      </c>
      <c r="B776" s="630" t="s">
        <v>551</v>
      </c>
      <c r="C776" s="644" t="s">
        <v>591</v>
      </c>
      <c r="D776" s="639">
        <v>10.82</v>
      </c>
      <c r="E776" s="633">
        <v>2</v>
      </c>
      <c r="F776" s="678" t="s">
        <v>3922</v>
      </c>
    </row>
    <row r="777" spans="1:6" hidden="1" x14ac:dyDescent="0.25">
      <c r="A777" s="670">
        <v>2</v>
      </c>
      <c r="B777" s="630" t="s">
        <v>551</v>
      </c>
      <c r="C777" s="644" t="s">
        <v>590</v>
      </c>
      <c r="D777" s="639">
        <v>10.82</v>
      </c>
      <c r="E777" s="633">
        <v>3</v>
      </c>
      <c r="F777" s="678" t="s">
        <v>3922</v>
      </c>
    </row>
    <row r="778" spans="1:6" hidden="1" x14ac:dyDescent="0.25">
      <c r="A778" s="670">
        <v>2</v>
      </c>
      <c r="B778" s="630" t="s">
        <v>551</v>
      </c>
      <c r="C778" s="644" t="s">
        <v>590</v>
      </c>
      <c r="D778" s="639">
        <v>10.82</v>
      </c>
      <c r="E778" s="633">
        <v>2</v>
      </c>
      <c r="F778" s="678" t="s">
        <v>3922</v>
      </c>
    </row>
    <row r="779" spans="1:6" hidden="1" x14ac:dyDescent="0.25">
      <c r="A779" s="668">
        <v>1</v>
      </c>
      <c r="B779" s="630" t="s">
        <v>1033</v>
      </c>
      <c r="C779" s="644" t="s">
        <v>973</v>
      </c>
      <c r="D779" s="631">
        <v>25.75</v>
      </c>
      <c r="E779" s="633">
        <v>1</v>
      </c>
      <c r="F779" s="676" t="s">
        <v>3922</v>
      </c>
    </row>
    <row r="780" spans="1:6" hidden="1" x14ac:dyDescent="0.25">
      <c r="A780" s="668">
        <v>1</v>
      </c>
      <c r="B780" s="630" t="s">
        <v>1033</v>
      </c>
      <c r="C780" s="644" t="s">
        <v>1719</v>
      </c>
      <c r="D780" s="631">
        <v>25.75</v>
      </c>
      <c r="E780" s="633">
        <v>1</v>
      </c>
      <c r="F780" s="676" t="s">
        <v>3922</v>
      </c>
    </row>
    <row r="781" spans="1:6" hidden="1" x14ac:dyDescent="0.25">
      <c r="A781" s="668">
        <v>1</v>
      </c>
      <c r="B781" s="630" t="s">
        <v>1033</v>
      </c>
      <c r="C781" s="644" t="s">
        <v>1718</v>
      </c>
      <c r="D781" s="631">
        <v>25.75</v>
      </c>
      <c r="E781" s="633">
        <v>2</v>
      </c>
      <c r="F781" s="676" t="s">
        <v>3922</v>
      </c>
    </row>
    <row r="782" spans="1:6" hidden="1" x14ac:dyDescent="0.25">
      <c r="A782" s="668">
        <v>1</v>
      </c>
      <c r="B782" s="630" t="s">
        <v>1457</v>
      </c>
      <c r="C782" s="644" t="s">
        <v>1481</v>
      </c>
      <c r="D782" s="466">
        <v>38.24</v>
      </c>
      <c r="E782" s="633">
        <v>1</v>
      </c>
      <c r="F782" s="676" t="s">
        <v>3922</v>
      </c>
    </row>
    <row r="783" spans="1:6" hidden="1" x14ac:dyDescent="0.25">
      <c r="A783" s="670">
        <v>2</v>
      </c>
      <c r="B783" s="630" t="s">
        <v>2505</v>
      </c>
      <c r="C783" s="644" t="s">
        <v>2512</v>
      </c>
      <c r="D783" s="640">
        <v>14</v>
      </c>
      <c r="E783" s="633">
        <v>1</v>
      </c>
      <c r="F783" s="678" t="s">
        <v>3922</v>
      </c>
    </row>
    <row r="784" spans="1:6" hidden="1" x14ac:dyDescent="0.25">
      <c r="A784" s="668">
        <v>1</v>
      </c>
      <c r="B784" s="630" t="s">
        <v>2577</v>
      </c>
      <c r="C784" s="644" t="s">
        <v>2613</v>
      </c>
      <c r="D784" s="466">
        <v>24.08</v>
      </c>
      <c r="E784" s="633">
        <v>3</v>
      </c>
      <c r="F784" s="676" t="s">
        <v>3922</v>
      </c>
    </row>
    <row r="785" spans="1:6" hidden="1" x14ac:dyDescent="0.25">
      <c r="A785" s="670">
        <v>2</v>
      </c>
      <c r="B785" s="630" t="s">
        <v>2333</v>
      </c>
      <c r="C785" s="644" t="s">
        <v>3890</v>
      </c>
      <c r="D785" s="640">
        <v>37.89</v>
      </c>
      <c r="E785" s="641">
        <v>2</v>
      </c>
      <c r="F785" s="678" t="s">
        <v>3922</v>
      </c>
    </row>
    <row r="786" spans="1:6" hidden="1" x14ac:dyDescent="0.25">
      <c r="A786" s="668">
        <v>1</v>
      </c>
      <c r="B786" s="630" t="s">
        <v>2577</v>
      </c>
      <c r="C786" s="644" t="s">
        <v>2579</v>
      </c>
      <c r="D786" s="466">
        <v>24.08</v>
      </c>
      <c r="E786" s="633">
        <v>3</v>
      </c>
      <c r="F786" s="676" t="s">
        <v>3922</v>
      </c>
    </row>
    <row r="787" spans="1:6" hidden="1" x14ac:dyDescent="0.25">
      <c r="A787" s="670">
        <v>2</v>
      </c>
      <c r="B787" s="630" t="s">
        <v>2333</v>
      </c>
      <c r="C787" s="644" t="s">
        <v>3891</v>
      </c>
      <c r="D787" s="640">
        <v>45.6</v>
      </c>
      <c r="E787" s="641">
        <v>2</v>
      </c>
      <c r="F787" s="678" t="s">
        <v>3922</v>
      </c>
    </row>
    <row r="788" spans="1:6" hidden="1" x14ac:dyDescent="0.25">
      <c r="A788" s="670">
        <v>2</v>
      </c>
      <c r="B788" s="630" t="s">
        <v>2333</v>
      </c>
      <c r="C788" s="644" t="s">
        <v>3892</v>
      </c>
      <c r="D788" s="640">
        <v>45.6</v>
      </c>
      <c r="E788" s="641">
        <v>2</v>
      </c>
      <c r="F788" s="678" t="s">
        <v>3922</v>
      </c>
    </row>
    <row r="789" spans="1:6" hidden="1" x14ac:dyDescent="0.25">
      <c r="A789" s="670">
        <v>2</v>
      </c>
      <c r="B789" s="630" t="s">
        <v>2335</v>
      </c>
      <c r="C789" s="644" t="s">
        <v>2775</v>
      </c>
      <c r="D789" s="640">
        <v>24.35</v>
      </c>
      <c r="E789" s="633">
        <v>1</v>
      </c>
      <c r="F789" s="678" t="s">
        <v>3922</v>
      </c>
    </row>
    <row r="790" spans="1:6" hidden="1" x14ac:dyDescent="0.25">
      <c r="A790" s="668">
        <v>1</v>
      </c>
      <c r="B790" s="630" t="s">
        <v>2374</v>
      </c>
      <c r="C790" s="644" t="s">
        <v>2289</v>
      </c>
      <c r="D790" s="466">
        <v>20.350000000000001</v>
      </c>
      <c r="E790" s="633">
        <v>1</v>
      </c>
      <c r="F790" s="676" t="s">
        <v>3922</v>
      </c>
    </row>
    <row r="791" spans="1:6" hidden="1" x14ac:dyDescent="0.25">
      <c r="A791" s="670">
        <v>2</v>
      </c>
      <c r="B791" s="635" t="s">
        <v>3269</v>
      </c>
      <c r="C791" s="645" t="s">
        <v>3893</v>
      </c>
      <c r="D791" s="640">
        <v>21.51</v>
      </c>
      <c r="E791" s="633">
        <v>1</v>
      </c>
      <c r="F791" s="678" t="s">
        <v>3922</v>
      </c>
    </row>
    <row r="792" spans="1:6" hidden="1" x14ac:dyDescent="0.25">
      <c r="A792" s="670">
        <v>2</v>
      </c>
      <c r="B792" s="635" t="s">
        <v>3514</v>
      </c>
      <c r="C792" s="645" t="s">
        <v>3894</v>
      </c>
      <c r="D792" s="640">
        <v>66.66</v>
      </c>
      <c r="E792" s="633">
        <v>1</v>
      </c>
      <c r="F792" s="678" t="s">
        <v>3922</v>
      </c>
    </row>
    <row r="793" spans="1:6" hidden="1" x14ac:dyDescent="0.25">
      <c r="A793" s="670">
        <v>2</v>
      </c>
      <c r="B793" s="630" t="s">
        <v>149</v>
      </c>
      <c r="C793" s="644" t="s">
        <v>303</v>
      </c>
      <c r="D793" s="639">
        <v>19.11</v>
      </c>
      <c r="E793" s="633">
        <v>2</v>
      </c>
      <c r="F793" s="678" t="s">
        <v>3922</v>
      </c>
    </row>
    <row r="794" spans="1:6" hidden="1" x14ac:dyDescent="0.25">
      <c r="A794" s="670">
        <v>2</v>
      </c>
      <c r="B794" s="630" t="s">
        <v>149</v>
      </c>
      <c r="C794" s="644" t="s">
        <v>305</v>
      </c>
      <c r="D794" s="639">
        <v>19.11</v>
      </c>
      <c r="E794" s="633">
        <v>1</v>
      </c>
      <c r="F794" s="678" t="s">
        <v>3922</v>
      </c>
    </row>
    <row r="795" spans="1:6" hidden="1" x14ac:dyDescent="0.25">
      <c r="A795" s="670">
        <v>2</v>
      </c>
      <c r="B795" s="630" t="s">
        <v>149</v>
      </c>
      <c r="C795" s="644" t="s">
        <v>304</v>
      </c>
      <c r="D795" s="639">
        <v>19.11</v>
      </c>
      <c r="E795" s="633">
        <v>1</v>
      </c>
      <c r="F795" s="678" t="s">
        <v>3922</v>
      </c>
    </row>
    <row r="796" spans="1:6" hidden="1" x14ac:dyDescent="0.25">
      <c r="A796" s="670">
        <v>2</v>
      </c>
      <c r="B796" s="630" t="s">
        <v>149</v>
      </c>
      <c r="C796" s="644" t="s">
        <v>306</v>
      </c>
      <c r="D796" s="639">
        <v>19.11</v>
      </c>
      <c r="E796" s="633">
        <v>10</v>
      </c>
      <c r="F796" s="678" t="s">
        <v>3922</v>
      </c>
    </row>
    <row r="797" spans="1:6" hidden="1" x14ac:dyDescent="0.25">
      <c r="A797" s="670">
        <v>2</v>
      </c>
      <c r="B797" s="630" t="s">
        <v>149</v>
      </c>
      <c r="C797" s="644" t="s">
        <v>302</v>
      </c>
      <c r="D797" s="639">
        <v>19.11</v>
      </c>
      <c r="E797" s="633">
        <v>5</v>
      </c>
      <c r="F797" s="678" t="s">
        <v>3922</v>
      </c>
    </row>
    <row r="798" spans="1:6" hidden="1" x14ac:dyDescent="0.25">
      <c r="A798" s="670">
        <v>2</v>
      </c>
      <c r="B798" s="630" t="s">
        <v>149</v>
      </c>
      <c r="C798" s="644" t="s">
        <v>301</v>
      </c>
      <c r="D798" s="639">
        <v>19.11</v>
      </c>
      <c r="E798" s="633">
        <v>12</v>
      </c>
      <c r="F798" s="678" t="s">
        <v>3922</v>
      </c>
    </row>
    <row r="799" spans="1:6" hidden="1" x14ac:dyDescent="0.25">
      <c r="A799" s="670">
        <v>2</v>
      </c>
      <c r="B799" s="630" t="s">
        <v>149</v>
      </c>
      <c r="C799" s="644" t="s">
        <v>308</v>
      </c>
      <c r="D799" s="639">
        <v>19.11</v>
      </c>
      <c r="E799" s="633">
        <v>4</v>
      </c>
      <c r="F799" s="678" t="s">
        <v>3922</v>
      </c>
    </row>
    <row r="800" spans="1:6" hidden="1" x14ac:dyDescent="0.25">
      <c r="A800" s="670">
        <v>2</v>
      </c>
      <c r="B800" s="642" t="s">
        <v>94</v>
      </c>
      <c r="C800" s="646" t="s">
        <v>118</v>
      </c>
      <c r="D800" s="639">
        <v>7.05</v>
      </c>
      <c r="E800" s="633">
        <v>6</v>
      </c>
      <c r="F800" s="678" t="s">
        <v>3922</v>
      </c>
    </row>
    <row r="801" spans="1:6" hidden="1" x14ac:dyDescent="0.25">
      <c r="A801" s="668">
        <v>1</v>
      </c>
      <c r="B801" s="630" t="s">
        <v>94</v>
      </c>
      <c r="C801" s="644" t="s">
        <v>119</v>
      </c>
      <c r="D801" s="631">
        <v>7.05</v>
      </c>
      <c r="E801" s="633">
        <v>1</v>
      </c>
      <c r="F801" s="676" t="s">
        <v>3922</v>
      </c>
    </row>
    <row r="802" spans="1:6" hidden="1" x14ac:dyDescent="0.25">
      <c r="A802" s="670">
        <v>2</v>
      </c>
      <c r="B802" s="630" t="s">
        <v>94</v>
      </c>
      <c r="C802" s="644" t="s">
        <v>119</v>
      </c>
      <c r="D802" s="639">
        <v>7.05</v>
      </c>
      <c r="E802" s="633">
        <v>2</v>
      </c>
      <c r="F802" s="678" t="s">
        <v>3922</v>
      </c>
    </row>
    <row r="803" spans="1:6" hidden="1" x14ac:dyDescent="0.25">
      <c r="A803" s="670">
        <v>2</v>
      </c>
      <c r="B803" s="630" t="s">
        <v>94</v>
      </c>
      <c r="C803" s="644" t="s">
        <v>190</v>
      </c>
      <c r="D803" s="639">
        <v>7.05</v>
      </c>
      <c r="E803" s="633">
        <v>1</v>
      </c>
      <c r="F803" s="678" t="s">
        <v>3922</v>
      </c>
    </row>
    <row r="804" spans="1:6" hidden="1" x14ac:dyDescent="0.25">
      <c r="A804" s="668">
        <v>1</v>
      </c>
      <c r="B804" s="630" t="s">
        <v>121</v>
      </c>
      <c r="C804" s="644" t="s">
        <v>122</v>
      </c>
      <c r="D804" s="631">
        <v>24</v>
      </c>
      <c r="E804" s="633">
        <v>1</v>
      </c>
      <c r="F804" s="676" t="s">
        <v>3922</v>
      </c>
    </row>
    <row r="805" spans="1:6" hidden="1" x14ac:dyDescent="0.25">
      <c r="A805" s="668">
        <v>1</v>
      </c>
      <c r="B805" s="630" t="s">
        <v>120</v>
      </c>
      <c r="C805" s="644" t="s">
        <v>417</v>
      </c>
      <c r="D805" s="631">
        <v>17.16</v>
      </c>
      <c r="E805" s="633">
        <v>1</v>
      </c>
      <c r="F805" s="676" t="s">
        <v>3922</v>
      </c>
    </row>
    <row r="806" spans="1:6" hidden="1" x14ac:dyDescent="0.25">
      <c r="A806" s="670">
        <v>2</v>
      </c>
      <c r="B806" s="630" t="s">
        <v>2310</v>
      </c>
      <c r="C806" s="644" t="s">
        <v>499</v>
      </c>
      <c r="D806" s="639">
        <v>18.899999999999999</v>
      </c>
      <c r="E806" s="633">
        <v>3</v>
      </c>
      <c r="F806" s="678" t="s">
        <v>3922</v>
      </c>
    </row>
    <row r="807" spans="1:6" hidden="1" x14ac:dyDescent="0.25">
      <c r="A807" s="668">
        <v>1</v>
      </c>
      <c r="B807" s="630" t="s">
        <v>136</v>
      </c>
      <c r="C807" s="644" t="s">
        <v>317</v>
      </c>
      <c r="D807" s="631">
        <v>57</v>
      </c>
      <c r="E807" s="633">
        <v>1</v>
      </c>
      <c r="F807" s="676" t="s">
        <v>3922</v>
      </c>
    </row>
    <row r="808" spans="1:6" hidden="1" x14ac:dyDescent="0.25">
      <c r="A808" s="668">
        <v>1</v>
      </c>
      <c r="B808" s="630" t="s">
        <v>132</v>
      </c>
      <c r="C808" s="644" t="s">
        <v>133</v>
      </c>
      <c r="D808" s="631">
        <v>63.32</v>
      </c>
      <c r="E808" s="633">
        <v>1</v>
      </c>
      <c r="F808" s="676" t="s">
        <v>3922</v>
      </c>
    </row>
    <row r="809" spans="1:6" hidden="1" x14ac:dyDescent="0.25">
      <c r="A809" s="668">
        <v>1</v>
      </c>
      <c r="B809" s="630" t="s">
        <v>134</v>
      </c>
      <c r="C809" s="644" t="s">
        <v>135</v>
      </c>
      <c r="D809" s="631">
        <v>345.67</v>
      </c>
      <c r="E809" s="633">
        <v>1</v>
      </c>
      <c r="F809" s="676" t="s">
        <v>3922</v>
      </c>
    </row>
    <row r="810" spans="1:6" hidden="1" x14ac:dyDescent="0.25">
      <c r="A810" s="668">
        <v>1</v>
      </c>
      <c r="B810" s="630" t="s">
        <v>37</v>
      </c>
      <c r="C810" s="644" t="s">
        <v>209</v>
      </c>
      <c r="D810" s="631">
        <v>24.19</v>
      </c>
      <c r="E810" s="633">
        <v>7</v>
      </c>
      <c r="F810" s="676" t="s">
        <v>3922</v>
      </c>
    </row>
    <row r="811" spans="1:6" hidden="1" x14ac:dyDescent="0.25">
      <c r="A811" s="668">
        <v>1</v>
      </c>
      <c r="B811" s="630" t="s">
        <v>37</v>
      </c>
      <c r="C811" s="644" t="s">
        <v>208</v>
      </c>
      <c r="D811" s="631">
        <v>24.19</v>
      </c>
      <c r="E811" s="633">
        <v>8</v>
      </c>
      <c r="F811" s="676" t="s">
        <v>3922</v>
      </c>
    </row>
    <row r="812" spans="1:6" hidden="1" x14ac:dyDescent="0.25">
      <c r="A812" s="668">
        <v>1</v>
      </c>
      <c r="B812" s="630" t="s">
        <v>37</v>
      </c>
      <c r="C812" s="644" t="s">
        <v>207</v>
      </c>
      <c r="D812" s="631">
        <v>24.19</v>
      </c>
      <c r="E812" s="633">
        <v>5</v>
      </c>
      <c r="F812" s="676" t="s">
        <v>3922</v>
      </c>
    </row>
    <row r="813" spans="1:6" hidden="1" x14ac:dyDescent="0.25">
      <c r="A813" s="668">
        <v>1</v>
      </c>
      <c r="B813" s="630" t="s">
        <v>37</v>
      </c>
      <c r="C813" s="644" t="s">
        <v>408</v>
      </c>
      <c r="D813" s="631">
        <v>24.65</v>
      </c>
      <c r="E813" s="633">
        <v>3</v>
      </c>
      <c r="F813" s="676" t="s">
        <v>3922</v>
      </c>
    </row>
    <row r="814" spans="1:6" hidden="1" x14ac:dyDescent="0.25">
      <c r="A814" s="668">
        <v>1</v>
      </c>
      <c r="B814" s="630" t="s">
        <v>3250</v>
      </c>
      <c r="C814" s="644" t="s">
        <v>3256</v>
      </c>
      <c r="D814" s="466">
        <v>46.1</v>
      </c>
      <c r="E814" s="633">
        <v>98</v>
      </c>
      <c r="F814" s="676" t="s">
        <v>3922</v>
      </c>
    </row>
    <row r="815" spans="1:6" hidden="1" x14ac:dyDescent="0.25">
      <c r="A815" s="668">
        <v>1</v>
      </c>
      <c r="B815" s="630" t="s">
        <v>884</v>
      </c>
      <c r="C815" s="644" t="s">
        <v>885</v>
      </c>
      <c r="D815" s="631">
        <v>13.4</v>
      </c>
      <c r="E815" s="633">
        <v>7</v>
      </c>
      <c r="F815" s="676" t="s">
        <v>3922</v>
      </c>
    </row>
    <row r="816" spans="1:6" hidden="1" x14ac:dyDescent="0.25">
      <c r="A816" s="670">
        <v>2</v>
      </c>
      <c r="B816" s="630" t="s">
        <v>884</v>
      </c>
      <c r="C816" s="644" t="s">
        <v>885</v>
      </c>
      <c r="D816" s="640">
        <v>13.4</v>
      </c>
      <c r="E816" s="633">
        <v>2</v>
      </c>
      <c r="F816" s="678" t="s">
        <v>3922</v>
      </c>
    </row>
    <row r="817" spans="1:6" hidden="1" x14ac:dyDescent="0.25">
      <c r="A817" s="668">
        <v>1</v>
      </c>
      <c r="B817" s="630" t="s">
        <v>628</v>
      </c>
      <c r="C817" s="644" t="s">
        <v>634</v>
      </c>
      <c r="D817" s="631">
        <v>14.38</v>
      </c>
      <c r="E817" s="633">
        <v>9</v>
      </c>
      <c r="F817" s="676" t="s">
        <v>3922</v>
      </c>
    </row>
    <row r="818" spans="1:6" hidden="1" x14ac:dyDescent="0.25">
      <c r="A818" s="668">
        <v>1</v>
      </c>
      <c r="B818" s="630" t="s">
        <v>1634</v>
      </c>
      <c r="C818" s="644" t="s">
        <v>1632</v>
      </c>
      <c r="D818" s="466">
        <v>12.1</v>
      </c>
      <c r="E818" s="632">
        <v>28</v>
      </c>
      <c r="F818" s="676" t="s">
        <v>3922</v>
      </c>
    </row>
    <row r="819" spans="1:6" hidden="1" x14ac:dyDescent="0.25">
      <c r="A819" s="668">
        <v>1</v>
      </c>
      <c r="B819" s="630" t="s">
        <v>1634</v>
      </c>
      <c r="C819" s="644" t="s">
        <v>1639</v>
      </c>
      <c r="D819" s="466">
        <v>12.1</v>
      </c>
      <c r="E819" s="633">
        <v>4</v>
      </c>
      <c r="F819" s="676" t="s">
        <v>3922</v>
      </c>
    </row>
    <row r="820" spans="1:6" hidden="1" x14ac:dyDescent="0.25">
      <c r="A820" s="670">
        <v>2</v>
      </c>
      <c r="B820" s="179" t="s">
        <v>1634</v>
      </c>
      <c r="C820" s="648" t="s">
        <v>1641</v>
      </c>
      <c r="D820" s="640">
        <v>12.1</v>
      </c>
      <c r="E820" s="641">
        <v>1</v>
      </c>
      <c r="F820" s="678" t="s">
        <v>3922</v>
      </c>
    </row>
    <row r="821" spans="1:6" hidden="1" x14ac:dyDescent="0.25">
      <c r="A821" s="670">
        <v>2</v>
      </c>
      <c r="B821" s="179" t="s">
        <v>1634</v>
      </c>
      <c r="C821" s="648" t="s">
        <v>1641</v>
      </c>
      <c r="D821" s="640">
        <v>12.1</v>
      </c>
      <c r="E821" s="641">
        <v>1</v>
      </c>
      <c r="F821" s="678" t="s">
        <v>3922</v>
      </c>
    </row>
    <row r="822" spans="1:6" hidden="1" x14ac:dyDescent="0.25">
      <c r="A822" s="670">
        <v>2</v>
      </c>
      <c r="B822" s="630" t="s">
        <v>95</v>
      </c>
      <c r="C822" s="644" t="s">
        <v>3895</v>
      </c>
      <c r="D822" s="639">
        <v>11.57</v>
      </c>
      <c r="E822" s="633">
        <v>1</v>
      </c>
      <c r="F822" s="678" t="s">
        <v>3922</v>
      </c>
    </row>
    <row r="823" spans="1:6" hidden="1" x14ac:dyDescent="0.25">
      <c r="A823" s="668">
        <v>1</v>
      </c>
      <c r="B823" s="630" t="s">
        <v>1063</v>
      </c>
      <c r="C823" s="644" t="s">
        <v>1095</v>
      </c>
      <c r="D823" s="631">
        <v>16.5</v>
      </c>
      <c r="E823" s="633">
        <v>24</v>
      </c>
      <c r="F823" s="676" t="s">
        <v>3922</v>
      </c>
    </row>
    <row r="824" spans="1:6" hidden="1" x14ac:dyDescent="0.25">
      <c r="A824" s="670">
        <v>2</v>
      </c>
      <c r="B824" s="630" t="s">
        <v>1063</v>
      </c>
      <c r="C824" s="644" t="s">
        <v>1095</v>
      </c>
      <c r="D824" s="639">
        <v>16.5</v>
      </c>
      <c r="E824" s="633">
        <v>36</v>
      </c>
      <c r="F824" s="678" t="s">
        <v>3922</v>
      </c>
    </row>
    <row r="825" spans="1:6" hidden="1" x14ac:dyDescent="0.25">
      <c r="A825" s="670">
        <v>2</v>
      </c>
      <c r="B825" s="630" t="s">
        <v>1063</v>
      </c>
      <c r="C825" s="644" t="s">
        <v>1095</v>
      </c>
      <c r="D825" s="639">
        <v>16.5</v>
      </c>
      <c r="E825" s="633">
        <v>1</v>
      </c>
      <c r="F825" s="678" t="s">
        <v>3922</v>
      </c>
    </row>
    <row r="826" spans="1:6" hidden="1" x14ac:dyDescent="0.25">
      <c r="A826" s="668">
        <v>1</v>
      </c>
      <c r="B826" s="630" t="s">
        <v>1063</v>
      </c>
      <c r="C826" s="644" t="s">
        <v>1093</v>
      </c>
      <c r="D826" s="631">
        <v>16.5</v>
      </c>
      <c r="E826" s="633">
        <v>10</v>
      </c>
      <c r="F826" s="676" t="s">
        <v>3922</v>
      </c>
    </row>
    <row r="827" spans="1:6" hidden="1" x14ac:dyDescent="0.25">
      <c r="A827" s="670">
        <v>2</v>
      </c>
      <c r="B827" s="630" t="s">
        <v>1063</v>
      </c>
      <c r="C827" s="644" t="s">
        <v>1093</v>
      </c>
      <c r="D827" s="639">
        <v>16.5</v>
      </c>
      <c r="E827" s="633">
        <v>7</v>
      </c>
      <c r="F827" s="678" t="s">
        <v>3922</v>
      </c>
    </row>
    <row r="828" spans="1:6" hidden="1" x14ac:dyDescent="0.25">
      <c r="A828" s="670">
        <v>2</v>
      </c>
      <c r="B828" s="630" t="s">
        <v>1063</v>
      </c>
      <c r="C828" s="644" t="s">
        <v>1093</v>
      </c>
      <c r="D828" s="639">
        <v>16.5</v>
      </c>
      <c r="E828" s="633">
        <v>3</v>
      </c>
      <c r="F828" s="678" t="s">
        <v>3922</v>
      </c>
    </row>
    <row r="829" spans="1:6" hidden="1" x14ac:dyDescent="0.25">
      <c r="A829" s="670">
        <v>2</v>
      </c>
      <c r="B829" s="630" t="s">
        <v>1063</v>
      </c>
      <c r="C829" s="644" t="s">
        <v>1099</v>
      </c>
      <c r="D829" s="639">
        <v>16.5</v>
      </c>
      <c r="E829" s="633">
        <v>19</v>
      </c>
      <c r="F829" s="678" t="s">
        <v>3922</v>
      </c>
    </row>
    <row r="830" spans="1:6" hidden="1" x14ac:dyDescent="0.25">
      <c r="A830" s="670">
        <v>2</v>
      </c>
      <c r="B830" s="630" t="s">
        <v>1063</v>
      </c>
      <c r="C830" s="644" t="s">
        <v>1099</v>
      </c>
      <c r="D830" s="639">
        <v>16.5</v>
      </c>
      <c r="E830" s="633">
        <v>13</v>
      </c>
      <c r="F830" s="678" t="s">
        <v>3922</v>
      </c>
    </row>
    <row r="831" spans="1:6" hidden="1" x14ac:dyDescent="0.25">
      <c r="A831" s="670">
        <v>2</v>
      </c>
      <c r="B831" s="630" t="s">
        <v>1063</v>
      </c>
      <c r="C831" s="644" t="s">
        <v>1099</v>
      </c>
      <c r="D831" s="639">
        <v>16.5</v>
      </c>
      <c r="E831" s="633">
        <v>20</v>
      </c>
      <c r="F831" s="678" t="s">
        <v>3922</v>
      </c>
    </row>
    <row r="832" spans="1:6" hidden="1" x14ac:dyDescent="0.25">
      <c r="A832" s="668">
        <v>1</v>
      </c>
      <c r="B832" s="630" t="s">
        <v>628</v>
      </c>
      <c r="C832" s="644" t="s">
        <v>721</v>
      </c>
      <c r="D832" s="631">
        <v>11.89</v>
      </c>
      <c r="E832" s="633">
        <v>1</v>
      </c>
      <c r="F832" s="676" t="s">
        <v>3922</v>
      </c>
    </row>
    <row r="833" spans="1:6" hidden="1" x14ac:dyDescent="0.25">
      <c r="A833" s="668">
        <v>1</v>
      </c>
      <c r="B833" s="630" t="s">
        <v>1063</v>
      </c>
      <c r="C833" s="644" t="s">
        <v>1097</v>
      </c>
      <c r="D833" s="631">
        <v>16.5</v>
      </c>
      <c r="E833" s="633">
        <v>49</v>
      </c>
      <c r="F833" s="676" t="s">
        <v>3922</v>
      </c>
    </row>
    <row r="834" spans="1:6" hidden="1" x14ac:dyDescent="0.25">
      <c r="A834" s="670">
        <v>2</v>
      </c>
      <c r="B834" s="630" t="s">
        <v>1063</v>
      </c>
      <c r="C834" s="644" t="s">
        <v>1097</v>
      </c>
      <c r="D834" s="639">
        <v>16.5</v>
      </c>
      <c r="E834" s="633">
        <v>14</v>
      </c>
      <c r="F834" s="678" t="s">
        <v>3922</v>
      </c>
    </row>
    <row r="835" spans="1:6" hidden="1" x14ac:dyDescent="0.25">
      <c r="A835" s="670">
        <v>2</v>
      </c>
      <c r="B835" s="630" t="s">
        <v>1063</v>
      </c>
      <c r="C835" s="644" t="s">
        <v>1097</v>
      </c>
      <c r="D835" s="639">
        <v>16.5</v>
      </c>
      <c r="E835" s="633">
        <v>8</v>
      </c>
      <c r="F835" s="678" t="s">
        <v>3922</v>
      </c>
    </row>
    <row r="836" spans="1:6" hidden="1" x14ac:dyDescent="0.25">
      <c r="A836" s="670">
        <v>2</v>
      </c>
      <c r="B836" s="630" t="s">
        <v>1063</v>
      </c>
      <c r="C836" s="644" t="s">
        <v>1097</v>
      </c>
      <c r="D836" s="639">
        <v>16.5</v>
      </c>
      <c r="E836" s="633">
        <v>1</v>
      </c>
      <c r="F836" s="678" t="s">
        <v>3922</v>
      </c>
    </row>
    <row r="837" spans="1:6" hidden="1" x14ac:dyDescent="0.25">
      <c r="A837" s="668">
        <v>1</v>
      </c>
      <c r="B837" s="630" t="s">
        <v>1030</v>
      </c>
      <c r="C837" s="644" t="s">
        <v>466</v>
      </c>
      <c r="D837" s="631">
        <v>12.51</v>
      </c>
      <c r="E837" s="633">
        <v>78</v>
      </c>
      <c r="F837" s="676" t="s">
        <v>3922</v>
      </c>
    </row>
    <row r="838" spans="1:6" hidden="1" x14ac:dyDescent="0.25">
      <c r="A838" s="668">
        <v>1</v>
      </c>
      <c r="B838" s="630" t="s">
        <v>1030</v>
      </c>
      <c r="C838" s="644" t="s">
        <v>466</v>
      </c>
      <c r="D838" s="466">
        <v>12.51</v>
      </c>
      <c r="E838" s="633">
        <v>11</v>
      </c>
      <c r="F838" s="676" t="s">
        <v>3922</v>
      </c>
    </row>
    <row r="839" spans="1:6" hidden="1" x14ac:dyDescent="0.25">
      <c r="A839" s="668">
        <v>1</v>
      </c>
      <c r="B839" s="630" t="s">
        <v>465</v>
      </c>
      <c r="C839" s="644" t="s">
        <v>466</v>
      </c>
      <c r="D839" s="631">
        <v>13.65</v>
      </c>
      <c r="E839" s="633">
        <v>57</v>
      </c>
      <c r="F839" s="676" t="s">
        <v>3922</v>
      </c>
    </row>
    <row r="840" spans="1:6" hidden="1" x14ac:dyDescent="0.25">
      <c r="A840" s="670">
        <v>2</v>
      </c>
      <c r="B840" s="630" t="s">
        <v>465</v>
      </c>
      <c r="C840" s="644" t="s">
        <v>466</v>
      </c>
      <c r="D840" s="639">
        <v>12.51</v>
      </c>
      <c r="E840" s="633">
        <v>2</v>
      </c>
      <c r="F840" s="678" t="s">
        <v>3922</v>
      </c>
    </row>
    <row r="841" spans="1:6" hidden="1" x14ac:dyDescent="0.25">
      <c r="A841" s="670">
        <v>2</v>
      </c>
      <c r="B841" s="630" t="s">
        <v>465</v>
      </c>
      <c r="C841" s="644" t="s">
        <v>466</v>
      </c>
      <c r="D841" s="639">
        <v>12.51</v>
      </c>
      <c r="E841" s="633">
        <v>1</v>
      </c>
      <c r="F841" s="678" t="s">
        <v>3922</v>
      </c>
    </row>
    <row r="842" spans="1:6" hidden="1" x14ac:dyDescent="0.25">
      <c r="A842" s="670">
        <v>2</v>
      </c>
      <c r="B842" s="630" t="s">
        <v>467</v>
      </c>
      <c r="C842" s="644" t="s">
        <v>534</v>
      </c>
      <c r="D842" s="639">
        <v>12.51</v>
      </c>
      <c r="E842" s="633">
        <v>10</v>
      </c>
      <c r="F842" s="678" t="s">
        <v>3922</v>
      </c>
    </row>
    <row r="843" spans="1:6" hidden="1" x14ac:dyDescent="0.25">
      <c r="A843" s="670">
        <v>2</v>
      </c>
      <c r="B843" s="630" t="s">
        <v>467</v>
      </c>
      <c r="C843" s="644" t="s">
        <v>559</v>
      </c>
      <c r="D843" s="639">
        <v>12.51</v>
      </c>
      <c r="E843" s="633">
        <v>2</v>
      </c>
      <c r="F843" s="678" t="s">
        <v>3922</v>
      </c>
    </row>
    <row r="844" spans="1:6" hidden="1" x14ac:dyDescent="0.25">
      <c r="A844" s="668">
        <v>1</v>
      </c>
      <c r="B844" s="630" t="s">
        <v>465</v>
      </c>
      <c r="C844" s="644" t="s">
        <v>85</v>
      </c>
      <c r="D844" s="466">
        <v>12.81</v>
      </c>
      <c r="E844" s="633">
        <v>1</v>
      </c>
      <c r="F844" s="676" t="s">
        <v>3922</v>
      </c>
    </row>
    <row r="845" spans="1:6" hidden="1" x14ac:dyDescent="0.25">
      <c r="A845" s="670">
        <v>2</v>
      </c>
      <c r="B845" s="630" t="s">
        <v>465</v>
      </c>
      <c r="C845" s="644" t="s">
        <v>85</v>
      </c>
      <c r="D845" s="639">
        <v>12.81</v>
      </c>
      <c r="E845" s="633">
        <v>1</v>
      </c>
      <c r="F845" s="678" t="s">
        <v>3922</v>
      </c>
    </row>
    <row r="846" spans="1:6" hidden="1" x14ac:dyDescent="0.25">
      <c r="A846" s="670">
        <v>2</v>
      </c>
      <c r="B846" s="630" t="s">
        <v>465</v>
      </c>
      <c r="C846" s="644" t="s">
        <v>85</v>
      </c>
      <c r="D846" s="639">
        <v>12.51</v>
      </c>
      <c r="E846" s="633">
        <v>2</v>
      </c>
      <c r="F846" s="678" t="s">
        <v>3922</v>
      </c>
    </row>
    <row r="847" spans="1:6" hidden="1" x14ac:dyDescent="0.25">
      <c r="A847" s="668">
        <v>1</v>
      </c>
      <c r="B847" s="630" t="s">
        <v>915</v>
      </c>
      <c r="C847" s="644" t="s">
        <v>864</v>
      </c>
      <c r="D847" s="631">
        <v>12.94</v>
      </c>
      <c r="E847" s="633">
        <v>28</v>
      </c>
      <c r="F847" s="676" t="s">
        <v>3922</v>
      </c>
    </row>
    <row r="848" spans="1:6" hidden="1" x14ac:dyDescent="0.25">
      <c r="A848" s="670">
        <v>2</v>
      </c>
      <c r="B848" s="630" t="s">
        <v>857</v>
      </c>
      <c r="C848" s="644" t="s">
        <v>864</v>
      </c>
      <c r="D848" s="639">
        <v>12.94</v>
      </c>
      <c r="E848" s="633">
        <v>9</v>
      </c>
      <c r="F848" s="678" t="s">
        <v>3922</v>
      </c>
    </row>
    <row r="849" spans="1:6" hidden="1" x14ac:dyDescent="0.25">
      <c r="A849" s="670">
        <v>2</v>
      </c>
      <c r="B849" s="630" t="s">
        <v>915</v>
      </c>
      <c r="C849" s="644" t="s">
        <v>864</v>
      </c>
      <c r="D849" s="639">
        <v>12.94</v>
      </c>
      <c r="E849" s="633">
        <v>3</v>
      </c>
      <c r="F849" s="678" t="s">
        <v>3922</v>
      </c>
    </row>
    <row r="850" spans="1:6" hidden="1" x14ac:dyDescent="0.25">
      <c r="A850" s="670">
        <v>2</v>
      </c>
      <c r="B850" s="630" t="s">
        <v>915</v>
      </c>
      <c r="C850" s="644" t="s">
        <v>864</v>
      </c>
      <c r="D850" s="639">
        <v>12.94</v>
      </c>
      <c r="E850" s="633">
        <v>2</v>
      </c>
      <c r="F850" s="678" t="s">
        <v>3922</v>
      </c>
    </row>
    <row r="851" spans="1:6" hidden="1" x14ac:dyDescent="0.25">
      <c r="A851" s="670">
        <v>2</v>
      </c>
      <c r="B851" s="630" t="s">
        <v>915</v>
      </c>
      <c r="C851" s="644" t="s">
        <v>950</v>
      </c>
      <c r="D851" s="639">
        <v>12.94</v>
      </c>
      <c r="E851" s="633">
        <v>7</v>
      </c>
      <c r="F851" s="678" t="s">
        <v>3922</v>
      </c>
    </row>
    <row r="852" spans="1:6" hidden="1" x14ac:dyDescent="0.25">
      <c r="A852" s="670">
        <v>2</v>
      </c>
      <c r="B852" s="630" t="s">
        <v>857</v>
      </c>
      <c r="C852" s="644" t="s">
        <v>950</v>
      </c>
      <c r="D852" s="639">
        <v>15.23</v>
      </c>
      <c r="E852" s="633">
        <v>4</v>
      </c>
      <c r="F852" s="678" t="s">
        <v>3922</v>
      </c>
    </row>
    <row r="853" spans="1:6" hidden="1" x14ac:dyDescent="0.25">
      <c r="A853" s="668">
        <v>1</v>
      </c>
      <c r="B853" s="630" t="s">
        <v>915</v>
      </c>
      <c r="C853" s="644" t="s">
        <v>932</v>
      </c>
      <c r="D853" s="631">
        <v>12.94</v>
      </c>
      <c r="E853" s="633">
        <v>55</v>
      </c>
      <c r="F853" s="676" t="s">
        <v>3922</v>
      </c>
    </row>
    <row r="854" spans="1:6" hidden="1" x14ac:dyDescent="0.25">
      <c r="A854" s="670">
        <v>2</v>
      </c>
      <c r="B854" s="630" t="s">
        <v>915</v>
      </c>
      <c r="C854" s="644" t="s">
        <v>932</v>
      </c>
      <c r="D854" s="639">
        <v>12.94</v>
      </c>
      <c r="E854" s="633">
        <v>2</v>
      </c>
      <c r="F854" s="678" t="s">
        <v>3922</v>
      </c>
    </row>
    <row r="855" spans="1:6" hidden="1" x14ac:dyDescent="0.25">
      <c r="A855" s="668">
        <v>1</v>
      </c>
      <c r="B855" s="630" t="s">
        <v>915</v>
      </c>
      <c r="C855" s="644" t="s">
        <v>914</v>
      </c>
      <c r="D855" s="631">
        <v>12.94</v>
      </c>
      <c r="E855" s="633">
        <v>52</v>
      </c>
      <c r="F855" s="676" t="s">
        <v>3923</v>
      </c>
    </row>
    <row r="856" spans="1:6" hidden="1" x14ac:dyDescent="0.25">
      <c r="A856" s="670">
        <v>2</v>
      </c>
      <c r="B856" s="630" t="s">
        <v>915</v>
      </c>
      <c r="C856" s="644" t="s">
        <v>914</v>
      </c>
      <c r="D856" s="639">
        <v>12.94</v>
      </c>
      <c r="E856" s="633">
        <v>3</v>
      </c>
      <c r="F856" s="678" t="s">
        <v>3922</v>
      </c>
    </row>
    <row r="857" spans="1:6" hidden="1" x14ac:dyDescent="0.25">
      <c r="A857" s="670">
        <v>2</v>
      </c>
      <c r="B857" s="630" t="s">
        <v>915</v>
      </c>
      <c r="C857" s="644" t="s">
        <v>914</v>
      </c>
      <c r="D857" s="639">
        <v>12.94</v>
      </c>
      <c r="E857" s="633">
        <v>3</v>
      </c>
      <c r="F857" s="678" t="s">
        <v>3922</v>
      </c>
    </row>
    <row r="858" spans="1:6" hidden="1" x14ac:dyDescent="0.25">
      <c r="A858" s="670">
        <v>2</v>
      </c>
      <c r="B858" s="630" t="s">
        <v>1414</v>
      </c>
      <c r="C858" s="644" t="s">
        <v>1415</v>
      </c>
      <c r="D858" s="639">
        <v>13.56</v>
      </c>
      <c r="E858" s="633">
        <v>1</v>
      </c>
      <c r="F858" s="678" t="s">
        <v>3922</v>
      </c>
    </row>
    <row r="859" spans="1:6" hidden="1" x14ac:dyDescent="0.25">
      <c r="A859" s="670">
        <v>2</v>
      </c>
      <c r="B859" s="630" t="s">
        <v>1414</v>
      </c>
      <c r="C859" s="644" t="s">
        <v>1417</v>
      </c>
      <c r="D859" s="639">
        <v>13.56</v>
      </c>
      <c r="E859" s="633">
        <v>2</v>
      </c>
      <c r="F859" s="678" t="s">
        <v>3922</v>
      </c>
    </row>
    <row r="860" spans="1:6" hidden="1" x14ac:dyDescent="0.25">
      <c r="A860" s="670">
        <v>2</v>
      </c>
      <c r="B860" s="630" t="s">
        <v>1414</v>
      </c>
      <c r="C860" s="644" t="s">
        <v>1417</v>
      </c>
      <c r="D860" s="639">
        <v>13.56</v>
      </c>
      <c r="E860" s="633">
        <v>2</v>
      </c>
      <c r="F860" s="678" t="s">
        <v>3922</v>
      </c>
    </row>
    <row r="861" spans="1:6" hidden="1" x14ac:dyDescent="0.25">
      <c r="A861" s="670">
        <v>2</v>
      </c>
      <c r="B861" s="630" t="s">
        <v>915</v>
      </c>
      <c r="C861" s="644" t="s">
        <v>939</v>
      </c>
      <c r="D861" s="639">
        <v>12.94</v>
      </c>
      <c r="E861" s="633">
        <v>23</v>
      </c>
      <c r="F861" s="678" t="s">
        <v>3922</v>
      </c>
    </row>
    <row r="862" spans="1:6" hidden="1" x14ac:dyDescent="0.25">
      <c r="A862" s="670">
        <v>2</v>
      </c>
      <c r="B862" s="630" t="s">
        <v>915</v>
      </c>
      <c r="C862" s="644" t="s">
        <v>939</v>
      </c>
      <c r="D862" s="639">
        <v>12.94</v>
      </c>
      <c r="E862" s="633">
        <v>1</v>
      </c>
      <c r="F862" s="678" t="s">
        <v>3922</v>
      </c>
    </row>
    <row r="863" spans="1:6" hidden="1" x14ac:dyDescent="0.25">
      <c r="A863" s="670">
        <v>2</v>
      </c>
      <c r="B863" s="630" t="s">
        <v>465</v>
      </c>
      <c r="C863" s="644" t="s">
        <v>939</v>
      </c>
      <c r="D863" s="639">
        <v>12.94</v>
      </c>
      <c r="E863" s="633">
        <v>1</v>
      </c>
      <c r="F863" s="678" t="s">
        <v>3922</v>
      </c>
    </row>
    <row r="864" spans="1:6" hidden="1" x14ac:dyDescent="0.25">
      <c r="A864" s="670">
        <v>2</v>
      </c>
      <c r="B864" s="630" t="s">
        <v>915</v>
      </c>
      <c r="C864" s="644" t="s">
        <v>939</v>
      </c>
      <c r="D864" s="639">
        <v>12.94</v>
      </c>
      <c r="E864" s="633">
        <v>5</v>
      </c>
      <c r="F864" s="678" t="s">
        <v>3922</v>
      </c>
    </row>
    <row r="865" spans="1:6" hidden="1" x14ac:dyDescent="0.25">
      <c r="A865" s="670">
        <v>2</v>
      </c>
      <c r="B865" s="630" t="s">
        <v>915</v>
      </c>
      <c r="C865" s="644" t="s">
        <v>868</v>
      </c>
      <c r="D865" s="639">
        <v>12.94</v>
      </c>
      <c r="E865" s="633">
        <v>5</v>
      </c>
      <c r="F865" s="678" t="s">
        <v>3922</v>
      </c>
    </row>
    <row r="866" spans="1:6" hidden="1" x14ac:dyDescent="0.25">
      <c r="A866" s="670">
        <v>2</v>
      </c>
      <c r="B866" s="630" t="s">
        <v>915</v>
      </c>
      <c r="C866" s="644" t="s">
        <v>868</v>
      </c>
      <c r="D866" s="639">
        <v>12.94</v>
      </c>
      <c r="E866" s="633">
        <v>4</v>
      </c>
      <c r="F866" s="678" t="s">
        <v>3922</v>
      </c>
    </row>
    <row r="867" spans="1:6" hidden="1" x14ac:dyDescent="0.25">
      <c r="A867" s="670">
        <v>2</v>
      </c>
      <c r="B867" s="630" t="s">
        <v>915</v>
      </c>
      <c r="C867" s="644" t="s">
        <v>868</v>
      </c>
      <c r="D867" s="639">
        <v>12.94</v>
      </c>
      <c r="E867" s="633">
        <v>2</v>
      </c>
      <c r="F867" s="678" t="s">
        <v>3922</v>
      </c>
    </row>
    <row r="868" spans="1:6" hidden="1" x14ac:dyDescent="0.25">
      <c r="A868" s="668">
        <v>1</v>
      </c>
      <c r="B868" s="630" t="s">
        <v>915</v>
      </c>
      <c r="C868" s="644" t="s">
        <v>869</v>
      </c>
      <c r="D868" s="631">
        <v>12.94</v>
      </c>
      <c r="E868" s="633">
        <v>1</v>
      </c>
      <c r="F868" s="676" t="s">
        <v>3922</v>
      </c>
    </row>
    <row r="869" spans="1:6" hidden="1" x14ac:dyDescent="0.25">
      <c r="A869" s="670">
        <v>2</v>
      </c>
      <c r="B869" s="630" t="s">
        <v>915</v>
      </c>
      <c r="C869" s="644" t="s">
        <v>870</v>
      </c>
      <c r="D869" s="639">
        <v>12.94</v>
      </c>
      <c r="E869" s="633">
        <v>1</v>
      </c>
      <c r="F869" s="678" t="s">
        <v>3922</v>
      </c>
    </row>
    <row r="870" spans="1:6" hidden="1" x14ac:dyDescent="0.25">
      <c r="A870" s="670">
        <v>2</v>
      </c>
      <c r="B870" s="630" t="s">
        <v>1063</v>
      </c>
      <c r="C870" s="644" t="s">
        <v>1115</v>
      </c>
      <c r="D870" s="639">
        <v>16.5</v>
      </c>
      <c r="E870" s="633">
        <v>8</v>
      </c>
      <c r="F870" s="678" t="s">
        <v>3922</v>
      </c>
    </row>
    <row r="871" spans="1:6" hidden="1" x14ac:dyDescent="0.25">
      <c r="A871" s="670">
        <v>2</v>
      </c>
      <c r="B871" s="630" t="s">
        <v>1063</v>
      </c>
      <c r="C871" s="644" t="s">
        <v>1115</v>
      </c>
      <c r="D871" s="639">
        <v>16.5</v>
      </c>
      <c r="E871" s="633">
        <v>23</v>
      </c>
      <c r="F871" s="678" t="s">
        <v>3922</v>
      </c>
    </row>
    <row r="872" spans="1:6" hidden="1" x14ac:dyDescent="0.25">
      <c r="A872" s="670">
        <v>2</v>
      </c>
      <c r="B872" s="630" t="s">
        <v>1168</v>
      </c>
      <c r="C872" s="644" t="s">
        <v>1115</v>
      </c>
      <c r="D872" s="639">
        <v>7.05</v>
      </c>
      <c r="E872" s="633">
        <v>1</v>
      </c>
      <c r="F872" s="678" t="s">
        <v>3922</v>
      </c>
    </row>
    <row r="873" spans="1:6" hidden="1" x14ac:dyDescent="0.25">
      <c r="A873" s="670">
        <v>2</v>
      </c>
      <c r="B873" s="630" t="s">
        <v>1063</v>
      </c>
      <c r="C873" s="644" t="s">
        <v>1115</v>
      </c>
      <c r="D873" s="639">
        <v>8.25</v>
      </c>
      <c r="E873" s="633">
        <v>9</v>
      </c>
      <c r="F873" s="678" t="s">
        <v>3922</v>
      </c>
    </row>
    <row r="874" spans="1:6" hidden="1" x14ac:dyDescent="0.25">
      <c r="A874" s="670">
        <v>2</v>
      </c>
      <c r="B874" s="630" t="s">
        <v>96</v>
      </c>
      <c r="C874" s="644" t="s">
        <v>887</v>
      </c>
      <c r="D874" s="639">
        <v>10.55</v>
      </c>
      <c r="E874" s="633">
        <v>4</v>
      </c>
      <c r="F874" s="678" t="s">
        <v>3922</v>
      </c>
    </row>
    <row r="875" spans="1:6" hidden="1" x14ac:dyDescent="0.25">
      <c r="A875" s="668">
        <v>1</v>
      </c>
      <c r="B875" s="630" t="s">
        <v>597</v>
      </c>
      <c r="C875" s="644" t="s">
        <v>598</v>
      </c>
      <c r="D875" s="631">
        <v>15.87</v>
      </c>
      <c r="E875" s="633">
        <v>1</v>
      </c>
      <c r="F875" s="676" t="s">
        <v>3922</v>
      </c>
    </row>
    <row r="876" spans="1:6" hidden="1" x14ac:dyDescent="0.25">
      <c r="A876" s="668">
        <v>1</v>
      </c>
      <c r="B876" s="630" t="s">
        <v>82</v>
      </c>
      <c r="C876" s="644" t="s">
        <v>83</v>
      </c>
      <c r="D876" s="631">
        <v>15.35</v>
      </c>
      <c r="E876" s="633">
        <v>14</v>
      </c>
      <c r="F876" s="676" t="s">
        <v>3922</v>
      </c>
    </row>
    <row r="877" spans="1:6" hidden="1" x14ac:dyDescent="0.25">
      <c r="A877" s="670">
        <v>2</v>
      </c>
      <c r="B877" s="630" t="s">
        <v>82</v>
      </c>
      <c r="C877" s="644" t="s">
        <v>84</v>
      </c>
      <c r="D877" s="639">
        <v>15.35</v>
      </c>
      <c r="E877" s="633">
        <v>2</v>
      </c>
      <c r="F877" s="678" t="s">
        <v>3922</v>
      </c>
    </row>
    <row r="878" spans="1:6" hidden="1" x14ac:dyDescent="0.25">
      <c r="A878" s="668">
        <v>1</v>
      </c>
      <c r="B878" s="630" t="s">
        <v>1168</v>
      </c>
      <c r="C878" s="644" t="s">
        <v>1223</v>
      </c>
      <c r="D878" s="466">
        <v>13.32</v>
      </c>
      <c r="E878" s="633">
        <v>3</v>
      </c>
      <c r="F878" s="676" t="s">
        <v>3922</v>
      </c>
    </row>
    <row r="879" spans="1:6" hidden="1" x14ac:dyDescent="0.25">
      <c r="A879" s="670">
        <v>2</v>
      </c>
      <c r="B879" s="630" t="s">
        <v>1168</v>
      </c>
      <c r="C879" s="644" t="s">
        <v>1223</v>
      </c>
      <c r="D879" s="640">
        <v>10.45</v>
      </c>
      <c r="E879" s="633">
        <v>5</v>
      </c>
      <c r="F879" s="678" t="s">
        <v>3922</v>
      </c>
    </row>
    <row r="880" spans="1:6" hidden="1" x14ac:dyDescent="0.25">
      <c r="A880" s="668">
        <v>1</v>
      </c>
      <c r="B880" s="630" t="s">
        <v>1063</v>
      </c>
      <c r="C880" s="644" t="s">
        <v>1105</v>
      </c>
      <c r="D880" s="631">
        <v>13.32</v>
      </c>
      <c r="E880" s="633">
        <v>66</v>
      </c>
      <c r="F880" s="676" t="s">
        <v>3922</v>
      </c>
    </row>
    <row r="881" spans="1:6" hidden="1" x14ac:dyDescent="0.25">
      <c r="A881" s="670">
        <v>2</v>
      </c>
      <c r="B881" s="630" t="s">
        <v>1063</v>
      </c>
      <c r="C881" s="644" t="s">
        <v>1105</v>
      </c>
      <c r="D881" s="639">
        <v>13.32</v>
      </c>
      <c r="E881" s="633">
        <v>3</v>
      </c>
      <c r="F881" s="678" t="s">
        <v>3922</v>
      </c>
    </row>
    <row r="882" spans="1:6" hidden="1" x14ac:dyDescent="0.25">
      <c r="A882" s="670">
        <v>2</v>
      </c>
      <c r="B882" s="630" t="s">
        <v>1063</v>
      </c>
      <c r="C882" s="644" t="s">
        <v>1105</v>
      </c>
      <c r="D882" s="639">
        <v>13.32</v>
      </c>
      <c r="E882" s="633">
        <v>9</v>
      </c>
      <c r="F882" s="678" t="s">
        <v>3922</v>
      </c>
    </row>
    <row r="883" spans="1:6" hidden="1" x14ac:dyDescent="0.25">
      <c r="A883" s="670">
        <v>2</v>
      </c>
      <c r="B883" s="630" t="s">
        <v>1063</v>
      </c>
      <c r="C883" s="644" t="s">
        <v>1105</v>
      </c>
      <c r="D883" s="639">
        <v>13.32</v>
      </c>
      <c r="E883" s="633">
        <v>7</v>
      </c>
      <c r="F883" s="678" t="s">
        <v>3922</v>
      </c>
    </row>
    <row r="884" spans="1:6" hidden="1" x14ac:dyDescent="0.25">
      <c r="A884" s="670">
        <v>2</v>
      </c>
      <c r="B884" s="630" t="s">
        <v>1063</v>
      </c>
      <c r="C884" s="644" t="s">
        <v>1105</v>
      </c>
      <c r="D884" s="639">
        <v>13.32</v>
      </c>
      <c r="E884" s="633">
        <v>18</v>
      </c>
      <c r="F884" s="678" t="s">
        <v>3922</v>
      </c>
    </row>
    <row r="885" spans="1:6" hidden="1" x14ac:dyDescent="0.25">
      <c r="A885" s="670">
        <v>2</v>
      </c>
      <c r="B885" s="630" t="s">
        <v>1168</v>
      </c>
      <c r="C885" s="644" t="s">
        <v>1105</v>
      </c>
      <c r="D885" s="639">
        <v>13.32</v>
      </c>
      <c r="E885" s="633">
        <v>9</v>
      </c>
      <c r="F885" s="678" t="s">
        <v>3922</v>
      </c>
    </row>
    <row r="886" spans="1:6" hidden="1" x14ac:dyDescent="0.25">
      <c r="A886" s="668">
        <v>1</v>
      </c>
      <c r="B886" s="630" t="s">
        <v>1063</v>
      </c>
      <c r="C886" s="644" t="s">
        <v>1104</v>
      </c>
      <c r="D886" s="631">
        <v>13.32</v>
      </c>
      <c r="E886" s="633">
        <v>119</v>
      </c>
      <c r="F886" s="676" t="s">
        <v>3922</v>
      </c>
    </row>
    <row r="887" spans="1:6" hidden="1" x14ac:dyDescent="0.25">
      <c r="A887" s="668">
        <v>1</v>
      </c>
      <c r="B887" s="630" t="s">
        <v>1168</v>
      </c>
      <c r="C887" s="644" t="s">
        <v>1104</v>
      </c>
      <c r="D887" s="631">
        <v>10.45</v>
      </c>
      <c r="E887" s="633">
        <v>6</v>
      </c>
      <c r="F887" s="676" t="s">
        <v>3922</v>
      </c>
    </row>
    <row r="888" spans="1:6" hidden="1" x14ac:dyDescent="0.25">
      <c r="A888" s="668">
        <v>1</v>
      </c>
      <c r="B888" s="630" t="s">
        <v>1168</v>
      </c>
      <c r="C888" s="644" t="s">
        <v>1104</v>
      </c>
      <c r="D888" s="631">
        <v>13.32</v>
      </c>
      <c r="E888" s="633">
        <v>34</v>
      </c>
      <c r="F888" s="676" t="s">
        <v>3922</v>
      </c>
    </row>
    <row r="889" spans="1:6" hidden="1" x14ac:dyDescent="0.25">
      <c r="A889" s="668">
        <v>1</v>
      </c>
      <c r="B889" s="630" t="s">
        <v>1063</v>
      </c>
      <c r="C889" s="644" t="s">
        <v>1104</v>
      </c>
      <c r="D889" s="466">
        <v>10.45</v>
      </c>
      <c r="E889" s="633">
        <v>17</v>
      </c>
      <c r="F889" s="676" t="s">
        <v>3922</v>
      </c>
    </row>
    <row r="890" spans="1:6" hidden="1" x14ac:dyDescent="0.25">
      <c r="A890" s="670">
        <v>2</v>
      </c>
      <c r="B890" s="630" t="s">
        <v>1063</v>
      </c>
      <c r="C890" s="644" t="s">
        <v>1104</v>
      </c>
      <c r="D890" s="639">
        <v>10.5</v>
      </c>
      <c r="E890" s="633">
        <v>23</v>
      </c>
      <c r="F890" s="678" t="s">
        <v>3922</v>
      </c>
    </row>
    <row r="891" spans="1:6" hidden="1" x14ac:dyDescent="0.25">
      <c r="A891" s="670">
        <v>2</v>
      </c>
      <c r="B891" s="630" t="s">
        <v>1063</v>
      </c>
      <c r="C891" s="644" t="s">
        <v>1104</v>
      </c>
      <c r="D891" s="639">
        <v>10.5</v>
      </c>
      <c r="E891" s="633">
        <v>12</v>
      </c>
      <c r="F891" s="678" t="s">
        <v>3922</v>
      </c>
    </row>
    <row r="892" spans="1:6" hidden="1" x14ac:dyDescent="0.25">
      <c r="A892" s="670">
        <v>2</v>
      </c>
      <c r="B892" s="630" t="s">
        <v>1063</v>
      </c>
      <c r="C892" s="644" t="s">
        <v>1104</v>
      </c>
      <c r="D892" s="639">
        <v>10.5</v>
      </c>
      <c r="E892" s="633">
        <v>9</v>
      </c>
      <c r="F892" s="678" t="s">
        <v>3922</v>
      </c>
    </row>
    <row r="893" spans="1:6" hidden="1" x14ac:dyDescent="0.25">
      <c r="A893" s="668">
        <v>1</v>
      </c>
      <c r="B893" s="630" t="s">
        <v>3023</v>
      </c>
      <c r="C893" s="644" t="s">
        <v>3896</v>
      </c>
      <c r="D893" s="466">
        <v>17.72</v>
      </c>
      <c r="E893" s="632">
        <v>2</v>
      </c>
      <c r="F893" s="676" t="s">
        <v>3922</v>
      </c>
    </row>
    <row r="894" spans="1:6" hidden="1" x14ac:dyDescent="0.25">
      <c r="A894" s="670">
        <v>2</v>
      </c>
      <c r="B894" s="635" t="s">
        <v>2878</v>
      </c>
      <c r="C894" s="645" t="s">
        <v>3896</v>
      </c>
      <c r="D894" s="640">
        <v>19.48</v>
      </c>
      <c r="E894" s="633">
        <v>3</v>
      </c>
      <c r="F894" s="678" t="s">
        <v>3922</v>
      </c>
    </row>
    <row r="895" spans="1:6" hidden="1" x14ac:dyDescent="0.25">
      <c r="A895" s="670">
        <v>2</v>
      </c>
      <c r="B895" s="635" t="s">
        <v>3023</v>
      </c>
      <c r="C895" s="645" t="s">
        <v>3896</v>
      </c>
      <c r="D895" s="640">
        <v>17.72</v>
      </c>
      <c r="E895" s="633">
        <v>4</v>
      </c>
      <c r="F895" s="678" t="s">
        <v>3922</v>
      </c>
    </row>
    <row r="896" spans="1:6" hidden="1" x14ac:dyDescent="0.25">
      <c r="A896" s="670">
        <v>2</v>
      </c>
      <c r="B896" s="635" t="s">
        <v>3023</v>
      </c>
      <c r="C896" s="645" t="s">
        <v>3897</v>
      </c>
      <c r="D896" s="640">
        <v>17.72</v>
      </c>
      <c r="E896" s="633">
        <v>1</v>
      </c>
      <c r="F896" s="678" t="s">
        <v>3922</v>
      </c>
    </row>
    <row r="897" spans="1:6" hidden="1" x14ac:dyDescent="0.25">
      <c r="A897" s="670">
        <v>2</v>
      </c>
      <c r="B897" s="630" t="s">
        <v>1030</v>
      </c>
      <c r="C897" s="644" t="s">
        <v>1111</v>
      </c>
      <c r="D897" s="639">
        <v>19</v>
      </c>
      <c r="E897" s="633">
        <v>9</v>
      </c>
      <c r="F897" s="678" t="s">
        <v>3922</v>
      </c>
    </row>
    <row r="898" spans="1:6" hidden="1" x14ac:dyDescent="0.25">
      <c r="A898" s="668">
        <v>1</v>
      </c>
      <c r="B898" s="630" t="s">
        <v>1589</v>
      </c>
      <c r="C898" s="644" t="s">
        <v>1592</v>
      </c>
      <c r="D898" s="466">
        <v>14.35</v>
      </c>
      <c r="E898" s="632">
        <v>1</v>
      </c>
      <c r="F898" s="676" t="s">
        <v>3922</v>
      </c>
    </row>
    <row r="899" spans="1:6" hidden="1" x14ac:dyDescent="0.25">
      <c r="A899" s="668">
        <v>1</v>
      </c>
      <c r="B899" s="630" t="s">
        <v>37</v>
      </c>
      <c r="C899" s="644" t="s">
        <v>3496</v>
      </c>
      <c r="D899" s="631">
        <v>18.399999999999999</v>
      </c>
      <c r="E899" s="633">
        <v>2</v>
      </c>
      <c r="F899" s="676" t="s">
        <v>3922</v>
      </c>
    </row>
    <row r="900" spans="1:6" hidden="1" x14ac:dyDescent="0.25">
      <c r="A900" s="668">
        <v>1</v>
      </c>
      <c r="B900" s="630" t="s">
        <v>3404</v>
      </c>
      <c r="C900" s="644" t="s">
        <v>3405</v>
      </c>
      <c r="D900" s="466">
        <v>10.27</v>
      </c>
      <c r="E900" s="633">
        <v>159</v>
      </c>
      <c r="F900" s="676" t="s">
        <v>3923</v>
      </c>
    </row>
    <row r="901" spans="1:6" hidden="1" x14ac:dyDescent="0.25">
      <c r="A901" s="668">
        <v>1</v>
      </c>
      <c r="B901" s="630" t="s">
        <v>3642</v>
      </c>
      <c r="C901" s="644" t="s">
        <v>3898</v>
      </c>
      <c r="D901" s="631">
        <v>9.9700000000000006</v>
      </c>
      <c r="E901" s="633">
        <v>47</v>
      </c>
      <c r="F901" s="676" t="s">
        <v>3922</v>
      </c>
    </row>
    <row r="902" spans="1:6" hidden="1" x14ac:dyDescent="0.25">
      <c r="A902" s="670">
        <v>2</v>
      </c>
      <c r="B902" s="635" t="s">
        <v>3642</v>
      </c>
      <c r="C902" s="645" t="s">
        <v>3898</v>
      </c>
      <c r="D902" s="640">
        <v>9.9700000000000006</v>
      </c>
      <c r="E902" s="633">
        <v>8</v>
      </c>
      <c r="F902" s="678" t="s">
        <v>3922</v>
      </c>
    </row>
    <row r="903" spans="1:6" hidden="1" x14ac:dyDescent="0.25">
      <c r="A903" s="668">
        <v>1</v>
      </c>
      <c r="B903" s="630" t="s">
        <v>3404</v>
      </c>
      <c r="C903" s="644" t="s">
        <v>3568</v>
      </c>
      <c r="D903" s="466">
        <v>10.27</v>
      </c>
      <c r="E903" s="633">
        <v>18</v>
      </c>
      <c r="F903" s="676" t="s">
        <v>3922</v>
      </c>
    </row>
    <row r="904" spans="1:6" hidden="1" x14ac:dyDescent="0.25">
      <c r="A904" s="675">
        <v>2</v>
      </c>
      <c r="B904" s="644" t="s">
        <v>1143</v>
      </c>
      <c r="C904" s="644" t="s">
        <v>1149</v>
      </c>
      <c r="D904" s="639">
        <v>16.5</v>
      </c>
      <c r="E904" s="633">
        <v>1</v>
      </c>
      <c r="F904" s="678" t="s">
        <v>3922</v>
      </c>
    </row>
    <row r="905" spans="1:6" hidden="1" x14ac:dyDescent="0.25">
      <c r="A905" s="668">
        <v>1</v>
      </c>
      <c r="B905" s="630" t="s">
        <v>1143</v>
      </c>
      <c r="C905" s="644" t="s">
        <v>1146</v>
      </c>
      <c r="D905" s="631">
        <v>22.03</v>
      </c>
      <c r="E905" s="633">
        <v>5</v>
      </c>
      <c r="F905" s="676" t="s">
        <v>3923</v>
      </c>
    </row>
    <row r="906" spans="1:6" hidden="1" x14ac:dyDescent="0.25">
      <c r="A906" s="670">
        <v>2</v>
      </c>
      <c r="B906" s="630" t="s">
        <v>1143</v>
      </c>
      <c r="C906" s="644" t="s">
        <v>1146</v>
      </c>
      <c r="D906" s="639">
        <v>22.03</v>
      </c>
      <c r="E906" s="633">
        <v>2</v>
      </c>
      <c r="F906" s="678" t="s">
        <v>3922</v>
      </c>
    </row>
    <row r="907" spans="1:6" hidden="1" x14ac:dyDescent="0.25">
      <c r="A907" s="668">
        <v>1</v>
      </c>
      <c r="B907" s="630" t="s">
        <v>1143</v>
      </c>
      <c r="C907" s="644" t="s">
        <v>1144</v>
      </c>
      <c r="D907" s="466">
        <v>22.03</v>
      </c>
      <c r="E907" s="633">
        <v>2</v>
      </c>
      <c r="F907" s="676" t="s">
        <v>3922</v>
      </c>
    </row>
    <row r="908" spans="1:6" hidden="1" x14ac:dyDescent="0.25">
      <c r="A908" s="670">
        <v>2</v>
      </c>
      <c r="B908" s="630" t="s">
        <v>1143</v>
      </c>
      <c r="C908" s="644" t="s">
        <v>1144</v>
      </c>
      <c r="D908" s="639">
        <v>22.03</v>
      </c>
      <c r="E908" s="633">
        <v>2</v>
      </c>
      <c r="F908" s="678" t="s">
        <v>3922</v>
      </c>
    </row>
    <row r="909" spans="1:6" hidden="1" x14ac:dyDescent="0.25">
      <c r="A909" s="670">
        <v>2</v>
      </c>
      <c r="B909" s="630" t="s">
        <v>1143</v>
      </c>
      <c r="C909" s="644" t="s">
        <v>1144</v>
      </c>
      <c r="D909" s="639">
        <v>22.03</v>
      </c>
      <c r="E909" s="633">
        <v>2</v>
      </c>
      <c r="F909" s="678" t="s">
        <v>3922</v>
      </c>
    </row>
    <row r="910" spans="1:6" hidden="1" x14ac:dyDescent="0.25">
      <c r="A910" s="670">
        <v>2</v>
      </c>
      <c r="B910" s="630" t="s">
        <v>1143</v>
      </c>
      <c r="C910" s="644" t="s">
        <v>1144</v>
      </c>
      <c r="D910" s="640">
        <v>22.03</v>
      </c>
      <c r="E910" s="641">
        <v>1</v>
      </c>
      <c r="F910" s="678" t="s">
        <v>3922</v>
      </c>
    </row>
    <row r="911" spans="1:6" hidden="1" x14ac:dyDescent="0.25">
      <c r="A911" s="670">
        <v>2</v>
      </c>
      <c r="B911" s="635" t="s">
        <v>2412</v>
      </c>
      <c r="C911" s="645" t="s">
        <v>3899</v>
      </c>
      <c r="D911" s="640">
        <v>30.35</v>
      </c>
      <c r="E911" s="633">
        <v>3</v>
      </c>
      <c r="F911" s="678" t="s">
        <v>3922</v>
      </c>
    </row>
    <row r="912" spans="1:6" hidden="1" x14ac:dyDescent="0.25">
      <c r="A912" s="668">
        <v>1</v>
      </c>
      <c r="B912" s="630" t="s">
        <v>880</v>
      </c>
      <c r="C912" s="644" t="s">
        <v>881</v>
      </c>
      <c r="D912" s="631">
        <v>19.68</v>
      </c>
      <c r="E912" s="633">
        <v>133</v>
      </c>
      <c r="F912" s="676" t="s">
        <v>3922</v>
      </c>
    </row>
    <row r="913" spans="1:6" hidden="1" x14ac:dyDescent="0.25">
      <c r="A913" s="670">
        <v>2</v>
      </c>
      <c r="B913" s="630" t="s">
        <v>880</v>
      </c>
      <c r="C913" s="644" t="s">
        <v>881</v>
      </c>
      <c r="D913" s="639">
        <v>19.68</v>
      </c>
      <c r="E913" s="633">
        <v>1</v>
      </c>
      <c r="F913" s="678" t="s">
        <v>3922</v>
      </c>
    </row>
    <row r="914" spans="1:6" hidden="1" x14ac:dyDescent="0.25">
      <c r="A914" s="670">
        <v>2</v>
      </c>
      <c r="B914" s="630" t="s">
        <v>180</v>
      </c>
      <c r="C914" s="644" t="s">
        <v>171</v>
      </c>
      <c r="D914" s="639">
        <v>17.309999999999999</v>
      </c>
      <c r="E914" s="633">
        <v>1</v>
      </c>
      <c r="F914" s="678" t="s">
        <v>3922</v>
      </c>
    </row>
    <row r="915" spans="1:6" hidden="1" x14ac:dyDescent="0.25">
      <c r="A915" s="670">
        <v>2</v>
      </c>
      <c r="B915" s="630" t="s">
        <v>1528</v>
      </c>
      <c r="C915" s="644" t="s">
        <v>985</v>
      </c>
      <c r="D915" s="640">
        <v>15.17</v>
      </c>
      <c r="E915" s="633">
        <v>3</v>
      </c>
      <c r="F915" s="678" t="s">
        <v>3922</v>
      </c>
    </row>
    <row r="916" spans="1:6" hidden="1" x14ac:dyDescent="0.25">
      <c r="A916" s="670">
        <v>2</v>
      </c>
      <c r="B916" s="179" t="s">
        <v>880</v>
      </c>
      <c r="C916" s="648" t="s">
        <v>985</v>
      </c>
      <c r="D916" s="640">
        <v>19.68</v>
      </c>
      <c r="E916" s="641">
        <v>2</v>
      </c>
      <c r="F916" s="678" t="s">
        <v>3922</v>
      </c>
    </row>
    <row r="917" spans="1:6" hidden="1" x14ac:dyDescent="0.25">
      <c r="A917" s="670">
        <v>2</v>
      </c>
      <c r="B917" s="630" t="s">
        <v>880</v>
      </c>
      <c r="C917" s="644" t="s">
        <v>985</v>
      </c>
      <c r="D917" s="639">
        <v>16.68</v>
      </c>
      <c r="E917" s="633">
        <v>1</v>
      </c>
      <c r="F917" s="678" t="s">
        <v>3922</v>
      </c>
    </row>
    <row r="918" spans="1:6" hidden="1" x14ac:dyDescent="0.25">
      <c r="A918" s="670">
        <v>2</v>
      </c>
      <c r="B918" s="630" t="s">
        <v>880</v>
      </c>
      <c r="C918" s="644" t="s">
        <v>985</v>
      </c>
      <c r="D918" s="639">
        <v>16.68</v>
      </c>
      <c r="E918" s="633">
        <v>2</v>
      </c>
      <c r="F918" s="678" t="s">
        <v>3922</v>
      </c>
    </row>
    <row r="919" spans="1:6" hidden="1" x14ac:dyDescent="0.25">
      <c r="A919" s="670">
        <v>2</v>
      </c>
      <c r="B919" s="630" t="s">
        <v>2412</v>
      </c>
      <c r="C919" s="644" t="s">
        <v>985</v>
      </c>
      <c r="D919" s="640">
        <v>36</v>
      </c>
      <c r="E919" s="641">
        <v>1</v>
      </c>
      <c r="F919" s="678" t="s">
        <v>3922</v>
      </c>
    </row>
    <row r="920" spans="1:6" hidden="1" x14ac:dyDescent="0.25">
      <c r="A920" s="670">
        <v>2</v>
      </c>
      <c r="B920" s="630" t="s">
        <v>180</v>
      </c>
      <c r="C920" s="644" t="s">
        <v>179</v>
      </c>
      <c r="D920" s="639">
        <v>17.27</v>
      </c>
      <c r="E920" s="633">
        <v>2</v>
      </c>
      <c r="F920" s="678" t="s">
        <v>3922</v>
      </c>
    </row>
    <row r="921" spans="1:6" hidden="1" x14ac:dyDescent="0.25">
      <c r="A921" s="670">
        <v>2</v>
      </c>
      <c r="B921" s="630" t="s">
        <v>180</v>
      </c>
      <c r="C921" s="644" t="s">
        <v>179</v>
      </c>
      <c r="D921" s="639">
        <v>17.27</v>
      </c>
      <c r="E921" s="633">
        <v>6</v>
      </c>
      <c r="F921" s="678" t="s">
        <v>3922</v>
      </c>
    </row>
    <row r="922" spans="1:6" hidden="1" x14ac:dyDescent="0.25">
      <c r="A922" s="670">
        <v>2</v>
      </c>
      <c r="B922" s="630" t="s">
        <v>1143</v>
      </c>
      <c r="C922" s="644" t="s">
        <v>1149</v>
      </c>
      <c r="D922" s="639">
        <v>22.03</v>
      </c>
      <c r="E922" s="633">
        <v>1</v>
      </c>
      <c r="F922" s="678" t="s">
        <v>3922</v>
      </c>
    </row>
    <row r="923" spans="1:6" hidden="1" x14ac:dyDescent="0.25">
      <c r="A923" s="670">
        <v>2</v>
      </c>
      <c r="B923" s="630" t="s">
        <v>113</v>
      </c>
      <c r="C923" s="644" t="s">
        <v>175</v>
      </c>
      <c r="D923" s="639">
        <v>42.29</v>
      </c>
      <c r="E923" s="633">
        <v>1</v>
      </c>
      <c r="F923" s="678" t="s">
        <v>3922</v>
      </c>
    </row>
    <row r="924" spans="1:6" hidden="1" x14ac:dyDescent="0.25">
      <c r="A924" s="670">
        <v>2</v>
      </c>
      <c r="B924" s="630" t="s">
        <v>112</v>
      </c>
      <c r="C924" s="644" t="s">
        <v>425</v>
      </c>
      <c r="D924" s="639">
        <v>39.909999999999997</v>
      </c>
      <c r="E924" s="633">
        <v>1</v>
      </c>
      <c r="F924" s="678" t="s">
        <v>3922</v>
      </c>
    </row>
    <row r="925" spans="1:6" hidden="1" x14ac:dyDescent="0.25">
      <c r="A925" s="670">
        <v>2</v>
      </c>
      <c r="B925" s="630" t="s">
        <v>112</v>
      </c>
      <c r="C925" s="644" t="s">
        <v>443</v>
      </c>
      <c r="D925" s="639">
        <v>44.5</v>
      </c>
      <c r="E925" s="633">
        <v>2</v>
      </c>
      <c r="F925" s="678" t="s">
        <v>3922</v>
      </c>
    </row>
    <row r="926" spans="1:6" hidden="1" x14ac:dyDescent="0.25">
      <c r="A926" s="670">
        <v>2</v>
      </c>
      <c r="B926" s="630" t="s">
        <v>112</v>
      </c>
      <c r="C926" s="644" t="s">
        <v>177</v>
      </c>
      <c r="D926" s="639">
        <v>34.369999999999997</v>
      </c>
      <c r="E926" s="633">
        <v>1</v>
      </c>
      <c r="F926" s="678" t="s">
        <v>3922</v>
      </c>
    </row>
    <row r="927" spans="1:6" hidden="1" x14ac:dyDescent="0.25">
      <c r="A927" s="670">
        <v>2</v>
      </c>
      <c r="B927" s="630" t="s">
        <v>169</v>
      </c>
      <c r="C927" s="644" t="s">
        <v>170</v>
      </c>
      <c r="D927" s="639">
        <v>18.78</v>
      </c>
      <c r="E927" s="633">
        <v>2</v>
      </c>
      <c r="F927" s="678" t="s">
        <v>3922</v>
      </c>
    </row>
    <row r="928" spans="1:6" hidden="1" x14ac:dyDescent="0.25">
      <c r="A928" s="670">
        <v>2</v>
      </c>
      <c r="B928" s="630" t="s">
        <v>1168</v>
      </c>
      <c r="C928" s="644" t="s">
        <v>1182</v>
      </c>
      <c r="D928" s="639">
        <v>21.87</v>
      </c>
      <c r="E928" s="633">
        <v>2</v>
      </c>
      <c r="F928" s="678" t="s">
        <v>3922</v>
      </c>
    </row>
    <row r="929" spans="1:6" hidden="1" x14ac:dyDescent="0.25">
      <c r="A929" s="668">
        <v>1</v>
      </c>
      <c r="B929" s="630" t="s">
        <v>842</v>
      </c>
      <c r="C929" s="644" t="s">
        <v>724</v>
      </c>
      <c r="D929" s="631">
        <v>24.74</v>
      </c>
      <c r="E929" s="633">
        <v>17</v>
      </c>
      <c r="F929" s="676" t="s">
        <v>3922</v>
      </c>
    </row>
    <row r="930" spans="1:6" hidden="1" x14ac:dyDescent="0.25">
      <c r="A930" s="670">
        <v>2</v>
      </c>
      <c r="B930" s="630" t="s">
        <v>842</v>
      </c>
      <c r="C930" s="644" t="s">
        <v>724</v>
      </c>
      <c r="D930" s="640">
        <v>26</v>
      </c>
      <c r="E930" s="633">
        <v>2</v>
      </c>
      <c r="F930" s="678" t="s">
        <v>3922</v>
      </c>
    </row>
    <row r="931" spans="1:6" hidden="1" x14ac:dyDescent="0.25">
      <c r="A931" s="670">
        <v>2</v>
      </c>
      <c r="B931" s="630" t="s">
        <v>1033</v>
      </c>
      <c r="C931" s="644" t="s">
        <v>1048</v>
      </c>
      <c r="D931" s="639">
        <v>40</v>
      </c>
      <c r="E931" s="633">
        <v>7</v>
      </c>
      <c r="F931" s="678" t="s">
        <v>3922</v>
      </c>
    </row>
    <row r="932" spans="1:6" hidden="1" x14ac:dyDescent="0.25">
      <c r="A932" s="670">
        <v>2</v>
      </c>
      <c r="B932" s="630" t="s">
        <v>1033</v>
      </c>
      <c r="C932" s="644" t="s">
        <v>1034</v>
      </c>
      <c r="D932" s="639">
        <v>40</v>
      </c>
      <c r="E932" s="633">
        <v>3</v>
      </c>
      <c r="F932" s="678" t="s">
        <v>3922</v>
      </c>
    </row>
    <row r="933" spans="1:6" hidden="1" x14ac:dyDescent="0.25">
      <c r="A933" s="668">
        <v>1</v>
      </c>
      <c r="B933" s="630" t="s">
        <v>1033</v>
      </c>
      <c r="C933" s="644" t="s">
        <v>1044</v>
      </c>
      <c r="D933" s="466">
        <v>40</v>
      </c>
      <c r="E933" s="632">
        <v>1</v>
      </c>
      <c r="F933" s="676" t="s">
        <v>3922</v>
      </c>
    </row>
    <row r="934" spans="1:6" hidden="1" x14ac:dyDescent="0.25">
      <c r="A934" s="668">
        <v>1</v>
      </c>
      <c r="B934" s="630" t="s">
        <v>1577</v>
      </c>
      <c r="C934" s="644" t="s">
        <v>1578</v>
      </c>
      <c r="D934" s="466">
        <v>31.59</v>
      </c>
      <c r="E934" s="633">
        <v>71</v>
      </c>
      <c r="F934" s="676" t="s">
        <v>3922</v>
      </c>
    </row>
    <row r="935" spans="1:6" hidden="1" x14ac:dyDescent="0.25">
      <c r="A935" s="670">
        <v>2</v>
      </c>
      <c r="B935" s="630" t="s">
        <v>1577</v>
      </c>
      <c r="C935" s="644" t="s">
        <v>1578</v>
      </c>
      <c r="D935" s="640">
        <v>31.59</v>
      </c>
      <c r="E935" s="633">
        <v>2</v>
      </c>
      <c r="F935" s="678" t="s">
        <v>3922</v>
      </c>
    </row>
    <row r="936" spans="1:6" hidden="1" x14ac:dyDescent="0.25">
      <c r="A936" s="670">
        <v>2</v>
      </c>
      <c r="B936" s="630" t="s">
        <v>1577</v>
      </c>
      <c r="C936" s="644" t="s">
        <v>1578</v>
      </c>
      <c r="D936" s="640">
        <v>31.59</v>
      </c>
      <c r="E936" s="633">
        <v>2</v>
      </c>
      <c r="F936" s="678" t="s">
        <v>3922</v>
      </c>
    </row>
    <row r="937" spans="1:6" hidden="1" x14ac:dyDescent="0.25">
      <c r="A937" s="670">
        <v>2</v>
      </c>
      <c r="B937" s="179" t="s">
        <v>1309</v>
      </c>
      <c r="C937" s="648" t="s">
        <v>1363</v>
      </c>
      <c r="D937" s="640">
        <v>21.62</v>
      </c>
      <c r="E937" s="641">
        <v>2</v>
      </c>
      <c r="F937" s="678" t="s">
        <v>3922</v>
      </c>
    </row>
    <row r="938" spans="1:6" hidden="1" x14ac:dyDescent="0.25">
      <c r="A938" s="670">
        <v>2</v>
      </c>
      <c r="B938" s="630" t="s">
        <v>1309</v>
      </c>
      <c r="C938" s="644" t="s">
        <v>1342</v>
      </c>
      <c r="D938" s="639">
        <v>22.02</v>
      </c>
      <c r="E938" s="633">
        <v>2</v>
      </c>
      <c r="F938" s="678" t="s">
        <v>3922</v>
      </c>
    </row>
    <row r="939" spans="1:6" hidden="1" x14ac:dyDescent="0.25">
      <c r="A939" s="670">
        <v>2</v>
      </c>
      <c r="B939" s="630" t="s">
        <v>1309</v>
      </c>
      <c r="C939" s="644" t="s">
        <v>1342</v>
      </c>
      <c r="D939" s="640">
        <v>22.02</v>
      </c>
      <c r="E939" s="633">
        <v>2</v>
      </c>
      <c r="F939" s="678" t="s">
        <v>3922</v>
      </c>
    </row>
    <row r="940" spans="1:6" hidden="1" x14ac:dyDescent="0.25">
      <c r="A940" s="670">
        <v>2</v>
      </c>
      <c r="B940" s="630" t="s">
        <v>2219</v>
      </c>
      <c r="C940" s="644" t="s">
        <v>3900</v>
      </c>
      <c r="D940" s="640">
        <v>65</v>
      </c>
      <c r="E940" s="641">
        <v>2</v>
      </c>
      <c r="F940" s="678" t="s">
        <v>3922</v>
      </c>
    </row>
    <row r="941" spans="1:6" hidden="1" x14ac:dyDescent="0.25">
      <c r="A941" s="668">
        <v>1</v>
      </c>
      <c r="B941" s="630" t="s">
        <v>2372</v>
      </c>
      <c r="C941" s="644" t="s">
        <v>836</v>
      </c>
      <c r="D941" s="631">
        <v>31.85</v>
      </c>
      <c r="E941" s="633">
        <v>2</v>
      </c>
      <c r="F941" s="676" t="s">
        <v>3922</v>
      </c>
    </row>
    <row r="942" spans="1:6" hidden="1" x14ac:dyDescent="0.25">
      <c r="A942" s="670">
        <v>2</v>
      </c>
      <c r="B942" s="630" t="s">
        <v>186</v>
      </c>
      <c r="C942" s="644" t="s">
        <v>3901</v>
      </c>
      <c r="D942" s="639">
        <v>35.619999999999997</v>
      </c>
      <c r="E942" s="633">
        <v>4</v>
      </c>
      <c r="F942" s="678" t="s">
        <v>3922</v>
      </c>
    </row>
    <row r="943" spans="1:6" hidden="1" x14ac:dyDescent="0.25">
      <c r="A943" s="670">
        <v>2</v>
      </c>
      <c r="B943" s="630" t="s">
        <v>824</v>
      </c>
      <c r="C943" s="644" t="s">
        <v>760</v>
      </c>
      <c r="D943" s="639">
        <v>39.31</v>
      </c>
      <c r="E943" s="633">
        <v>1</v>
      </c>
      <c r="F943" s="678" t="s">
        <v>3922</v>
      </c>
    </row>
    <row r="944" spans="1:6" hidden="1" x14ac:dyDescent="0.25">
      <c r="A944" s="668">
        <v>1</v>
      </c>
      <c r="B944" s="630" t="s">
        <v>824</v>
      </c>
      <c r="C944" s="644" t="s">
        <v>770</v>
      </c>
      <c r="D944" s="631">
        <v>36.729999999999997</v>
      </c>
      <c r="E944" s="633">
        <v>1</v>
      </c>
      <c r="F944" s="676" t="s">
        <v>3922</v>
      </c>
    </row>
    <row r="945" spans="1:6" hidden="1" x14ac:dyDescent="0.25">
      <c r="A945" s="668">
        <v>1</v>
      </c>
      <c r="B945" s="630" t="s">
        <v>824</v>
      </c>
      <c r="C945" s="644" t="s">
        <v>766</v>
      </c>
      <c r="D945" s="631">
        <v>37.08</v>
      </c>
      <c r="E945" s="633">
        <v>1</v>
      </c>
      <c r="F945" s="676" t="s">
        <v>3922</v>
      </c>
    </row>
    <row r="946" spans="1:6" hidden="1" x14ac:dyDescent="0.25">
      <c r="A946" s="670">
        <v>2</v>
      </c>
      <c r="B946" s="630" t="s">
        <v>824</v>
      </c>
      <c r="C946" s="644" t="s">
        <v>766</v>
      </c>
      <c r="D946" s="639">
        <v>37.08</v>
      </c>
      <c r="E946" s="633">
        <v>1</v>
      </c>
      <c r="F946" s="678" t="s">
        <v>3922</v>
      </c>
    </row>
    <row r="947" spans="1:6" hidden="1" x14ac:dyDescent="0.25">
      <c r="A947" s="670">
        <v>2</v>
      </c>
      <c r="B947" s="630" t="s">
        <v>824</v>
      </c>
      <c r="C947" s="644" t="s">
        <v>764</v>
      </c>
      <c r="D947" s="639">
        <v>42.89</v>
      </c>
      <c r="E947" s="633">
        <v>1</v>
      </c>
      <c r="F947" s="678" t="s">
        <v>3922</v>
      </c>
    </row>
    <row r="948" spans="1:6" hidden="1" x14ac:dyDescent="0.25">
      <c r="A948" s="670">
        <v>2</v>
      </c>
      <c r="B948" s="630" t="s">
        <v>824</v>
      </c>
      <c r="C948" s="644" t="s">
        <v>758</v>
      </c>
      <c r="D948" s="639">
        <v>41.55</v>
      </c>
      <c r="E948" s="633">
        <v>1</v>
      </c>
      <c r="F948" s="678" t="s">
        <v>3922</v>
      </c>
    </row>
    <row r="949" spans="1:6" hidden="1" x14ac:dyDescent="0.25">
      <c r="A949" s="670">
        <v>2</v>
      </c>
      <c r="B949" s="630" t="s">
        <v>824</v>
      </c>
      <c r="C949" s="644" t="s">
        <v>762</v>
      </c>
      <c r="D949" s="639">
        <v>39.31</v>
      </c>
      <c r="E949" s="633">
        <v>1</v>
      </c>
      <c r="F949" s="678" t="s">
        <v>3922</v>
      </c>
    </row>
    <row r="950" spans="1:6" hidden="1" x14ac:dyDescent="0.25">
      <c r="A950" s="668">
        <v>1</v>
      </c>
      <c r="B950" s="630" t="s">
        <v>824</v>
      </c>
      <c r="C950" s="644" t="s">
        <v>1720</v>
      </c>
      <c r="D950" s="631">
        <v>41.55</v>
      </c>
      <c r="E950" s="633">
        <v>1</v>
      </c>
      <c r="F950" s="676" t="s">
        <v>3923</v>
      </c>
    </row>
    <row r="951" spans="1:6" hidden="1" x14ac:dyDescent="0.25">
      <c r="A951" s="668">
        <v>1</v>
      </c>
      <c r="B951" s="630" t="s">
        <v>824</v>
      </c>
      <c r="C951" s="644" t="s">
        <v>768</v>
      </c>
      <c r="D951" s="631">
        <v>33.369999999999997</v>
      </c>
      <c r="E951" s="633">
        <v>1</v>
      </c>
      <c r="F951" s="676" t="s">
        <v>3922</v>
      </c>
    </row>
    <row r="952" spans="1:6" hidden="1" x14ac:dyDescent="0.25">
      <c r="A952" s="670">
        <v>2</v>
      </c>
      <c r="B952" s="630" t="s">
        <v>824</v>
      </c>
      <c r="C952" s="644" t="s">
        <v>1974</v>
      </c>
      <c r="D952" s="640">
        <v>38.26</v>
      </c>
      <c r="E952" s="641">
        <v>1</v>
      </c>
      <c r="F952" s="678" t="s">
        <v>3922</v>
      </c>
    </row>
    <row r="953" spans="1:6" hidden="1" x14ac:dyDescent="0.25">
      <c r="A953" s="670">
        <v>2</v>
      </c>
      <c r="B953" s="179" t="s">
        <v>1626</v>
      </c>
      <c r="C953" s="648" t="s">
        <v>3902</v>
      </c>
      <c r="D953" s="640">
        <v>41.38</v>
      </c>
      <c r="E953" s="641">
        <v>1</v>
      </c>
      <c r="F953" s="678" t="s">
        <v>3922</v>
      </c>
    </row>
    <row r="954" spans="1:6" hidden="1" x14ac:dyDescent="0.25">
      <c r="A954" s="670">
        <v>2</v>
      </c>
      <c r="B954" s="635" t="s">
        <v>2878</v>
      </c>
      <c r="C954" s="645" t="s">
        <v>3351</v>
      </c>
      <c r="D954" s="640">
        <v>30.63</v>
      </c>
      <c r="E954" s="633">
        <v>4</v>
      </c>
      <c r="F954" s="678" t="s">
        <v>3922</v>
      </c>
    </row>
    <row r="955" spans="1:6" hidden="1" x14ac:dyDescent="0.25">
      <c r="A955" s="670">
        <v>2</v>
      </c>
      <c r="B955" s="635" t="s">
        <v>2878</v>
      </c>
      <c r="C955" s="645" t="s">
        <v>3351</v>
      </c>
      <c r="D955" s="640">
        <v>30.63</v>
      </c>
      <c r="E955" s="633">
        <v>3</v>
      </c>
      <c r="F955" s="678" t="s">
        <v>3922</v>
      </c>
    </row>
    <row r="956" spans="1:6" hidden="1" x14ac:dyDescent="0.25">
      <c r="A956" s="668">
        <v>1</v>
      </c>
      <c r="B956" s="630" t="s">
        <v>3023</v>
      </c>
      <c r="C956" s="644" t="s">
        <v>3903</v>
      </c>
      <c r="D956" s="466">
        <v>31.06</v>
      </c>
      <c r="E956" s="632">
        <v>1</v>
      </c>
      <c r="F956" s="676" t="s">
        <v>3922</v>
      </c>
    </row>
    <row r="957" spans="1:6" hidden="1" x14ac:dyDescent="0.25">
      <c r="A957" s="670">
        <v>2</v>
      </c>
      <c r="B957" s="635" t="s">
        <v>2685</v>
      </c>
      <c r="C957" s="645" t="s">
        <v>3903</v>
      </c>
      <c r="D957" s="640">
        <v>30.25</v>
      </c>
      <c r="E957" s="633">
        <v>2</v>
      </c>
      <c r="F957" s="678" t="s">
        <v>3922</v>
      </c>
    </row>
    <row r="958" spans="1:6" hidden="1" x14ac:dyDescent="0.25">
      <c r="A958" s="670">
        <v>2</v>
      </c>
      <c r="B958" s="635" t="s">
        <v>3335</v>
      </c>
      <c r="C958" s="645" t="s">
        <v>3903</v>
      </c>
      <c r="D958" s="640">
        <v>31.06</v>
      </c>
      <c r="E958" s="633">
        <v>1</v>
      </c>
      <c r="F958" s="678" t="s">
        <v>3922</v>
      </c>
    </row>
    <row r="959" spans="1:6" hidden="1" x14ac:dyDescent="0.25">
      <c r="A959" s="668">
        <v>1</v>
      </c>
      <c r="B959" s="630" t="s">
        <v>3029</v>
      </c>
      <c r="C959" s="644" t="s">
        <v>3904</v>
      </c>
      <c r="D959" s="466">
        <v>31.06</v>
      </c>
      <c r="E959" s="632">
        <v>5</v>
      </c>
      <c r="F959" s="676" t="s">
        <v>3922</v>
      </c>
    </row>
    <row r="960" spans="1:6" hidden="1" x14ac:dyDescent="0.25">
      <c r="A960" s="670">
        <v>2</v>
      </c>
      <c r="B960" s="635" t="s">
        <v>2685</v>
      </c>
      <c r="C960" s="645" t="s">
        <v>3904</v>
      </c>
      <c r="D960" s="640">
        <v>30.25</v>
      </c>
      <c r="E960" s="633">
        <v>1</v>
      </c>
      <c r="F960" s="678" t="s">
        <v>3922</v>
      </c>
    </row>
    <row r="961" spans="1:6" hidden="1" x14ac:dyDescent="0.25">
      <c r="A961" s="670">
        <v>2</v>
      </c>
      <c r="B961" s="635" t="s">
        <v>2861</v>
      </c>
      <c r="C961" s="645" t="s">
        <v>3904</v>
      </c>
      <c r="D961" s="640">
        <v>52.12</v>
      </c>
      <c r="E961" s="633">
        <v>2</v>
      </c>
      <c r="F961" s="678" t="s">
        <v>3922</v>
      </c>
    </row>
    <row r="962" spans="1:6" hidden="1" x14ac:dyDescent="0.25">
      <c r="A962" s="670">
        <v>2</v>
      </c>
      <c r="B962" s="635" t="s">
        <v>3023</v>
      </c>
      <c r="C962" s="645" t="s">
        <v>3904</v>
      </c>
      <c r="D962" s="640">
        <v>31.06</v>
      </c>
      <c r="E962" s="633">
        <v>1</v>
      </c>
      <c r="F962" s="678" t="s">
        <v>3922</v>
      </c>
    </row>
    <row r="963" spans="1:6" hidden="1" x14ac:dyDescent="0.25">
      <c r="A963" s="668">
        <v>1</v>
      </c>
      <c r="B963" s="630" t="s">
        <v>3029</v>
      </c>
      <c r="C963" s="644" t="s">
        <v>3273</v>
      </c>
      <c r="D963" s="466">
        <v>31.06</v>
      </c>
      <c r="E963" s="632">
        <v>3</v>
      </c>
      <c r="F963" s="676" t="s">
        <v>3922</v>
      </c>
    </row>
    <row r="964" spans="1:6" hidden="1" x14ac:dyDescent="0.25">
      <c r="A964" s="670">
        <v>2</v>
      </c>
      <c r="B964" s="635" t="s">
        <v>3029</v>
      </c>
      <c r="C964" s="645" t="s">
        <v>3273</v>
      </c>
      <c r="D964" s="640">
        <v>31.06</v>
      </c>
      <c r="E964" s="633">
        <v>1</v>
      </c>
      <c r="F964" s="678" t="s">
        <v>3922</v>
      </c>
    </row>
    <row r="965" spans="1:6" hidden="1" x14ac:dyDescent="0.25">
      <c r="A965" s="668">
        <v>1</v>
      </c>
      <c r="B965" s="630" t="s">
        <v>3023</v>
      </c>
      <c r="C965" s="644" t="s">
        <v>3905</v>
      </c>
      <c r="D965" s="466">
        <v>31.06</v>
      </c>
      <c r="E965" s="632">
        <v>1</v>
      </c>
      <c r="F965" s="676" t="s">
        <v>3922</v>
      </c>
    </row>
    <row r="966" spans="1:6" hidden="1" x14ac:dyDescent="0.25">
      <c r="A966" s="670">
        <v>2</v>
      </c>
      <c r="B966" s="635" t="s">
        <v>3645</v>
      </c>
      <c r="C966" s="645" t="s">
        <v>3905</v>
      </c>
      <c r="D966" s="640">
        <v>33.380000000000003</v>
      </c>
      <c r="E966" s="633">
        <v>1</v>
      </c>
      <c r="F966" s="678" t="s">
        <v>3922</v>
      </c>
    </row>
    <row r="967" spans="1:6" hidden="1" x14ac:dyDescent="0.25">
      <c r="A967" s="670">
        <v>2</v>
      </c>
      <c r="B967" s="635" t="s">
        <v>3335</v>
      </c>
      <c r="C967" s="645" t="s">
        <v>3340</v>
      </c>
      <c r="D967" s="640">
        <v>31.06</v>
      </c>
      <c r="E967" s="633">
        <v>3</v>
      </c>
      <c r="F967" s="678" t="s">
        <v>3922</v>
      </c>
    </row>
    <row r="968" spans="1:6" hidden="1" x14ac:dyDescent="0.25">
      <c r="A968" s="670">
        <v>2</v>
      </c>
      <c r="B968" s="635" t="s">
        <v>2878</v>
      </c>
      <c r="C968" s="645" t="s">
        <v>3340</v>
      </c>
      <c r="D968" s="640">
        <v>30.63</v>
      </c>
      <c r="E968" s="633">
        <v>6</v>
      </c>
      <c r="F968" s="678" t="s">
        <v>3922</v>
      </c>
    </row>
    <row r="969" spans="1:6" hidden="1" x14ac:dyDescent="0.25">
      <c r="A969" s="670">
        <v>2</v>
      </c>
      <c r="B969" s="635" t="s">
        <v>3645</v>
      </c>
      <c r="C969" s="645" t="s">
        <v>3340</v>
      </c>
      <c r="D969" s="640">
        <v>33.380000000000003</v>
      </c>
      <c r="E969" s="633">
        <v>4</v>
      </c>
      <c r="F969" s="678" t="s">
        <v>3922</v>
      </c>
    </row>
    <row r="970" spans="1:6" hidden="1" x14ac:dyDescent="0.25">
      <c r="A970" s="668">
        <v>1</v>
      </c>
      <c r="B970" s="630" t="s">
        <v>2861</v>
      </c>
      <c r="C970" s="644" t="s">
        <v>3906</v>
      </c>
      <c r="D970" s="466">
        <v>31.06</v>
      </c>
      <c r="E970" s="632">
        <v>3</v>
      </c>
      <c r="F970" s="676" t="s">
        <v>3922</v>
      </c>
    </row>
    <row r="971" spans="1:6" hidden="1" x14ac:dyDescent="0.25">
      <c r="A971" s="670">
        <v>2</v>
      </c>
      <c r="B971" s="635" t="s">
        <v>2685</v>
      </c>
      <c r="C971" s="645" t="s">
        <v>3906</v>
      </c>
      <c r="D971" s="640">
        <v>31.25</v>
      </c>
      <c r="E971" s="633">
        <v>2</v>
      </c>
      <c r="F971" s="678" t="s">
        <v>3922</v>
      </c>
    </row>
    <row r="972" spans="1:6" hidden="1" x14ac:dyDescent="0.25">
      <c r="A972" s="670">
        <v>2</v>
      </c>
      <c r="B972" s="635" t="s">
        <v>2861</v>
      </c>
      <c r="C972" s="645" t="s">
        <v>3906</v>
      </c>
      <c r="D972" s="640">
        <v>34.81</v>
      </c>
      <c r="E972" s="633">
        <v>1</v>
      </c>
      <c r="F972" s="678" t="s">
        <v>3922</v>
      </c>
    </row>
    <row r="973" spans="1:6" hidden="1" x14ac:dyDescent="0.25">
      <c r="A973" s="670">
        <v>2</v>
      </c>
      <c r="B973" s="635" t="s">
        <v>3023</v>
      </c>
      <c r="C973" s="645" t="s">
        <v>3906</v>
      </c>
      <c r="D973" s="640">
        <v>31.06</v>
      </c>
      <c r="E973" s="633">
        <v>2</v>
      </c>
      <c r="F973" s="678" t="s">
        <v>3922</v>
      </c>
    </row>
    <row r="974" spans="1:6" hidden="1" x14ac:dyDescent="0.25">
      <c r="A974" s="668">
        <v>1</v>
      </c>
      <c r="B974" s="630" t="s">
        <v>3023</v>
      </c>
      <c r="C974" s="644" t="s">
        <v>3907</v>
      </c>
      <c r="D974" s="466">
        <v>31.06</v>
      </c>
      <c r="E974" s="632">
        <v>1</v>
      </c>
      <c r="F974" s="676" t="s">
        <v>3922</v>
      </c>
    </row>
    <row r="975" spans="1:6" hidden="1" x14ac:dyDescent="0.25">
      <c r="A975" s="668">
        <v>1</v>
      </c>
      <c r="B975" s="630" t="s">
        <v>3029</v>
      </c>
      <c r="C975" s="644" t="s">
        <v>3907</v>
      </c>
      <c r="D975" s="466">
        <v>31.06</v>
      </c>
      <c r="E975" s="632">
        <v>2</v>
      </c>
      <c r="F975" s="676" t="s">
        <v>3922</v>
      </c>
    </row>
    <row r="976" spans="1:6" hidden="1" x14ac:dyDescent="0.25">
      <c r="A976" s="670">
        <v>2</v>
      </c>
      <c r="B976" s="635" t="s">
        <v>2685</v>
      </c>
      <c r="C976" s="645" t="s">
        <v>3907</v>
      </c>
      <c r="D976" s="640">
        <v>31.25</v>
      </c>
      <c r="E976" s="633">
        <v>2</v>
      </c>
      <c r="F976" s="678" t="s">
        <v>3922</v>
      </c>
    </row>
    <row r="977" spans="1:6" hidden="1" x14ac:dyDescent="0.25">
      <c r="A977" s="670">
        <v>2</v>
      </c>
      <c r="B977" s="635" t="s">
        <v>3023</v>
      </c>
      <c r="C977" s="645" t="s">
        <v>3907</v>
      </c>
      <c r="D977" s="640">
        <v>31.06</v>
      </c>
      <c r="E977" s="633">
        <v>2</v>
      </c>
      <c r="F977" s="678" t="s">
        <v>3922</v>
      </c>
    </row>
    <row r="978" spans="1:6" hidden="1" x14ac:dyDescent="0.25">
      <c r="A978" s="670">
        <v>2</v>
      </c>
      <c r="B978" s="635" t="s">
        <v>3029</v>
      </c>
      <c r="C978" s="645" t="s">
        <v>3907</v>
      </c>
      <c r="D978" s="640">
        <v>31.06</v>
      </c>
      <c r="E978" s="633">
        <v>1</v>
      </c>
      <c r="F978" s="678" t="s">
        <v>3922</v>
      </c>
    </row>
    <row r="979" spans="1:6" hidden="1" x14ac:dyDescent="0.25">
      <c r="A979" s="670">
        <v>2</v>
      </c>
      <c r="B979" s="635" t="s">
        <v>3029</v>
      </c>
      <c r="C979" s="645" t="s">
        <v>3907</v>
      </c>
      <c r="D979" s="640">
        <v>31.06</v>
      </c>
      <c r="E979" s="633">
        <v>1</v>
      </c>
      <c r="F979" s="678" t="s">
        <v>3922</v>
      </c>
    </row>
    <row r="980" spans="1:6" hidden="1" x14ac:dyDescent="0.25">
      <c r="A980" s="668">
        <v>1</v>
      </c>
      <c r="B980" s="630" t="s">
        <v>3023</v>
      </c>
      <c r="C980" s="644" t="s">
        <v>3908</v>
      </c>
      <c r="D980" s="466">
        <v>31.06</v>
      </c>
      <c r="E980" s="632">
        <v>3</v>
      </c>
      <c r="F980" s="676" t="s">
        <v>3922</v>
      </c>
    </row>
    <row r="981" spans="1:6" hidden="1" x14ac:dyDescent="0.25">
      <c r="A981" s="668">
        <v>1</v>
      </c>
      <c r="B981" s="630" t="s">
        <v>3029</v>
      </c>
      <c r="C981" s="644" t="s">
        <v>3908</v>
      </c>
      <c r="D981" s="466">
        <v>31.06</v>
      </c>
      <c r="E981" s="632">
        <v>3</v>
      </c>
      <c r="F981" s="676" t="s">
        <v>3922</v>
      </c>
    </row>
    <row r="982" spans="1:6" hidden="1" x14ac:dyDescent="0.25">
      <c r="A982" s="670">
        <v>2</v>
      </c>
      <c r="B982" s="635" t="s">
        <v>3645</v>
      </c>
      <c r="C982" s="645" t="s">
        <v>3909</v>
      </c>
      <c r="D982" s="640">
        <v>33.380000000000003</v>
      </c>
      <c r="E982" s="633">
        <v>1</v>
      </c>
      <c r="F982" s="678" t="s">
        <v>3922</v>
      </c>
    </row>
    <row r="983" spans="1:6" hidden="1" x14ac:dyDescent="0.25">
      <c r="A983" s="670">
        <v>2</v>
      </c>
      <c r="B983" s="635" t="s">
        <v>2878</v>
      </c>
      <c r="C983" s="645" t="s">
        <v>3910</v>
      </c>
      <c r="D983" s="640">
        <v>30.63</v>
      </c>
      <c r="E983" s="633">
        <v>4</v>
      </c>
      <c r="F983" s="678" t="s">
        <v>3922</v>
      </c>
    </row>
    <row r="984" spans="1:6" hidden="1" x14ac:dyDescent="0.25">
      <c r="A984" s="670">
        <v>2</v>
      </c>
      <c r="B984" s="635" t="s">
        <v>3335</v>
      </c>
      <c r="C984" s="645" t="s">
        <v>3910</v>
      </c>
      <c r="D984" s="640">
        <v>45.09</v>
      </c>
      <c r="E984" s="633">
        <v>1</v>
      </c>
      <c r="F984" s="678" t="s">
        <v>3922</v>
      </c>
    </row>
    <row r="985" spans="1:6" hidden="1" x14ac:dyDescent="0.25">
      <c r="A985" s="673">
        <v>1</v>
      </c>
      <c r="B985" s="634" t="s">
        <v>3335</v>
      </c>
      <c r="C985" s="649" t="s">
        <v>3911</v>
      </c>
      <c r="D985" s="466">
        <v>45.09</v>
      </c>
      <c r="E985" s="632">
        <v>1</v>
      </c>
      <c r="F985" s="676" t="s">
        <v>3922</v>
      </c>
    </row>
    <row r="986" spans="1:6" hidden="1" x14ac:dyDescent="0.25">
      <c r="A986" s="670">
        <v>2</v>
      </c>
      <c r="B986" s="635" t="s">
        <v>3335</v>
      </c>
      <c r="C986" s="645" t="s">
        <v>3911</v>
      </c>
      <c r="D986" s="640">
        <v>31.06</v>
      </c>
      <c r="E986" s="633">
        <v>1</v>
      </c>
      <c r="F986" s="678" t="s">
        <v>3922</v>
      </c>
    </row>
    <row r="987" spans="1:6" hidden="1" x14ac:dyDescent="0.25">
      <c r="A987" s="670">
        <v>2</v>
      </c>
      <c r="B987" s="635" t="s">
        <v>3646</v>
      </c>
      <c r="C987" s="645" t="s">
        <v>3912</v>
      </c>
      <c r="D987" s="640">
        <v>46.16</v>
      </c>
      <c r="E987" s="633">
        <v>1</v>
      </c>
      <c r="F987" s="678" t="s">
        <v>3922</v>
      </c>
    </row>
    <row r="988" spans="1:6" hidden="1" x14ac:dyDescent="0.25">
      <c r="A988" s="668">
        <v>1</v>
      </c>
      <c r="B988" s="630" t="s">
        <v>696</v>
      </c>
      <c r="C988" s="644" t="s">
        <v>694</v>
      </c>
      <c r="D988" s="631">
        <v>7.79</v>
      </c>
      <c r="E988" s="633">
        <v>3</v>
      </c>
      <c r="F988" s="676" t="s">
        <v>3922</v>
      </c>
    </row>
    <row r="989" spans="1:6" hidden="1" x14ac:dyDescent="0.25">
      <c r="A989" s="668">
        <v>1</v>
      </c>
      <c r="B989" s="630" t="s">
        <v>696</v>
      </c>
      <c r="C989" s="644" t="s">
        <v>695</v>
      </c>
      <c r="D989" s="631">
        <v>7.79</v>
      </c>
      <c r="E989" s="633">
        <v>1</v>
      </c>
      <c r="F989" s="676" t="s">
        <v>3922</v>
      </c>
    </row>
    <row r="990" spans="1:6" hidden="1" x14ac:dyDescent="0.25">
      <c r="A990" s="668">
        <v>1</v>
      </c>
      <c r="B990" s="630" t="s">
        <v>2369</v>
      </c>
      <c r="C990" s="644" t="s">
        <v>656</v>
      </c>
      <c r="D990" s="631">
        <v>8.9499999999999993</v>
      </c>
      <c r="E990" s="633">
        <v>2</v>
      </c>
      <c r="F990" s="676" t="s">
        <v>3922</v>
      </c>
    </row>
    <row r="991" spans="1:6" hidden="1" x14ac:dyDescent="0.25">
      <c r="A991" s="668">
        <v>1</v>
      </c>
      <c r="B991" s="630" t="s">
        <v>2369</v>
      </c>
      <c r="C991" s="644" t="s">
        <v>659</v>
      </c>
      <c r="D991" s="631">
        <v>8.9499999999999993</v>
      </c>
      <c r="E991" s="633">
        <v>1</v>
      </c>
      <c r="F991" s="676" t="s">
        <v>3922</v>
      </c>
    </row>
    <row r="992" spans="1:6" hidden="1" x14ac:dyDescent="0.25">
      <c r="A992" s="668">
        <v>1</v>
      </c>
      <c r="B992" s="630" t="s">
        <v>2369</v>
      </c>
      <c r="C992" s="644" t="s">
        <v>661</v>
      </c>
      <c r="D992" s="631">
        <v>8.9499999999999993</v>
      </c>
      <c r="E992" s="633">
        <v>1</v>
      </c>
      <c r="F992" s="676" t="s">
        <v>3922</v>
      </c>
    </row>
    <row r="993" spans="1:6" hidden="1" x14ac:dyDescent="0.25">
      <c r="A993" s="668">
        <v>1</v>
      </c>
      <c r="B993" s="630" t="s">
        <v>2369</v>
      </c>
      <c r="C993" s="644" t="s">
        <v>654</v>
      </c>
      <c r="D993" s="631">
        <v>11.41</v>
      </c>
      <c r="E993" s="633">
        <v>2</v>
      </c>
      <c r="F993" s="676" t="s">
        <v>3922</v>
      </c>
    </row>
    <row r="994" spans="1:6" hidden="1" x14ac:dyDescent="0.25">
      <c r="A994" s="668">
        <v>1</v>
      </c>
      <c r="B994" s="630" t="s">
        <v>2369</v>
      </c>
      <c r="C994" s="644" t="s">
        <v>652</v>
      </c>
      <c r="D994" s="631">
        <v>11.41</v>
      </c>
      <c r="E994" s="633">
        <v>1</v>
      </c>
      <c r="F994" s="676" t="s">
        <v>3922</v>
      </c>
    </row>
    <row r="995" spans="1:6" hidden="1" x14ac:dyDescent="0.25">
      <c r="A995" s="668">
        <v>1</v>
      </c>
      <c r="B995" s="630" t="s">
        <v>2369</v>
      </c>
      <c r="C995" s="644" t="s">
        <v>648</v>
      </c>
      <c r="D995" s="631">
        <v>11.41</v>
      </c>
      <c r="E995" s="633">
        <v>1</v>
      </c>
      <c r="F995" s="676" t="s">
        <v>3922</v>
      </c>
    </row>
    <row r="996" spans="1:6" hidden="1" x14ac:dyDescent="0.25">
      <c r="A996" s="668">
        <v>1</v>
      </c>
      <c r="B996" s="630" t="s">
        <v>3016</v>
      </c>
      <c r="C996" s="644" t="s">
        <v>3030</v>
      </c>
      <c r="D996" s="466">
        <v>42.75</v>
      </c>
      <c r="E996" s="632">
        <v>1</v>
      </c>
      <c r="F996" s="676" t="s">
        <v>3922</v>
      </c>
    </row>
    <row r="997" spans="1:6" hidden="1" x14ac:dyDescent="0.25">
      <c r="A997" s="670">
        <v>2</v>
      </c>
      <c r="B997" s="630" t="s">
        <v>2334</v>
      </c>
      <c r="C997" s="644" t="s">
        <v>3913</v>
      </c>
      <c r="D997" s="640">
        <v>37.36</v>
      </c>
      <c r="E997" s="641">
        <v>1</v>
      </c>
      <c r="F997" s="678" t="s">
        <v>3922</v>
      </c>
    </row>
    <row r="998" spans="1:6" hidden="1" x14ac:dyDescent="0.25">
      <c r="A998" s="668">
        <v>1</v>
      </c>
      <c r="B998" s="630" t="s">
        <v>486</v>
      </c>
      <c r="C998" s="644" t="s">
        <v>487</v>
      </c>
      <c r="D998" s="631">
        <v>22.11</v>
      </c>
      <c r="E998" s="633">
        <v>1</v>
      </c>
      <c r="F998" s="676" t="s">
        <v>3922</v>
      </c>
    </row>
    <row r="999" spans="1:6" hidden="1" x14ac:dyDescent="0.25">
      <c r="A999" s="668">
        <v>1</v>
      </c>
      <c r="B999" s="630" t="s">
        <v>43</v>
      </c>
      <c r="C999" s="644" t="s">
        <v>143</v>
      </c>
      <c r="D999" s="631">
        <v>28.06</v>
      </c>
      <c r="E999" s="633">
        <v>1</v>
      </c>
      <c r="F999" s="676" t="s">
        <v>3922</v>
      </c>
    </row>
    <row r="1000" spans="1:6" hidden="1" x14ac:dyDescent="0.25">
      <c r="A1000" s="670">
        <v>2</v>
      </c>
      <c r="B1000" s="630" t="s">
        <v>43</v>
      </c>
      <c r="C1000" s="644" t="s">
        <v>143</v>
      </c>
      <c r="D1000" s="639">
        <v>28.06</v>
      </c>
      <c r="E1000" s="633">
        <v>5</v>
      </c>
      <c r="F1000" s="678" t="s">
        <v>3922</v>
      </c>
    </row>
    <row r="1001" spans="1:6" hidden="1" x14ac:dyDescent="0.25">
      <c r="A1001" s="670">
        <v>2</v>
      </c>
      <c r="B1001" s="635" t="s">
        <v>3143</v>
      </c>
      <c r="C1001" s="645" t="s">
        <v>3914</v>
      </c>
      <c r="D1001" s="640">
        <v>9.81</v>
      </c>
      <c r="E1001" s="633">
        <v>1</v>
      </c>
      <c r="F1001" s="678" t="s">
        <v>3922</v>
      </c>
    </row>
    <row r="1002" spans="1:6" hidden="1" x14ac:dyDescent="0.25">
      <c r="A1002" s="668">
        <v>1</v>
      </c>
      <c r="B1002" s="630" t="s">
        <v>2272</v>
      </c>
      <c r="C1002" s="644" t="s">
        <v>2799</v>
      </c>
      <c r="D1002" s="466">
        <v>40</v>
      </c>
      <c r="E1002" s="633">
        <v>2</v>
      </c>
      <c r="F1002" s="676" t="s">
        <v>3922</v>
      </c>
    </row>
    <row r="1003" spans="1:6" hidden="1" x14ac:dyDescent="0.25">
      <c r="A1003" s="668">
        <v>1</v>
      </c>
      <c r="B1003" s="630" t="s">
        <v>2272</v>
      </c>
      <c r="C1003" s="644" t="s">
        <v>2738</v>
      </c>
      <c r="D1003" s="631">
        <v>40</v>
      </c>
      <c r="E1003" s="633">
        <v>1</v>
      </c>
      <c r="F1003" s="676" t="s">
        <v>3922</v>
      </c>
    </row>
    <row r="1004" spans="1:6" hidden="1" x14ac:dyDescent="0.25">
      <c r="A1004" s="668">
        <v>1</v>
      </c>
      <c r="B1004" s="630" t="s">
        <v>82</v>
      </c>
      <c r="C1004" s="644" t="s">
        <v>475</v>
      </c>
      <c r="D1004" s="466">
        <v>38.94</v>
      </c>
      <c r="E1004" s="633">
        <v>1</v>
      </c>
      <c r="F1004" s="676" t="s">
        <v>3922</v>
      </c>
    </row>
    <row r="1005" spans="1:6" hidden="1" x14ac:dyDescent="0.25">
      <c r="A1005" s="670">
        <v>2</v>
      </c>
      <c r="B1005" s="630" t="s">
        <v>82</v>
      </c>
      <c r="C1005" s="644" t="s">
        <v>475</v>
      </c>
      <c r="D1005" s="639">
        <v>38.94</v>
      </c>
      <c r="E1005" s="633">
        <v>1</v>
      </c>
      <c r="F1005" s="678" t="s">
        <v>3922</v>
      </c>
    </row>
    <row r="1006" spans="1:6" hidden="1" x14ac:dyDescent="0.25">
      <c r="A1006" s="668">
        <v>1</v>
      </c>
      <c r="B1006" s="630" t="s">
        <v>82</v>
      </c>
      <c r="C1006" s="644" t="s">
        <v>3915</v>
      </c>
      <c r="D1006" s="466">
        <v>38.94</v>
      </c>
      <c r="E1006" s="633">
        <v>4</v>
      </c>
      <c r="F1006" s="676" t="s">
        <v>3922</v>
      </c>
    </row>
    <row r="1007" spans="1:6" hidden="1" x14ac:dyDescent="0.25">
      <c r="A1007" s="668">
        <v>1</v>
      </c>
      <c r="B1007" s="630" t="s">
        <v>82</v>
      </c>
      <c r="C1007" s="644" t="s">
        <v>493</v>
      </c>
      <c r="D1007" s="466">
        <v>38.94</v>
      </c>
      <c r="E1007" s="633">
        <v>2</v>
      </c>
      <c r="F1007" s="676" t="s">
        <v>3922</v>
      </c>
    </row>
    <row r="1008" spans="1:6" hidden="1" x14ac:dyDescent="0.25">
      <c r="A1008" s="670">
        <v>2</v>
      </c>
      <c r="B1008" s="630" t="s">
        <v>82</v>
      </c>
      <c r="C1008" s="644" t="s">
        <v>493</v>
      </c>
      <c r="D1008" s="639">
        <v>38.94</v>
      </c>
      <c r="E1008" s="633">
        <v>1</v>
      </c>
      <c r="F1008" s="678" t="s">
        <v>3922</v>
      </c>
    </row>
    <row r="1009" spans="1:6" hidden="1" x14ac:dyDescent="0.25">
      <c r="A1009" s="668">
        <v>1</v>
      </c>
      <c r="B1009" s="630" t="s">
        <v>2212</v>
      </c>
      <c r="C1009" s="644" t="s">
        <v>2204</v>
      </c>
      <c r="D1009" s="466">
        <v>40.56</v>
      </c>
      <c r="E1009" s="632">
        <v>1</v>
      </c>
      <c r="F1009" s="676" t="s">
        <v>3922</v>
      </c>
    </row>
    <row r="1010" spans="1:6" hidden="1" x14ac:dyDescent="0.25">
      <c r="A1010" s="668">
        <v>1</v>
      </c>
      <c r="B1010" s="630" t="s">
        <v>108</v>
      </c>
      <c r="C1010" s="644" t="s">
        <v>31</v>
      </c>
      <c r="D1010" s="631">
        <v>47.7</v>
      </c>
      <c r="E1010" s="633">
        <v>3</v>
      </c>
      <c r="F1010" s="676" t="s">
        <v>3922</v>
      </c>
    </row>
    <row r="1011" spans="1:6" hidden="1" x14ac:dyDescent="0.25">
      <c r="A1011" s="668">
        <v>1</v>
      </c>
      <c r="B1011" s="630" t="s">
        <v>849</v>
      </c>
      <c r="C1011" s="644" t="s">
        <v>31</v>
      </c>
      <c r="D1011" s="631">
        <v>47.7</v>
      </c>
      <c r="E1011" s="633">
        <v>2</v>
      </c>
      <c r="F1011" s="676" t="s">
        <v>3922</v>
      </c>
    </row>
    <row r="1012" spans="1:6" hidden="1" x14ac:dyDescent="0.25">
      <c r="A1012" s="668">
        <v>1</v>
      </c>
      <c r="B1012" s="630" t="s">
        <v>586</v>
      </c>
      <c r="C1012" s="644" t="s">
        <v>31</v>
      </c>
      <c r="D1012" s="631">
        <v>47.7</v>
      </c>
      <c r="E1012" s="633">
        <v>2</v>
      </c>
      <c r="F1012" s="676" t="s">
        <v>3922</v>
      </c>
    </row>
    <row r="1013" spans="1:6" hidden="1" x14ac:dyDescent="0.25">
      <c r="A1013" s="668">
        <v>1</v>
      </c>
      <c r="B1013" s="630" t="s">
        <v>1101</v>
      </c>
      <c r="C1013" s="644" t="s">
        <v>31</v>
      </c>
      <c r="D1013" s="631">
        <v>47.7</v>
      </c>
      <c r="E1013" s="633">
        <v>8</v>
      </c>
      <c r="F1013" s="676" t="s">
        <v>3922</v>
      </c>
    </row>
    <row r="1014" spans="1:6" hidden="1" x14ac:dyDescent="0.25">
      <c r="A1014" s="668">
        <v>1</v>
      </c>
      <c r="B1014" s="630" t="s">
        <v>1131</v>
      </c>
      <c r="C1014" s="644" t="s">
        <v>31</v>
      </c>
      <c r="D1014" s="631">
        <v>47.7</v>
      </c>
      <c r="E1014" s="633">
        <v>1</v>
      </c>
      <c r="F1014" s="676" t="s">
        <v>3922</v>
      </c>
    </row>
    <row r="1015" spans="1:6" hidden="1" x14ac:dyDescent="0.25">
      <c r="A1015" s="670">
        <v>2</v>
      </c>
      <c r="B1015" s="630" t="s">
        <v>1101</v>
      </c>
      <c r="C1015" s="644" t="s">
        <v>31</v>
      </c>
      <c r="D1015" s="639">
        <v>47.7</v>
      </c>
      <c r="E1015" s="633">
        <v>3</v>
      </c>
      <c r="F1015" s="678" t="s">
        <v>3922</v>
      </c>
    </row>
    <row r="1016" spans="1:6" hidden="1" x14ac:dyDescent="0.25">
      <c r="A1016" s="670">
        <v>2</v>
      </c>
      <c r="B1016" s="630" t="s">
        <v>103</v>
      </c>
      <c r="C1016" s="644" t="s">
        <v>31</v>
      </c>
      <c r="D1016" s="639">
        <v>47.7</v>
      </c>
      <c r="E1016" s="633">
        <v>1</v>
      </c>
      <c r="F1016" s="678" t="s">
        <v>3922</v>
      </c>
    </row>
    <row r="1017" spans="1:6" hidden="1" x14ac:dyDescent="0.25">
      <c r="A1017" s="670">
        <v>2</v>
      </c>
      <c r="B1017" s="630" t="s">
        <v>103</v>
      </c>
      <c r="C1017" s="644" t="s">
        <v>31</v>
      </c>
      <c r="D1017" s="639">
        <v>47.7</v>
      </c>
      <c r="E1017" s="633">
        <v>2</v>
      </c>
      <c r="F1017" s="678" t="s">
        <v>3922</v>
      </c>
    </row>
    <row r="1018" spans="1:6" hidden="1" x14ac:dyDescent="0.25">
      <c r="A1018" s="670">
        <v>2</v>
      </c>
      <c r="B1018" s="630" t="s">
        <v>1101</v>
      </c>
      <c r="C1018" s="644" t="s">
        <v>31</v>
      </c>
      <c r="D1018" s="639">
        <v>47.7</v>
      </c>
      <c r="E1018" s="633">
        <v>2</v>
      </c>
      <c r="F1018" s="678" t="s">
        <v>3922</v>
      </c>
    </row>
    <row r="1019" spans="1:6" hidden="1" x14ac:dyDescent="0.25">
      <c r="A1019" s="670">
        <v>2</v>
      </c>
      <c r="B1019" s="630" t="s">
        <v>1101</v>
      </c>
      <c r="C1019" s="644" t="s">
        <v>31</v>
      </c>
      <c r="D1019" s="639">
        <v>47.7</v>
      </c>
      <c r="E1019" s="633">
        <v>10</v>
      </c>
      <c r="F1019" s="678" t="s">
        <v>3922</v>
      </c>
    </row>
    <row r="1020" spans="1:6" hidden="1" x14ac:dyDescent="0.25">
      <c r="A1020" s="670">
        <v>2</v>
      </c>
      <c r="B1020" s="630" t="s">
        <v>1101</v>
      </c>
      <c r="C1020" s="644" t="s">
        <v>31</v>
      </c>
      <c r="D1020" s="639">
        <v>47.7</v>
      </c>
      <c r="E1020" s="633">
        <v>10</v>
      </c>
      <c r="F1020" s="678" t="s">
        <v>3922</v>
      </c>
    </row>
    <row r="1021" spans="1:6" hidden="1" x14ac:dyDescent="0.25">
      <c r="A1021" s="670">
        <v>2</v>
      </c>
      <c r="B1021" s="630" t="s">
        <v>1101</v>
      </c>
      <c r="C1021" s="644" t="s">
        <v>31</v>
      </c>
      <c r="D1021" s="639">
        <v>47.7</v>
      </c>
      <c r="E1021" s="633">
        <v>10</v>
      </c>
      <c r="F1021" s="678" t="s">
        <v>3922</v>
      </c>
    </row>
    <row r="1022" spans="1:6" hidden="1" x14ac:dyDescent="0.25">
      <c r="A1022" s="670">
        <v>2</v>
      </c>
      <c r="B1022" s="630" t="s">
        <v>1101</v>
      </c>
      <c r="C1022" s="644" t="s">
        <v>31</v>
      </c>
      <c r="D1022" s="639">
        <v>47.7</v>
      </c>
      <c r="E1022" s="633">
        <v>10</v>
      </c>
      <c r="F1022" s="678" t="s">
        <v>3922</v>
      </c>
    </row>
    <row r="1023" spans="1:6" hidden="1" x14ac:dyDescent="0.25">
      <c r="A1023" s="670">
        <v>2</v>
      </c>
      <c r="B1023" s="630" t="s">
        <v>1101</v>
      </c>
      <c r="C1023" s="644" t="s">
        <v>31</v>
      </c>
      <c r="D1023" s="639">
        <v>47.7</v>
      </c>
      <c r="E1023" s="633">
        <v>3</v>
      </c>
      <c r="F1023" s="678" t="s">
        <v>3922</v>
      </c>
    </row>
    <row r="1024" spans="1:6" hidden="1" x14ac:dyDescent="0.25">
      <c r="A1024" s="670">
        <v>2</v>
      </c>
      <c r="B1024" s="630" t="s">
        <v>1101</v>
      </c>
      <c r="C1024" s="644" t="s">
        <v>31</v>
      </c>
      <c r="D1024" s="639">
        <v>47.7</v>
      </c>
      <c r="E1024" s="633">
        <v>10</v>
      </c>
      <c r="F1024" s="678" t="s">
        <v>3922</v>
      </c>
    </row>
    <row r="1025" spans="1:6" hidden="1" x14ac:dyDescent="0.25">
      <c r="A1025" s="670">
        <v>2</v>
      </c>
      <c r="B1025" s="630" t="s">
        <v>1101</v>
      </c>
      <c r="C1025" s="644" t="s">
        <v>31</v>
      </c>
      <c r="D1025" s="639">
        <v>47.7</v>
      </c>
      <c r="E1025" s="633">
        <v>10</v>
      </c>
      <c r="F1025" s="678" t="s">
        <v>3922</v>
      </c>
    </row>
    <row r="1026" spans="1:6" hidden="1" x14ac:dyDescent="0.25">
      <c r="A1026" s="670">
        <v>2</v>
      </c>
      <c r="B1026" s="630" t="s">
        <v>1101</v>
      </c>
      <c r="C1026" s="644" t="s">
        <v>31</v>
      </c>
      <c r="D1026" s="639">
        <v>47.71</v>
      </c>
      <c r="E1026" s="633">
        <v>10</v>
      </c>
      <c r="F1026" s="678" t="s">
        <v>3922</v>
      </c>
    </row>
    <row r="1027" spans="1:6" hidden="1" x14ac:dyDescent="0.25">
      <c r="A1027" s="668">
        <v>1</v>
      </c>
      <c r="B1027" s="630" t="s">
        <v>1101</v>
      </c>
      <c r="C1027" s="644" t="s">
        <v>206</v>
      </c>
      <c r="D1027" s="631">
        <v>47.7</v>
      </c>
      <c r="E1027" s="633">
        <v>32</v>
      </c>
      <c r="F1027" s="676" t="s">
        <v>3922</v>
      </c>
    </row>
    <row r="1028" spans="1:6" hidden="1" x14ac:dyDescent="0.25">
      <c r="A1028" s="668">
        <v>1</v>
      </c>
      <c r="B1028" s="630" t="s">
        <v>103</v>
      </c>
      <c r="C1028" s="644" t="s">
        <v>206</v>
      </c>
      <c r="D1028" s="631">
        <v>47.7</v>
      </c>
      <c r="E1028" s="633">
        <v>1</v>
      </c>
      <c r="F1028" s="676" t="s">
        <v>3922</v>
      </c>
    </row>
    <row r="1029" spans="1:6" hidden="1" x14ac:dyDescent="0.25">
      <c r="A1029" s="668">
        <v>1</v>
      </c>
      <c r="B1029" s="630" t="s">
        <v>849</v>
      </c>
      <c r="C1029" s="644" t="s">
        <v>206</v>
      </c>
      <c r="D1029" s="631">
        <v>47.7</v>
      </c>
      <c r="E1029" s="633">
        <v>7</v>
      </c>
      <c r="F1029" s="676" t="s">
        <v>3922</v>
      </c>
    </row>
    <row r="1030" spans="1:6" hidden="1" x14ac:dyDescent="0.25">
      <c r="A1030" s="670">
        <v>2</v>
      </c>
      <c r="B1030" s="630" t="s">
        <v>586</v>
      </c>
      <c r="C1030" s="644" t="s">
        <v>206</v>
      </c>
      <c r="D1030" s="639">
        <v>47.7</v>
      </c>
      <c r="E1030" s="633">
        <v>7</v>
      </c>
      <c r="F1030" s="678" t="s">
        <v>3922</v>
      </c>
    </row>
    <row r="1031" spans="1:6" hidden="1" x14ac:dyDescent="0.25">
      <c r="A1031" s="670">
        <v>2</v>
      </c>
      <c r="B1031" s="630" t="s">
        <v>103</v>
      </c>
      <c r="C1031" s="644" t="s">
        <v>206</v>
      </c>
      <c r="D1031" s="639">
        <v>47.7</v>
      </c>
      <c r="E1031" s="633">
        <v>1</v>
      </c>
      <c r="F1031" s="678" t="s">
        <v>3922</v>
      </c>
    </row>
    <row r="1032" spans="1:6" hidden="1" x14ac:dyDescent="0.25">
      <c r="A1032" s="670">
        <v>2</v>
      </c>
      <c r="B1032" s="630" t="s">
        <v>103</v>
      </c>
      <c r="C1032" s="644" t="s">
        <v>206</v>
      </c>
      <c r="D1032" s="639">
        <v>47.7</v>
      </c>
      <c r="E1032" s="633">
        <v>1</v>
      </c>
      <c r="F1032" s="678" t="s">
        <v>3922</v>
      </c>
    </row>
    <row r="1033" spans="1:6" hidden="1" x14ac:dyDescent="0.25">
      <c r="A1033" s="670">
        <v>2</v>
      </c>
      <c r="B1033" s="630" t="s">
        <v>103</v>
      </c>
      <c r="C1033" s="644" t="s">
        <v>206</v>
      </c>
      <c r="D1033" s="639">
        <v>47.7</v>
      </c>
      <c r="E1033" s="633">
        <v>1</v>
      </c>
      <c r="F1033" s="678" t="s">
        <v>3922</v>
      </c>
    </row>
    <row r="1034" spans="1:6" hidden="1" x14ac:dyDescent="0.25">
      <c r="A1034" s="670">
        <v>2</v>
      </c>
      <c r="B1034" s="630" t="s">
        <v>103</v>
      </c>
      <c r="C1034" s="644" t="s">
        <v>205</v>
      </c>
      <c r="D1034" s="639">
        <v>47.7</v>
      </c>
      <c r="E1034" s="633">
        <v>2</v>
      </c>
      <c r="F1034" s="678" t="s">
        <v>3922</v>
      </c>
    </row>
    <row r="1035" spans="1:6" hidden="1" x14ac:dyDescent="0.25">
      <c r="A1035" s="670">
        <v>2</v>
      </c>
      <c r="B1035" s="630" t="s">
        <v>103</v>
      </c>
      <c r="C1035" s="644" t="s">
        <v>205</v>
      </c>
      <c r="D1035" s="639">
        <v>47.7</v>
      </c>
      <c r="E1035" s="633">
        <v>1</v>
      </c>
      <c r="F1035" s="678" t="s">
        <v>3922</v>
      </c>
    </row>
    <row r="1036" spans="1:6" hidden="1" x14ac:dyDescent="0.25">
      <c r="A1036" s="670">
        <v>2</v>
      </c>
      <c r="B1036" s="630" t="s">
        <v>103</v>
      </c>
      <c r="C1036" s="644" t="s">
        <v>205</v>
      </c>
      <c r="D1036" s="639">
        <v>47.7</v>
      </c>
      <c r="E1036" s="633">
        <v>9</v>
      </c>
      <c r="F1036" s="678" t="s">
        <v>3922</v>
      </c>
    </row>
    <row r="1037" spans="1:6" hidden="1" x14ac:dyDescent="0.25">
      <c r="A1037" s="670">
        <v>2</v>
      </c>
      <c r="B1037" s="630" t="s">
        <v>150</v>
      </c>
      <c r="C1037" s="644" t="s">
        <v>205</v>
      </c>
      <c r="D1037" s="639">
        <v>47.7</v>
      </c>
      <c r="E1037" s="633">
        <v>1</v>
      </c>
      <c r="F1037" s="678" t="s">
        <v>3922</v>
      </c>
    </row>
    <row r="1038" spans="1:6" hidden="1" x14ac:dyDescent="0.25">
      <c r="A1038" s="670">
        <v>2</v>
      </c>
      <c r="B1038" s="630" t="s">
        <v>103</v>
      </c>
      <c r="C1038" s="644" t="s">
        <v>205</v>
      </c>
      <c r="D1038" s="639">
        <v>47.7</v>
      </c>
      <c r="E1038" s="633">
        <v>1</v>
      </c>
      <c r="F1038" s="678" t="s">
        <v>3922</v>
      </c>
    </row>
    <row r="1039" spans="1:6" hidden="1" x14ac:dyDescent="0.25">
      <c r="A1039" s="670">
        <v>2</v>
      </c>
      <c r="B1039" s="630" t="s">
        <v>849</v>
      </c>
      <c r="C1039" s="644" t="s">
        <v>205</v>
      </c>
      <c r="D1039" s="639">
        <v>47.7</v>
      </c>
      <c r="E1039" s="633">
        <v>1</v>
      </c>
      <c r="F1039" s="678" t="s">
        <v>3922</v>
      </c>
    </row>
    <row r="1040" spans="1:6" hidden="1" x14ac:dyDescent="0.25">
      <c r="A1040" s="668">
        <v>1</v>
      </c>
      <c r="B1040" s="634" t="s">
        <v>34</v>
      </c>
      <c r="C1040" s="649" t="s">
        <v>25</v>
      </c>
      <c r="D1040" s="631">
        <v>47.7</v>
      </c>
      <c r="E1040" s="633">
        <v>2</v>
      </c>
      <c r="F1040" s="676" t="s">
        <v>3922</v>
      </c>
    </row>
    <row r="1041" spans="1:6" hidden="1" x14ac:dyDescent="0.25">
      <c r="A1041" s="670">
        <v>2</v>
      </c>
      <c r="B1041" s="630" t="s">
        <v>103</v>
      </c>
      <c r="C1041" s="644" t="s">
        <v>25</v>
      </c>
      <c r="D1041" s="639">
        <v>47.7</v>
      </c>
      <c r="E1041" s="633">
        <v>1</v>
      </c>
      <c r="F1041" s="678" t="s">
        <v>3922</v>
      </c>
    </row>
    <row r="1042" spans="1:6" hidden="1" x14ac:dyDescent="0.25">
      <c r="A1042" s="670">
        <v>2</v>
      </c>
      <c r="B1042" s="642" t="s">
        <v>103</v>
      </c>
      <c r="C1042" s="646" t="s">
        <v>25</v>
      </c>
      <c r="D1042" s="639">
        <v>47.7</v>
      </c>
      <c r="E1042" s="633">
        <v>1</v>
      </c>
      <c r="F1042" s="678" t="s">
        <v>3922</v>
      </c>
    </row>
    <row r="1043" spans="1:6" hidden="1" x14ac:dyDescent="0.25">
      <c r="A1043" s="670">
        <v>2</v>
      </c>
      <c r="B1043" s="642" t="s">
        <v>1101</v>
      </c>
      <c r="C1043" s="646" t="s">
        <v>25</v>
      </c>
      <c r="D1043" s="639">
        <v>47.7</v>
      </c>
      <c r="E1043" s="633">
        <v>6</v>
      </c>
      <c r="F1043" s="678" t="s">
        <v>3922</v>
      </c>
    </row>
    <row r="1044" spans="1:6" hidden="1" x14ac:dyDescent="0.25">
      <c r="A1044" s="670">
        <v>2</v>
      </c>
      <c r="B1044" s="630" t="s">
        <v>103</v>
      </c>
      <c r="C1044" s="644" t="s">
        <v>25</v>
      </c>
      <c r="D1044" s="639">
        <v>47.7</v>
      </c>
      <c r="E1044" s="633">
        <v>1</v>
      </c>
      <c r="F1044" s="678" t="s">
        <v>3922</v>
      </c>
    </row>
    <row r="1045" spans="1:6" hidden="1" x14ac:dyDescent="0.25">
      <c r="A1045" s="670">
        <v>2</v>
      </c>
      <c r="B1045" s="642" t="s">
        <v>1101</v>
      </c>
      <c r="C1045" s="646" t="s">
        <v>25</v>
      </c>
      <c r="D1045" s="639">
        <v>47.7</v>
      </c>
      <c r="E1045" s="633">
        <v>2</v>
      </c>
      <c r="F1045" s="678" t="s">
        <v>3922</v>
      </c>
    </row>
    <row r="1046" spans="1:6" hidden="1" x14ac:dyDescent="0.25">
      <c r="A1046" s="670">
        <v>2</v>
      </c>
      <c r="B1046" s="642" t="s">
        <v>1101</v>
      </c>
      <c r="C1046" s="646" t="s">
        <v>25</v>
      </c>
      <c r="D1046" s="639">
        <v>47.7</v>
      </c>
      <c r="E1046" s="633">
        <v>1</v>
      </c>
      <c r="F1046" s="678" t="s">
        <v>3922</v>
      </c>
    </row>
    <row r="1047" spans="1:6" hidden="1" x14ac:dyDescent="0.25">
      <c r="A1047" s="668">
        <v>1</v>
      </c>
      <c r="B1047" s="630" t="s">
        <v>103</v>
      </c>
      <c r="C1047" s="644" t="s">
        <v>35</v>
      </c>
      <c r="D1047" s="631">
        <v>47.7</v>
      </c>
      <c r="E1047" s="633">
        <v>32</v>
      </c>
      <c r="F1047" s="676" t="s">
        <v>3922</v>
      </c>
    </row>
    <row r="1048" spans="1:6" hidden="1" x14ac:dyDescent="0.25">
      <c r="A1048" s="670">
        <v>2</v>
      </c>
      <c r="B1048" s="630" t="s">
        <v>34</v>
      </c>
      <c r="C1048" s="644" t="s">
        <v>35</v>
      </c>
      <c r="D1048" s="639">
        <v>47.7</v>
      </c>
      <c r="E1048" s="633">
        <v>2</v>
      </c>
      <c r="F1048" s="678" t="s">
        <v>3922</v>
      </c>
    </row>
    <row r="1049" spans="1:6" hidden="1" x14ac:dyDescent="0.25">
      <c r="A1049" s="670">
        <v>2</v>
      </c>
      <c r="B1049" s="630" t="s">
        <v>849</v>
      </c>
      <c r="C1049" s="644" t="s">
        <v>35</v>
      </c>
      <c r="D1049" s="639">
        <v>47.7</v>
      </c>
      <c r="E1049" s="633">
        <v>1</v>
      </c>
      <c r="F1049" s="678" t="s">
        <v>3922</v>
      </c>
    </row>
    <row r="1050" spans="1:6" hidden="1" x14ac:dyDescent="0.25">
      <c r="A1050" s="670">
        <v>2</v>
      </c>
      <c r="B1050" s="630" t="s">
        <v>34</v>
      </c>
      <c r="C1050" s="644" t="s">
        <v>35</v>
      </c>
      <c r="D1050" s="639">
        <v>47.7</v>
      </c>
      <c r="E1050" s="633">
        <v>4</v>
      </c>
      <c r="F1050" s="678" t="s">
        <v>3922</v>
      </c>
    </row>
    <row r="1051" spans="1:6" hidden="1" x14ac:dyDescent="0.25">
      <c r="A1051" s="670">
        <v>2</v>
      </c>
      <c r="B1051" s="630" t="s">
        <v>586</v>
      </c>
      <c r="C1051" s="644" t="s">
        <v>35</v>
      </c>
      <c r="D1051" s="639">
        <v>47.7</v>
      </c>
      <c r="E1051" s="633">
        <v>2</v>
      </c>
      <c r="F1051" s="678" t="s">
        <v>3922</v>
      </c>
    </row>
    <row r="1052" spans="1:6" hidden="1" x14ac:dyDescent="0.25">
      <c r="A1052" s="670">
        <v>2</v>
      </c>
      <c r="B1052" s="630" t="s">
        <v>150</v>
      </c>
      <c r="C1052" s="644" t="s">
        <v>35</v>
      </c>
      <c r="D1052" s="639">
        <v>47.7</v>
      </c>
      <c r="E1052" s="633">
        <v>1</v>
      </c>
      <c r="F1052" s="678" t="s">
        <v>3922</v>
      </c>
    </row>
    <row r="1053" spans="1:6" hidden="1" x14ac:dyDescent="0.25">
      <c r="A1053" s="670">
        <v>2</v>
      </c>
      <c r="B1053" s="630" t="s">
        <v>26</v>
      </c>
      <c r="C1053" s="644" t="s">
        <v>35</v>
      </c>
      <c r="D1053" s="639">
        <v>47.7</v>
      </c>
      <c r="E1053" s="633">
        <v>2</v>
      </c>
      <c r="F1053" s="678" t="s">
        <v>3922</v>
      </c>
    </row>
    <row r="1054" spans="1:6" hidden="1" x14ac:dyDescent="0.25">
      <c r="A1054" s="670">
        <v>2</v>
      </c>
      <c r="B1054" s="630" t="s">
        <v>150</v>
      </c>
      <c r="C1054" s="644" t="s">
        <v>33</v>
      </c>
      <c r="D1054" s="639">
        <v>47.7</v>
      </c>
      <c r="E1054" s="633">
        <v>9</v>
      </c>
      <c r="F1054" s="678" t="s">
        <v>3922</v>
      </c>
    </row>
    <row r="1055" spans="1:6" hidden="1" x14ac:dyDescent="0.25">
      <c r="A1055" s="670">
        <v>2</v>
      </c>
      <c r="B1055" s="630" t="s">
        <v>586</v>
      </c>
      <c r="C1055" s="644" t="s">
        <v>33</v>
      </c>
      <c r="D1055" s="639">
        <v>47.7</v>
      </c>
      <c r="E1055" s="633">
        <v>1</v>
      </c>
      <c r="F1055" s="678" t="s">
        <v>3922</v>
      </c>
    </row>
    <row r="1056" spans="1:6" hidden="1" x14ac:dyDescent="0.25">
      <c r="A1056" s="668">
        <v>1</v>
      </c>
      <c r="B1056" s="630" t="s">
        <v>103</v>
      </c>
      <c r="C1056" s="644" t="s">
        <v>104</v>
      </c>
      <c r="D1056" s="631">
        <v>47.7</v>
      </c>
      <c r="E1056" s="633">
        <v>1</v>
      </c>
      <c r="F1056" s="676" t="s">
        <v>3922</v>
      </c>
    </row>
    <row r="1057" spans="1:6" hidden="1" x14ac:dyDescent="0.25">
      <c r="A1057" s="668">
        <v>1</v>
      </c>
      <c r="B1057" s="630" t="s">
        <v>586</v>
      </c>
      <c r="C1057" s="644" t="s">
        <v>104</v>
      </c>
      <c r="D1057" s="631">
        <v>47.7</v>
      </c>
      <c r="E1057" s="633">
        <v>11</v>
      </c>
      <c r="F1057" s="676" t="s">
        <v>3922</v>
      </c>
    </row>
    <row r="1058" spans="1:6" hidden="1" x14ac:dyDescent="0.25">
      <c r="A1058" s="668">
        <v>1</v>
      </c>
      <c r="B1058" s="630" t="s">
        <v>1131</v>
      </c>
      <c r="C1058" s="644" t="s">
        <v>104</v>
      </c>
      <c r="D1058" s="631">
        <v>47.7</v>
      </c>
      <c r="E1058" s="633">
        <v>1</v>
      </c>
      <c r="F1058" s="676" t="s">
        <v>3922</v>
      </c>
    </row>
    <row r="1059" spans="1:6" hidden="1" x14ac:dyDescent="0.25">
      <c r="A1059" s="670">
        <v>2</v>
      </c>
      <c r="B1059" s="630" t="s">
        <v>1101</v>
      </c>
      <c r="C1059" s="644" t="s">
        <v>104</v>
      </c>
      <c r="D1059" s="640">
        <v>58.66</v>
      </c>
      <c r="E1059" s="633">
        <v>1</v>
      </c>
      <c r="F1059" s="678" t="s">
        <v>3922</v>
      </c>
    </row>
    <row r="1060" spans="1:6" hidden="1" x14ac:dyDescent="0.25">
      <c r="A1060" s="670">
        <v>2</v>
      </c>
      <c r="B1060" s="630" t="s">
        <v>586</v>
      </c>
      <c r="C1060" s="644" t="s">
        <v>104</v>
      </c>
      <c r="D1060" s="639">
        <v>47.7</v>
      </c>
      <c r="E1060" s="633">
        <v>2</v>
      </c>
      <c r="F1060" s="678" t="s">
        <v>3922</v>
      </c>
    </row>
    <row r="1061" spans="1:6" hidden="1" x14ac:dyDescent="0.25">
      <c r="A1061" s="670">
        <v>2</v>
      </c>
      <c r="B1061" s="630" t="s">
        <v>849</v>
      </c>
      <c r="C1061" s="644" t="s">
        <v>104</v>
      </c>
      <c r="D1061" s="639">
        <v>47.7</v>
      </c>
      <c r="E1061" s="633">
        <v>3</v>
      </c>
      <c r="F1061" s="678" t="s">
        <v>3922</v>
      </c>
    </row>
    <row r="1062" spans="1:6" hidden="1" x14ac:dyDescent="0.25">
      <c r="A1062" s="670">
        <v>2</v>
      </c>
      <c r="B1062" s="630" t="s">
        <v>26</v>
      </c>
      <c r="C1062" s="644" t="s">
        <v>104</v>
      </c>
      <c r="D1062" s="639">
        <v>47.7</v>
      </c>
      <c r="E1062" s="633">
        <v>6</v>
      </c>
      <c r="F1062" s="678" t="s">
        <v>3922</v>
      </c>
    </row>
    <row r="1063" spans="1:6" hidden="1" x14ac:dyDescent="0.25">
      <c r="A1063" s="670">
        <v>2</v>
      </c>
      <c r="B1063" s="630" t="s">
        <v>849</v>
      </c>
      <c r="C1063" s="644" t="s">
        <v>104</v>
      </c>
      <c r="D1063" s="639">
        <v>47.7</v>
      </c>
      <c r="E1063" s="633">
        <v>3</v>
      </c>
      <c r="F1063" s="678" t="s">
        <v>3922</v>
      </c>
    </row>
    <row r="1064" spans="1:6" hidden="1" x14ac:dyDescent="0.25">
      <c r="A1064" s="670">
        <v>2</v>
      </c>
      <c r="B1064" s="630" t="s">
        <v>103</v>
      </c>
      <c r="C1064" s="644" t="s">
        <v>104</v>
      </c>
      <c r="D1064" s="639">
        <v>47.7</v>
      </c>
      <c r="E1064" s="633">
        <v>1</v>
      </c>
      <c r="F1064" s="678" t="s">
        <v>3922</v>
      </c>
    </row>
    <row r="1065" spans="1:6" hidden="1" x14ac:dyDescent="0.25">
      <c r="A1065" s="675">
        <v>2</v>
      </c>
      <c r="B1065" s="630" t="s">
        <v>1101</v>
      </c>
      <c r="C1065" s="644" t="s">
        <v>104</v>
      </c>
      <c r="D1065" s="639">
        <v>47.7</v>
      </c>
      <c r="E1065" s="633">
        <v>1</v>
      </c>
      <c r="F1065" s="678" t="s">
        <v>3922</v>
      </c>
    </row>
    <row r="1066" spans="1:6" hidden="1" x14ac:dyDescent="0.25">
      <c r="A1066" s="668">
        <v>1</v>
      </c>
      <c r="B1066" s="630" t="s">
        <v>849</v>
      </c>
      <c r="C1066" s="644" t="s">
        <v>32</v>
      </c>
      <c r="D1066" s="631">
        <v>47.7</v>
      </c>
      <c r="E1066" s="633">
        <v>5</v>
      </c>
      <c r="F1066" s="676" t="s">
        <v>3922</v>
      </c>
    </row>
    <row r="1067" spans="1:6" hidden="1" x14ac:dyDescent="0.25">
      <c r="A1067" s="668">
        <v>1</v>
      </c>
      <c r="B1067" s="630" t="s">
        <v>1131</v>
      </c>
      <c r="C1067" s="644" t="s">
        <v>32</v>
      </c>
      <c r="D1067" s="631">
        <v>47.7</v>
      </c>
      <c r="E1067" s="633">
        <v>1</v>
      </c>
      <c r="F1067" s="676" t="s">
        <v>3922</v>
      </c>
    </row>
    <row r="1068" spans="1:6" hidden="1" x14ac:dyDescent="0.25">
      <c r="A1068" s="668">
        <v>1</v>
      </c>
      <c r="B1068" s="630" t="s">
        <v>103</v>
      </c>
      <c r="C1068" s="644" t="s">
        <v>32</v>
      </c>
      <c r="D1068" s="631">
        <v>47.7</v>
      </c>
      <c r="E1068" s="633">
        <v>16</v>
      </c>
      <c r="F1068" s="676" t="s">
        <v>3922</v>
      </c>
    </row>
    <row r="1069" spans="1:6" hidden="1" x14ac:dyDescent="0.25">
      <c r="A1069" s="668">
        <v>1</v>
      </c>
      <c r="B1069" s="630" t="s">
        <v>2795</v>
      </c>
      <c r="C1069" s="644" t="s">
        <v>32</v>
      </c>
      <c r="D1069" s="631">
        <v>47.7</v>
      </c>
      <c r="E1069" s="633">
        <v>5</v>
      </c>
      <c r="F1069" s="676" t="s">
        <v>3922</v>
      </c>
    </row>
    <row r="1070" spans="1:6" hidden="1" x14ac:dyDescent="0.25">
      <c r="A1070" s="675">
        <v>2</v>
      </c>
      <c r="B1070" s="630" t="s">
        <v>586</v>
      </c>
      <c r="C1070" s="644" t="s">
        <v>32</v>
      </c>
      <c r="D1070" s="639">
        <v>47.7</v>
      </c>
      <c r="E1070" s="633">
        <v>8</v>
      </c>
      <c r="F1070" s="678" t="s">
        <v>3922</v>
      </c>
    </row>
    <row r="1071" spans="1:6" hidden="1" x14ac:dyDescent="0.25">
      <c r="A1071" s="670">
        <v>2</v>
      </c>
      <c r="B1071" s="630" t="s">
        <v>26</v>
      </c>
      <c r="C1071" s="644" t="s">
        <v>32</v>
      </c>
      <c r="D1071" s="639">
        <v>47.7</v>
      </c>
      <c r="E1071" s="633">
        <v>3</v>
      </c>
      <c r="F1071" s="678" t="s">
        <v>3922</v>
      </c>
    </row>
    <row r="1072" spans="1:6" hidden="1" x14ac:dyDescent="0.25">
      <c r="A1072" s="670">
        <v>2</v>
      </c>
      <c r="B1072" s="630" t="s">
        <v>586</v>
      </c>
      <c r="C1072" s="644" t="s">
        <v>32</v>
      </c>
      <c r="D1072" s="639">
        <v>47.7</v>
      </c>
      <c r="E1072" s="633">
        <v>1</v>
      </c>
      <c r="F1072" s="678" t="s">
        <v>3922</v>
      </c>
    </row>
    <row r="1073" spans="1:9" hidden="1" x14ac:dyDescent="0.25">
      <c r="A1073" s="670">
        <v>2</v>
      </c>
      <c r="B1073" s="630" t="s">
        <v>103</v>
      </c>
      <c r="C1073" s="644" t="s">
        <v>32</v>
      </c>
      <c r="D1073" s="639">
        <v>47.7</v>
      </c>
      <c r="E1073" s="633">
        <v>1</v>
      </c>
      <c r="F1073" s="678" t="s">
        <v>3922</v>
      </c>
    </row>
    <row r="1074" spans="1:9" hidden="1" x14ac:dyDescent="0.25">
      <c r="A1074" s="670">
        <v>2</v>
      </c>
      <c r="B1074" s="630" t="s">
        <v>103</v>
      </c>
      <c r="C1074" s="644" t="s">
        <v>32</v>
      </c>
      <c r="D1074" s="639">
        <v>47.7</v>
      </c>
      <c r="E1074" s="633">
        <v>1</v>
      </c>
      <c r="F1074" s="678" t="s">
        <v>3922</v>
      </c>
    </row>
    <row r="1075" spans="1:9" hidden="1" x14ac:dyDescent="0.25">
      <c r="A1075" s="670">
        <v>2</v>
      </c>
      <c r="B1075" s="630" t="s">
        <v>1131</v>
      </c>
      <c r="C1075" s="644" t="s">
        <v>32</v>
      </c>
      <c r="D1075" s="639">
        <v>47.7</v>
      </c>
      <c r="E1075" s="633">
        <v>1</v>
      </c>
      <c r="F1075" s="678" t="s">
        <v>3922</v>
      </c>
    </row>
    <row r="1076" spans="1:9" hidden="1" x14ac:dyDescent="0.25">
      <c r="A1076" s="668">
        <v>1</v>
      </c>
      <c r="B1076" s="630" t="s">
        <v>150</v>
      </c>
      <c r="C1076" s="644" t="s">
        <v>204</v>
      </c>
      <c r="D1076" s="631">
        <v>47.7</v>
      </c>
      <c r="E1076" s="633">
        <v>1</v>
      </c>
      <c r="F1076" s="676" t="s">
        <v>3922</v>
      </c>
    </row>
    <row r="1077" spans="1:9" hidden="1" x14ac:dyDescent="0.25">
      <c r="A1077" s="668">
        <v>1</v>
      </c>
      <c r="B1077" s="630" t="s">
        <v>34</v>
      </c>
      <c r="C1077" s="644" t="s">
        <v>204</v>
      </c>
      <c r="D1077" s="631">
        <v>47.7</v>
      </c>
      <c r="E1077" s="633">
        <v>1</v>
      </c>
      <c r="F1077" s="676" t="s">
        <v>3922</v>
      </c>
    </row>
    <row r="1078" spans="1:9" hidden="1" x14ac:dyDescent="0.25">
      <c r="A1078" s="668">
        <v>1</v>
      </c>
      <c r="B1078" s="630" t="s">
        <v>586</v>
      </c>
      <c r="C1078" s="644" t="s">
        <v>204</v>
      </c>
      <c r="D1078" s="631">
        <v>47.7</v>
      </c>
      <c r="E1078" s="633">
        <v>2</v>
      </c>
      <c r="F1078" s="676" t="s">
        <v>3922</v>
      </c>
    </row>
    <row r="1079" spans="1:9" hidden="1" x14ac:dyDescent="0.25">
      <c r="A1079" s="670">
        <v>2</v>
      </c>
      <c r="B1079" s="630" t="s">
        <v>150</v>
      </c>
      <c r="C1079" s="644" t="s">
        <v>204</v>
      </c>
      <c r="D1079" s="639">
        <v>47.7</v>
      </c>
      <c r="E1079" s="633">
        <v>1</v>
      </c>
      <c r="F1079" s="678" t="s">
        <v>3922</v>
      </c>
    </row>
    <row r="1080" spans="1:9" hidden="1" x14ac:dyDescent="0.25">
      <c r="A1080" s="670">
        <v>2</v>
      </c>
      <c r="B1080" s="630" t="s">
        <v>34</v>
      </c>
      <c r="C1080" s="644" t="s">
        <v>204</v>
      </c>
      <c r="D1080" s="639">
        <v>47.7</v>
      </c>
      <c r="E1080" s="633">
        <v>4</v>
      </c>
      <c r="F1080" s="678" t="s">
        <v>3922</v>
      </c>
    </row>
    <row r="1081" spans="1:9" hidden="1" x14ac:dyDescent="0.25">
      <c r="A1081" s="684">
        <v>2</v>
      </c>
      <c r="B1081" s="685" t="s">
        <v>586</v>
      </c>
      <c r="C1081" s="686" t="s">
        <v>204</v>
      </c>
      <c r="D1081" s="687">
        <v>47.7</v>
      </c>
      <c r="E1081" s="688">
        <v>5</v>
      </c>
      <c r="F1081" s="689" t="s">
        <v>3922</v>
      </c>
    </row>
    <row r="1082" spans="1:9" s="662" customFormat="1" ht="18.75" x14ac:dyDescent="0.3">
      <c r="A1082" s="664"/>
      <c r="B1082" s="665"/>
      <c r="C1082" s="665"/>
      <c r="D1082" s="665"/>
      <c r="E1082" s="666">
        <f>SUM(E2:E1081)</f>
        <v>5297</v>
      </c>
    </row>
    <row r="1083" spans="1:9" s="662" customFormat="1" ht="18.75" x14ac:dyDescent="0.3">
      <c r="A1083" s="664"/>
      <c r="B1083" s="665"/>
      <c r="C1083" s="665"/>
      <c r="D1083" s="665"/>
      <c r="E1083" s="666"/>
    </row>
    <row r="1084" spans="1:9" s="662" customFormat="1" ht="18.75" x14ac:dyDescent="0.3">
      <c r="A1084" s="664"/>
      <c r="B1084" s="665"/>
      <c r="C1084" s="665"/>
      <c r="D1084" s="665"/>
      <c r="E1084" s="666"/>
      <c r="I1084" s="742">
        <f>E1082+E1086+G1089</f>
        <v>5361</v>
      </c>
    </row>
    <row r="1085" spans="1:9" s="662" customFormat="1" ht="18.75" x14ac:dyDescent="0.3">
      <c r="A1085" s="661"/>
      <c r="E1085" s="663"/>
    </row>
    <row r="1086" spans="1:9" s="662" customFormat="1" ht="18.75" x14ac:dyDescent="0.3">
      <c r="A1086" s="661">
        <v>1</v>
      </c>
      <c r="C1086" s="629" t="s">
        <v>3579</v>
      </c>
      <c r="E1086" s="663">
        <v>1</v>
      </c>
      <c r="F1086" s="667" t="s">
        <v>3925</v>
      </c>
    </row>
    <row r="1087" spans="1:9" s="662" customFormat="1" ht="18.75" x14ac:dyDescent="0.3">
      <c r="A1087" s="661"/>
      <c r="C1087" s="629"/>
      <c r="E1087" s="663"/>
      <c r="F1087" s="667"/>
    </row>
    <row r="1088" spans="1:9" x14ac:dyDescent="0.25">
      <c r="A1088" s="722" t="s">
        <v>3926</v>
      </c>
      <c r="B1088" s="722" t="s">
        <v>6</v>
      </c>
      <c r="C1088" s="722" t="s">
        <v>1</v>
      </c>
      <c r="D1088" s="722" t="s">
        <v>3927</v>
      </c>
      <c r="E1088" s="722" t="s">
        <v>3007</v>
      </c>
      <c r="F1088" s="722" t="s">
        <v>3928</v>
      </c>
      <c r="G1088" s="723" t="s">
        <v>4021</v>
      </c>
    </row>
    <row r="1089" spans="1:7" x14ac:dyDescent="0.25">
      <c r="A1089" s="724">
        <v>2</v>
      </c>
      <c r="B1089" s="725" t="s">
        <v>1178</v>
      </c>
      <c r="C1089" s="725" t="s">
        <v>2305</v>
      </c>
      <c r="D1089" s="726">
        <v>35</v>
      </c>
      <c r="E1089" s="727">
        <v>1</v>
      </c>
      <c r="F1089" s="728" t="s">
        <v>3924</v>
      </c>
      <c r="G1089" s="741">
        <f>SUM(E1089:E1116)</f>
        <v>63</v>
      </c>
    </row>
    <row r="1090" spans="1:7" x14ac:dyDescent="0.25">
      <c r="A1090" s="724">
        <v>2</v>
      </c>
      <c r="B1090" s="725" t="s">
        <v>3688</v>
      </c>
      <c r="C1090" s="725" t="s">
        <v>3805</v>
      </c>
      <c r="D1090" s="726">
        <v>54.15</v>
      </c>
      <c r="E1090" s="727">
        <v>1</v>
      </c>
      <c r="F1090" s="728" t="s">
        <v>3924</v>
      </c>
      <c r="G1090" s="729"/>
    </row>
    <row r="1091" spans="1:7" x14ac:dyDescent="0.25">
      <c r="A1091" s="724">
        <v>2</v>
      </c>
      <c r="B1091" s="725" t="s">
        <v>37</v>
      </c>
      <c r="C1091" s="725" t="s">
        <v>2307</v>
      </c>
      <c r="D1091" s="730">
        <v>11.16</v>
      </c>
      <c r="E1091" s="731">
        <v>3</v>
      </c>
      <c r="F1091" s="728" t="s">
        <v>3924</v>
      </c>
      <c r="G1091" s="729"/>
    </row>
    <row r="1092" spans="1:7" x14ac:dyDescent="0.25">
      <c r="A1092" s="732">
        <v>1</v>
      </c>
      <c r="B1092" s="725" t="s">
        <v>144</v>
      </c>
      <c r="C1092" s="725" t="s">
        <v>3333</v>
      </c>
      <c r="D1092" s="733">
        <v>33.47</v>
      </c>
      <c r="E1092" s="734">
        <v>1</v>
      </c>
      <c r="F1092" s="728" t="s">
        <v>3924</v>
      </c>
      <c r="G1092" s="729"/>
    </row>
    <row r="1093" spans="1:7" x14ac:dyDescent="0.25">
      <c r="A1093" s="732">
        <v>1</v>
      </c>
      <c r="B1093" s="725" t="s">
        <v>2482</v>
      </c>
      <c r="C1093" s="725" t="s">
        <v>2492</v>
      </c>
      <c r="D1093" s="733">
        <v>34.74</v>
      </c>
      <c r="E1093" s="727">
        <v>1</v>
      </c>
      <c r="F1093" s="728" t="s">
        <v>3924</v>
      </c>
      <c r="G1093" s="729"/>
    </row>
    <row r="1094" spans="1:7" x14ac:dyDescent="0.25">
      <c r="A1094" s="732">
        <v>1</v>
      </c>
      <c r="B1094" s="725" t="s">
        <v>2482</v>
      </c>
      <c r="C1094" s="725" t="s">
        <v>2493</v>
      </c>
      <c r="D1094" s="733">
        <v>34.74</v>
      </c>
      <c r="E1094" s="727">
        <v>1</v>
      </c>
      <c r="F1094" s="728" t="s">
        <v>3924</v>
      </c>
      <c r="G1094" s="729"/>
    </row>
    <row r="1095" spans="1:7" x14ac:dyDescent="0.25">
      <c r="A1095" s="732">
        <v>1</v>
      </c>
      <c r="B1095" s="725" t="s">
        <v>2797</v>
      </c>
      <c r="C1095" s="725" t="s">
        <v>3831</v>
      </c>
      <c r="D1095" s="735">
        <v>6.93</v>
      </c>
      <c r="E1095" s="727">
        <v>1</v>
      </c>
      <c r="F1095" s="728" t="s">
        <v>3924</v>
      </c>
      <c r="G1095" s="729"/>
    </row>
    <row r="1096" spans="1:7" x14ac:dyDescent="0.25">
      <c r="A1096" s="732">
        <v>1</v>
      </c>
      <c r="B1096" s="725" t="s">
        <v>1385</v>
      </c>
      <c r="C1096" s="725" t="s">
        <v>2283</v>
      </c>
      <c r="D1096" s="733">
        <v>33</v>
      </c>
      <c r="E1096" s="734">
        <v>1</v>
      </c>
      <c r="F1096" s="728" t="s">
        <v>3924</v>
      </c>
      <c r="G1096" s="729"/>
    </row>
    <row r="1097" spans="1:7" x14ac:dyDescent="0.25">
      <c r="A1097" s="732">
        <v>1</v>
      </c>
      <c r="B1097" s="725" t="s">
        <v>2481</v>
      </c>
      <c r="C1097" s="725" t="s">
        <v>3800</v>
      </c>
      <c r="D1097" s="733"/>
      <c r="E1097" s="734">
        <v>1</v>
      </c>
      <c r="F1097" s="728" t="s">
        <v>3924</v>
      </c>
      <c r="G1097" s="729"/>
    </row>
    <row r="1098" spans="1:7" x14ac:dyDescent="0.25">
      <c r="A1098" s="724">
        <v>2</v>
      </c>
      <c r="B1098" s="725" t="s">
        <v>37</v>
      </c>
      <c r="C1098" s="725" t="s">
        <v>2575</v>
      </c>
      <c r="D1098" s="726">
        <v>33.76</v>
      </c>
      <c r="E1098" s="727">
        <v>6</v>
      </c>
      <c r="F1098" s="728" t="s">
        <v>3924</v>
      </c>
      <c r="G1098" s="729"/>
    </row>
    <row r="1099" spans="1:7" x14ac:dyDescent="0.25">
      <c r="A1099" s="732">
        <v>1</v>
      </c>
      <c r="B1099" s="725" t="s">
        <v>2604</v>
      </c>
      <c r="C1099" s="725" t="s">
        <v>2280</v>
      </c>
      <c r="D1099" s="733">
        <v>47.7</v>
      </c>
      <c r="E1099" s="734">
        <v>1</v>
      </c>
      <c r="F1099" s="728" t="s">
        <v>3924</v>
      </c>
      <c r="G1099" s="729"/>
    </row>
    <row r="1100" spans="1:7" x14ac:dyDescent="0.25">
      <c r="A1100" s="724">
        <v>2</v>
      </c>
      <c r="B1100" s="725" t="s">
        <v>200</v>
      </c>
      <c r="C1100" s="725" t="s">
        <v>2576</v>
      </c>
      <c r="D1100" s="726">
        <v>30.72</v>
      </c>
      <c r="E1100" s="727">
        <v>4</v>
      </c>
      <c r="F1100" s="728" t="s">
        <v>3924</v>
      </c>
      <c r="G1100" s="729"/>
    </row>
    <row r="1101" spans="1:7" x14ac:dyDescent="0.25">
      <c r="A1101" s="724">
        <v>2</v>
      </c>
      <c r="B1101" s="725" t="s">
        <v>1101</v>
      </c>
      <c r="C1101" s="725" t="s">
        <v>2300</v>
      </c>
      <c r="D1101" s="730">
        <v>62</v>
      </c>
      <c r="E1101" s="727">
        <v>1</v>
      </c>
      <c r="F1101" s="728" t="s">
        <v>3924</v>
      </c>
      <c r="G1101" s="729"/>
    </row>
    <row r="1102" spans="1:7" x14ac:dyDescent="0.25">
      <c r="A1102" s="724">
        <v>2</v>
      </c>
      <c r="B1102" s="725" t="s">
        <v>539</v>
      </c>
      <c r="C1102" s="725" t="s">
        <v>2300</v>
      </c>
      <c r="D1102" s="726">
        <v>48.19</v>
      </c>
      <c r="E1102" s="727">
        <v>1</v>
      </c>
      <c r="F1102" s="728" t="s">
        <v>3924</v>
      </c>
      <c r="G1102" s="729"/>
    </row>
    <row r="1103" spans="1:7" x14ac:dyDescent="0.25">
      <c r="A1103" s="724">
        <v>2</v>
      </c>
      <c r="B1103" s="725" t="s">
        <v>1101</v>
      </c>
      <c r="C1103" s="725" t="s">
        <v>2301</v>
      </c>
      <c r="D1103" s="726">
        <v>48.19</v>
      </c>
      <c r="E1103" s="727">
        <v>3</v>
      </c>
      <c r="F1103" s="728" t="s">
        <v>3924</v>
      </c>
      <c r="G1103" s="729"/>
    </row>
    <row r="1104" spans="1:7" x14ac:dyDescent="0.25">
      <c r="A1104" s="724">
        <v>2</v>
      </c>
      <c r="B1104" s="725" t="s">
        <v>1334</v>
      </c>
      <c r="C1104" s="725" t="s">
        <v>3622</v>
      </c>
      <c r="D1104" s="726">
        <v>75.52</v>
      </c>
      <c r="E1104" s="727">
        <v>1</v>
      </c>
      <c r="F1104" s="728" t="s">
        <v>3924</v>
      </c>
      <c r="G1104" s="729"/>
    </row>
    <row r="1105" spans="1:7" x14ac:dyDescent="0.25">
      <c r="A1105" s="732">
        <v>1</v>
      </c>
      <c r="B1105" s="725" t="s">
        <v>481</v>
      </c>
      <c r="C1105" s="725" t="s">
        <v>3802</v>
      </c>
      <c r="D1105" s="733">
        <v>41.81</v>
      </c>
      <c r="E1105" s="734">
        <v>1</v>
      </c>
      <c r="F1105" s="728" t="s">
        <v>3924</v>
      </c>
      <c r="G1105" s="729"/>
    </row>
    <row r="1106" spans="1:7" x14ac:dyDescent="0.25">
      <c r="A1106" s="724">
        <v>2</v>
      </c>
      <c r="B1106" s="725" t="s">
        <v>1283</v>
      </c>
      <c r="C1106" s="725" t="s">
        <v>3806</v>
      </c>
      <c r="D1106" s="730">
        <v>60.89</v>
      </c>
      <c r="E1106" s="727">
        <v>1</v>
      </c>
      <c r="F1106" s="728" t="s">
        <v>3924</v>
      </c>
      <c r="G1106" s="729"/>
    </row>
    <row r="1107" spans="1:7" x14ac:dyDescent="0.25">
      <c r="A1107" s="732">
        <v>1</v>
      </c>
      <c r="B1107" s="725" t="s">
        <v>1206</v>
      </c>
      <c r="C1107" s="725" t="s">
        <v>3801</v>
      </c>
      <c r="D1107" s="733">
        <v>32.71</v>
      </c>
      <c r="E1107" s="734">
        <v>1</v>
      </c>
      <c r="F1107" s="728" t="s">
        <v>3924</v>
      </c>
      <c r="G1107" s="729"/>
    </row>
    <row r="1108" spans="1:7" x14ac:dyDescent="0.25">
      <c r="A1108" s="732">
        <v>1</v>
      </c>
      <c r="B1108" s="725" t="s">
        <v>1589</v>
      </c>
      <c r="C1108" s="725" t="s">
        <v>3799</v>
      </c>
      <c r="D1108" s="733"/>
      <c r="E1108" s="734">
        <v>1</v>
      </c>
      <c r="F1108" s="728" t="s">
        <v>3924</v>
      </c>
      <c r="G1108" s="729"/>
    </row>
    <row r="1109" spans="1:7" x14ac:dyDescent="0.25">
      <c r="A1109" s="724">
        <v>2</v>
      </c>
      <c r="B1109" s="725" t="s">
        <v>103</v>
      </c>
      <c r="C1109" s="725" t="s">
        <v>2574</v>
      </c>
      <c r="D1109" s="726">
        <v>49.4</v>
      </c>
      <c r="E1109" s="727">
        <v>3</v>
      </c>
      <c r="F1109" s="728" t="s">
        <v>3924</v>
      </c>
      <c r="G1109" s="729"/>
    </row>
    <row r="1110" spans="1:7" x14ac:dyDescent="0.25">
      <c r="A1110" s="732">
        <v>1</v>
      </c>
      <c r="B1110" s="725" t="s">
        <v>600</v>
      </c>
      <c r="C1110" s="725" t="s">
        <v>2766</v>
      </c>
      <c r="D1110" s="735">
        <v>53</v>
      </c>
      <c r="E1110" s="727">
        <v>6</v>
      </c>
      <c r="F1110" s="728" t="s">
        <v>3924</v>
      </c>
      <c r="G1110" s="729"/>
    </row>
    <row r="1111" spans="1:7" x14ac:dyDescent="0.25">
      <c r="A1111" s="732">
        <v>1</v>
      </c>
      <c r="B1111" s="725" t="s">
        <v>43</v>
      </c>
      <c r="C1111" s="725" t="s">
        <v>3889</v>
      </c>
      <c r="D1111" s="733">
        <v>18.989999999999998</v>
      </c>
      <c r="E1111" s="727">
        <v>1</v>
      </c>
      <c r="F1111" s="728" t="s">
        <v>3924</v>
      </c>
      <c r="G1111" s="729"/>
    </row>
    <row r="1112" spans="1:7" x14ac:dyDescent="0.25">
      <c r="A1112" s="724">
        <v>2</v>
      </c>
      <c r="B1112" s="725" t="s">
        <v>1653</v>
      </c>
      <c r="C1112" s="725" t="s">
        <v>2312</v>
      </c>
      <c r="D1112" s="726">
        <v>20</v>
      </c>
      <c r="E1112" s="727">
        <v>4</v>
      </c>
      <c r="F1112" s="728" t="s">
        <v>3924</v>
      </c>
      <c r="G1112" s="729"/>
    </row>
    <row r="1113" spans="1:7" x14ac:dyDescent="0.25">
      <c r="A1113" s="732">
        <v>1</v>
      </c>
      <c r="B1113" s="725" t="s">
        <v>2373</v>
      </c>
      <c r="C1113" s="725" t="s">
        <v>2279</v>
      </c>
      <c r="D1113" s="733">
        <v>45</v>
      </c>
      <c r="E1113" s="734">
        <v>1</v>
      </c>
      <c r="F1113" s="728" t="s">
        <v>3924</v>
      </c>
      <c r="G1113" s="729"/>
    </row>
    <row r="1114" spans="1:7" x14ac:dyDescent="0.25">
      <c r="A1114" s="724">
        <v>2</v>
      </c>
      <c r="B1114" s="725" t="s">
        <v>37</v>
      </c>
      <c r="C1114" s="725" t="s">
        <v>2309</v>
      </c>
      <c r="D1114" s="730">
        <v>32.909999999999997</v>
      </c>
      <c r="E1114" s="731">
        <v>12</v>
      </c>
      <c r="F1114" s="728" t="s">
        <v>3924</v>
      </c>
      <c r="G1114" s="729"/>
    </row>
    <row r="1115" spans="1:7" x14ac:dyDescent="0.25">
      <c r="A1115" s="732">
        <v>1</v>
      </c>
      <c r="B1115" s="725" t="s">
        <v>1653</v>
      </c>
      <c r="C1115" s="725" t="s">
        <v>2571</v>
      </c>
      <c r="D1115" s="733">
        <v>18.989999999999998</v>
      </c>
      <c r="E1115" s="734">
        <v>3</v>
      </c>
      <c r="F1115" s="728" t="s">
        <v>3924</v>
      </c>
      <c r="G1115" s="729"/>
    </row>
    <row r="1116" spans="1:7" x14ac:dyDescent="0.25">
      <c r="A1116" s="736">
        <v>2</v>
      </c>
      <c r="B1116" s="737" t="s">
        <v>2315</v>
      </c>
      <c r="C1116" s="737" t="s">
        <v>2316</v>
      </c>
      <c r="D1116" s="738">
        <v>32.54</v>
      </c>
      <c r="E1116" s="739">
        <v>1</v>
      </c>
      <c r="F1116" s="721" t="s">
        <v>3924</v>
      </c>
      <c r="G1116" s="740"/>
    </row>
    <row r="1117" spans="1:7" x14ac:dyDescent="0.25">
      <c r="F1117" s="660"/>
    </row>
  </sheetData>
  <sortState ref="A2:E1081">
    <sortCondition ref="C2:C1081"/>
  </sortState>
  <pageMargins left="0.7" right="0.7" top="0.75" bottom="0.75" header="0.3" footer="0.3"/>
  <pageSetup orientation="portrait" horizontalDpi="120" verticalDpi="144" r:id="rId1"/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4"/>
  <sheetViews>
    <sheetView topLeftCell="A61" workbookViewId="0">
      <selection activeCell="H75" sqref="H75"/>
    </sheetView>
  </sheetViews>
  <sheetFormatPr baseColWidth="10" defaultRowHeight="15.75" x14ac:dyDescent="0.25"/>
  <cols>
    <col min="1" max="1" width="30.875" bestFit="1" customWidth="1"/>
    <col min="2" max="2" width="8.25" bestFit="1" customWidth="1"/>
    <col min="3" max="3" width="8.875" customWidth="1"/>
    <col min="4" max="4" width="11.125" customWidth="1"/>
    <col min="5" max="5" width="11" style="189"/>
  </cols>
  <sheetData>
    <row r="1" spans="1:5" x14ac:dyDescent="0.25">
      <c r="A1" s="190" t="s">
        <v>1</v>
      </c>
      <c r="B1" s="190" t="s">
        <v>2712</v>
      </c>
      <c r="C1" s="190" t="s">
        <v>2867</v>
      </c>
      <c r="D1" s="188" t="s">
        <v>2866</v>
      </c>
      <c r="E1" s="191" t="s">
        <v>2870</v>
      </c>
    </row>
    <row r="2" spans="1:5" x14ac:dyDescent="0.25">
      <c r="A2" s="193" t="s">
        <v>2102</v>
      </c>
      <c r="B2" s="194">
        <v>2</v>
      </c>
      <c r="C2" s="195">
        <v>83.444019999999995</v>
      </c>
      <c r="D2" s="197">
        <v>3</v>
      </c>
      <c r="E2" s="196">
        <v>1</v>
      </c>
    </row>
    <row r="3" spans="1:5" x14ac:dyDescent="0.25">
      <c r="A3" s="193" t="s">
        <v>2305</v>
      </c>
      <c r="B3" s="194">
        <v>2</v>
      </c>
      <c r="C3" s="195">
        <v>58.87</v>
      </c>
      <c r="D3" s="197">
        <v>1</v>
      </c>
      <c r="E3" s="196">
        <v>1</v>
      </c>
    </row>
    <row r="4" spans="1:5" x14ac:dyDescent="0.25">
      <c r="A4" s="193" t="s">
        <v>2307</v>
      </c>
      <c r="B4" s="194">
        <v>2</v>
      </c>
      <c r="C4" s="195">
        <v>18.77112</v>
      </c>
      <c r="D4" s="199">
        <v>3</v>
      </c>
      <c r="E4" s="198">
        <v>1</v>
      </c>
    </row>
    <row r="5" spans="1:5" x14ac:dyDescent="0.25">
      <c r="A5" s="200" t="s">
        <v>2275</v>
      </c>
      <c r="B5" s="194">
        <v>1</v>
      </c>
      <c r="C5" s="195">
        <v>110.03644</v>
      </c>
      <c r="D5" s="201">
        <v>1</v>
      </c>
      <c r="E5" s="202">
        <v>1</v>
      </c>
    </row>
    <row r="6" spans="1:5" x14ac:dyDescent="0.25">
      <c r="A6" s="193" t="s">
        <v>2492</v>
      </c>
      <c r="B6" s="194">
        <v>1</v>
      </c>
      <c r="C6" s="195">
        <v>116.86536</v>
      </c>
      <c r="D6" s="203">
        <v>1</v>
      </c>
      <c r="E6" s="202">
        <v>1</v>
      </c>
    </row>
    <row r="7" spans="1:5" x14ac:dyDescent="0.25">
      <c r="A7" s="193" t="s">
        <v>2493</v>
      </c>
      <c r="B7" s="194">
        <v>1</v>
      </c>
      <c r="C7" s="195">
        <v>116.86536</v>
      </c>
      <c r="D7" s="203">
        <v>1</v>
      </c>
      <c r="E7" s="202">
        <v>1</v>
      </c>
    </row>
    <row r="8" spans="1:5" x14ac:dyDescent="0.25">
      <c r="A8" s="193" t="s">
        <v>2796</v>
      </c>
      <c r="B8" s="194">
        <v>1</v>
      </c>
      <c r="C8" s="195">
        <v>23.312519999999999</v>
      </c>
      <c r="D8" s="203">
        <v>1</v>
      </c>
      <c r="E8" s="202">
        <v>1</v>
      </c>
    </row>
    <row r="9" spans="1:5" x14ac:dyDescent="0.25">
      <c r="A9" s="193" t="s">
        <v>2581</v>
      </c>
      <c r="B9" s="194">
        <v>1</v>
      </c>
      <c r="C9" s="195">
        <v>242.91443999999996</v>
      </c>
      <c r="D9" s="203">
        <v>1</v>
      </c>
      <c r="E9" s="202">
        <v>1</v>
      </c>
    </row>
    <row r="10" spans="1:5" x14ac:dyDescent="0.25">
      <c r="A10" s="200" t="s">
        <v>2283</v>
      </c>
      <c r="B10" s="194">
        <v>1</v>
      </c>
      <c r="C10" s="195">
        <v>111.012</v>
      </c>
      <c r="D10" s="201">
        <v>1</v>
      </c>
      <c r="E10" s="202">
        <v>1</v>
      </c>
    </row>
    <row r="11" spans="1:5" x14ac:dyDescent="0.25">
      <c r="A11" s="193" t="s">
        <v>2575</v>
      </c>
      <c r="B11" s="194">
        <v>2</v>
      </c>
      <c r="C11" s="195">
        <v>56.784319999999994</v>
      </c>
      <c r="D11" s="197">
        <v>6</v>
      </c>
      <c r="E11" s="202">
        <v>1</v>
      </c>
    </row>
    <row r="12" spans="1:5" x14ac:dyDescent="0.25">
      <c r="A12" s="193" t="s">
        <v>2576</v>
      </c>
      <c r="B12" s="194">
        <v>2</v>
      </c>
      <c r="C12" s="195">
        <v>51.671039999999998</v>
      </c>
      <c r="D12" s="197">
        <v>4</v>
      </c>
      <c r="E12" s="202">
        <v>1</v>
      </c>
    </row>
    <row r="13" spans="1:5" x14ac:dyDescent="0.25">
      <c r="A13" s="193" t="s">
        <v>2590</v>
      </c>
      <c r="B13" s="194">
        <v>2</v>
      </c>
      <c r="C13" s="195">
        <v>69.752539999999996</v>
      </c>
      <c r="D13" s="197">
        <v>4</v>
      </c>
      <c r="E13" s="202">
        <v>1</v>
      </c>
    </row>
    <row r="14" spans="1:5" x14ac:dyDescent="0.25">
      <c r="A14" s="193" t="s">
        <v>2765</v>
      </c>
      <c r="B14" s="194">
        <v>1</v>
      </c>
      <c r="C14" s="195">
        <v>155.82048</v>
      </c>
      <c r="D14" s="203">
        <v>9</v>
      </c>
      <c r="E14" s="202">
        <v>1</v>
      </c>
    </row>
    <row r="15" spans="1:5" x14ac:dyDescent="0.25">
      <c r="A15" s="193" t="s">
        <v>2791</v>
      </c>
      <c r="B15" s="194">
        <v>2</v>
      </c>
      <c r="C15" s="195">
        <v>77.910240000000002</v>
      </c>
      <c r="D15" s="197">
        <v>3</v>
      </c>
      <c r="E15" s="202">
        <v>1</v>
      </c>
    </row>
    <row r="16" spans="1:5" x14ac:dyDescent="0.25">
      <c r="A16" s="193" t="s">
        <v>2816</v>
      </c>
      <c r="B16" s="194">
        <v>2</v>
      </c>
      <c r="C16" s="195">
        <v>97.875579999999999</v>
      </c>
      <c r="D16" s="197">
        <v>1</v>
      </c>
      <c r="E16" s="202">
        <v>1</v>
      </c>
    </row>
    <row r="17" spans="1:5" x14ac:dyDescent="0.25">
      <c r="A17" s="193" t="s">
        <v>2300</v>
      </c>
      <c r="B17" s="194">
        <v>2</v>
      </c>
      <c r="C17" s="195">
        <v>104.28399999999999</v>
      </c>
      <c r="D17" s="197">
        <v>2</v>
      </c>
      <c r="E17" s="202">
        <v>1</v>
      </c>
    </row>
    <row r="18" spans="1:5" x14ac:dyDescent="0.25">
      <c r="A18" s="193" t="s">
        <v>2303</v>
      </c>
      <c r="B18" s="194">
        <v>2</v>
      </c>
      <c r="C18" s="195">
        <v>76.194599999999994</v>
      </c>
      <c r="D18" s="197">
        <v>1</v>
      </c>
      <c r="E18" s="202">
        <v>1</v>
      </c>
    </row>
    <row r="19" spans="1:5" x14ac:dyDescent="0.25">
      <c r="A19" s="200" t="s">
        <v>2281</v>
      </c>
      <c r="B19" s="194">
        <v>1</v>
      </c>
      <c r="C19" s="195">
        <v>163.89408</v>
      </c>
      <c r="D19" s="201">
        <v>1</v>
      </c>
      <c r="E19" s="202">
        <v>1</v>
      </c>
    </row>
    <row r="20" spans="1:5" x14ac:dyDescent="0.25">
      <c r="A20" s="193" t="s">
        <v>2868</v>
      </c>
      <c r="B20" s="194">
        <v>2</v>
      </c>
      <c r="C20" s="195">
        <v>45.868139999999997</v>
      </c>
      <c r="D20" s="197">
        <v>4</v>
      </c>
      <c r="E20" s="202">
        <v>1</v>
      </c>
    </row>
    <row r="21" spans="1:5" x14ac:dyDescent="0.25">
      <c r="A21" s="193" t="s">
        <v>2869</v>
      </c>
      <c r="B21" s="194">
        <v>2</v>
      </c>
      <c r="C21" s="195">
        <v>45.868139999999997</v>
      </c>
      <c r="D21" s="197">
        <v>3</v>
      </c>
      <c r="E21" s="202">
        <v>1</v>
      </c>
    </row>
    <row r="22" spans="1:5" x14ac:dyDescent="0.25">
      <c r="A22" s="193" t="s">
        <v>2574</v>
      </c>
      <c r="B22" s="194">
        <v>2</v>
      </c>
      <c r="C22" s="195">
        <v>83.090800000000002</v>
      </c>
      <c r="D22" s="197">
        <v>3</v>
      </c>
      <c r="E22" s="202">
        <v>1</v>
      </c>
    </row>
    <row r="23" spans="1:5" x14ac:dyDescent="0.25">
      <c r="A23" s="193" t="s">
        <v>2766</v>
      </c>
      <c r="B23" s="194">
        <v>1</v>
      </c>
      <c r="C23" s="195">
        <v>178.292</v>
      </c>
      <c r="D23" s="203">
        <v>6</v>
      </c>
      <c r="E23" s="202">
        <v>1</v>
      </c>
    </row>
    <row r="24" spans="1:5" x14ac:dyDescent="0.25">
      <c r="A24" s="193" t="s">
        <v>2794</v>
      </c>
      <c r="B24" s="194">
        <v>1</v>
      </c>
      <c r="C24" s="195">
        <v>63.882359999999991</v>
      </c>
      <c r="D24" s="203">
        <v>1</v>
      </c>
      <c r="E24" s="202">
        <v>1</v>
      </c>
    </row>
    <row r="25" spans="1:5" x14ac:dyDescent="0.25">
      <c r="A25" s="193" t="s">
        <v>2312</v>
      </c>
      <c r="B25" s="194">
        <v>2</v>
      </c>
      <c r="C25" s="195">
        <v>33.64</v>
      </c>
      <c r="D25" s="197">
        <v>4</v>
      </c>
      <c r="E25" s="202">
        <v>1</v>
      </c>
    </row>
    <row r="26" spans="1:5" x14ac:dyDescent="0.25">
      <c r="A26" s="193" t="s">
        <v>2279</v>
      </c>
      <c r="B26" s="194">
        <v>1</v>
      </c>
      <c r="C26" s="195">
        <v>151.38</v>
      </c>
      <c r="D26" s="201">
        <v>1</v>
      </c>
      <c r="E26" s="202">
        <v>1</v>
      </c>
    </row>
    <row r="27" spans="1:5" x14ac:dyDescent="0.25">
      <c r="A27" s="200" t="s">
        <v>2309</v>
      </c>
      <c r="B27" s="194">
        <v>2</v>
      </c>
      <c r="C27" s="195">
        <v>55.35461999999999</v>
      </c>
      <c r="D27" s="199">
        <v>12</v>
      </c>
      <c r="E27" s="202">
        <v>1</v>
      </c>
    </row>
    <row r="28" spans="1:5" x14ac:dyDescent="0.25">
      <c r="A28" s="193" t="s">
        <v>2277</v>
      </c>
      <c r="B28" s="194">
        <v>1</v>
      </c>
      <c r="C28" s="195">
        <v>87.463999999999999</v>
      </c>
      <c r="D28" s="203">
        <v>1</v>
      </c>
      <c r="E28" s="202">
        <v>1</v>
      </c>
    </row>
    <row r="29" spans="1:5" x14ac:dyDescent="0.25">
      <c r="A29" s="193" t="s">
        <v>2314</v>
      </c>
      <c r="B29" s="194">
        <v>2</v>
      </c>
      <c r="C29" s="195">
        <v>27.753</v>
      </c>
      <c r="D29" s="197">
        <v>1</v>
      </c>
      <c r="E29" s="202">
        <v>1</v>
      </c>
    </row>
    <row r="30" spans="1:5" x14ac:dyDescent="0.25">
      <c r="A30" s="193" t="s">
        <v>2571</v>
      </c>
      <c r="B30" s="194">
        <v>1</v>
      </c>
      <c r="C30" s="195">
        <v>63.882359999999991</v>
      </c>
      <c r="D30" s="201">
        <v>3</v>
      </c>
      <c r="E30" s="202">
        <v>1</v>
      </c>
    </row>
    <row r="31" spans="1:5" x14ac:dyDescent="0.25">
      <c r="A31" s="193" t="s">
        <v>2316</v>
      </c>
      <c r="B31" s="194">
        <v>2</v>
      </c>
      <c r="C31" s="195">
        <v>54.732279999999996</v>
      </c>
      <c r="D31" s="197">
        <v>1</v>
      </c>
      <c r="E31" s="202">
        <v>1</v>
      </c>
    </row>
    <row r="32" spans="1:5" x14ac:dyDescent="0.25">
      <c r="A32" s="181" t="s">
        <v>667</v>
      </c>
      <c r="B32" s="180">
        <v>1</v>
      </c>
      <c r="C32" s="186">
        <v>20.823160000000001</v>
      </c>
      <c r="D32" s="183">
        <f>1+1</f>
        <v>2</v>
      </c>
      <c r="E32" s="192"/>
    </row>
    <row r="33" spans="1:5" x14ac:dyDescent="0.25">
      <c r="A33" s="181" t="s">
        <v>664</v>
      </c>
      <c r="B33" s="180">
        <v>1</v>
      </c>
      <c r="C33" s="186">
        <v>20.823160000000001</v>
      </c>
      <c r="D33" s="183">
        <v>1</v>
      </c>
      <c r="E33" s="192"/>
    </row>
    <row r="34" spans="1:5" x14ac:dyDescent="0.25">
      <c r="A34" s="181" t="s">
        <v>665</v>
      </c>
      <c r="B34" s="180">
        <v>1</v>
      </c>
      <c r="C34" s="186">
        <v>20.823160000000001</v>
      </c>
      <c r="D34" s="183">
        <v>1</v>
      </c>
      <c r="E34" s="192"/>
    </row>
    <row r="35" spans="1:5" x14ac:dyDescent="0.25">
      <c r="A35" s="181" t="s">
        <v>596</v>
      </c>
      <c r="B35" s="180">
        <v>1</v>
      </c>
      <c r="C35" s="186">
        <v>145.89667999999998</v>
      </c>
      <c r="D35" s="183">
        <v>3</v>
      </c>
      <c r="E35" s="192"/>
    </row>
    <row r="36" spans="1:5" x14ac:dyDescent="0.25">
      <c r="A36" s="181" t="s">
        <v>354</v>
      </c>
      <c r="B36" s="180">
        <v>2</v>
      </c>
      <c r="C36" s="186">
        <v>83.158079999999998</v>
      </c>
      <c r="D36" s="184">
        <v>1</v>
      </c>
      <c r="E36" s="192"/>
    </row>
    <row r="37" spans="1:5" x14ac:dyDescent="0.25">
      <c r="A37" s="181" t="s">
        <v>327</v>
      </c>
      <c r="B37" s="180">
        <v>2</v>
      </c>
      <c r="C37" s="186">
        <v>118.46326000000001</v>
      </c>
      <c r="D37" s="184">
        <v>2</v>
      </c>
      <c r="E37" s="192"/>
    </row>
    <row r="38" spans="1:5" x14ac:dyDescent="0.25">
      <c r="A38" s="181" t="s">
        <v>321</v>
      </c>
      <c r="B38" s="180">
        <v>2</v>
      </c>
      <c r="C38" s="186">
        <v>92.93</v>
      </c>
      <c r="D38" s="184">
        <v>8</v>
      </c>
      <c r="E38" s="192"/>
    </row>
    <row r="39" spans="1:5" x14ac:dyDescent="0.25">
      <c r="A39" s="181" t="s">
        <v>375</v>
      </c>
      <c r="B39" s="180">
        <v>1</v>
      </c>
      <c r="C39" s="186">
        <v>204.96851999999998</v>
      </c>
      <c r="D39" s="183">
        <v>1</v>
      </c>
      <c r="E39" s="192"/>
    </row>
    <row r="40" spans="1:5" x14ac:dyDescent="0.25">
      <c r="A40" s="181" t="s">
        <v>375</v>
      </c>
      <c r="B40" s="180">
        <v>2</v>
      </c>
      <c r="C40" s="186">
        <v>102.48425999999999</v>
      </c>
      <c r="D40" s="184">
        <v>2</v>
      </c>
      <c r="E40" s="192"/>
    </row>
    <row r="41" spans="1:5" x14ac:dyDescent="0.25">
      <c r="A41" s="181" t="s">
        <v>323</v>
      </c>
      <c r="B41" s="180">
        <v>1</v>
      </c>
      <c r="C41" s="186">
        <v>204.96851999999998</v>
      </c>
      <c r="D41" s="183">
        <v>1</v>
      </c>
      <c r="E41" s="192"/>
    </row>
    <row r="42" spans="1:5" x14ac:dyDescent="0.25">
      <c r="A42" s="181" t="s">
        <v>323</v>
      </c>
      <c r="B42" s="180">
        <v>2</v>
      </c>
      <c r="C42" s="186">
        <v>102.48425999999999</v>
      </c>
      <c r="D42" s="184">
        <v>1</v>
      </c>
      <c r="E42" s="192"/>
    </row>
    <row r="43" spans="1:5" x14ac:dyDescent="0.25">
      <c r="A43" s="181" t="s">
        <v>1154</v>
      </c>
      <c r="B43" s="180">
        <v>2</v>
      </c>
      <c r="C43" s="186">
        <v>198.40871999999999</v>
      </c>
      <c r="D43" s="184">
        <v>2</v>
      </c>
      <c r="E43" s="192"/>
    </row>
    <row r="44" spans="1:5" x14ac:dyDescent="0.25">
      <c r="A44" s="181" t="s">
        <v>573</v>
      </c>
      <c r="B44" s="180">
        <v>1</v>
      </c>
      <c r="C44" s="186">
        <v>248.96964</v>
      </c>
      <c r="D44" s="183">
        <v>1</v>
      </c>
      <c r="E44" s="192"/>
    </row>
    <row r="45" spans="1:5" x14ac:dyDescent="0.25">
      <c r="A45" s="181" t="s">
        <v>2566</v>
      </c>
      <c r="B45" s="180">
        <v>1</v>
      </c>
      <c r="C45" s="186">
        <v>353.5564</v>
      </c>
      <c r="D45" s="183">
        <v>12</v>
      </c>
      <c r="E45" s="192"/>
    </row>
    <row r="46" spans="1:5" x14ac:dyDescent="0.25">
      <c r="A46" s="181" t="s">
        <v>331</v>
      </c>
      <c r="B46" s="180">
        <v>1</v>
      </c>
      <c r="C46" s="186">
        <v>236.92652000000001</v>
      </c>
      <c r="D46" s="183">
        <v>1</v>
      </c>
      <c r="E46" s="192"/>
    </row>
    <row r="47" spans="1:5" x14ac:dyDescent="0.25">
      <c r="A47" s="181" t="s">
        <v>322</v>
      </c>
      <c r="B47" s="180">
        <v>1</v>
      </c>
      <c r="C47" s="186">
        <v>166.88803999999999</v>
      </c>
      <c r="D47" s="183">
        <v>2</v>
      </c>
      <c r="E47" s="192"/>
    </row>
    <row r="48" spans="1:5" x14ac:dyDescent="0.25">
      <c r="A48" s="181" t="s">
        <v>322</v>
      </c>
      <c r="B48" s="180">
        <v>2</v>
      </c>
      <c r="C48" s="186">
        <v>83.444019999999995</v>
      </c>
      <c r="D48" s="184">
        <v>13</v>
      </c>
      <c r="E48" s="192"/>
    </row>
    <row r="49" spans="1:5" x14ac:dyDescent="0.25">
      <c r="A49" s="181" t="s">
        <v>325</v>
      </c>
      <c r="B49" s="180">
        <v>1</v>
      </c>
      <c r="C49" s="186">
        <v>166.88803999999999</v>
      </c>
      <c r="D49" s="183">
        <v>1</v>
      </c>
      <c r="E49" s="192"/>
    </row>
    <row r="50" spans="1:5" x14ac:dyDescent="0.25">
      <c r="A50" s="181" t="s">
        <v>325</v>
      </c>
      <c r="B50" s="180">
        <v>2</v>
      </c>
      <c r="C50" s="186">
        <v>83.444019999999995</v>
      </c>
      <c r="D50" s="184">
        <v>15</v>
      </c>
      <c r="E50" s="192"/>
    </row>
    <row r="51" spans="1:5" x14ac:dyDescent="0.25">
      <c r="A51" s="181" t="s">
        <v>376</v>
      </c>
      <c r="B51" s="180">
        <v>1</v>
      </c>
      <c r="C51" s="186">
        <v>204.96851999999998</v>
      </c>
      <c r="D51" s="183">
        <v>2</v>
      </c>
      <c r="E51" s="192"/>
    </row>
    <row r="52" spans="1:5" x14ac:dyDescent="0.25">
      <c r="A52" s="181" t="s">
        <v>2046</v>
      </c>
      <c r="B52" s="180">
        <v>1</v>
      </c>
      <c r="C52" s="186">
        <v>166.58528000000001</v>
      </c>
      <c r="D52" s="183">
        <v>1</v>
      </c>
      <c r="E52" s="192"/>
    </row>
    <row r="53" spans="1:5" x14ac:dyDescent="0.25">
      <c r="A53" s="181" t="s">
        <v>2792</v>
      </c>
      <c r="B53" s="180">
        <v>1</v>
      </c>
      <c r="C53" s="186">
        <v>155.41679999999999</v>
      </c>
      <c r="D53" s="183">
        <v>1</v>
      </c>
      <c r="E53" s="192"/>
    </row>
    <row r="54" spans="1:5" x14ac:dyDescent="0.25">
      <c r="A54" s="181" t="s">
        <v>734</v>
      </c>
      <c r="B54" s="180">
        <v>1</v>
      </c>
      <c r="C54" s="186">
        <v>179.67123999999998</v>
      </c>
      <c r="D54" s="183">
        <v>1</v>
      </c>
      <c r="E54" s="192"/>
    </row>
    <row r="55" spans="1:5" x14ac:dyDescent="0.25">
      <c r="A55" s="181" t="s">
        <v>1050</v>
      </c>
      <c r="B55" s="180">
        <v>2</v>
      </c>
      <c r="C55" s="186">
        <v>165.34059999999999</v>
      </c>
      <c r="D55" s="184">
        <v>1</v>
      </c>
      <c r="E55" s="192"/>
    </row>
    <row r="56" spans="1:5" x14ac:dyDescent="0.25">
      <c r="A56" s="181" t="s">
        <v>1508</v>
      </c>
      <c r="B56" s="180">
        <v>2</v>
      </c>
      <c r="C56" s="186">
        <v>156.34190000000001</v>
      </c>
      <c r="D56" s="184">
        <v>1</v>
      </c>
      <c r="E56" s="192"/>
    </row>
    <row r="57" spans="1:5" x14ac:dyDescent="0.25">
      <c r="A57" s="181" t="s">
        <v>328</v>
      </c>
      <c r="B57" s="180">
        <v>1</v>
      </c>
      <c r="C57" s="186">
        <v>156.62783999999999</v>
      </c>
      <c r="D57" s="183">
        <v>1</v>
      </c>
      <c r="E57" s="192"/>
    </row>
    <row r="58" spans="1:5" x14ac:dyDescent="0.25">
      <c r="A58" s="181" t="s">
        <v>407</v>
      </c>
      <c r="B58" s="180">
        <v>1</v>
      </c>
      <c r="C58" s="186">
        <v>23.177959999999999</v>
      </c>
      <c r="D58" s="183">
        <v>3</v>
      </c>
      <c r="E58" s="192"/>
    </row>
    <row r="59" spans="1:5" x14ac:dyDescent="0.25">
      <c r="A59" s="181" t="s">
        <v>405</v>
      </c>
      <c r="B59" s="180">
        <v>2</v>
      </c>
      <c r="C59" s="186">
        <v>19.91488</v>
      </c>
      <c r="D59" s="185">
        <v>6</v>
      </c>
      <c r="E59" s="192"/>
    </row>
    <row r="60" spans="1:5" x14ac:dyDescent="0.25">
      <c r="A60" s="181" t="s">
        <v>402</v>
      </c>
      <c r="B60" s="180">
        <v>2</v>
      </c>
      <c r="C60" s="186">
        <v>18.77112</v>
      </c>
      <c r="D60" s="185">
        <v>3</v>
      </c>
      <c r="E60" s="192"/>
    </row>
    <row r="61" spans="1:5" x14ac:dyDescent="0.25">
      <c r="A61" s="181" t="s">
        <v>406</v>
      </c>
      <c r="B61" s="180">
        <v>1</v>
      </c>
      <c r="C61" s="186">
        <v>23.177959999999999</v>
      </c>
      <c r="D61" s="183">
        <v>3</v>
      </c>
      <c r="E61" s="192"/>
    </row>
    <row r="62" spans="1:5" x14ac:dyDescent="0.25">
      <c r="A62" s="181" t="s">
        <v>403</v>
      </c>
      <c r="B62" s="180">
        <v>1</v>
      </c>
      <c r="C62" s="186">
        <v>39.82976</v>
      </c>
      <c r="D62" s="183">
        <v>6</v>
      </c>
      <c r="E62" s="192"/>
    </row>
    <row r="63" spans="1:5" x14ac:dyDescent="0.25">
      <c r="A63" s="181" t="s">
        <v>411</v>
      </c>
      <c r="B63" s="180">
        <v>2</v>
      </c>
      <c r="C63" s="186">
        <v>18.77112</v>
      </c>
      <c r="D63" s="185">
        <v>1</v>
      </c>
      <c r="E63" s="192"/>
    </row>
    <row r="64" spans="1:5" x14ac:dyDescent="0.25">
      <c r="A64" s="181" t="s">
        <v>411</v>
      </c>
      <c r="B64" s="180">
        <v>1</v>
      </c>
      <c r="C64" s="186">
        <v>37.54224</v>
      </c>
      <c r="D64" s="183">
        <v>5</v>
      </c>
      <c r="E64" s="192"/>
    </row>
    <row r="65" spans="1:5" x14ac:dyDescent="0.25">
      <c r="A65" s="181" t="s">
        <v>400</v>
      </c>
      <c r="B65" s="180">
        <v>1</v>
      </c>
      <c r="C65" s="186">
        <v>23.177959999999999</v>
      </c>
      <c r="D65" s="183">
        <v>3</v>
      </c>
      <c r="E65" s="192"/>
    </row>
    <row r="66" spans="1:5" x14ac:dyDescent="0.25">
      <c r="A66" s="181" t="s">
        <v>404</v>
      </c>
      <c r="B66" s="180">
        <v>1</v>
      </c>
      <c r="C66" s="186">
        <v>39.82976</v>
      </c>
      <c r="D66" s="183">
        <v>2</v>
      </c>
      <c r="E66" s="192"/>
    </row>
    <row r="67" spans="1:5" x14ac:dyDescent="0.25">
      <c r="A67" s="181" t="s">
        <v>404</v>
      </c>
      <c r="B67" s="180">
        <v>2</v>
      </c>
      <c r="C67" s="186">
        <v>19.91488</v>
      </c>
      <c r="D67" s="185">
        <v>3</v>
      </c>
      <c r="E67" s="192"/>
    </row>
    <row r="68" spans="1:5" x14ac:dyDescent="0.25">
      <c r="A68" s="181" t="s">
        <v>401</v>
      </c>
      <c r="B68" s="180">
        <v>2</v>
      </c>
      <c r="C68" s="186">
        <v>18.77112</v>
      </c>
      <c r="D68" s="185">
        <v>1</v>
      </c>
      <c r="E68" s="192"/>
    </row>
    <row r="69" spans="1:5" x14ac:dyDescent="0.25">
      <c r="A69" s="181" t="s">
        <v>401</v>
      </c>
      <c r="B69" s="180">
        <v>1</v>
      </c>
      <c r="C69" s="186">
        <v>37.54224</v>
      </c>
      <c r="D69" s="183">
        <v>3</v>
      </c>
      <c r="E69" s="192"/>
    </row>
    <row r="70" spans="1:5" x14ac:dyDescent="0.25">
      <c r="A70" s="181" t="s">
        <v>2425</v>
      </c>
      <c r="B70" s="180">
        <v>2</v>
      </c>
      <c r="C70" s="186">
        <v>62.233999999999995</v>
      </c>
      <c r="D70" s="184">
        <v>4</v>
      </c>
      <c r="E70" s="192"/>
    </row>
    <row r="71" spans="1:5" x14ac:dyDescent="0.25">
      <c r="A71" s="181" t="s">
        <v>1446</v>
      </c>
      <c r="B71" s="180">
        <v>2</v>
      </c>
      <c r="C71" s="186">
        <v>87.665839999999989</v>
      </c>
      <c r="D71" s="184">
        <v>2</v>
      </c>
      <c r="E71" s="192"/>
    </row>
    <row r="72" spans="1:5" x14ac:dyDescent="0.25">
      <c r="A72" s="181" t="s">
        <v>1472</v>
      </c>
      <c r="B72" s="180">
        <v>2</v>
      </c>
      <c r="C72" s="186">
        <v>87.665839999999989</v>
      </c>
      <c r="D72" s="184">
        <v>4</v>
      </c>
      <c r="E72" s="192"/>
    </row>
    <row r="73" spans="1:5" x14ac:dyDescent="0.25">
      <c r="A73" s="181" t="s">
        <v>1440</v>
      </c>
      <c r="B73" s="180">
        <v>2</v>
      </c>
      <c r="C73" s="186">
        <v>21.765079999999998</v>
      </c>
      <c r="D73" s="184">
        <v>2</v>
      </c>
      <c r="E73" s="192"/>
    </row>
    <row r="74" spans="1:5" x14ac:dyDescent="0.25">
      <c r="A74" s="178" t="s">
        <v>1419</v>
      </c>
      <c r="B74" s="180">
        <v>2</v>
      </c>
      <c r="C74" s="186">
        <v>93.89</v>
      </c>
      <c r="D74" s="185">
        <v>3</v>
      </c>
      <c r="E74" s="192"/>
    </row>
    <row r="75" spans="1:5" x14ac:dyDescent="0.25">
      <c r="A75" s="181" t="s">
        <v>1419</v>
      </c>
      <c r="B75" s="180">
        <v>1</v>
      </c>
      <c r="C75" s="186">
        <v>187.78</v>
      </c>
      <c r="D75" s="183">
        <v>5</v>
      </c>
      <c r="E75" s="192"/>
    </row>
    <row r="76" spans="1:5" x14ac:dyDescent="0.25">
      <c r="A76" s="181" t="s">
        <v>1442</v>
      </c>
      <c r="B76" s="180">
        <v>1</v>
      </c>
      <c r="C76" s="186">
        <v>175.33167999999998</v>
      </c>
      <c r="D76" s="183">
        <v>1</v>
      </c>
      <c r="E76" s="192"/>
    </row>
    <row r="77" spans="1:5" x14ac:dyDescent="0.25">
      <c r="A77" s="181" t="s">
        <v>1442</v>
      </c>
      <c r="B77" s="180">
        <v>2</v>
      </c>
      <c r="C77" s="186">
        <v>87.665839999999989</v>
      </c>
      <c r="D77" s="184">
        <v>10</v>
      </c>
      <c r="E77" s="192"/>
    </row>
    <row r="78" spans="1:5" x14ac:dyDescent="0.25">
      <c r="A78" s="181" t="s">
        <v>1187</v>
      </c>
      <c r="B78" s="180">
        <v>2</v>
      </c>
      <c r="C78" s="186">
        <v>86.471619999999987</v>
      </c>
      <c r="D78" s="184">
        <v>1</v>
      </c>
      <c r="E78" s="192"/>
    </row>
    <row r="79" spans="1:5" x14ac:dyDescent="0.25">
      <c r="A79" s="181" t="s">
        <v>191</v>
      </c>
      <c r="B79" s="180">
        <v>2</v>
      </c>
      <c r="C79" s="186">
        <v>56.296539999999993</v>
      </c>
      <c r="D79" s="184">
        <v>1</v>
      </c>
      <c r="E79" s="192"/>
    </row>
    <row r="80" spans="1:5" x14ac:dyDescent="0.25">
      <c r="A80" s="178" t="s">
        <v>1630</v>
      </c>
      <c r="B80" s="180">
        <v>2</v>
      </c>
      <c r="C80" s="186">
        <v>70.189859999999996</v>
      </c>
      <c r="D80" s="185">
        <v>2</v>
      </c>
      <c r="E80" s="192"/>
    </row>
    <row r="81" spans="1:5" x14ac:dyDescent="0.25">
      <c r="A81" s="181" t="s">
        <v>1965</v>
      </c>
      <c r="B81" s="180">
        <v>2</v>
      </c>
      <c r="C81" s="186">
        <v>65.597999999999999</v>
      </c>
      <c r="D81" s="184">
        <v>2</v>
      </c>
      <c r="E81" s="192"/>
    </row>
    <row r="82" spans="1:5" x14ac:dyDescent="0.25">
      <c r="A82" s="178" t="s">
        <v>723</v>
      </c>
      <c r="B82" s="180">
        <v>1</v>
      </c>
      <c r="C82" s="186">
        <v>21.260480000000001</v>
      </c>
      <c r="D82" s="182">
        <v>1</v>
      </c>
      <c r="E82" s="192"/>
    </row>
    <row r="83" spans="1:5" x14ac:dyDescent="0.25">
      <c r="A83" s="181" t="s">
        <v>1693</v>
      </c>
      <c r="B83" s="180">
        <v>1</v>
      </c>
      <c r="C83" s="186">
        <v>21.260480000000001</v>
      </c>
      <c r="D83" s="183">
        <v>1</v>
      </c>
      <c r="E83" s="192"/>
    </row>
    <row r="84" spans="1:5" x14ac:dyDescent="0.25">
      <c r="A84" s="181" t="s">
        <v>1690</v>
      </c>
      <c r="B84" s="180">
        <v>1</v>
      </c>
      <c r="C84" s="186">
        <v>27.416599999999999</v>
      </c>
      <c r="D84" s="183">
        <v>1</v>
      </c>
      <c r="E84" s="192"/>
    </row>
    <row r="85" spans="1:5" x14ac:dyDescent="0.25">
      <c r="A85" s="181" t="s">
        <v>1594</v>
      </c>
      <c r="B85" s="180">
        <v>1</v>
      </c>
      <c r="C85" s="186">
        <v>21.260480000000001</v>
      </c>
      <c r="D85" s="183">
        <v>1</v>
      </c>
      <c r="E85" s="192"/>
    </row>
    <row r="86" spans="1:5" x14ac:dyDescent="0.25">
      <c r="A86" s="181" t="s">
        <v>1623</v>
      </c>
      <c r="B86" s="180">
        <v>2</v>
      </c>
      <c r="C86" s="186">
        <v>17.47598</v>
      </c>
      <c r="D86" s="184">
        <v>2</v>
      </c>
      <c r="E86" s="192"/>
    </row>
    <row r="87" spans="1:5" x14ac:dyDescent="0.25">
      <c r="A87" s="181" t="s">
        <v>1621</v>
      </c>
      <c r="B87" s="180">
        <v>2</v>
      </c>
      <c r="C87" s="186">
        <v>17.47598</v>
      </c>
      <c r="D87" s="184">
        <v>1</v>
      </c>
      <c r="E87" s="192"/>
    </row>
    <row r="88" spans="1:5" x14ac:dyDescent="0.25">
      <c r="A88" s="181" t="s">
        <v>1689</v>
      </c>
      <c r="B88" s="180">
        <v>1</v>
      </c>
      <c r="C88" s="186">
        <v>21.832360000000001</v>
      </c>
      <c r="D88" s="183">
        <v>2</v>
      </c>
      <c r="E88" s="192"/>
    </row>
    <row r="89" spans="1:5" x14ac:dyDescent="0.25">
      <c r="A89" s="181" t="s">
        <v>2690</v>
      </c>
      <c r="B89" s="180">
        <v>2</v>
      </c>
      <c r="C89" s="186">
        <v>16.079920000000001</v>
      </c>
      <c r="D89" s="184">
        <v>2</v>
      </c>
      <c r="E89" s="192"/>
    </row>
    <row r="90" spans="1:5" x14ac:dyDescent="0.25">
      <c r="A90" s="181" t="s">
        <v>2666</v>
      </c>
      <c r="B90" s="180">
        <v>1</v>
      </c>
      <c r="C90" s="186">
        <v>32.159840000000003</v>
      </c>
      <c r="D90" s="183">
        <v>1</v>
      </c>
      <c r="E90" s="192"/>
    </row>
    <row r="91" spans="1:5" x14ac:dyDescent="0.25">
      <c r="A91" s="181" t="s">
        <v>2708</v>
      </c>
      <c r="B91" s="180">
        <v>1</v>
      </c>
      <c r="C91" s="186">
        <v>32.159840000000003</v>
      </c>
      <c r="D91" s="183">
        <v>1</v>
      </c>
      <c r="E91" s="192"/>
    </row>
    <row r="92" spans="1:5" x14ac:dyDescent="0.25">
      <c r="A92" s="181" t="s">
        <v>489</v>
      </c>
      <c r="B92" s="180">
        <v>1</v>
      </c>
      <c r="C92" s="186">
        <v>25.297279999999997</v>
      </c>
      <c r="D92" s="183">
        <v>1</v>
      </c>
      <c r="E92" s="192"/>
    </row>
    <row r="93" spans="1:5" x14ac:dyDescent="0.25">
      <c r="A93" s="178" t="s">
        <v>1228</v>
      </c>
      <c r="B93" s="180">
        <v>2</v>
      </c>
      <c r="C93" s="186">
        <v>6.5934399999999993</v>
      </c>
      <c r="D93" s="184">
        <v>8</v>
      </c>
      <c r="E93" s="192"/>
    </row>
    <row r="94" spans="1:5" x14ac:dyDescent="0.25">
      <c r="A94" s="178" t="s">
        <v>1230</v>
      </c>
      <c r="B94" s="180">
        <v>2</v>
      </c>
      <c r="C94" s="186">
        <v>6.5934399999999993</v>
      </c>
      <c r="D94" s="184">
        <v>9</v>
      </c>
      <c r="E94" s="192"/>
    </row>
    <row r="95" spans="1:5" x14ac:dyDescent="0.25">
      <c r="A95" s="181" t="s">
        <v>1219</v>
      </c>
      <c r="B95" s="180">
        <v>2</v>
      </c>
      <c r="C95" s="186">
        <v>13.456</v>
      </c>
      <c r="D95" s="185">
        <v>2</v>
      </c>
      <c r="E95" s="192"/>
    </row>
    <row r="96" spans="1:5" x14ac:dyDescent="0.25">
      <c r="A96" s="181" t="s">
        <v>476</v>
      </c>
      <c r="B96" s="180">
        <v>1</v>
      </c>
      <c r="C96" s="186">
        <v>118.95103999999999</v>
      </c>
      <c r="D96" s="183">
        <v>5</v>
      </c>
      <c r="E96" s="192"/>
    </row>
    <row r="97" spans="1:5" x14ac:dyDescent="0.25">
      <c r="A97" s="181" t="s">
        <v>461</v>
      </c>
      <c r="B97" s="180">
        <v>1</v>
      </c>
      <c r="C97" s="186">
        <v>118.95103999999999</v>
      </c>
      <c r="D97" s="183">
        <v>4</v>
      </c>
      <c r="E97" s="192"/>
    </row>
    <row r="98" spans="1:5" x14ac:dyDescent="0.25">
      <c r="A98" s="181" t="s">
        <v>2199</v>
      </c>
      <c r="B98" s="180">
        <v>2</v>
      </c>
      <c r="C98" s="186">
        <v>62.604039999999998</v>
      </c>
      <c r="D98" s="185">
        <v>1</v>
      </c>
      <c r="E98" s="192"/>
    </row>
    <row r="99" spans="1:5" x14ac:dyDescent="0.25">
      <c r="A99" s="181" t="s">
        <v>2402</v>
      </c>
      <c r="B99" s="180">
        <v>2</v>
      </c>
      <c r="C99" s="186">
        <v>58.29811999999999</v>
      </c>
      <c r="D99" s="184">
        <v>4</v>
      </c>
      <c r="E99" s="192"/>
    </row>
    <row r="100" spans="1:5" x14ac:dyDescent="0.25">
      <c r="A100" s="181" t="s">
        <v>2402</v>
      </c>
      <c r="B100" s="180">
        <v>3</v>
      </c>
      <c r="C100" s="186">
        <v>38.865413333333329</v>
      </c>
      <c r="D100" s="183">
        <v>4</v>
      </c>
      <c r="E100" s="192"/>
    </row>
    <row r="101" spans="1:5" x14ac:dyDescent="0.25">
      <c r="A101" s="181" t="s">
        <v>2402</v>
      </c>
      <c r="B101" s="180">
        <v>1</v>
      </c>
      <c r="C101" s="186">
        <v>114.37599999999999</v>
      </c>
      <c r="D101" s="183">
        <v>34</v>
      </c>
      <c r="E101" s="192"/>
    </row>
    <row r="102" spans="1:5" x14ac:dyDescent="0.25">
      <c r="A102" s="178" t="s">
        <v>2404</v>
      </c>
      <c r="B102" s="180">
        <v>1</v>
      </c>
      <c r="C102" s="186">
        <v>114.37599999999999</v>
      </c>
      <c r="D102" s="183">
        <v>58</v>
      </c>
      <c r="E102" s="192"/>
    </row>
    <row r="103" spans="1:5" x14ac:dyDescent="0.25">
      <c r="A103" s="181" t="s">
        <v>2242</v>
      </c>
      <c r="B103" s="180">
        <v>1</v>
      </c>
      <c r="C103" s="186">
        <v>116.76443999999999</v>
      </c>
      <c r="D103" s="183">
        <v>1</v>
      </c>
      <c r="E103" s="192"/>
    </row>
    <row r="104" spans="1:5" x14ac:dyDescent="0.25">
      <c r="A104" s="181" t="s">
        <v>1312</v>
      </c>
      <c r="B104" s="180">
        <v>1</v>
      </c>
      <c r="C104" s="186">
        <v>134.93003999999999</v>
      </c>
      <c r="D104" s="183">
        <v>2</v>
      </c>
      <c r="E104" s="192"/>
    </row>
    <row r="105" spans="1:5" x14ac:dyDescent="0.25">
      <c r="A105" s="181" t="s">
        <v>1312</v>
      </c>
      <c r="B105" s="180">
        <v>2</v>
      </c>
      <c r="C105" s="186">
        <v>67.465019999999996</v>
      </c>
      <c r="D105" s="184">
        <v>2</v>
      </c>
      <c r="E105" s="192"/>
    </row>
    <row r="106" spans="1:5" x14ac:dyDescent="0.25">
      <c r="A106" s="181" t="s">
        <v>381</v>
      </c>
      <c r="B106" s="180">
        <v>2</v>
      </c>
      <c r="C106" s="186">
        <v>56.918880000000001</v>
      </c>
      <c r="D106" s="184">
        <v>10</v>
      </c>
      <c r="E106" s="192"/>
    </row>
    <row r="107" spans="1:5" x14ac:dyDescent="0.25">
      <c r="A107" s="178" t="s">
        <v>2282</v>
      </c>
      <c r="B107" s="180">
        <v>1</v>
      </c>
      <c r="C107" s="186">
        <v>125.20808</v>
      </c>
      <c r="D107" s="182">
        <v>1</v>
      </c>
      <c r="E107" s="192"/>
    </row>
    <row r="108" spans="1:5" x14ac:dyDescent="0.25">
      <c r="A108" s="181" t="s">
        <v>707</v>
      </c>
      <c r="B108" s="180">
        <v>2</v>
      </c>
      <c r="C108" s="186">
        <v>55.640559999999994</v>
      </c>
      <c r="D108" s="184">
        <v>2</v>
      </c>
      <c r="E108" s="192"/>
    </row>
    <row r="109" spans="1:5" x14ac:dyDescent="0.25">
      <c r="A109" s="181" t="s">
        <v>1581</v>
      </c>
      <c r="B109" s="180">
        <v>2</v>
      </c>
      <c r="C109" s="186">
        <v>67.330460000000002</v>
      </c>
      <c r="D109" s="184">
        <v>2</v>
      </c>
      <c r="E109" s="192"/>
    </row>
    <row r="110" spans="1:5" x14ac:dyDescent="0.25">
      <c r="A110" s="181" t="s">
        <v>1199</v>
      </c>
      <c r="B110" s="180">
        <v>2</v>
      </c>
      <c r="C110" s="186">
        <v>62.873159999999999</v>
      </c>
      <c r="D110" s="184">
        <v>1</v>
      </c>
      <c r="E110" s="192"/>
    </row>
    <row r="111" spans="1:5" x14ac:dyDescent="0.25">
      <c r="A111" s="181" t="s">
        <v>2071</v>
      </c>
      <c r="B111" s="180">
        <v>1</v>
      </c>
      <c r="C111" s="186">
        <v>125.74632</v>
      </c>
      <c r="D111" s="182">
        <v>8</v>
      </c>
      <c r="E111" s="192"/>
    </row>
    <row r="112" spans="1:5" x14ac:dyDescent="0.25">
      <c r="A112" s="181" t="s">
        <v>1257</v>
      </c>
      <c r="B112" s="180">
        <v>2</v>
      </c>
      <c r="C112" s="186">
        <v>62.873159999999999</v>
      </c>
      <c r="D112" s="184">
        <v>3</v>
      </c>
      <c r="E112" s="192"/>
    </row>
    <row r="113" spans="1:5" x14ac:dyDescent="0.25">
      <c r="A113" s="181" t="s">
        <v>2069</v>
      </c>
      <c r="B113" s="180">
        <v>1</v>
      </c>
      <c r="C113" s="186">
        <v>125.74632</v>
      </c>
      <c r="D113" s="182">
        <v>6</v>
      </c>
      <c r="E113" s="192"/>
    </row>
    <row r="114" spans="1:5" x14ac:dyDescent="0.25">
      <c r="A114" s="181" t="s">
        <v>2070</v>
      </c>
      <c r="B114" s="180">
        <v>1</v>
      </c>
      <c r="C114" s="186">
        <v>125.74632</v>
      </c>
      <c r="D114" s="182">
        <v>9</v>
      </c>
      <c r="E114" s="192"/>
    </row>
    <row r="115" spans="1:5" x14ac:dyDescent="0.25">
      <c r="A115" s="181" t="s">
        <v>2661</v>
      </c>
      <c r="B115" s="180">
        <v>1</v>
      </c>
      <c r="C115" s="186">
        <v>117.06719999999999</v>
      </c>
      <c r="D115" s="183">
        <v>1</v>
      </c>
      <c r="E115" s="192"/>
    </row>
    <row r="116" spans="1:5" x14ac:dyDescent="0.25">
      <c r="A116" s="181" t="s">
        <v>756</v>
      </c>
      <c r="B116" s="180">
        <v>1</v>
      </c>
      <c r="C116" s="186">
        <v>137.89036000000002</v>
      </c>
      <c r="D116" s="183">
        <v>9</v>
      </c>
      <c r="E116" s="192"/>
    </row>
    <row r="117" spans="1:5" x14ac:dyDescent="0.25">
      <c r="A117" s="181" t="s">
        <v>495</v>
      </c>
      <c r="B117" s="180">
        <v>1</v>
      </c>
      <c r="C117" s="186">
        <v>124.83803999999999</v>
      </c>
      <c r="D117" s="183">
        <v>1</v>
      </c>
      <c r="E117" s="192"/>
    </row>
    <row r="118" spans="1:5" x14ac:dyDescent="0.25">
      <c r="A118" s="181" t="s">
        <v>495</v>
      </c>
      <c r="B118" s="180">
        <v>2</v>
      </c>
      <c r="C118" s="186">
        <v>62.419019999999996</v>
      </c>
      <c r="D118" s="184">
        <v>2</v>
      </c>
      <c r="E118" s="192"/>
    </row>
    <row r="119" spans="1:5" x14ac:dyDescent="0.25">
      <c r="A119" s="181" t="s">
        <v>1375</v>
      </c>
      <c r="B119" s="180">
        <v>2</v>
      </c>
      <c r="C119" s="186">
        <v>66.354900000000001</v>
      </c>
      <c r="D119" s="184">
        <v>2</v>
      </c>
      <c r="E119" s="192"/>
    </row>
    <row r="120" spans="1:5" x14ac:dyDescent="0.25">
      <c r="A120" s="181" t="s">
        <v>1458</v>
      </c>
      <c r="B120" s="180">
        <v>1</v>
      </c>
      <c r="C120" s="186">
        <v>130.96052</v>
      </c>
      <c r="D120" s="183">
        <v>2</v>
      </c>
      <c r="E120" s="192"/>
    </row>
    <row r="121" spans="1:5" x14ac:dyDescent="0.25">
      <c r="A121" s="179" t="s">
        <v>2127</v>
      </c>
      <c r="B121" s="180">
        <v>2</v>
      </c>
      <c r="C121" s="186">
        <v>59.122299999999996</v>
      </c>
      <c r="D121" s="185">
        <v>5</v>
      </c>
      <c r="E121" s="192"/>
    </row>
    <row r="122" spans="1:5" x14ac:dyDescent="0.25">
      <c r="A122" s="178" t="s">
        <v>2136</v>
      </c>
      <c r="B122" s="180">
        <v>1</v>
      </c>
      <c r="C122" s="186">
        <v>116.76443999999999</v>
      </c>
      <c r="D122" s="182">
        <v>6</v>
      </c>
      <c r="E122" s="192"/>
    </row>
    <row r="123" spans="1:5" x14ac:dyDescent="0.25">
      <c r="A123" s="179" t="s">
        <v>2138</v>
      </c>
      <c r="B123" s="180">
        <v>2</v>
      </c>
      <c r="C123" s="186">
        <v>58.382219999999997</v>
      </c>
      <c r="D123" s="185">
        <v>1</v>
      </c>
      <c r="E123" s="192"/>
    </row>
    <row r="124" spans="1:5" x14ac:dyDescent="0.25">
      <c r="A124" s="178" t="s">
        <v>2138</v>
      </c>
      <c r="B124" s="180">
        <v>1</v>
      </c>
      <c r="C124" s="186">
        <v>116.76443999999999</v>
      </c>
      <c r="D124" s="182">
        <v>11</v>
      </c>
      <c r="E124" s="192"/>
    </row>
    <row r="125" spans="1:5" x14ac:dyDescent="0.25">
      <c r="A125" s="181" t="s">
        <v>1386</v>
      </c>
      <c r="B125" s="180">
        <v>2</v>
      </c>
      <c r="C125" s="186">
        <v>66.354900000000001</v>
      </c>
      <c r="D125" s="184">
        <v>5</v>
      </c>
      <c r="E125" s="192"/>
    </row>
    <row r="126" spans="1:5" x14ac:dyDescent="0.25">
      <c r="A126" s="181" t="s">
        <v>1015</v>
      </c>
      <c r="B126" s="180">
        <v>2</v>
      </c>
      <c r="C126" s="186">
        <v>59.559619999999995</v>
      </c>
      <c r="D126" s="184">
        <v>1</v>
      </c>
      <c r="E126" s="192"/>
    </row>
    <row r="127" spans="1:5" x14ac:dyDescent="0.25">
      <c r="A127" s="181" t="s">
        <v>1709</v>
      </c>
      <c r="B127" s="180">
        <v>2</v>
      </c>
      <c r="C127" s="186">
        <v>58.382219999999997</v>
      </c>
      <c r="D127" s="184">
        <v>4</v>
      </c>
      <c r="E127" s="192"/>
    </row>
    <row r="128" spans="1:5" x14ac:dyDescent="0.25">
      <c r="A128" s="178" t="s">
        <v>2134</v>
      </c>
      <c r="B128" s="180">
        <v>1</v>
      </c>
      <c r="C128" s="186">
        <v>116.76443999999999</v>
      </c>
      <c r="D128" s="182">
        <v>12</v>
      </c>
      <c r="E128" s="192"/>
    </row>
    <row r="129" spans="1:5" x14ac:dyDescent="0.25">
      <c r="A129" s="179" t="s">
        <v>2147</v>
      </c>
      <c r="B129" s="180">
        <v>2</v>
      </c>
      <c r="C129" s="186">
        <v>59.122299999999996</v>
      </c>
      <c r="D129" s="185">
        <v>4</v>
      </c>
      <c r="E129" s="192"/>
    </row>
    <row r="130" spans="1:5" x14ac:dyDescent="0.25">
      <c r="A130" s="178" t="s">
        <v>2125</v>
      </c>
      <c r="B130" s="180">
        <v>1</v>
      </c>
      <c r="C130" s="186">
        <v>118.24459999999999</v>
      </c>
      <c r="D130" s="182">
        <v>1</v>
      </c>
      <c r="E130" s="192"/>
    </row>
    <row r="131" spans="1:5" x14ac:dyDescent="0.25">
      <c r="A131" s="179" t="s">
        <v>2145</v>
      </c>
      <c r="B131" s="180">
        <v>2</v>
      </c>
      <c r="C131" s="186">
        <v>59.122299999999996</v>
      </c>
      <c r="D131" s="185">
        <v>3</v>
      </c>
      <c r="E131" s="192"/>
    </row>
    <row r="132" spans="1:5" x14ac:dyDescent="0.25">
      <c r="A132" s="181" t="s">
        <v>1722</v>
      </c>
      <c r="B132" s="180">
        <v>1</v>
      </c>
      <c r="C132" s="186">
        <v>64.28604</v>
      </c>
      <c r="D132" s="182">
        <v>1</v>
      </c>
      <c r="E132" s="192"/>
    </row>
    <row r="133" spans="1:5" x14ac:dyDescent="0.25">
      <c r="A133" s="181" t="s">
        <v>166</v>
      </c>
      <c r="B133" s="180">
        <v>2</v>
      </c>
      <c r="C133" s="186">
        <v>57.5244</v>
      </c>
      <c r="D133" s="184">
        <v>3</v>
      </c>
      <c r="E133" s="192"/>
    </row>
    <row r="134" spans="1:5" x14ac:dyDescent="0.25">
      <c r="A134" s="181" t="s">
        <v>197</v>
      </c>
      <c r="B134" s="180">
        <v>2</v>
      </c>
      <c r="C134" s="186">
        <v>57.5244</v>
      </c>
      <c r="D134" s="184">
        <v>1</v>
      </c>
      <c r="E134" s="192"/>
    </row>
    <row r="135" spans="1:5" x14ac:dyDescent="0.25">
      <c r="A135" s="181" t="s">
        <v>1408</v>
      </c>
      <c r="B135" s="180">
        <v>2</v>
      </c>
      <c r="C135" s="186">
        <v>66.354900000000001</v>
      </c>
      <c r="D135" s="184">
        <v>4</v>
      </c>
      <c r="E135" s="192"/>
    </row>
    <row r="136" spans="1:5" x14ac:dyDescent="0.25">
      <c r="A136" s="181" t="s">
        <v>617</v>
      </c>
      <c r="B136" s="180">
        <v>2</v>
      </c>
      <c r="C136" s="186">
        <v>59.240039999999993</v>
      </c>
      <c r="D136" s="184">
        <v>7</v>
      </c>
      <c r="E136" s="192"/>
    </row>
    <row r="137" spans="1:5" x14ac:dyDescent="0.25">
      <c r="A137" s="181" t="s">
        <v>2473</v>
      </c>
      <c r="B137" s="180">
        <v>3</v>
      </c>
      <c r="C137" s="186">
        <v>36.398479999999999</v>
      </c>
      <c r="D137" s="183">
        <v>47</v>
      </c>
      <c r="E137" s="192"/>
    </row>
    <row r="138" spans="1:5" x14ac:dyDescent="0.25">
      <c r="A138" s="181" t="s">
        <v>2683</v>
      </c>
      <c r="B138" s="180">
        <v>2</v>
      </c>
      <c r="C138" s="186">
        <v>53.453960000000002</v>
      </c>
      <c r="D138" s="184">
        <v>4</v>
      </c>
      <c r="E138" s="192"/>
    </row>
    <row r="139" spans="1:5" x14ac:dyDescent="0.25">
      <c r="A139" s="178" t="s">
        <v>1958</v>
      </c>
      <c r="B139" s="180">
        <v>2</v>
      </c>
      <c r="C139" s="186">
        <v>95.941279999999992</v>
      </c>
      <c r="D139" s="185">
        <v>1</v>
      </c>
      <c r="E139" s="192"/>
    </row>
    <row r="140" spans="1:5" x14ac:dyDescent="0.25">
      <c r="A140" s="181" t="s">
        <v>1023</v>
      </c>
      <c r="B140" s="180">
        <v>2</v>
      </c>
      <c r="C140" s="186">
        <v>67.330460000000002</v>
      </c>
      <c r="D140" s="184">
        <v>10</v>
      </c>
      <c r="E140" s="192"/>
    </row>
    <row r="141" spans="1:5" x14ac:dyDescent="0.25">
      <c r="A141" s="181" t="s">
        <v>2518</v>
      </c>
      <c r="B141" s="180">
        <v>3</v>
      </c>
      <c r="C141" s="186">
        <v>42.85736</v>
      </c>
      <c r="D141" s="183">
        <v>1</v>
      </c>
      <c r="E141" s="192"/>
    </row>
    <row r="142" spans="1:5" x14ac:dyDescent="0.25">
      <c r="A142" s="181" t="s">
        <v>2518</v>
      </c>
      <c r="B142" s="180">
        <v>2</v>
      </c>
      <c r="C142" s="186">
        <v>64.28604</v>
      </c>
      <c r="D142" s="184">
        <v>3</v>
      </c>
      <c r="E142" s="192"/>
    </row>
    <row r="143" spans="1:5" x14ac:dyDescent="0.25">
      <c r="A143" s="181" t="s">
        <v>549</v>
      </c>
      <c r="B143" s="180">
        <v>1</v>
      </c>
      <c r="C143" s="186">
        <v>120.5994</v>
      </c>
      <c r="D143" s="183">
        <v>2</v>
      </c>
      <c r="E143" s="192"/>
    </row>
    <row r="144" spans="1:5" x14ac:dyDescent="0.25">
      <c r="A144" s="181" t="s">
        <v>422</v>
      </c>
      <c r="B144" s="180">
        <v>1</v>
      </c>
      <c r="C144" s="186">
        <v>120.5994</v>
      </c>
      <c r="D144" s="183">
        <v>2</v>
      </c>
      <c r="E144" s="192"/>
    </row>
    <row r="145" spans="1:5" x14ac:dyDescent="0.25">
      <c r="A145" s="181" t="s">
        <v>1261</v>
      </c>
      <c r="B145" s="180">
        <v>1</v>
      </c>
      <c r="C145" s="186">
        <v>121.94499999999999</v>
      </c>
      <c r="D145" s="183">
        <v>4</v>
      </c>
      <c r="E145" s="192"/>
    </row>
    <row r="146" spans="1:5" x14ac:dyDescent="0.25">
      <c r="A146" s="181" t="s">
        <v>1261</v>
      </c>
      <c r="B146" s="180">
        <v>2</v>
      </c>
      <c r="C146" s="186">
        <v>67.330460000000002</v>
      </c>
      <c r="D146" s="184">
        <v>23</v>
      </c>
      <c r="E146" s="192"/>
    </row>
    <row r="147" spans="1:5" x14ac:dyDescent="0.25">
      <c r="A147" s="181" t="s">
        <v>480</v>
      </c>
      <c r="B147" s="180">
        <v>1</v>
      </c>
      <c r="C147" s="186">
        <v>124.83803999999999</v>
      </c>
      <c r="D147" s="183">
        <v>2</v>
      </c>
      <c r="E147" s="192"/>
    </row>
    <row r="148" spans="1:5" x14ac:dyDescent="0.25">
      <c r="A148" s="181" t="s">
        <v>960</v>
      </c>
      <c r="B148" s="180">
        <v>2</v>
      </c>
      <c r="C148" s="186">
        <v>67.330460000000002</v>
      </c>
      <c r="D148" s="184">
        <v>1</v>
      </c>
      <c r="E148" s="192"/>
    </row>
    <row r="149" spans="1:5" x14ac:dyDescent="0.25">
      <c r="A149" s="181" t="s">
        <v>550</v>
      </c>
      <c r="B149" s="180">
        <v>1</v>
      </c>
      <c r="C149" s="186">
        <v>124.83131199999998</v>
      </c>
      <c r="D149" s="183">
        <v>2</v>
      </c>
      <c r="E149" s="192"/>
    </row>
    <row r="150" spans="1:5" x14ac:dyDescent="0.25">
      <c r="A150" s="181" t="s">
        <v>2682</v>
      </c>
      <c r="B150" s="180">
        <v>2</v>
      </c>
      <c r="C150" s="186">
        <v>54.597720000000002</v>
      </c>
      <c r="D150" s="184">
        <v>1</v>
      </c>
      <c r="E150" s="192"/>
    </row>
    <row r="151" spans="1:5" x14ac:dyDescent="0.25">
      <c r="A151" s="181" t="s">
        <v>979</v>
      </c>
      <c r="B151" s="180">
        <v>1</v>
      </c>
      <c r="C151" s="186">
        <v>125.03988</v>
      </c>
      <c r="D151" s="183">
        <v>1</v>
      </c>
      <c r="E151" s="192"/>
    </row>
    <row r="152" spans="1:5" x14ac:dyDescent="0.25">
      <c r="A152" s="181" t="s">
        <v>794</v>
      </c>
      <c r="B152" s="180">
        <v>2</v>
      </c>
      <c r="C152" s="186">
        <v>60.804299999999998</v>
      </c>
      <c r="D152" s="184">
        <v>2</v>
      </c>
      <c r="E152" s="192"/>
    </row>
    <row r="153" spans="1:5" x14ac:dyDescent="0.25">
      <c r="A153" s="179" t="s">
        <v>2153</v>
      </c>
      <c r="B153" s="180">
        <v>2</v>
      </c>
      <c r="C153" s="186">
        <v>58.129919999999998</v>
      </c>
      <c r="D153" s="185">
        <v>1</v>
      </c>
      <c r="E153" s="192"/>
    </row>
    <row r="154" spans="1:5" x14ac:dyDescent="0.25">
      <c r="A154" s="181" t="s">
        <v>792</v>
      </c>
      <c r="B154" s="180">
        <v>2</v>
      </c>
      <c r="C154" s="186">
        <v>67.532299999999992</v>
      </c>
      <c r="D154" s="184">
        <v>9</v>
      </c>
      <c r="E154" s="192"/>
    </row>
    <row r="155" spans="1:5" x14ac:dyDescent="0.25">
      <c r="A155" s="181" t="s">
        <v>1268</v>
      </c>
      <c r="B155" s="180">
        <v>2</v>
      </c>
      <c r="C155" s="186">
        <v>63.747799999999998</v>
      </c>
      <c r="D155" s="184">
        <v>4</v>
      </c>
      <c r="E155" s="192"/>
    </row>
    <row r="156" spans="1:5" x14ac:dyDescent="0.25">
      <c r="A156" s="181" t="s">
        <v>2833</v>
      </c>
      <c r="B156" s="180">
        <v>2</v>
      </c>
      <c r="C156" s="186">
        <v>56.279719999999998</v>
      </c>
      <c r="D156" s="187">
        <v>1</v>
      </c>
      <c r="E156" s="192"/>
    </row>
    <row r="157" spans="1:5" x14ac:dyDescent="0.25">
      <c r="A157" s="181" t="s">
        <v>1705</v>
      </c>
      <c r="B157" s="180">
        <v>3</v>
      </c>
      <c r="C157" s="186">
        <v>39.414866666666668</v>
      </c>
      <c r="D157" s="183">
        <v>1</v>
      </c>
      <c r="E157" s="192"/>
    </row>
    <row r="158" spans="1:5" x14ac:dyDescent="0.25">
      <c r="A158" s="181" t="s">
        <v>1705</v>
      </c>
      <c r="B158" s="180">
        <v>2</v>
      </c>
      <c r="C158" s="186">
        <v>66.405359999999988</v>
      </c>
      <c r="D158" s="185">
        <v>11</v>
      </c>
      <c r="E158" s="192"/>
    </row>
    <row r="159" spans="1:5" x14ac:dyDescent="0.25">
      <c r="A159" s="181" t="s">
        <v>1124</v>
      </c>
      <c r="B159" s="180">
        <v>1</v>
      </c>
      <c r="C159" s="186">
        <v>127.4956</v>
      </c>
      <c r="D159" s="183">
        <v>1</v>
      </c>
      <c r="E159" s="192"/>
    </row>
    <row r="160" spans="1:5" x14ac:dyDescent="0.25">
      <c r="A160" s="181" t="s">
        <v>1124</v>
      </c>
      <c r="B160" s="180">
        <v>2</v>
      </c>
      <c r="C160" s="186">
        <v>77.876599999999996</v>
      </c>
      <c r="D160" s="184">
        <v>191</v>
      </c>
      <c r="E160" s="192"/>
    </row>
    <row r="161" spans="1:5" x14ac:dyDescent="0.25">
      <c r="A161" s="178" t="s">
        <v>1125</v>
      </c>
      <c r="B161" s="180">
        <v>2</v>
      </c>
      <c r="C161" s="186">
        <v>77.876599999999996</v>
      </c>
      <c r="D161" s="184">
        <v>68</v>
      </c>
      <c r="E161" s="192"/>
    </row>
    <row r="162" spans="1:5" x14ac:dyDescent="0.25">
      <c r="A162" s="181" t="s">
        <v>579</v>
      </c>
      <c r="B162" s="180">
        <v>2</v>
      </c>
      <c r="C162" s="186">
        <v>77.876599999999996</v>
      </c>
      <c r="D162" s="184">
        <v>4</v>
      </c>
      <c r="E162" s="192"/>
    </row>
    <row r="163" spans="1:5" x14ac:dyDescent="0.25">
      <c r="A163" s="181" t="s">
        <v>579</v>
      </c>
      <c r="B163" s="180">
        <v>1</v>
      </c>
      <c r="C163" s="186">
        <v>127.4956</v>
      </c>
      <c r="D163" s="183">
        <v>6</v>
      </c>
      <c r="E163" s="192"/>
    </row>
    <row r="164" spans="1:5" x14ac:dyDescent="0.25">
      <c r="A164" s="181" t="s">
        <v>195</v>
      </c>
      <c r="B164" s="180">
        <v>2</v>
      </c>
      <c r="C164" s="186">
        <v>52.242919999999998</v>
      </c>
      <c r="D164" s="184">
        <v>3</v>
      </c>
      <c r="E164" s="192"/>
    </row>
    <row r="165" spans="1:5" x14ac:dyDescent="0.25">
      <c r="A165" s="181" t="s">
        <v>16</v>
      </c>
      <c r="B165" s="180">
        <v>2</v>
      </c>
      <c r="C165" s="186">
        <v>52.242919999999998</v>
      </c>
      <c r="D165" s="184">
        <v>5</v>
      </c>
      <c r="E165" s="192"/>
    </row>
    <row r="166" spans="1:5" x14ac:dyDescent="0.25">
      <c r="A166" s="181" t="s">
        <v>581</v>
      </c>
      <c r="B166" s="180">
        <v>2</v>
      </c>
      <c r="C166" s="186">
        <v>56.145160000000004</v>
      </c>
      <c r="D166" s="184">
        <v>3</v>
      </c>
      <c r="E166" s="192"/>
    </row>
    <row r="167" spans="1:5" x14ac:dyDescent="0.25">
      <c r="A167" s="181" t="s">
        <v>62</v>
      </c>
      <c r="B167" s="180">
        <v>2</v>
      </c>
      <c r="C167" s="186">
        <v>56.145160000000004</v>
      </c>
      <c r="D167" s="184">
        <v>4</v>
      </c>
      <c r="E167" s="192"/>
    </row>
    <row r="168" spans="1:5" x14ac:dyDescent="0.25">
      <c r="A168" s="181" t="s">
        <v>164</v>
      </c>
      <c r="B168" s="180">
        <v>1</v>
      </c>
      <c r="C168" s="186">
        <v>155.75319999999999</v>
      </c>
      <c r="D168" s="183">
        <v>6</v>
      </c>
      <c r="E168" s="192"/>
    </row>
    <row r="169" spans="1:5" x14ac:dyDescent="0.25">
      <c r="A169" s="178" t="s">
        <v>164</v>
      </c>
      <c r="B169" s="180">
        <v>2</v>
      </c>
      <c r="C169" s="186">
        <v>77.876599999999996</v>
      </c>
      <c r="D169" s="184">
        <v>25</v>
      </c>
      <c r="E169" s="192"/>
    </row>
    <row r="170" spans="1:5" x14ac:dyDescent="0.25">
      <c r="A170" s="181" t="s">
        <v>2358</v>
      </c>
      <c r="B170" s="180">
        <v>3</v>
      </c>
      <c r="C170" s="186">
        <v>39.414866666666668</v>
      </c>
      <c r="D170" s="183">
        <v>11</v>
      </c>
      <c r="E170" s="192"/>
    </row>
    <row r="171" spans="1:5" x14ac:dyDescent="0.25">
      <c r="A171" s="181" t="s">
        <v>1029</v>
      </c>
      <c r="B171" s="180">
        <v>1</v>
      </c>
      <c r="C171" s="186">
        <v>152.96107999999998</v>
      </c>
      <c r="D171" s="183">
        <v>1</v>
      </c>
      <c r="E171" s="192"/>
    </row>
    <row r="172" spans="1:5" x14ac:dyDescent="0.25">
      <c r="A172" s="181" t="s">
        <v>554</v>
      </c>
      <c r="B172" s="180">
        <v>1</v>
      </c>
      <c r="C172" s="186">
        <v>80.803280000000001</v>
      </c>
      <c r="D172" s="183">
        <v>1</v>
      </c>
      <c r="E172" s="192"/>
    </row>
    <row r="173" spans="1:5" x14ac:dyDescent="0.25">
      <c r="A173" s="181" t="s">
        <v>554</v>
      </c>
      <c r="B173" s="180">
        <v>2</v>
      </c>
      <c r="C173" s="186">
        <v>40.40164</v>
      </c>
      <c r="D173" s="184">
        <v>1</v>
      </c>
      <c r="E173" s="192"/>
    </row>
    <row r="174" spans="1:5" x14ac:dyDescent="0.25">
      <c r="A174" s="181" t="s">
        <v>599</v>
      </c>
      <c r="B174" s="180">
        <v>1</v>
      </c>
      <c r="C174" s="186">
        <v>80.803280000000001</v>
      </c>
      <c r="D174" s="183">
        <v>5</v>
      </c>
      <c r="E174" s="192"/>
    </row>
    <row r="175" spans="1:5" x14ac:dyDescent="0.25">
      <c r="A175" s="181" t="s">
        <v>2096</v>
      </c>
      <c r="B175" s="180">
        <v>2</v>
      </c>
      <c r="C175" s="186">
        <v>41.747239999999998</v>
      </c>
      <c r="D175" s="184">
        <v>1</v>
      </c>
      <c r="E175" s="192"/>
    </row>
    <row r="176" spans="1:5" x14ac:dyDescent="0.25">
      <c r="A176" s="181" t="s">
        <v>329</v>
      </c>
      <c r="B176" s="180">
        <v>1</v>
      </c>
      <c r="C176" s="186">
        <v>83.494479999999996</v>
      </c>
      <c r="D176" s="183">
        <v>1</v>
      </c>
      <c r="E176" s="192"/>
    </row>
    <row r="177" spans="1:5" x14ac:dyDescent="0.25">
      <c r="A177" s="181" t="s">
        <v>15</v>
      </c>
      <c r="B177" s="180">
        <v>2</v>
      </c>
      <c r="C177" s="186">
        <v>108.50582</v>
      </c>
      <c r="D177" s="184">
        <v>9</v>
      </c>
      <c r="E177" s="192"/>
    </row>
    <row r="178" spans="1:5" x14ac:dyDescent="0.25">
      <c r="A178" s="181" t="s">
        <v>2515</v>
      </c>
      <c r="B178" s="180">
        <v>2</v>
      </c>
      <c r="C178" s="186">
        <v>66.220339999999993</v>
      </c>
      <c r="D178" s="184">
        <v>1</v>
      </c>
      <c r="E178" s="192"/>
    </row>
    <row r="179" spans="1:5" x14ac:dyDescent="0.25">
      <c r="A179" s="181" t="s">
        <v>576</v>
      </c>
      <c r="B179" s="180">
        <v>1</v>
      </c>
      <c r="C179" s="186">
        <v>153.70115999999999</v>
      </c>
      <c r="D179" s="183">
        <v>1</v>
      </c>
      <c r="E179" s="192"/>
    </row>
    <row r="180" spans="1:5" x14ac:dyDescent="0.25">
      <c r="A180" s="181" t="s">
        <v>576</v>
      </c>
      <c r="B180" s="180">
        <v>2</v>
      </c>
      <c r="C180" s="186">
        <v>76.850579999999994</v>
      </c>
      <c r="D180" s="184">
        <v>1</v>
      </c>
      <c r="E180" s="192"/>
    </row>
    <row r="181" spans="1:5" x14ac:dyDescent="0.25">
      <c r="A181" s="181" t="s">
        <v>626</v>
      </c>
      <c r="B181" s="180">
        <v>1</v>
      </c>
      <c r="C181" s="186">
        <v>162.41391999999999</v>
      </c>
      <c r="D181" s="183">
        <v>1</v>
      </c>
      <c r="E181" s="192"/>
    </row>
    <row r="182" spans="1:5" x14ac:dyDescent="0.25">
      <c r="A182" s="181" t="s">
        <v>2837</v>
      </c>
      <c r="B182" s="180">
        <v>2</v>
      </c>
      <c r="C182" s="186">
        <v>71.484999999999999</v>
      </c>
      <c r="D182" s="187">
        <v>2</v>
      </c>
      <c r="E182" s="192"/>
    </row>
    <row r="183" spans="1:5" x14ac:dyDescent="0.25">
      <c r="A183" s="181" t="s">
        <v>2839</v>
      </c>
      <c r="B183" s="180">
        <v>2</v>
      </c>
      <c r="C183" s="186">
        <v>71.484999999999999</v>
      </c>
      <c r="D183" s="187">
        <v>1</v>
      </c>
      <c r="E183" s="192"/>
    </row>
    <row r="184" spans="1:5" x14ac:dyDescent="0.25">
      <c r="A184" s="181" t="s">
        <v>965</v>
      </c>
      <c r="B184" s="180">
        <v>1</v>
      </c>
      <c r="C184" s="186">
        <v>152.96107999999998</v>
      </c>
      <c r="D184" s="183">
        <v>1</v>
      </c>
      <c r="E184" s="192"/>
    </row>
    <row r="185" spans="1:5" x14ac:dyDescent="0.25">
      <c r="A185" s="181" t="s">
        <v>58</v>
      </c>
      <c r="B185" s="180">
        <v>1</v>
      </c>
      <c r="C185" s="186">
        <v>159.15083999999999</v>
      </c>
      <c r="D185" s="183">
        <v>1</v>
      </c>
      <c r="E185" s="192"/>
    </row>
    <row r="186" spans="1:5" x14ac:dyDescent="0.25">
      <c r="A186" s="181" t="s">
        <v>154</v>
      </c>
      <c r="B186" s="180">
        <v>2</v>
      </c>
      <c r="C186" s="186">
        <v>81.610640000000004</v>
      </c>
      <c r="D186" s="184">
        <v>3</v>
      </c>
      <c r="E186" s="192"/>
    </row>
    <row r="187" spans="1:5" x14ac:dyDescent="0.25">
      <c r="A187" s="181" t="s">
        <v>1373</v>
      </c>
      <c r="B187" s="180">
        <v>2</v>
      </c>
      <c r="C187" s="186">
        <v>81.610640000000004</v>
      </c>
      <c r="D187" s="184">
        <v>3</v>
      </c>
      <c r="E187" s="192"/>
    </row>
    <row r="188" spans="1:5" x14ac:dyDescent="0.25">
      <c r="A188" s="181" t="s">
        <v>570</v>
      </c>
      <c r="B188" s="180">
        <v>1</v>
      </c>
      <c r="C188" s="186">
        <v>132.87799999999999</v>
      </c>
      <c r="D188" s="183">
        <v>3</v>
      </c>
      <c r="E188" s="192"/>
    </row>
    <row r="189" spans="1:5" x14ac:dyDescent="0.25">
      <c r="A189" s="181" t="s">
        <v>571</v>
      </c>
      <c r="B189" s="180">
        <v>1</v>
      </c>
      <c r="C189" s="186">
        <v>132.87799999999999</v>
      </c>
      <c r="D189" s="183">
        <v>1</v>
      </c>
      <c r="E189" s="192"/>
    </row>
    <row r="190" spans="1:5" x14ac:dyDescent="0.25">
      <c r="A190" s="181" t="s">
        <v>2660</v>
      </c>
      <c r="B190" s="180">
        <v>2</v>
      </c>
      <c r="C190" s="186">
        <v>60.11468</v>
      </c>
      <c r="D190" s="184">
        <v>2</v>
      </c>
      <c r="E190" s="192"/>
    </row>
    <row r="191" spans="1:5" x14ac:dyDescent="0.25">
      <c r="A191" s="181" t="s">
        <v>2660</v>
      </c>
      <c r="B191" s="180">
        <v>1</v>
      </c>
      <c r="C191" s="186">
        <v>126.45276000000001</v>
      </c>
      <c r="D191" s="183">
        <v>4</v>
      </c>
      <c r="E191" s="192"/>
    </row>
    <row r="192" spans="1:5" x14ac:dyDescent="0.25">
      <c r="A192" s="181" t="s">
        <v>568</v>
      </c>
      <c r="B192" s="180">
        <v>1</v>
      </c>
      <c r="C192" s="186">
        <v>139.63963999999999</v>
      </c>
      <c r="D192" s="183">
        <v>6</v>
      </c>
      <c r="E192" s="192"/>
    </row>
    <row r="193" spans="1:5" x14ac:dyDescent="0.25">
      <c r="A193" s="181" t="s">
        <v>1207</v>
      </c>
      <c r="B193" s="180">
        <v>1</v>
      </c>
      <c r="C193" s="186">
        <v>158.61259999999999</v>
      </c>
      <c r="D193" s="183">
        <v>7</v>
      </c>
      <c r="E193" s="192"/>
    </row>
    <row r="194" spans="1:5" x14ac:dyDescent="0.25">
      <c r="A194" s="181" t="s">
        <v>569</v>
      </c>
      <c r="B194" s="180">
        <v>1</v>
      </c>
      <c r="C194" s="186">
        <v>139.63963999999999</v>
      </c>
      <c r="D194" s="183">
        <v>13</v>
      </c>
      <c r="E194" s="192"/>
    </row>
    <row r="195" spans="1:5" x14ac:dyDescent="0.25">
      <c r="A195" s="181" t="s">
        <v>92</v>
      </c>
      <c r="B195" s="180">
        <v>1</v>
      </c>
      <c r="C195" s="186">
        <v>135.2328</v>
      </c>
      <c r="D195" s="183">
        <v>11</v>
      </c>
      <c r="E195" s="192"/>
    </row>
    <row r="196" spans="1:5" x14ac:dyDescent="0.25">
      <c r="A196" s="181" t="s">
        <v>91</v>
      </c>
      <c r="B196" s="180">
        <v>1</v>
      </c>
      <c r="C196" s="186">
        <v>135.2328</v>
      </c>
      <c r="D196" s="183">
        <v>7</v>
      </c>
      <c r="E196" s="192"/>
    </row>
    <row r="197" spans="1:5" x14ac:dyDescent="0.25">
      <c r="A197" s="181" t="s">
        <v>2054</v>
      </c>
      <c r="B197" s="180">
        <v>1</v>
      </c>
      <c r="C197" s="186">
        <v>267.33708000000001</v>
      </c>
      <c r="D197" s="182">
        <v>1</v>
      </c>
      <c r="E197" s="192"/>
    </row>
    <row r="198" spans="1:5" x14ac:dyDescent="0.25">
      <c r="A198" s="181" t="s">
        <v>172</v>
      </c>
      <c r="B198" s="180">
        <v>2</v>
      </c>
      <c r="C198" s="186">
        <v>70.59353999999999</v>
      </c>
      <c r="D198" s="184">
        <v>1</v>
      </c>
      <c r="E198" s="192"/>
    </row>
    <row r="199" spans="1:5" x14ac:dyDescent="0.25">
      <c r="A199" s="181" t="s">
        <v>178</v>
      </c>
      <c r="B199" s="180">
        <v>2</v>
      </c>
      <c r="C199" s="186">
        <v>62.805880000000002</v>
      </c>
      <c r="D199" s="184">
        <v>1</v>
      </c>
      <c r="E199" s="192"/>
    </row>
    <row r="200" spans="1:5" x14ac:dyDescent="0.25">
      <c r="A200" s="181" t="s">
        <v>115</v>
      </c>
      <c r="B200" s="180">
        <v>2</v>
      </c>
      <c r="C200" s="186">
        <v>67.128619999999998</v>
      </c>
      <c r="D200" s="184">
        <v>1</v>
      </c>
      <c r="E200" s="192"/>
    </row>
    <row r="201" spans="1:5" x14ac:dyDescent="0.25">
      <c r="A201" s="181" t="s">
        <v>66</v>
      </c>
      <c r="B201" s="180">
        <v>2</v>
      </c>
      <c r="C201" s="186">
        <v>81.341520000000003</v>
      </c>
      <c r="D201" s="184">
        <v>1</v>
      </c>
      <c r="E201" s="192"/>
    </row>
    <row r="202" spans="1:5" x14ac:dyDescent="0.25">
      <c r="A202" s="181" t="s">
        <v>431</v>
      </c>
      <c r="B202" s="180">
        <v>1</v>
      </c>
      <c r="C202" s="186">
        <v>236.89287999999999</v>
      </c>
      <c r="D202" s="183">
        <v>1</v>
      </c>
      <c r="E202" s="192"/>
    </row>
    <row r="203" spans="1:5" x14ac:dyDescent="0.25">
      <c r="A203" s="181" t="s">
        <v>148</v>
      </c>
      <c r="B203" s="180">
        <v>1</v>
      </c>
      <c r="C203" s="186">
        <v>119.89296</v>
      </c>
      <c r="D203" s="183">
        <v>1</v>
      </c>
      <c r="E203" s="192"/>
    </row>
    <row r="204" spans="1:5" x14ac:dyDescent="0.25">
      <c r="A204" s="181" t="s">
        <v>148</v>
      </c>
      <c r="B204" s="180">
        <v>2</v>
      </c>
      <c r="C204" s="186">
        <v>59.946480000000001</v>
      </c>
      <c r="D204" s="184">
        <v>2</v>
      </c>
      <c r="E204" s="192"/>
    </row>
    <row r="205" spans="1:5" x14ac:dyDescent="0.25">
      <c r="A205" s="181" t="s">
        <v>72</v>
      </c>
      <c r="B205" s="180">
        <v>2</v>
      </c>
      <c r="C205" s="186">
        <v>25.566399999999998</v>
      </c>
      <c r="D205" s="184">
        <v>1</v>
      </c>
      <c r="E205" s="192"/>
    </row>
    <row r="206" spans="1:5" x14ac:dyDescent="0.25">
      <c r="A206" s="181" t="s">
        <v>199</v>
      </c>
      <c r="B206" s="180">
        <v>2</v>
      </c>
      <c r="C206" s="186">
        <v>56.86842</v>
      </c>
      <c r="D206" s="184">
        <v>1</v>
      </c>
      <c r="E206" s="192"/>
    </row>
    <row r="207" spans="1:5" x14ac:dyDescent="0.25">
      <c r="A207" s="181" t="s">
        <v>2659</v>
      </c>
      <c r="B207" s="180">
        <v>1</v>
      </c>
      <c r="C207" s="186">
        <v>121.77680000000001</v>
      </c>
      <c r="D207" s="182">
        <v>1</v>
      </c>
      <c r="E207" s="192"/>
    </row>
    <row r="208" spans="1:5" x14ac:dyDescent="0.25">
      <c r="A208" s="181" t="s">
        <v>2659</v>
      </c>
      <c r="B208" s="180">
        <v>3</v>
      </c>
      <c r="C208" s="186">
        <v>41.73602666666666</v>
      </c>
      <c r="D208" s="183">
        <v>1</v>
      </c>
      <c r="E208" s="192"/>
    </row>
    <row r="209" spans="1:5" x14ac:dyDescent="0.25">
      <c r="A209" s="181" t="s">
        <v>2659</v>
      </c>
      <c r="B209" s="180">
        <v>2</v>
      </c>
      <c r="C209" s="186">
        <v>62.604039999999998</v>
      </c>
      <c r="D209" s="184">
        <v>2</v>
      </c>
      <c r="E209" s="192"/>
    </row>
    <row r="210" spans="1:5" x14ac:dyDescent="0.25">
      <c r="A210" s="181" t="s">
        <v>2483</v>
      </c>
      <c r="B210" s="180">
        <v>1</v>
      </c>
      <c r="C210" s="186">
        <v>139.84147999999999</v>
      </c>
      <c r="D210" s="183">
        <v>1</v>
      </c>
      <c r="E210" s="192"/>
    </row>
    <row r="211" spans="1:5" x14ac:dyDescent="0.25">
      <c r="A211" s="181" t="s">
        <v>685</v>
      </c>
      <c r="B211" s="180">
        <v>2</v>
      </c>
      <c r="C211" s="186">
        <v>65.110219999999998</v>
      </c>
      <c r="D211" s="184">
        <v>3</v>
      </c>
      <c r="E211" s="192"/>
    </row>
    <row r="212" spans="1:5" x14ac:dyDescent="0.25">
      <c r="A212" s="181" t="s">
        <v>788</v>
      </c>
      <c r="B212" s="180">
        <v>2</v>
      </c>
      <c r="C212" s="186">
        <v>79.911819999999992</v>
      </c>
      <c r="D212" s="184">
        <v>2</v>
      </c>
      <c r="E212" s="192"/>
    </row>
    <row r="213" spans="1:5" x14ac:dyDescent="0.25">
      <c r="A213" s="181" t="s">
        <v>1265</v>
      </c>
      <c r="B213" s="180">
        <v>2</v>
      </c>
      <c r="C213" s="186">
        <v>85.142839999999993</v>
      </c>
      <c r="D213" s="184">
        <v>4</v>
      </c>
      <c r="E213" s="192"/>
    </row>
    <row r="214" spans="1:5" x14ac:dyDescent="0.25">
      <c r="A214" s="181" t="s">
        <v>1403</v>
      </c>
      <c r="B214" s="180">
        <v>2</v>
      </c>
      <c r="C214" s="186">
        <v>71.484999999999999</v>
      </c>
      <c r="D214" s="184">
        <v>1</v>
      </c>
      <c r="E214" s="192"/>
    </row>
    <row r="215" spans="1:5" x14ac:dyDescent="0.25">
      <c r="A215" s="181" t="s">
        <v>1377</v>
      </c>
      <c r="B215" s="180">
        <v>2</v>
      </c>
      <c r="C215" s="186">
        <v>71.484999999999999</v>
      </c>
      <c r="D215" s="184">
        <v>9</v>
      </c>
      <c r="E215" s="192"/>
    </row>
    <row r="216" spans="1:5" x14ac:dyDescent="0.25">
      <c r="A216" s="178" t="s">
        <v>711</v>
      </c>
      <c r="B216" s="180">
        <v>2</v>
      </c>
      <c r="C216" s="186">
        <v>65.110219999999998</v>
      </c>
      <c r="D216" s="185">
        <v>3</v>
      </c>
      <c r="E216" s="192"/>
    </row>
    <row r="217" spans="1:5" x14ac:dyDescent="0.25">
      <c r="A217" s="181" t="s">
        <v>644</v>
      </c>
      <c r="B217" s="180">
        <v>2</v>
      </c>
      <c r="C217" s="186">
        <v>65.110219999999998</v>
      </c>
      <c r="D217" s="184">
        <v>6</v>
      </c>
      <c r="E217" s="192"/>
    </row>
    <row r="218" spans="1:5" x14ac:dyDescent="0.25">
      <c r="A218" s="181" t="s">
        <v>630</v>
      </c>
      <c r="B218" s="180">
        <v>2</v>
      </c>
      <c r="C218" s="186">
        <v>65.110219999999998</v>
      </c>
      <c r="D218" s="184">
        <v>1</v>
      </c>
      <c r="E218" s="192"/>
    </row>
    <row r="219" spans="1:5" x14ac:dyDescent="0.25">
      <c r="A219" s="178" t="s">
        <v>1610</v>
      </c>
      <c r="B219" s="180">
        <v>2</v>
      </c>
      <c r="C219" s="186">
        <v>67.750960000000006</v>
      </c>
      <c r="D219" s="185">
        <v>1</v>
      </c>
      <c r="E219" s="192"/>
    </row>
    <row r="220" spans="1:5" x14ac:dyDescent="0.25">
      <c r="A220" s="181" t="s">
        <v>2614</v>
      </c>
      <c r="B220" s="180">
        <v>1</v>
      </c>
      <c r="C220" s="186">
        <v>134.42544000000001</v>
      </c>
      <c r="D220" s="183">
        <v>4</v>
      </c>
      <c r="E220" s="192"/>
    </row>
    <row r="221" spans="1:5" x14ac:dyDescent="0.25">
      <c r="A221" s="181" t="s">
        <v>750</v>
      </c>
      <c r="B221" s="180">
        <v>2</v>
      </c>
      <c r="C221" s="186">
        <v>72.325999999999993</v>
      </c>
      <c r="D221" s="184">
        <v>3</v>
      </c>
      <c r="E221" s="192"/>
    </row>
    <row r="222" spans="1:5" x14ac:dyDescent="0.25">
      <c r="A222" s="181" t="s">
        <v>750</v>
      </c>
      <c r="B222" s="180">
        <v>1</v>
      </c>
      <c r="C222" s="186">
        <v>159.82363999999998</v>
      </c>
      <c r="D222" s="183">
        <v>5</v>
      </c>
      <c r="E222" s="192"/>
    </row>
    <row r="223" spans="1:5" x14ac:dyDescent="0.25">
      <c r="A223" s="181" t="s">
        <v>2835</v>
      </c>
      <c r="B223" s="180">
        <v>2</v>
      </c>
      <c r="C223" s="186">
        <v>72.611940000000004</v>
      </c>
      <c r="D223" s="187">
        <v>4</v>
      </c>
      <c r="E223" s="192"/>
    </row>
    <row r="224" spans="1:5" x14ac:dyDescent="0.25">
      <c r="A224" s="181" t="s">
        <v>55</v>
      </c>
      <c r="B224" s="180">
        <v>2</v>
      </c>
      <c r="C224" s="186">
        <v>89.852440000000001</v>
      </c>
      <c r="D224" s="184">
        <v>1</v>
      </c>
      <c r="E224" s="192"/>
    </row>
    <row r="225" spans="1:5" x14ac:dyDescent="0.25">
      <c r="A225" s="181" t="s">
        <v>813</v>
      </c>
      <c r="B225" s="180">
        <v>2</v>
      </c>
      <c r="C225" s="186">
        <v>71.855040000000002</v>
      </c>
      <c r="D225" s="184">
        <v>1</v>
      </c>
      <c r="E225" s="192"/>
    </row>
    <row r="226" spans="1:5" x14ac:dyDescent="0.25">
      <c r="A226" s="181" t="s">
        <v>163</v>
      </c>
      <c r="B226" s="180">
        <v>2</v>
      </c>
      <c r="C226" s="186">
        <v>70.643999999999991</v>
      </c>
      <c r="D226" s="184">
        <v>4</v>
      </c>
      <c r="E226" s="192"/>
    </row>
    <row r="227" spans="1:5" x14ac:dyDescent="0.25">
      <c r="A227" s="181" t="s">
        <v>39</v>
      </c>
      <c r="B227" s="180">
        <v>2</v>
      </c>
      <c r="C227" s="186">
        <v>77.910240000000002</v>
      </c>
      <c r="D227" s="184">
        <v>3</v>
      </c>
      <c r="E227" s="192"/>
    </row>
    <row r="228" spans="1:5" x14ac:dyDescent="0.25">
      <c r="A228" s="181" t="s">
        <v>809</v>
      </c>
      <c r="B228" s="180">
        <v>2</v>
      </c>
      <c r="C228" s="186">
        <v>71.855040000000002</v>
      </c>
      <c r="D228" s="184">
        <v>2</v>
      </c>
      <c r="E228" s="192"/>
    </row>
    <row r="229" spans="1:5" x14ac:dyDescent="0.25">
      <c r="A229" s="178" t="s">
        <v>809</v>
      </c>
      <c r="B229" s="180">
        <v>1</v>
      </c>
      <c r="C229" s="186">
        <v>141.25435999999999</v>
      </c>
      <c r="D229" s="183">
        <v>5</v>
      </c>
      <c r="E229" s="192"/>
    </row>
    <row r="230" spans="1:5" x14ac:dyDescent="0.25">
      <c r="A230" s="181" t="s">
        <v>1526</v>
      </c>
      <c r="B230" s="180">
        <v>1</v>
      </c>
      <c r="C230" s="186">
        <v>262.392</v>
      </c>
      <c r="D230" s="183">
        <v>2</v>
      </c>
      <c r="E230" s="192"/>
    </row>
    <row r="231" spans="1:5" x14ac:dyDescent="0.25">
      <c r="A231" s="178" t="s">
        <v>1526</v>
      </c>
      <c r="B231" s="180">
        <v>2</v>
      </c>
      <c r="C231" s="186">
        <v>131.196</v>
      </c>
      <c r="D231" s="185">
        <v>7</v>
      </c>
      <c r="E231" s="192"/>
    </row>
    <row r="232" spans="1:5" x14ac:dyDescent="0.25">
      <c r="A232" s="181" t="s">
        <v>2513</v>
      </c>
      <c r="B232" s="180">
        <v>3</v>
      </c>
      <c r="C232" s="186">
        <v>78.313919999999996</v>
      </c>
      <c r="D232" s="183">
        <v>2</v>
      </c>
      <c r="E232" s="192"/>
    </row>
    <row r="233" spans="1:5" x14ac:dyDescent="0.25">
      <c r="A233" s="181" t="s">
        <v>2341</v>
      </c>
      <c r="B233" s="180">
        <v>2</v>
      </c>
      <c r="C233" s="186">
        <v>112.89584000000001</v>
      </c>
      <c r="D233" s="185">
        <v>2</v>
      </c>
      <c r="E233" s="192"/>
    </row>
    <row r="234" spans="1:5" x14ac:dyDescent="0.25">
      <c r="A234" s="181" t="s">
        <v>2363</v>
      </c>
      <c r="B234" s="180">
        <v>3</v>
      </c>
      <c r="C234" s="186">
        <v>75.263893333333343</v>
      </c>
      <c r="D234" s="183">
        <v>2</v>
      </c>
      <c r="E234" s="192"/>
    </row>
    <row r="235" spans="1:5" x14ac:dyDescent="0.25">
      <c r="A235" s="181" t="s">
        <v>2514</v>
      </c>
      <c r="B235" s="180">
        <v>2</v>
      </c>
      <c r="C235" s="186">
        <v>112.89584000000001</v>
      </c>
      <c r="D235" s="184">
        <v>1</v>
      </c>
      <c r="E235" s="192"/>
    </row>
    <row r="236" spans="1:5" x14ac:dyDescent="0.25">
      <c r="A236" s="181" t="s">
        <v>140</v>
      </c>
      <c r="B236" s="180">
        <v>2</v>
      </c>
      <c r="C236" s="186">
        <v>70.643999999999991</v>
      </c>
      <c r="D236" s="185">
        <v>1</v>
      </c>
      <c r="E236" s="192"/>
    </row>
    <row r="237" spans="1:5" x14ac:dyDescent="0.25">
      <c r="A237" s="181" t="s">
        <v>88</v>
      </c>
      <c r="B237" s="180">
        <v>1</v>
      </c>
      <c r="C237" s="186">
        <v>166.58528000000001</v>
      </c>
      <c r="D237" s="183">
        <v>1</v>
      </c>
      <c r="E237" s="192"/>
    </row>
    <row r="238" spans="1:5" x14ac:dyDescent="0.25">
      <c r="A238" s="181" t="s">
        <v>184</v>
      </c>
      <c r="B238" s="180">
        <v>2</v>
      </c>
      <c r="C238" s="186">
        <v>78.51576</v>
      </c>
      <c r="D238" s="184">
        <v>5</v>
      </c>
      <c r="E238" s="192"/>
    </row>
    <row r="239" spans="1:5" x14ac:dyDescent="0.25">
      <c r="A239" s="181" t="s">
        <v>982</v>
      </c>
      <c r="B239" s="180">
        <v>1</v>
      </c>
      <c r="C239" s="186">
        <v>161.40472</v>
      </c>
      <c r="D239" s="183">
        <v>3</v>
      </c>
      <c r="E239" s="192"/>
    </row>
    <row r="240" spans="1:5" x14ac:dyDescent="0.25">
      <c r="A240" s="181" t="s">
        <v>157</v>
      </c>
      <c r="B240" s="180">
        <v>1</v>
      </c>
      <c r="C240" s="186">
        <v>157.53611999999998</v>
      </c>
      <c r="D240" s="183">
        <v>3</v>
      </c>
      <c r="E240" s="192"/>
    </row>
    <row r="241" spans="1:5" x14ac:dyDescent="0.25">
      <c r="A241" s="181" t="s">
        <v>157</v>
      </c>
      <c r="B241" s="180">
        <v>2</v>
      </c>
      <c r="C241" s="186">
        <v>97.875579999999999</v>
      </c>
      <c r="D241" s="184">
        <v>13</v>
      </c>
      <c r="E241" s="192"/>
    </row>
    <row r="242" spans="1:5" x14ac:dyDescent="0.25">
      <c r="A242" s="181" t="s">
        <v>48</v>
      </c>
      <c r="B242" s="180">
        <v>1</v>
      </c>
      <c r="C242" s="186">
        <v>157.53611999999998</v>
      </c>
      <c r="D242" s="182">
        <v>7</v>
      </c>
      <c r="E242" s="192"/>
    </row>
    <row r="243" spans="1:5" x14ac:dyDescent="0.25">
      <c r="A243" s="181" t="s">
        <v>48</v>
      </c>
      <c r="B243" s="180">
        <v>2</v>
      </c>
      <c r="C243" s="186">
        <v>78.768059999999991</v>
      </c>
      <c r="D243" s="184">
        <v>11</v>
      </c>
      <c r="E243" s="192"/>
    </row>
    <row r="244" spans="1:5" x14ac:dyDescent="0.25">
      <c r="A244" s="181" t="s">
        <v>159</v>
      </c>
      <c r="B244" s="180">
        <v>2</v>
      </c>
      <c r="C244" s="186">
        <v>78.768059999999991</v>
      </c>
      <c r="D244" s="184">
        <v>6</v>
      </c>
      <c r="E244" s="192"/>
    </row>
    <row r="245" spans="1:5" x14ac:dyDescent="0.25">
      <c r="A245" s="181" t="s">
        <v>159</v>
      </c>
      <c r="B245" s="180">
        <v>1</v>
      </c>
      <c r="C245" s="186">
        <v>195.75116</v>
      </c>
      <c r="D245" s="183">
        <v>8</v>
      </c>
      <c r="E245" s="192"/>
    </row>
    <row r="246" spans="1:5" x14ac:dyDescent="0.25">
      <c r="A246" s="181" t="s">
        <v>54</v>
      </c>
      <c r="B246" s="180">
        <v>2</v>
      </c>
      <c r="C246" s="186">
        <v>78.768059999999991</v>
      </c>
      <c r="D246" s="184">
        <v>1</v>
      </c>
      <c r="E246" s="192"/>
    </row>
    <row r="247" spans="1:5" x14ac:dyDescent="0.25">
      <c r="A247" s="181" t="s">
        <v>54</v>
      </c>
      <c r="B247" s="180">
        <v>1</v>
      </c>
      <c r="C247" s="186">
        <v>157.53611999999998</v>
      </c>
      <c r="D247" s="183">
        <v>15</v>
      </c>
      <c r="E247" s="192"/>
    </row>
    <row r="248" spans="1:5" x14ac:dyDescent="0.25">
      <c r="A248" s="181" t="s">
        <v>160</v>
      </c>
      <c r="B248" s="180">
        <v>1</v>
      </c>
      <c r="C248" s="186">
        <v>157.53611999999998</v>
      </c>
      <c r="D248" s="183">
        <v>8</v>
      </c>
      <c r="E248" s="192"/>
    </row>
    <row r="249" spans="1:5" x14ac:dyDescent="0.25">
      <c r="A249" s="181" t="s">
        <v>160</v>
      </c>
      <c r="B249" s="180">
        <v>2</v>
      </c>
      <c r="C249" s="186">
        <v>97.875579999999999</v>
      </c>
      <c r="D249" s="184">
        <v>17</v>
      </c>
      <c r="E249" s="192"/>
    </row>
    <row r="250" spans="1:5" x14ac:dyDescent="0.25">
      <c r="A250" s="181" t="s">
        <v>47</v>
      </c>
      <c r="B250" s="180">
        <v>2</v>
      </c>
      <c r="C250" s="186">
        <v>78.768059999999991</v>
      </c>
      <c r="D250" s="184">
        <v>2</v>
      </c>
      <c r="E250" s="192"/>
    </row>
    <row r="251" spans="1:5" x14ac:dyDescent="0.25">
      <c r="A251" s="181" t="s">
        <v>501</v>
      </c>
      <c r="B251" s="180">
        <v>2</v>
      </c>
      <c r="C251" s="186">
        <v>107.39570000000001</v>
      </c>
      <c r="D251" s="184">
        <v>1</v>
      </c>
      <c r="E251" s="192"/>
    </row>
    <row r="252" spans="1:5" x14ac:dyDescent="0.25">
      <c r="A252" s="181" t="s">
        <v>530</v>
      </c>
      <c r="B252" s="180">
        <v>2</v>
      </c>
      <c r="C252" s="186">
        <v>84.520499999999998</v>
      </c>
      <c r="D252" s="184">
        <v>4</v>
      </c>
      <c r="E252" s="192"/>
    </row>
    <row r="253" spans="1:5" x14ac:dyDescent="0.25">
      <c r="A253" s="181" t="s">
        <v>473</v>
      </c>
      <c r="B253" s="180">
        <v>1</v>
      </c>
      <c r="C253" s="186">
        <v>125.20808</v>
      </c>
      <c r="D253" s="183">
        <v>3</v>
      </c>
      <c r="E253" s="192"/>
    </row>
    <row r="254" spans="1:5" x14ac:dyDescent="0.25">
      <c r="A254" s="181" t="s">
        <v>473</v>
      </c>
      <c r="B254" s="180">
        <v>2</v>
      </c>
      <c r="C254" s="186">
        <v>62.604039999999998</v>
      </c>
      <c r="D254" s="184">
        <v>9</v>
      </c>
      <c r="E254" s="192"/>
    </row>
    <row r="255" spans="1:5" x14ac:dyDescent="0.25">
      <c r="A255" s="181" t="s">
        <v>2095</v>
      </c>
      <c r="B255" s="180">
        <v>2</v>
      </c>
      <c r="C255" s="186">
        <v>104.97362</v>
      </c>
      <c r="D255" s="184">
        <v>6</v>
      </c>
      <c r="E255" s="192"/>
    </row>
    <row r="256" spans="1:5" x14ac:dyDescent="0.25">
      <c r="A256" s="181" t="s">
        <v>589</v>
      </c>
      <c r="B256" s="180">
        <v>2</v>
      </c>
      <c r="C256" s="186">
        <v>204.29571999999999</v>
      </c>
      <c r="D256" s="184">
        <v>1</v>
      </c>
      <c r="E256" s="192"/>
    </row>
    <row r="257" spans="1:5" x14ac:dyDescent="0.25">
      <c r="A257" s="181" t="s">
        <v>786</v>
      </c>
      <c r="B257" s="180">
        <v>1</v>
      </c>
      <c r="C257" s="186">
        <v>102.53471999999999</v>
      </c>
      <c r="D257" s="182">
        <v>9</v>
      </c>
      <c r="E257" s="192"/>
    </row>
    <row r="258" spans="1:5" x14ac:dyDescent="0.25">
      <c r="A258" s="181" t="s">
        <v>680</v>
      </c>
      <c r="B258" s="180">
        <v>2</v>
      </c>
      <c r="C258" s="186">
        <v>48.777999999999999</v>
      </c>
      <c r="D258" s="184">
        <v>3</v>
      </c>
      <c r="E258" s="192"/>
    </row>
    <row r="259" spans="1:5" x14ac:dyDescent="0.25">
      <c r="A259" s="181" t="s">
        <v>483</v>
      </c>
      <c r="B259" s="180">
        <v>1</v>
      </c>
      <c r="C259" s="186">
        <v>122.44959999999999</v>
      </c>
      <c r="D259" s="183">
        <v>13</v>
      </c>
      <c r="E259" s="192"/>
    </row>
    <row r="260" spans="1:5" x14ac:dyDescent="0.25">
      <c r="A260" s="181" t="s">
        <v>482</v>
      </c>
      <c r="B260" s="180">
        <v>2</v>
      </c>
      <c r="C260" s="186">
        <v>64.521519999999995</v>
      </c>
      <c r="D260" s="185">
        <v>3</v>
      </c>
      <c r="E260" s="192"/>
    </row>
    <row r="261" spans="1:5" x14ac:dyDescent="0.25">
      <c r="A261" s="181" t="s">
        <v>482</v>
      </c>
      <c r="B261" s="180">
        <v>1</v>
      </c>
      <c r="C261" s="186">
        <v>129.04303999999999</v>
      </c>
      <c r="D261" s="183">
        <v>11</v>
      </c>
      <c r="E261" s="192"/>
    </row>
    <row r="262" spans="1:5" x14ac:dyDescent="0.25">
      <c r="A262" s="181" t="s">
        <v>712</v>
      </c>
      <c r="B262" s="180">
        <v>1</v>
      </c>
      <c r="C262" s="186">
        <v>56.851599999999991</v>
      </c>
      <c r="D262" s="183">
        <v>3</v>
      </c>
      <c r="E262" s="192"/>
    </row>
    <row r="263" spans="1:5" x14ac:dyDescent="0.25">
      <c r="A263" s="181" t="s">
        <v>714</v>
      </c>
      <c r="B263" s="180">
        <v>1</v>
      </c>
      <c r="C263" s="186">
        <v>56.851599999999991</v>
      </c>
      <c r="D263" s="183">
        <v>1</v>
      </c>
      <c r="E263" s="192"/>
    </row>
    <row r="264" spans="1:5" x14ac:dyDescent="0.25">
      <c r="A264" s="181" t="s">
        <v>1020</v>
      </c>
      <c r="B264" s="180">
        <v>2</v>
      </c>
      <c r="C264" s="186">
        <v>111.60069999999999</v>
      </c>
      <c r="D264" s="184">
        <v>1</v>
      </c>
      <c r="E264" s="192"/>
    </row>
    <row r="265" spans="1:5" x14ac:dyDescent="0.25">
      <c r="A265" s="181" t="s">
        <v>541</v>
      </c>
      <c r="B265" s="180">
        <v>1</v>
      </c>
      <c r="C265" s="186">
        <v>162.11115999999998</v>
      </c>
      <c r="D265" s="183">
        <v>7</v>
      </c>
      <c r="E265" s="192"/>
    </row>
    <row r="266" spans="1:5" x14ac:dyDescent="0.25">
      <c r="A266" s="181" t="s">
        <v>541</v>
      </c>
      <c r="B266" s="180">
        <v>2</v>
      </c>
      <c r="C266" s="186">
        <v>81.055579999999992</v>
      </c>
      <c r="D266" s="184">
        <v>31</v>
      </c>
      <c r="E266" s="192"/>
    </row>
    <row r="267" spans="1:5" x14ac:dyDescent="0.25">
      <c r="A267" s="181" t="s">
        <v>540</v>
      </c>
      <c r="B267" s="180">
        <v>1</v>
      </c>
      <c r="C267" s="186">
        <v>162.11115999999998</v>
      </c>
      <c r="D267" s="183">
        <v>1</v>
      </c>
      <c r="E267" s="192"/>
    </row>
    <row r="268" spans="1:5" x14ac:dyDescent="0.25">
      <c r="A268" s="181" t="s">
        <v>540</v>
      </c>
      <c r="B268" s="180">
        <v>2</v>
      </c>
      <c r="C268" s="186">
        <v>98.666119999999992</v>
      </c>
      <c r="D268" s="184">
        <v>9</v>
      </c>
      <c r="E268" s="192"/>
    </row>
    <row r="269" spans="1:5" x14ac:dyDescent="0.25">
      <c r="A269" s="181" t="s">
        <v>1246</v>
      </c>
      <c r="B269" s="180">
        <v>1</v>
      </c>
      <c r="C269" s="186">
        <v>323.88592</v>
      </c>
      <c r="D269" s="183">
        <v>3</v>
      </c>
      <c r="E269" s="192"/>
    </row>
    <row r="270" spans="1:5" x14ac:dyDescent="0.25">
      <c r="A270" s="181" t="s">
        <v>1246</v>
      </c>
      <c r="B270" s="180">
        <v>3</v>
      </c>
      <c r="C270" s="186">
        <v>101.32368</v>
      </c>
      <c r="D270" s="183">
        <v>17</v>
      </c>
      <c r="E270" s="192"/>
    </row>
    <row r="271" spans="1:5" x14ac:dyDescent="0.25">
      <c r="A271" s="181" t="s">
        <v>1246</v>
      </c>
      <c r="B271" s="180">
        <v>2</v>
      </c>
      <c r="C271" s="186">
        <v>151.98551999999998</v>
      </c>
      <c r="D271" s="185">
        <v>38</v>
      </c>
      <c r="E271" s="192"/>
    </row>
    <row r="272" spans="1:5" x14ac:dyDescent="0.25">
      <c r="A272" s="181" t="s">
        <v>594</v>
      </c>
      <c r="B272" s="180">
        <v>2</v>
      </c>
      <c r="C272" s="186">
        <v>148.15055999999998</v>
      </c>
      <c r="D272" s="184">
        <v>1</v>
      </c>
      <c r="E272" s="192"/>
    </row>
    <row r="273" spans="1:5" x14ac:dyDescent="0.25">
      <c r="A273" s="181" t="s">
        <v>1335</v>
      </c>
      <c r="B273" s="180">
        <v>1</v>
      </c>
      <c r="C273" s="186">
        <v>254.04927999999998</v>
      </c>
      <c r="D273" s="183">
        <v>29</v>
      </c>
      <c r="E273" s="192"/>
    </row>
    <row r="274" spans="1:5" x14ac:dyDescent="0.25">
      <c r="A274" s="181" t="s">
        <v>2508</v>
      </c>
      <c r="B274" s="180">
        <v>2</v>
      </c>
      <c r="C274" s="186">
        <v>58.87</v>
      </c>
      <c r="D274" s="184">
        <v>4</v>
      </c>
      <c r="E274" s="192"/>
    </row>
    <row r="275" spans="1:5" x14ac:dyDescent="0.25">
      <c r="A275" s="181" t="s">
        <v>2532</v>
      </c>
      <c r="B275" s="180">
        <v>3</v>
      </c>
      <c r="C275" s="186">
        <v>39.246666666666663</v>
      </c>
      <c r="D275" s="183">
        <v>20</v>
      </c>
      <c r="E275" s="192"/>
    </row>
    <row r="276" spans="1:5" x14ac:dyDescent="0.25">
      <c r="A276" s="181" t="s">
        <v>2509</v>
      </c>
      <c r="B276" s="180">
        <v>2</v>
      </c>
      <c r="C276" s="186">
        <v>58.87</v>
      </c>
      <c r="D276" s="184">
        <v>2</v>
      </c>
      <c r="E276" s="192"/>
    </row>
    <row r="277" spans="1:5" x14ac:dyDescent="0.25">
      <c r="A277" s="179" t="s">
        <v>2148</v>
      </c>
      <c r="B277" s="180">
        <v>2</v>
      </c>
      <c r="C277" s="186">
        <v>83.006699999999995</v>
      </c>
      <c r="D277" s="185">
        <v>20</v>
      </c>
      <c r="E277" s="192"/>
    </row>
    <row r="278" spans="1:5" x14ac:dyDescent="0.25">
      <c r="A278" s="181" t="s">
        <v>2361</v>
      </c>
      <c r="B278" s="180">
        <v>3</v>
      </c>
      <c r="C278" s="186">
        <v>34.357653333333332</v>
      </c>
      <c r="D278" s="183">
        <v>5</v>
      </c>
      <c r="E278" s="192"/>
    </row>
    <row r="279" spans="1:5" x14ac:dyDescent="0.25">
      <c r="A279" s="181" t="s">
        <v>2222</v>
      </c>
      <c r="B279" s="180">
        <v>1</v>
      </c>
      <c r="C279" s="186">
        <v>102.80383999999999</v>
      </c>
      <c r="D279" s="183">
        <v>1</v>
      </c>
      <c r="E279" s="192"/>
    </row>
    <row r="280" spans="1:5" x14ac:dyDescent="0.25">
      <c r="A280" s="181" t="s">
        <v>2222</v>
      </c>
      <c r="B280" s="180">
        <v>2</v>
      </c>
      <c r="C280" s="186">
        <v>83.006699999999995</v>
      </c>
      <c r="D280" s="185">
        <v>1</v>
      </c>
      <c r="E280" s="192"/>
    </row>
    <row r="281" spans="1:5" x14ac:dyDescent="0.25">
      <c r="A281" s="181" t="s">
        <v>2360</v>
      </c>
      <c r="B281" s="180">
        <v>3</v>
      </c>
      <c r="C281" s="186">
        <v>39.246666666666663</v>
      </c>
      <c r="D281" s="183">
        <v>1</v>
      </c>
      <c r="E281" s="192"/>
    </row>
    <row r="282" spans="1:5" x14ac:dyDescent="0.25">
      <c r="A282" s="181" t="s">
        <v>2221</v>
      </c>
      <c r="B282" s="180">
        <v>2</v>
      </c>
      <c r="C282" s="186">
        <v>92.509999999999991</v>
      </c>
      <c r="D282" s="185">
        <v>6</v>
      </c>
      <c r="E282" s="192"/>
    </row>
    <row r="283" spans="1:5" x14ac:dyDescent="0.25">
      <c r="A283" s="181" t="s">
        <v>2386</v>
      </c>
      <c r="B283" s="180">
        <v>1</v>
      </c>
      <c r="C283" s="186">
        <v>103.20752</v>
      </c>
      <c r="D283" s="183">
        <v>1</v>
      </c>
      <c r="E283" s="192"/>
    </row>
    <row r="284" spans="1:5" x14ac:dyDescent="0.25">
      <c r="A284" s="181" t="s">
        <v>2510</v>
      </c>
      <c r="B284" s="180">
        <v>2</v>
      </c>
      <c r="C284" s="186">
        <v>58.87</v>
      </c>
      <c r="D284" s="184">
        <v>2</v>
      </c>
      <c r="E284" s="192"/>
    </row>
    <row r="285" spans="1:5" x14ac:dyDescent="0.25">
      <c r="A285" s="181" t="s">
        <v>632</v>
      </c>
      <c r="B285" s="180">
        <v>2</v>
      </c>
      <c r="C285" s="186">
        <v>79.979099999999988</v>
      </c>
      <c r="D285" s="184">
        <v>1</v>
      </c>
      <c r="E285" s="192"/>
    </row>
    <row r="286" spans="1:5" x14ac:dyDescent="0.25">
      <c r="A286" s="181" t="s">
        <v>632</v>
      </c>
      <c r="B286" s="180">
        <v>1</v>
      </c>
      <c r="C286" s="186">
        <v>159.95819999999998</v>
      </c>
      <c r="D286" s="183">
        <v>7</v>
      </c>
      <c r="E286" s="192"/>
    </row>
    <row r="287" spans="1:5" x14ac:dyDescent="0.25">
      <c r="A287" s="181" t="s">
        <v>1383</v>
      </c>
      <c r="B287" s="180">
        <v>2</v>
      </c>
      <c r="C287" s="186">
        <v>84.974640000000008</v>
      </c>
      <c r="D287" s="184">
        <v>1</v>
      </c>
      <c r="E287" s="192"/>
    </row>
    <row r="288" spans="1:5" x14ac:dyDescent="0.25">
      <c r="A288" s="181" t="s">
        <v>737</v>
      </c>
      <c r="B288" s="180">
        <v>2</v>
      </c>
      <c r="C288" s="186">
        <v>115.85615999999999</v>
      </c>
      <c r="D288" s="184">
        <v>5</v>
      </c>
      <c r="E288" s="192"/>
    </row>
    <row r="289" spans="1:5" x14ac:dyDescent="0.25">
      <c r="A289" s="181" t="s">
        <v>739</v>
      </c>
      <c r="B289" s="180">
        <v>2</v>
      </c>
      <c r="C289" s="186">
        <v>115.85615999999999</v>
      </c>
      <c r="D289" s="184">
        <v>6</v>
      </c>
      <c r="E289" s="192"/>
    </row>
    <row r="290" spans="1:5" x14ac:dyDescent="0.25">
      <c r="A290" s="181" t="s">
        <v>739</v>
      </c>
      <c r="B290" s="180">
        <v>1</v>
      </c>
      <c r="C290" s="186">
        <v>262.15652</v>
      </c>
      <c r="D290" s="183">
        <v>4</v>
      </c>
      <c r="E290" s="192"/>
    </row>
    <row r="291" spans="1:5" x14ac:dyDescent="0.25">
      <c r="A291" s="181" t="s">
        <v>747</v>
      </c>
      <c r="B291" s="180">
        <v>1</v>
      </c>
      <c r="C291" s="186">
        <v>172.87595999999999</v>
      </c>
      <c r="D291" s="183">
        <v>4</v>
      </c>
      <c r="E291" s="192"/>
    </row>
    <row r="292" spans="1:5" x14ac:dyDescent="0.25">
      <c r="A292" s="178" t="s">
        <v>2191</v>
      </c>
      <c r="B292" s="180">
        <v>1</v>
      </c>
      <c r="C292" s="186">
        <v>160.32823999999999</v>
      </c>
      <c r="D292" s="182">
        <v>22</v>
      </c>
      <c r="E292" s="192"/>
    </row>
    <row r="293" spans="1:5" x14ac:dyDescent="0.25">
      <c r="A293" s="181" t="s">
        <v>2193</v>
      </c>
      <c r="B293" s="180">
        <v>2</v>
      </c>
      <c r="C293" s="186">
        <v>80.164119999999997</v>
      </c>
      <c r="D293" s="185">
        <v>8</v>
      </c>
      <c r="E293" s="192"/>
    </row>
    <row r="294" spans="1:5" x14ac:dyDescent="0.25">
      <c r="A294" s="178" t="s">
        <v>2193</v>
      </c>
      <c r="B294" s="180">
        <v>1</v>
      </c>
      <c r="C294" s="186">
        <v>160.32823999999999</v>
      </c>
      <c r="D294" s="182">
        <v>22</v>
      </c>
      <c r="E294" s="192"/>
    </row>
    <row r="295" spans="1:5" x14ac:dyDescent="0.25">
      <c r="A295" s="178" t="s">
        <v>2195</v>
      </c>
      <c r="B295" s="180">
        <v>1</v>
      </c>
      <c r="C295" s="186">
        <v>160.32823999999999</v>
      </c>
      <c r="D295" s="182">
        <v>18</v>
      </c>
      <c r="E295" s="192"/>
    </row>
    <row r="296" spans="1:5" x14ac:dyDescent="0.25">
      <c r="A296" s="181" t="s">
        <v>2323</v>
      </c>
      <c r="B296" s="180">
        <v>2</v>
      </c>
      <c r="C296" s="186">
        <v>80.164119999999997</v>
      </c>
      <c r="D296" s="185">
        <v>3</v>
      </c>
      <c r="E296" s="192"/>
    </row>
    <row r="297" spans="1:5" x14ac:dyDescent="0.25">
      <c r="A297" s="178" t="s">
        <v>2197</v>
      </c>
      <c r="B297" s="180">
        <v>1</v>
      </c>
      <c r="C297" s="186">
        <v>160.32823999999999</v>
      </c>
      <c r="D297" s="182">
        <v>31</v>
      </c>
      <c r="E297" s="192"/>
    </row>
    <row r="298" spans="1:5" x14ac:dyDescent="0.25">
      <c r="A298" s="181" t="s">
        <v>679</v>
      </c>
      <c r="B298" s="180">
        <v>2</v>
      </c>
      <c r="C298" s="186">
        <v>48.777999999999999</v>
      </c>
      <c r="D298" s="184">
        <v>1</v>
      </c>
      <c r="E298" s="192"/>
    </row>
    <row r="299" spans="1:5" x14ac:dyDescent="0.25">
      <c r="A299" s="181" t="s">
        <v>679</v>
      </c>
      <c r="B299" s="180">
        <v>1</v>
      </c>
      <c r="C299" s="186">
        <v>97.555999999999997</v>
      </c>
      <c r="D299" s="183">
        <v>3</v>
      </c>
      <c r="E299" s="192"/>
    </row>
    <row r="300" spans="1:5" x14ac:dyDescent="0.25">
      <c r="A300" s="181" t="s">
        <v>889</v>
      </c>
      <c r="B300" s="180">
        <v>2</v>
      </c>
      <c r="C300" s="186">
        <v>28.98086</v>
      </c>
      <c r="D300" s="184">
        <v>1</v>
      </c>
      <c r="E300" s="192"/>
    </row>
    <row r="301" spans="1:5" x14ac:dyDescent="0.25">
      <c r="A301" s="181" t="s">
        <v>1006</v>
      </c>
      <c r="B301" s="180">
        <v>2</v>
      </c>
      <c r="C301" s="186">
        <v>46.137259999999998</v>
      </c>
      <c r="D301" s="184">
        <v>1</v>
      </c>
      <c r="E301" s="192"/>
    </row>
    <row r="302" spans="1:5" x14ac:dyDescent="0.25">
      <c r="A302" s="181" t="s">
        <v>780</v>
      </c>
      <c r="B302" s="180">
        <v>1</v>
      </c>
      <c r="C302" s="186">
        <v>58.87</v>
      </c>
      <c r="D302" s="183">
        <v>3</v>
      </c>
      <c r="E302" s="192"/>
    </row>
    <row r="303" spans="1:5" x14ac:dyDescent="0.25">
      <c r="A303" s="181" t="s">
        <v>780</v>
      </c>
      <c r="B303" s="180">
        <v>2</v>
      </c>
      <c r="C303" s="186">
        <v>29.434999999999999</v>
      </c>
      <c r="D303" s="184">
        <v>5</v>
      </c>
      <c r="E303" s="192"/>
    </row>
    <row r="304" spans="1:5" x14ac:dyDescent="0.25">
      <c r="A304" s="181" t="s">
        <v>2098</v>
      </c>
      <c r="B304" s="180">
        <v>1</v>
      </c>
      <c r="C304" s="186">
        <v>48.475239999999999</v>
      </c>
      <c r="D304" s="183">
        <v>12</v>
      </c>
      <c r="E304" s="192"/>
    </row>
    <row r="305" spans="1:5" x14ac:dyDescent="0.25">
      <c r="A305" s="181" t="s">
        <v>1002</v>
      </c>
      <c r="B305" s="180">
        <v>2</v>
      </c>
      <c r="C305" s="186">
        <v>46.137259999999998</v>
      </c>
      <c r="D305" s="184">
        <v>1</v>
      </c>
      <c r="E305" s="192"/>
    </row>
    <row r="306" spans="1:5" x14ac:dyDescent="0.25">
      <c r="A306" s="178" t="s">
        <v>890</v>
      </c>
      <c r="B306" s="180">
        <v>2</v>
      </c>
      <c r="C306" s="186">
        <v>28.98086</v>
      </c>
      <c r="D306" s="185">
        <v>1</v>
      </c>
      <c r="E306" s="192"/>
    </row>
    <row r="307" spans="1:5" x14ac:dyDescent="0.25">
      <c r="A307" s="181" t="s">
        <v>892</v>
      </c>
      <c r="B307" s="180">
        <v>2</v>
      </c>
      <c r="C307" s="186">
        <v>28.98086</v>
      </c>
      <c r="D307" s="184">
        <v>1</v>
      </c>
      <c r="E307" s="192"/>
    </row>
    <row r="308" spans="1:5" x14ac:dyDescent="0.25">
      <c r="A308" s="181" t="s">
        <v>892</v>
      </c>
      <c r="B308" s="180">
        <v>1</v>
      </c>
      <c r="C308" s="186">
        <v>57.96172</v>
      </c>
      <c r="D308" s="183">
        <v>2</v>
      </c>
      <c r="E308" s="192"/>
    </row>
    <row r="309" spans="1:5" x14ac:dyDescent="0.25">
      <c r="A309" s="181" t="s">
        <v>774</v>
      </c>
      <c r="B309" s="180">
        <v>2</v>
      </c>
      <c r="C309" s="186">
        <v>29.434999999999999</v>
      </c>
      <c r="D309" s="184">
        <v>3</v>
      </c>
      <c r="E309" s="192"/>
    </row>
    <row r="310" spans="1:5" x14ac:dyDescent="0.25">
      <c r="A310" s="181" t="s">
        <v>774</v>
      </c>
      <c r="B310" s="180">
        <v>1</v>
      </c>
      <c r="C310" s="186">
        <v>58.87</v>
      </c>
      <c r="D310" s="183">
        <v>9</v>
      </c>
      <c r="E310" s="192"/>
    </row>
    <row r="311" spans="1:5" x14ac:dyDescent="0.25">
      <c r="A311" s="178" t="s">
        <v>798</v>
      </c>
      <c r="B311" s="180">
        <v>1</v>
      </c>
      <c r="C311" s="186">
        <v>148.65516</v>
      </c>
      <c r="D311" s="183">
        <v>10</v>
      </c>
      <c r="E311" s="192"/>
    </row>
    <row r="312" spans="1:5" x14ac:dyDescent="0.25">
      <c r="A312" s="181" t="s">
        <v>1711</v>
      </c>
      <c r="B312" s="180">
        <v>2</v>
      </c>
      <c r="C312" s="186">
        <v>79.3904</v>
      </c>
      <c r="D312" s="184">
        <v>1</v>
      </c>
      <c r="E312" s="192"/>
    </row>
    <row r="313" spans="1:5" x14ac:dyDescent="0.25">
      <c r="A313" s="181" t="s">
        <v>1711</v>
      </c>
      <c r="B313" s="180">
        <v>1</v>
      </c>
      <c r="C313" s="186">
        <v>158.7808</v>
      </c>
      <c r="D313" s="182">
        <v>7</v>
      </c>
      <c r="E313" s="192"/>
    </row>
    <row r="314" spans="1:5" x14ac:dyDescent="0.25">
      <c r="A314" s="178" t="s">
        <v>852</v>
      </c>
      <c r="B314" s="180">
        <v>2</v>
      </c>
      <c r="C314" s="186">
        <v>76.261880000000005</v>
      </c>
      <c r="D314" s="185">
        <v>1</v>
      </c>
      <c r="E314" s="192"/>
    </row>
    <row r="315" spans="1:5" x14ac:dyDescent="0.25">
      <c r="A315" s="181" t="s">
        <v>1109</v>
      </c>
      <c r="B315" s="180">
        <v>2</v>
      </c>
      <c r="C315" s="186">
        <v>72.275539999999992</v>
      </c>
      <c r="D315" s="184">
        <v>12</v>
      </c>
      <c r="E315" s="192"/>
    </row>
    <row r="316" spans="1:5" x14ac:dyDescent="0.25">
      <c r="A316" s="181" t="s">
        <v>1109</v>
      </c>
      <c r="B316" s="180">
        <v>1</v>
      </c>
      <c r="C316" s="186">
        <v>144.55107999999998</v>
      </c>
      <c r="D316" s="182">
        <v>16</v>
      </c>
      <c r="E316" s="192"/>
    </row>
    <row r="317" spans="1:5" x14ac:dyDescent="0.25">
      <c r="A317" s="181" t="s">
        <v>855</v>
      </c>
      <c r="B317" s="180">
        <v>1</v>
      </c>
      <c r="C317" s="186">
        <v>146.53584000000001</v>
      </c>
      <c r="D317" s="183">
        <v>5</v>
      </c>
      <c r="E317" s="192"/>
    </row>
    <row r="318" spans="1:5" x14ac:dyDescent="0.25">
      <c r="A318" s="181" t="s">
        <v>855</v>
      </c>
      <c r="B318" s="180">
        <v>2</v>
      </c>
      <c r="C318" s="186">
        <v>72.275539999999992</v>
      </c>
      <c r="D318" s="184">
        <v>25</v>
      </c>
      <c r="E318" s="192"/>
    </row>
    <row r="319" spans="1:5" x14ac:dyDescent="0.25">
      <c r="A319" s="181" t="s">
        <v>1238</v>
      </c>
      <c r="B319" s="180">
        <v>2</v>
      </c>
      <c r="C319" s="186">
        <v>77.876599999999996</v>
      </c>
      <c r="D319" s="184">
        <v>3</v>
      </c>
      <c r="E319" s="192"/>
    </row>
    <row r="320" spans="1:5" x14ac:dyDescent="0.25">
      <c r="A320" s="181" t="s">
        <v>782</v>
      </c>
      <c r="B320" s="180">
        <v>2</v>
      </c>
      <c r="C320" s="186">
        <v>24.23762</v>
      </c>
      <c r="D320" s="184">
        <v>20</v>
      </c>
      <c r="E320" s="192"/>
    </row>
    <row r="321" spans="1:5" x14ac:dyDescent="0.25">
      <c r="A321" s="181" t="s">
        <v>748</v>
      </c>
      <c r="B321" s="180">
        <v>2</v>
      </c>
      <c r="C321" s="186">
        <v>57.574859999999994</v>
      </c>
      <c r="D321" s="184">
        <v>5</v>
      </c>
      <c r="E321" s="192"/>
    </row>
    <row r="322" spans="1:5" x14ac:dyDescent="0.25">
      <c r="A322" s="181" t="s">
        <v>748</v>
      </c>
      <c r="B322" s="180">
        <v>1</v>
      </c>
      <c r="C322" s="186">
        <v>48.475239999999999</v>
      </c>
      <c r="D322" s="183">
        <v>40</v>
      </c>
      <c r="E322" s="192"/>
    </row>
    <row r="323" spans="1:5" x14ac:dyDescent="0.25">
      <c r="A323" s="181" t="s">
        <v>2783</v>
      </c>
      <c r="B323" s="180">
        <v>1</v>
      </c>
      <c r="C323" s="186">
        <v>47.095999999999997</v>
      </c>
      <c r="D323" s="183">
        <v>1</v>
      </c>
      <c r="E323" s="192"/>
    </row>
    <row r="324" spans="1:5" x14ac:dyDescent="0.25">
      <c r="A324" s="181" t="s">
        <v>2773</v>
      </c>
      <c r="B324" s="180">
        <v>2</v>
      </c>
      <c r="C324" s="186">
        <v>23.547999999999998</v>
      </c>
      <c r="D324" s="184">
        <v>1</v>
      </c>
      <c r="E324" s="192"/>
    </row>
    <row r="325" spans="1:5" x14ac:dyDescent="0.25">
      <c r="A325" s="181" t="s">
        <v>2778</v>
      </c>
      <c r="B325" s="180">
        <v>3</v>
      </c>
      <c r="C325" s="186">
        <v>15.698666666666668</v>
      </c>
      <c r="D325" s="183">
        <v>2</v>
      </c>
      <c r="E325" s="192"/>
    </row>
    <row r="326" spans="1:5" x14ac:dyDescent="0.25">
      <c r="A326" s="181" t="s">
        <v>2771</v>
      </c>
      <c r="B326" s="180">
        <v>2</v>
      </c>
      <c r="C326" s="186">
        <v>23.547999999999998</v>
      </c>
      <c r="D326" s="184">
        <v>1</v>
      </c>
      <c r="E326" s="192"/>
    </row>
    <row r="327" spans="1:5" x14ac:dyDescent="0.25">
      <c r="A327" s="181" t="s">
        <v>2769</v>
      </c>
      <c r="B327" s="180">
        <v>2</v>
      </c>
      <c r="C327" s="186">
        <v>23.547999999999998</v>
      </c>
      <c r="D327" s="184">
        <v>1</v>
      </c>
      <c r="E327" s="192"/>
    </row>
    <row r="328" spans="1:5" x14ac:dyDescent="0.25">
      <c r="A328" s="181" t="s">
        <v>101</v>
      </c>
      <c r="B328" s="180">
        <v>1</v>
      </c>
      <c r="C328" s="186">
        <v>113.535</v>
      </c>
      <c r="D328" s="183">
        <v>2</v>
      </c>
      <c r="E328" s="192"/>
    </row>
    <row r="329" spans="1:5" x14ac:dyDescent="0.25">
      <c r="A329" s="181" t="s">
        <v>1037</v>
      </c>
      <c r="B329" s="180">
        <v>2</v>
      </c>
      <c r="C329" s="186">
        <v>70.82902</v>
      </c>
      <c r="D329" s="184">
        <v>24</v>
      </c>
      <c r="E329" s="192"/>
    </row>
    <row r="330" spans="1:5" x14ac:dyDescent="0.25">
      <c r="A330" s="181" t="s">
        <v>992</v>
      </c>
      <c r="B330" s="180">
        <v>1</v>
      </c>
      <c r="C330" s="186">
        <v>121.6086</v>
      </c>
      <c r="D330" s="183">
        <v>16</v>
      </c>
      <c r="E330" s="192"/>
    </row>
    <row r="331" spans="1:5" x14ac:dyDescent="0.25">
      <c r="A331" s="181" t="s">
        <v>2817</v>
      </c>
      <c r="B331" s="180">
        <v>2</v>
      </c>
      <c r="C331" s="186">
        <v>60.888400000000004</v>
      </c>
      <c r="D331" s="184">
        <v>13</v>
      </c>
      <c r="E331" s="192"/>
    </row>
    <row r="332" spans="1:5" x14ac:dyDescent="0.25">
      <c r="A332" s="181" t="s">
        <v>1314</v>
      </c>
      <c r="B332" s="180">
        <v>2</v>
      </c>
      <c r="C332" s="186">
        <v>72.477379999999997</v>
      </c>
      <c r="D332" s="184">
        <v>5</v>
      </c>
      <c r="E332" s="192"/>
    </row>
    <row r="333" spans="1:5" x14ac:dyDescent="0.25">
      <c r="A333" s="181" t="s">
        <v>970</v>
      </c>
      <c r="B333" s="180">
        <v>2</v>
      </c>
      <c r="C333" s="186">
        <v>68.104179999999999</v>
      </c>
      <c r="D333" s="184">
        <v>2</v>
      </c>
      <c r="E333" s="192"/>
    </row>
    <row r="334" spans="1:5" x14ac:dyDescent="0.25">
      <c r="A334" s="181" t="s">
        <v>1347</v>
      </c>
      <c r="B334" s="180">
        <v>2</v>
      </c>
      <c r="C334" s="186">
        <v>72.477379999999997</v>
      </c>
      <c r="D334" s="184">
        <v>1</v>
      </c>
      <c r="E334" s="192"/>
    </row>
    <row r="335" spans="1:5" x14ac:dyDescent="0.25">
      <c r="A335" s="181" t="s">
        <v>1485</v>
      </c>
      <c r="B335" s="180">
        <v>1</v>
      </c>
      <c r="C335" s="186">
        <v>144.95475999999999</v>
      </c>
      <c r="D335" s="183">
        <v>4</v>
      </c>
      <c r="E335" s="192"/>
    </row>
    <row r="336" spans="1:5" x14ac:dyDescent="0.25">
      <c r="A336" s="179" t="s">
        <v>2150</v>
      </c>
      <c r="B336" s="180">
        <v>2</v>
      </c>
      <c r="C336" s="186">
        <v>76.783299999999997</v>
      </c>
      <c r="D336" s="185">
        <v>2</v>
      </c>
      <c r="E336" s="192"/>
    </row>
    <row r="337" spans="1:5" x14ac:dyDescent="0.25">
      <c r="A337" s="181" t="s">
        <v>877</v>
      </c>
      <c r="B337" s="180">
        <v>2</v>
      </c>
      <c r="C337" s="186">
        <v>110.0869</v>
      </c>
      <c r="D337" s="184">
        <v>1</v>
      </c>
      <c r="E337" s="192"/>
    </row>
    <row r="338" spans="1:5" x14ac:dyDescent="0.25">
      <c r="A338" s="178" t="s">
        <v>1225</v>
      </c>
      <c r="B338" s="180">
        <v>1</v>
      </c>
      <c r="C338" s="186">
        <v>155.75319999999999</v>
      </c>
      <c r="D338" s="182">
        <v>1</v>
      </c>
      <c r="E338" s="192"/>
    </row>
    <row r="339" spans="1:5" x14ac:dyDescent="0.25">
      <c r="A339" s="181" t="s">
        <v>1046</v>
      </c>
      <c r="B339" s="180">
        <v>2</v>
      </c>
      <c r="C339" s="186">
        <v>84.537319999999994</v>
      </c>
      <c r="D339" s="184">
        <v>10</v>
      </c>
      <c r="E339" s="192"/>
    </row>
    <row r="340" spans="1:5" x14ac:dyDescent="0.25">
      <c r="A340" s="181" t="s">
        <v>1064</v>
      </c>
      <c r="B340" s="180">
        <v>2</v>
      </c>
      <c r="C340" s="186">
        <v>72.258719999999997</v>
      </c>
      <c r="D340" s="184">
        <v>2</v>
      </c>
      <c r="E340" s="192"/>
    </row>
    <row r="341" spans="1:5" x14ac:dyDescent="0.25">
      <c r="A341" s="181" t="s">
        <v>1065</v>
      </c>
      <c r="B341" s="180">
        <v>2</v>
      </c>
      <c r="C341" s="186">
        <v>72.258719999999997</v>
      </c>
      <c r="D341" s="184">
        <v>4</v>
      </c>
      <c r="E341" s="192"/>
    </row>
    <row r="342" spans="1:5" x14ac:dyDescent="0.25">
      <c r="A342" s="181" t="s">
        <v>1065</v>
      </c>
      <c r="B342" s="180">
        <v>1</v>
      </c>
      <c r="C342" s="186">
        <v>144.51743999999999</v>
      </c>
      <c r="D342" s="183">
        <v>14</v>
      </c>
      <c r="E342" s="192"/>
    </row>
    <row r="343" spans="1:5" x14ac:dyDescent="0.25">
      <c r="A343" s="181" t="s">
        <v>1172</v>
      </c>
      <c r="B343" s="180">
        <v>1</v>
      </c>
      <c r="C343" s="186">
        <v>144.51743999999999</v>
      </c>
      <c r="D343" s="182">
        <v>14</v>
      </c>
      <c r="E343" s="192"/>
    </row>
    <row r="344" spans="1:5" x14ac:dyDescent="0.25">
      <c r="A344" s="181" t="s">
        <v>1066</v>
      </c>
      <c r="B344" s="180">
        <v>2</v>
      </c>
      <c r="C344" s="186">
        <v>72.258719999999997</v>
      </c>
      <c r="D344" s="184">
        <v>3</v>
      </c>
      <c r="E344" s="192"/>
    </row>
    <row r="345" spans="1:5" x14ac:dyDescent="0.25">
      <c r="A345" s="181" t="s">
        <v>1066</v>
      </c>
      <c r="B345" s="180">
        <v>1</v>
      </c>
      <c r="C345" s="186">
        <v>144.51743999999999</v>
      </c>
      <c r="D345" s="182">
        <v>26</v>
      </c>
      <c r="E345" s="192"/>
    </row>
    <row r="346" spans="1:5" x14ac:dyDescent="0.25">
      <c r="A346" s="181" t="s">
        <v>1171</v>
      </c>
      <c r="B346" s="180">
        <v>2</v>
      </c>
      <c r="C346" s="186">
        <v>72.258719999999997</v>
      </c>
      <c r="D346" s="184">
        <v>3</v>
      </c>
      <c r="E346" s="192"/>
    </row>
    <row r="347" spans="1:5" x14ac:dyDescent="0.25">
      <c r="A347" s="181" t="s">
        <v>1072</v>
      </c>
      <c r="B347" s="180">
        <v>2</v>
      </c>
      <c r="C347" s="186">
        <v>72.258719999999997</v>
      </c>
      <c r="D347" s="184">
        <v>2</v>
      </c>
      <c r="E347" s="192"/>
    </row>
    <row r="348" spans="1:5" x14ac:dyDescent="0.25">
      <c r="A348" s="181" t="s">
        <v>1075</v>
      </c>
      <c r="B348" s="180">
        <v>2</v>
      </c>
      <c r="C348" s="186">
        <v>53.638979999999997</v>
      </c>
      <c r="D348" s="184">
        <v>2</v>
      </c>
      <c r="E348" s="192"/>
    </row>
    <row r="349" spans="1:5" x14ac:dyDescent="0.25">
      <c r="A349" s="181" t="s">
        <v>1076</v>
      </c>
      <c r="B349" s="180">
        <v>2</v>
      </c>
      <c r="C349" s="186">
        <v>52.310200000000002</v>
      </c>
      <c r="D349" s="184">
        <v>2</v>
      </c>
      <c r="E349" s="192"/>
    </row>
    <row r="350" spans="1:5" x14ac:dyDescent="0.25">
      <c r="A350" s="181" t="s">
        <v>1077</v>
      </c>
      <c r="B350" s="180">
        <v>2</v>
      </c>
      <c r="C350" s="186">
        <v>53.638979999999997</v>
      </c>
      <c r="D350" s="184">
        <v>5</v>
      </c>
      <c r="E350" s="192"/>
    </row>
    <row r="351" spans="1:5" x14ac:dyDescent="0.25">
      <c r="A351" s="181" t="s">
        <v>1081</v>
      </c>
      <c r="B351" s="180">
        <v>1</v>
      </c>
      <c r="C351" s="186">
        <v>104.6204</v>
      </c>
      <c r="D351" s="183">
        <v>1</v>
      </c>
      <c r="E351" s="192"/>
    </row>
    <row r="352" spans="1:5" x14ac:dyDescent="0.25">
      <c r="A352" s="181" t="s">
        <v>1081</v>
      </c>
      <c r="B352" s="180">
        <v>2</v>
      </c>
      <c r="C352" s="186">
        <v>52.310200000000002</v>
      </c>
      <c r="D352" s="184">
        <v>3</v>
      </c>
      <c r="E352" s="192"/>
    </row>
    <row r="353" spans="1:5" x14ac:dyDescent="0.25">
      <c r="A353" s="181" t="s">
        <v>1082</v>
      </c>
      <c r="B353" s="180">
        <v>2</v>
      </c>
      <c r="C353" s="186">
        <v>52.310200000000002</v>
      </c>
      <c r="D353" s="184">
        <v>1</v>
      </c>
      <c r="E353" s="192"/>
    </row>
    <row r="354" spans="1:5" x14ac:dyDescent="0.25">
      <c r="A354" s="181" t="s">
        <v>1338</v>
      </c>
      <c r="B354" s="180">
        <v>1</v>
      </c>
      <c r="C354" s="186">
        <v>108.62356</v>
      </c>
      <c r="D354" s="183">
        <v>12</v>
      </c>
      <c r="E354" s="192"/>
    </row>
    <row r="355" spans="1:5" x14ac:dyDescent="0.25">
      <c r="A355" s="178" t="s">
        <v>1505</v>
      </c>
      <c r="B355" s="180">
        <v>2</v>
      </c>
      <c r="C355" s="186">
        <v>106.63879999999999</v>
      </c>
      <c r="D355" s="185">
        <v>17</v>
      </c>
      <c r="E355" s="192"/>
    </row>
    <row r="356" spans="1:5" x14ac:dyDescent="0.25">
      <c r="A356" s="181" t="s">
        <v>2051</v>
      </c>
      <c r="B356" s="180">
        <v>1</v>
      </c>
      <c r="C356" s="186">
        <v>125.57811999999998</v>
      </c>
      <c r="D356" s="182">
        <v>6</v>
      </c>
      <c r="E356" s="192"/>
    </row>
    <row r="357" spans="1:5" x14ac:dyDescent="0.25">
      <c r="A357" s="181" t="s">
        <v>1250</v>
      </c>
      <c r="B357" s="180">
        <v>2</v>
      </c>
      <c r="C357" s="186">
        <v>65.597999999999999</v>
      </c>
      <c r="D357" s="184">
        <v>2</v>
      </c>
      <c r="E357" s="192"/>
    </row>
    <row r="358" spans="1:5" x14ac:dyDescent="0.25">
      <c r="A358" s="181" t="s">
        <v>1275</v>
      </c>
      <c r="B358" s="180">
        <v>2</v>
      </c>
      <c r="C358" s="186">
        <v>76.177779999999998</v>
      </c>
      <c r="D358" s="184">
        <v>2</v>
      </c>
      <c r="E358" s="192"/>
    </row>
    <row r="359" spans="1:5" x14ac:dyDescent="0.25">
      <c r="A359" s="181" t="s">
        <v>1275</v>
      </c>
      <c r="B359" s="180">
        <v>1</v>
      </c>
      <c r="C359" s="186">
        <v>144.95475999999999</v>
      </c>
      <c r="D359" s="183">
        <v>6</v>
      </c>
      <c r="E359" s="192"/>
    </row>
    <row r="360" spans="1:5" x14ac:dyDescent="0.25">
      <c r="A360" s="181" t="s">
        <v>1280</v>
      </c>
      <c r="B360" s="180">
        <v>2</v>
      </c>
      <c r="C360" s="186">
        <v>82.989879999999999</v>
      </c>
      <c r="D360" s="184">
        <v>1</v>
      </c>
      <c r="E360" s="192"/>
    </row>
    <row r="361" spans="1:5" x14ac:dyDescent="0.25">
      <c r="A361" s="181" t="s">
        <v>1279</v>
      </c>
      <c r="B361" s="180">
        <v>2</v>
      </c>
      <c r="C361" s="186">
        <v>82.989879999999999</v>
      </c>
      <c r="D361" s="184">
        <v>1</v>
      </c>
      <c r="E361" s="192"/>
    </row>
    <row r="362" spans="1:5" x14ac:dyDescent="0.25">
      <c r="A362" s="181" t="s">
        <v>1510</v>
      </c>
      <c r="B362" s="180">
        <v>2</v>
      </c>
      <c r="C362" s="186">
        <v>102.41698</v>
      </c>
      <c r="D362" s="184">
        <v>4</v>
      </c>
      <c r="E362" s="192"/>
    </row>
    <row r="363" spans="1:5" x14ac:dyDescent="0.25">
      <c r="A363" s="181" t="s">
        <v>1213</v>
      </c>
      <c r="B363" s="180">
        <v>2</v>
      </c>
      <c r="C363" s="186">
        <v>55.018219999999999</v>
      </c>
      <c r="D363" s="184">
        <v>1</v>
      </c>
      <c r="E363" s="192"/>
    </row>
    <row r="364" spans="1:5" x14ac:dyDescent="0.25">
      <c r="A364" s="181" t="s">
        <v>1211</v>
      </c>
      <c r="B364" s="180">
        <v>2</v>
      </c>
      <c r="C364" s="186">
        <v>55.018219999999999</v>
      </c>
      <c r="D364" s="184">
        <v>2</v>
      </c>
      <c r="E364" s="192"/>
    </row>
    <row r="365" spans="1:5" x14ac:dyDescent="0.25">
      <c r="A365" s="181" t="s">
        <v>1209</v>
      </c>
      <c r="B365" s="180">
        <v>2</v>
      </c>
      <c r="C365" s="186">
        <v>55.018219999999999</v>
      </c>
      <c r="D365" s="184">
        <v>2</v>
      </c>
      <c r="E365" s="192"/>
    </row>
    <row r="366" spans="1:5" x14ac:dyDescent="0.25">
      <c r="A366" s="181" t="s">
        <v>1357</v>
      </c>
      <c r="B366" s="180">
        <v>2</v>
      </c>
      <c r="C366" s="186">
        <v>102.41698</v>
      </c>
      <c r="D366" s="184">
        <v>1</v>
      </c>
      <c r="E366" s="192"/>
    </row>
    <row r="367" spans="1:5" x14ac:dyDescent="0.25">
      <c r="A367" s="181" t="s">
        <v>1356</v>
      </c>
      <c r="B367" s="180">
        <v>2</v>
      </c>
      <c r="C367" s="186">
        <v>102.41698</v>
      </c>
      <c r="D367" s="184">
        <v>3</v>
      </c>
      <c r="E367" s="192"/>
    </row>
    <row r="368" spans="1:5" x14ac:dyDescent="0.25">
      <c r="A368" s="181" t="s">
        <v>1322</v>
      </c>
      <c r="B368" s="180">
        <v>1</v>
      </c>
      <c r="C368" s="186">
        <v>87.329440000000005</v>
      </c>
      <c r="D368" s="183">
        <v>1</v>
      </c>
      <c r="E368" s="192"/>
    </row>
    <row r="369" spans="1:5" x14ac:dyDescent="0.25">
      <c r="A369" s="181" t="s">
        <v>1318</v>
      </c>
      <c r="B369" s="180">
        <v>2</v>
      </c>
      <c r="C369" s="186">
        <v>43.664720000000003</v>
      </c>
      <c r="D369" s="184">
        <v>1</v>
      </c>
      <c r="E369" s="192"/>
    </row>
    <row r="370" spans="1:5" x14ac:dyDescent="0.25">
      <c r="A370" s="181" t="s">
        <v>1318</v>
      </c>
      <c r="B370" s="180">
        <v>1</v>
      </c>
      <c r="C370" s="186">
        <v>87.329440000000005</v>
      </c>
      <c r="D370" s="183">
        <v>2</v>
      </c>
      <c r="E370" s="192"/>
    </row>
    <row r="371" spans="1:5" x14ac:dyDescent="0.25">
      <c r="A371" s="181" t="s">
        <v>1320</v>
      </c>
      <c r="B371" s="180">
        <v>1</v>
      </c>
      <c r="C371" s="186">
        <v>87.329440000000005</v>
      </c>
      <c r="D371" s="183">
        <v>2</v>
      </c>
      <c r="E371" s="192"/>
    </row>
    <row r="372" spans="1:5" x14ac:dyDescent="0.25">
      <c r="A372" s="181" t="s">
        <v>1437</v>
      </c>
      <c r="B372" s="180">
        <v>3</v>
      </c>
      <c r="C372" s="186">
        <v>40.928666666666665</v>
      </c>
      <c r="D372" s="183">
        <v>1</v>
      </c>
      <c r="E372" s="192"/>
    </row>
    <row r="373" spans="1:5" x14ac:dyDescent="0.25">
      <c r="A373" s="178" t="s">
        <v>1591</v>
      </c>
      <c r="B373" s="180">
        <v>1</v>
      </c>
      <c r="C373" s="186">
        <v>140.74976000000001</v>
      </c>
      <c r="D373" s="182">
        <v>1</v>
      </c>
      <c r="E373" s="192"/>
    </row>
    <row r="374" spans="1:5" x14ac:dyDescent="0.25">
      <c r="A374" s="181" t="s">
        <v>2828</v>
      </c>
      <c r="B374" s="180">
        <v>2</v>
      </c>
      <c r="C374" s="186">
        <v>74.277119999999996</v>
      </c>
      <c r="D374" s="187">
        <v>1</v>
      </c>
      <c r="E374" s="192"/>
    </row>
    <row r="375" spans="1:5" x14ac:dyDescent="0.25">
      <c r="A375" s="181" t="s">
        <v>1696</v>
      </c>
      <c r="B375" s="180">
        <v>2</v>
      </c>
      <c r="C375" s="186">
        <v>84.840079999999986</v>
      </c>
      <c r="D375" s="184">
        <v>1</v>
      </c>
      <c r="E375" s="192"/>
    </row>
    <row r="376" spans="1:5" x14ac:dyDescent="0.25">
      <c r="A376" s="181" t="s">
        <v>1713</v>
      </c>
      <c r="B376" s="180">
        <v>1</v>
      </c>
      <c r="C376" s="186">
        <v>169.68015999999997</v>
      </c>
      <c r="D376" s="182">
        <v>1</v>
      </c>
      <c r="E376" s="192"/>
    </row>
    <row r="377" spans="1:5" x14ac:dyDescent="0.25">
      <c r="A377" s="178" t="s">
        <v>1670</v>
      </c>
      <c r="B377" s="180">
        <v>1</v>
      </c>
      <c r="C377" s="186">
        <v>165.74428</v>
      </c>
      <c r="D377" s="182">
        <v>10</v>
      </c>
      <c r="E377" s="192"/>
    </row>
    <row r="378" spans="1:5" x14ac:dyDescent="0.25">
      <c r="A378" s="181" t="s">
        <v>2602</v>
      </c>
      <c r="B378" s="180">
        <v>2</v>
      </c>
      <c r="C378" s="186">
        <v>26.676519999999996</v>
      </c>
      <c r="D378" s="184">
        <v>5</v>
      </c>
      <c r="E378" s="192"/>
    </row>
    <row r="379" spans="1:5" x14ac:dyDescent="0.25">
      <c r="A379" s="181" t="s">
        <v>2658</v>
      </c>
      <c r="B379" s="180">
        <v>2</v>
      </c>
      <c r="C379" s="186">
        <v>26.676519999999996</v>
      </c>
      <c r="D379" s="184">
        <v>4</v>
      </c>
      <c r="E379" s="192"/>
    </row>
    <row r="380" spans="1:5" x14ac:dyDescent="0.25">
      <c r="A380" s="178" t="s">
        <v>1675</v>
      </c>
      <c r="B380" s="180">
        <v>1</v>
      </c>
      <c r="C380" s="186">
        <v>184.8518</v>
      </c>
      <c r="D380" s="182">
        <v>20</v>
      </c>
      <c r="E380" s="192"/>
    </row>
    <row r="381" spans="1:5" x14ac:dyDescent="0.25">
      <c r="A381" s="179" t="s">
        <v>2232</v>
      </c>
      <c r="B381" s="180">
        <v>2</v>
      </c>
      <c r="C381" s="186">
        <v>76.514179999999996</v>
      </c>
      <c r="D381" s="185">
        <v>2</v>
      </c>
      <c r="E381" s="192"/>
    </row>
    <row r="382" spans="1:5" x14ac:dyDescent="0.25">
      <c r="A382" s="178" t="s">
        <v>2200</v>
      </c>
      <c r="B382" s="180">
        <v>1</v>
      </c>
      <c r="C382" s="186">
        <v>146.334</v>
      </c>
      <c r="D382" s="182">
        <v>33</v>
      </c>
      <c r="E382" s="192"/>
    </row>
    <row r="383" spans="1:5" x14ac:dyDescent="0.25">
      <c r="A383" s="181" t="s">
        <v>2517</v>
      </c>
      <c r="B383" s="180">
        <v>2</v>
      </c>
      <c r="C383" s="186">
        <v>68.457400000000007</v>
      </c>
      <c r="D383" s="184">
        <v>2</v>
      </c>
      <c r="E383" s="192"/>
    </row>
    <row r="384" spans="1:5" x14ac:dyDescent="0.25">
      <c r="A384" s="178" t="s">
        <v>2240</v>
      </c>
      <c r="B384" s="180">
        <v>1</v>
      </c>
      <c r="C384" s="186">
        <v>146.334</v>
      </c>
      <c r="D384" s="182">
        <v>1</v>
      </c>
      <c r="E384" s="192"/>
    </row>
    <row r="385" spans="1:5" x14ac:dyDescent="0.25">
      <c r="A385" s="181" t="s">
        <v>2487</v>
      </c>
      <c r="B385" s="180">
        <v>1</v>
      </c>
      <c r="C385" s="186">
        <v>256.06768</v>
      </c>
      <c r="D385" s="183">
        <v>1</v>
      </c>
      <c r="E385" s="192"/>
    </row>
    <row r="386" spans="1:5" x14ac:dyDescent="0.25">
      <c r="A386" s="181" t="s">
        <v>2785</v>
      </c>
      <c r="B386" s="180">
        <v>1</v>
      </c>
      <c r="C386" s="186">
        <v>47.095999999999997</v>
      </c>
      <c r="D386" s="183">
        <v>1</v>
      </c>
      <c r="E386" s="192"/>
    </row>
    <row r="387" spans="1:5" x14ac:dyDescent="0.25">
      <c r="A387" s="181" t="s">
        <v>2511</v>
      </c>
      <c r="B387" s="180">
        <v>2</v>
      </c>
      <c r="C387" s="186">
        <v>31.470220000000001</v>
      </c>
      <c r="D387" s="184">
        <v>1</v>
      </c>
      <c r="E387" s="192"/>
    </row>
    <row r="388" spans="1:5" x14ac:dyDescent="0.25">
      <c r="A388" s="181" t="s">
        <v>2485</v>
      </c>
      <c r="B388" s="180">
        <v>1</v>
      </c>
      <c r="C388" s="186">
        <v>47.533320000000003</v>
      </c>
      <c r="D388" s="183">
        <v>1</v>
      </c>
      <c r="E388" s="192"/>
    </row>
    <row r="389" spans="1:5" x14ac:dyDescent="0.25">
      <c r="A389" s="181" t="s">
        <v>2484</v>
      </c>
      <c r="B389" s="180">
        <v>1</v>
      </c>
      <c r="C389" s="186">
        <v>101.35731999999999</v>
      </c>
      <c r="D389" s="183">
        <v>1</v>
      </c>
      <c r="E389" s="192"/>
    </row>
    <row r="390" spans="1:5" x14ac:dyDescent="0.25">
      <c r="A390" s="181" t="s">
        <v>2342</v>
      </c>
      <c r="B390" s="180">
        <v>2</v>
      </c>
      <c r="C390" s="186">
        <v>61.359359999999995</v>
      </c>
      <c r="D390" s="185">
        <v>2</v>
      </c>
      <c r="E390" s="192"/>
    </row>
    <row r="391" spans="1:5" x14ac:dyDescent="0.25">
      <c r="A391" s="181" t="s">
        <v>2187</v>
      </c>
      <c r="B391" s="180">
        <v>1</v>
      </c>
      <c r="C391" s="186">
        <v>105.49503999999999</v>
      </c>
      <c r="D391" s="183">
        <v>3</v>
      </c>
      <c r="E391" s="192"/>
    </row>
    <row r="392" spans="1:5" x14ac:dyDescent="0.25">
      <c r="A392" s="178" t="s">
        <v>2185</v>
      </c>
      <c r="B392" s="180">
        <v>1</v>
      </c>
      <c r="C392" s="186">
        <v>105.49503999999999</v>
      </c>
      <c r="D392" s="182">
        <v>14</v>
      </c>
      <c r="E392" s="192"/>
    </row>
    <row r="393" spans="1:5" x14ac:dyDescent="0.25">
      <c r="A393" s="181" t="s">
        <v>2488</v>
      </c>
      <c r="B393" s="180">
        <v>1</v>
      </c>
      <c r="C393" s="186">
        <v>308.74791999999997</v>
      </c>
      <c r="D393" s="183">
        <v>1</v>
      </c>
      <c r="E393" s="192"/>
    </row>
    <row r="394" spans="1:5" x14ac:dyDescent="0.25">
      <c r="A394" s="181" t="s">
        <v>2621</v>
      </c>
      <c r="B394" s="180">
        <v>1</v>
      </c>
      <c r="C394" s="186">
        <v>91.736279999999994</v>
      </c>
      <c r="D394" s="183">
        <v>19</v>
      </c>
      <c r="E394" s="192"/>
    </row>
    <row r="395" spans="1:5" x14ac:dyDescent="0.25">
      <c r="A395" s="181" t="s">
        <v>2620</v>
      </c>
      <c r="B395" s="180">
        <v>1</v>
      </c>
      <c r="C395" s="186">
        <v>91.736279999999994</v>
      </c>
      <c r="D395" s="183">
        <v>19</v>
      </c>
      <c r="E395" s="192"/>
    </row>
    <row r="396" spans="1:5" x14ac:dyDescent="0.25">
      <c r="A396" s="181" t="s">
        <v>2619</v>
      </c>
      <c r="B396" s="180">
        <v>1</v>
      </c>
      <c r="C396" s="186">
        <v>91.736279999999994</v>
      </c>
      <c r="D396" s="183">
        <v>20</v>
      </c>
      <c r="E396" s="192"/>
    </row>
    <row r="397" spans="1:5" x14ac:dyDescent="0.25">
      <c r="A397" s="181" t="s">
        <v>2618</v>
      </c>
      <c r="B397" s="180">
        <v>2</v>
      </c>
      <c r="C397" s="186">
        <v>45.868139999999997</v>
      </c>
      <c r="D397" s="184">
        <v>1</v>
      </c>
      <c r="E397" s="192"/>
    </row>
    <row r="398" spans="1:5" x14ac:dyDescent="0.25">
      <c r="A398" s="181" t="s">
        <v>2618</v>
      </c>
      <c r="B398" s="180">
        <v>1</v>
      </c>
      <c r="C398" s="186">
        <v>91.736279999999994</v>
      </c>
      <c r="D398" s="183">
        <v>21</v>
      </c>
      <c r="E398" s="192"/>
    </row>
    <row r="399" spans="1:5" x14ac:dyDescent="0.25">
      <c r="A399" s="181" t="s">
        <v>2491</v>
      </c>
      <c r="B399" s="180">
        <v>1</v>
      </c>
      <c r="C399" s="186">
        <v>137.4194</v>
      </c>
      <c r="D399" s="183">
        <v>26</v>
      </c>
      <c r="E399" s="192"/>
    </row>
    <row r="400" spans="1:5" x14ac:dyDescent="0.25">
      <c r="A400" s="181" t="s">
        <v>2490</v>
      </c>
      <c r="B400" s="180">
        <v>1</v>
      </c>
      <c r="C400" s="186">
        <v>137.4194</v>
      </c>
      <c r="D400" s="183">
        <v>25</v>
      </c>
      <c r="E400" s="192"/>
    </row>
    <row r="401" spans="1:5" x14ac:dyDescent="0.25">
      <c r="A401" s="181" t="s">
        <v>2489</v>
      </c>
      <c r="B401" s="180">
        <v>1</v>
      </c>
      <c r="C401" s="186">
        <v>137.4194</v>
      </c>
      <c r="D401" s="183">
        <v>26</v>
      </c>
      <c r="E401" s="192"/>
    </row>
    <row r="402" spans="1:5" x14ac:dyDescent="0.25">
      <c r="A402" s="181" t="s">
        <v>2831</v>
      </c>
      <c r="B402" s="180">
        <v>2</v>
      </c>
      <c r="C402" s="186">
        <v>68.709699999999998</v>
      </c>
      <c r="D402" s="187">
        <v>7</v>
      </c>
      <c r="E402" s="192"/>
    </row>
    <row r="403" spans="1:5" x14ac:dyDescent="0.25">
      <c r="A403" s="181" t="s">
        <v>2656</v>
      </c>
      <c r="B403" s="180">
        <v>2</v>
      </c>
      <c r="C403" s="186">
        <v>52.629779999999997</v>
      </c>
      <c r="D403" s="184">
        <v>1</v>
      </c>
      <c r="E403" s="192"/>
    </row>
    <row r="404" spans="1:5" x14ac:dyDescent="0.25">
      <c r="A404" s="178" t="s">
        <v>2656</v>
      </c>
      <c r="B404" s="180">
        <v>1</v>
      </c>
      <c r="C404" s="186">
        <v>108.01804</v>
      </c>
      <c r="D404" s="182">
        <v>29</v>
      </c>
      <c r="E404" s="192"/>
    </row>
    <row r="405" spans="1:5" x14ac:dyDescent="0.25">
      <c r="A405" s="181" t="s">
        <v>20</v>
      </c>
      <c r="B405" s="180">
        <v>2</v>
      </c>
      <c r="C405" s="186">
        <v>83.090800000000002</v>
      </c>
      <c r="D405" s="184">
        <v>5</v>
      </c>
      <c r="E405" s="192"/>
    </row>
    <row r="406" spans="1:5" x14ac:dyDescent="0.25">
      <c r="A406" s="181" t="s">
        <v>20</v>
      </c>
      <c r="B406" s="180">
        <v>1</v>
      </c>
      <c r="C406" s="186">
        <v>166.1816</v>
      </c>
      <c r="D406" s="183">
        <v>10</v>
      </c>
      <c r="E406" s="192"/>
    </row>
    <row r="407" spans="1:5" x14ac:dyDescent="0.25">
      <c r="A407" s="181" t="s">
        <v>874</v>
      </c>
      <c r="B407" s="180">
        <v>2</v>
      </c>
      <c r="C407" s="186">
        <v>101.29003999999999</v>
      </c>
      <c r="D407" s="184">
        <v>4</v>
      </c>
      <c r="E407" s="192"/>
    </row>
    <row r="408" spans="1:5" x14ac:dyDescent="0.25">
      <c r="A408" s="181" t="s">
        <v>22</v>
      </c>
      <c r="B408" s="180">
        <v>1</v>
      </c>
      <c r="C408" s="186">
        <v>166.1816</v>
      </c>
      <c r="D408" s="183">
        <v>4</v>
      </c>
      <c r="E408" s="192"/>
    </row>
    <row r="409" spans="1:5" x14ac:dyDescent="0.25">
      <c r="A409" s="181" t="s">
        <v>22</v>
      </c>
      <c r="B409" s="180">
        <v>2</v>
      </c>
      <c r="C409" s="186">
        <v>83.090800000000002</v>
      </c>
      <c r="D409" s="184">
        <v>17</v>
      </c>
      <c r="E409" s="192"/>
    </row>
    <row r="410" spans="1:5" x14ac:dyDescent="0.25">
      <c r="A410" s="181" t="s">
        <v>202</v>
      </c>
      <c r="B410" s="180">
        <v>1</v>
      </c>
      <c r="C410" s="186">
        <v>166.1816</v>
      </c>
      <c r="D410" s="183">
        <v>7</v>
      </c>
      <c r="E410" s="192"/>
    </row>
    <row r="411" spans="1:5" x14ac:dyDescent="0.25">
      <c r="A411" s="181" t="s">
        <v>202</v>
      </c>
      <c r="B411" s="180">
        <v>2</v>
      </c>
      <c r="C411" s="186">
        <v>101.29003999999999</v>
      </c>
      <c r="D411" s="184">
        <v>18</v>
      </c>
      <c r="E411" s="192"/>
    </row>
    <row r="412" spans="1:5" x14ac:dyDescent="0.25">
      <c r="A412" s="181" t="s">
        <v>201</v>
      </c>
      <c r="B412" s="180">
        <v>1</v>
      </c>
      <c r="C412" s="186">
        <v>166.1816</v>
      </c>
      <c r="D412" s="183">
        <v>6</v>
      </c>
      <c r="E412" s="192"/>
    </row>
    <row r="413" spans="1:5" x14ac:dyDescent="0.25">
      <c r="A413" s="181" t="s">
        <v>201</v>
      </c>
      <c r="B413" s="180">
        <v>2</v>
      </c>
      <c r="C413" s="186">
        <v>83.090800000000002</v>
      </c>
      <c r="D413" s="184">
        <v>16</v>
      </c>
      <c r="E413" s="192"/>
    </row>
    <row r="414" spans="1:5" x14ac:dyDescent="0.25">
      <c r="A414" s="181" t="s">
        <v>21</v>
      </c>
      <c r="B414" s="180">
        <v>2</v>
      </c>
      <c r="C414" s="186">
        <v>83.090800000000002</v>
      </c>
      <c r="D414" s="184">
        <v>22</v>
      </c>
      <c r="E414" s="192"/>
    </row>
    <row r="415" spans="1:5" x14ac:dyDescent="0.25">
      <c r="A415" s="181" t="s">
        <v>21</v>
      </c>
      <c r="B415" s="180">
        <v>1</v>
      </c>
      <c r="C415" s="186">
        <v>166.1816</v>
      </c>
      <c r="D415" s="183">
        <v>23</v>
      </c>
      <c r="E415" s="192"/>
    </row>
    <row r="416" spans="1:5" x14ac:dyDescent="0.25">
      <c r="A416" s="181" t="s">
        <v>24</v>
      </c>
      <c r="B416" s="180">
        <v>2</v>
      </c>
      <c r="C416" s="186">
        <v>117.57180000000001</v>
      </c>
      <c r="D416" s="185">
        <v>36</v>
      </c>
      <c r="E416" s="192"/>
    </row>
    <row r="417" spans="1:5" x14ac:dyDescent="0.25">
      <c r="A417" s="181" t="s">
        <v>24</v>
      </c>
      <c r="B417" s="180">
        <v>1</v>
      </c>
      <c r="C417" s="186">
        <v>166.1816</v>
      </c>
      <c r="D417" s="183">
        <v>24</v>
      </c>
      <c r="E417" s="192"/>
    </row>
    <row r="418" spans="1:5" x14ac:dyDescent="0.25">
      <c r="A418" s="181" t="s">
        <v>1503</v>
      </c>
      <c r="B418" s="180">
        <v>2</v>
      </c>
      <c r="C418" s="186">
        <v>78.498940000000005</v>
      </c>
      <c r="D418" s="184">
        <v>2</v>
      </c>
      <c r="E418" s="192"/>
    </row>
    <row r="419" spans="1:5" x14ac:dyDescent="0.25">
      <c r="A419" s="181" t="s">
        <v>1120</v>
      </c>
      <c r="B419" s="180">
        <v>1</v>
      </c>
      <c r="C419" s="186">
        <v>156.99788000000001</v>
      </c>
      <c r="D419" s="183">
        <v>2</v>
      </c>
      <c r="E419" s="192"/>
    </row>
    <row r="420" spans="1:5" x14ac:dyDescent="0.25">
      <c r="A420" s="178" t="s">
        <v>1120</v>
      </c>
      <c r="B420" s="180">
        <v>2</v>
      </c>
      <c r="C420" s="186">
        <v>97.219599999999986</v>
      </c>
      <c r="D420" s="184">
        <v>8</v>
      </c>
      <c r="E420" s="192"/>
    </row>
    <row r="421" spans="1:5" x14ac:dyDescent="0.25">
      <c r="A421" s="181" t="s">
        <v>2302</v>
      </c>
      <c r="B421" s="180">
        <v>2</v>
      </c>
      <c r="C421" s="186">
        <v>65.480260000000001</v>
      </c>
      <c r="D421" s="184">
        <v>1</v>
      </c>
      <c r="E421" s="192"/>
    </row>
    <row r="422" spans="1:5" x14ac:dyDescent="0.25">
      <c r="A422" s="181" t="s">
        <v>183</v>
      </c>
      <c r="B422" s="180">
        <v>2</v>
      </c>
      <c r="C422" s="186">
        <v>87.665839999999989</v>
      </c>
      <c r="D422" s="184">
        <v>1</v>
      </c>
      <c r="E422" s="192"/>
    </row>
    <row r="423" spans="1:5" x14ac:dyDescent="0.25">
      <c r="A423" s="181" t="s">
        <v>2534</v>
      </c>
      <c r="B423" s="180">
        <v>1</v>
      </c>
      <c r="C423" s="186">
        <v>160.46280000000002</v>
      </c>
      <c r="D423" s="183">
        <v>1</v>
      </c>
      <c r="E423" s="192"/>
    </row>
    <row r="424" spans="1:5" x14ac:dyDescent="0.25">
      <c r="A424" s="181" t="s">
        <v>2534</v>
      </c>
      <c r="B424" s="180">
        <v>2</v>
      </c>
      <c r="C424" s="186">
        <v>80.231400000000008</v>
      </c>
      <c r="D424" s="184">
        <v>7</v>
      </c>
      <c r="E424" s="192"/>
    </row>
    <row r="425" spans="1:5" x14ac:dyDescent="0.25">
      <c r="A425" s="181" t="s">
        <v>472</v>
      </c>
      <c r="B425" s="180">
        <v>2</v>
      </c>
      <c r="C425" s="186">
        <v>80.231400000000008</v>
      </c>
      <c r="D425" s="184">
        <v>8</v>
      </c>
      <c r="E425" s="192"/>
    </row>
    <row r="426" spans="1:5" x14ac:dyDescent="0.25">
      <c r="A426" s="181" t="s">
        <v>2826</v>
      </c>
      <c r="B426" s="180">
        <v>2</v>
      </c>
      <c r="C426" s="186">
        <v>110.62513999999999</v>
      </c>
      <c r="D426" s="187">
        <v>2</v>
      </c>
      <c r="E426" s="192"/>
    </row>
    <row r="427" spans="1:5" x14ac:dyDescent="0.25">
      <c r="A427" s="181" t="s">
        <v>1062</v>
      </c>
      <c r="B427" s="180">
        <v>1</v>
      </c>
      <c r="C427" s="186">
        <v>106.30240000000001</v>
      </c>
      <c r="D427" s="183">
        <v>2</v>
      </c>
      <c r="E427" s="192"/>
    </row>
    <row r="428" spans="1:5" x14ac:dyDescent="0.25">
      <c r="A428" s="181" t="s">
        <v>70</v>
      </c>
      <c r="B428" s="180">
        <v>1</v>
      </c>
      <c r="C428" s="186">
        <v>429.07819999999998</v>
      </c>
      <c r="D428" s="183">
        <v>1</v>
      </c>
      <c r="E428" s="192"/>
    </row>
    <row r="429" spans="1:5" x14ac:dyDescent="0.25">
      <c r="A429" s="181" t="s">
        <v>68</v>
      </c>
      <c r="B429" s="180">
        <v>1</v>
      </c>
      <c r="C429" s="186">
        <v>429.07819999999998</v>
      </c>
      <c r="D429" s="183">
        <v>2</v>
      </c>
      <c r="E429" s="192"/>
    </row>
    <row r="430" spans="1:5" x14ac:dyDescent="0.25">
      <c r="A430" s="181" t="s">
        <v>71</v>
      </c>
      <c r="B430" s="180">
        <v>1</v>
      </c>
      <c r="C430" s="186">
        <v>429.07819999999998</v>
      </c>
      <c r="D430" s="183">
        <v>1</v>
      </c>
      <c r="E430" s="192"/>
    </row>
    <row r="431" spans="1:5" x14ac:dyDescent="0.25">
      <c r="A431" s="181" t="s">
        <v>69</v>
      </c>
      <c r="B431" s="180">
        <v>1</v>
      </c>
      <c r="C431" s="186">
        <v>429.07819999999998</v>
      </c>
      <c r="D431" s="183">
        <v>2</v>
      </c>
      <c r="E431" s="192"/>
    </row>
    <row r="432" spans="1:5" x14ac:dyDescent="0.25">
      <c r="A432" s="181" t="s">
        <v>716</v>
      </c>
      <c r="B432" s="180">
        <v>1</v>
      </c>
      <c r="C432" s="186">
        <v>56.851599999999991</v>
      </c>
      <c r="D432" s="183">
        <v>1</v>
      </c>
      <c r="E432" s="192"/>
    </row>
    <row r="433" spans="1:5" x14ac:dyDescent="0.25">
      <c r="A433" s="181" t="s">
        <v>727</v>
      </c>
      <c r="B433" s="180">
        <v>1</v>
      </c>
      <c r="C433" s="186">
        <v>56.851599999999991</v>
      </c>
      <c r="D433" s="183">
        <v>2</v>
      </c>
      <c r="E433" s="192"/>
    </row>
    <row r="434" spans="1:5" x14ac:dyDescent="0.25">
      <c r="A434" s="181" t="s">
        <v>670</v>
      </c>
      <c r="B434" s="180">
        <v>1</v>
      </c>
      <c r="C434" s="186">
        <v>65.026119999999992</v>
      </c>
      <c r="D434" s="183">
        <v>2</v>
      </c>
      <c r="E434" s="192"/>
    </row>
    <row r="435" spans="1:5" x14ac:dyDescent="0.25">
      <c r="A435" s="181" t="s">
        <v>673</v>
      </c>
      <c r="B435" s="180">
        <v>1</v>
      </c>
      <c r="C435" s="186">
        <v>65.026119999999992</v>
      </c>
      <c r="D435" s="183">
        <v>1</v>
      </c>
      <c r="E435" s="192"/>
    </row>
    <row r="436" spans="1:5" x14ac:dyDescent="0.25">
      <c r="A436" s="181" t="s">
        <v>675</v>
      </c>
      <c r="B436" s="180">
        <v>1</v>
      </c>
      <c r="C436" s="186">
        <v>65.026119999999992</v>
      </c>
      <c r="D436" s="183">
        <v>1</v>
      </c>
      <c r="E436" s="192"/>
    </row>
    <row r="437" spans="1:5" x14ac:dyDescent="0.25">
      <c r="A437" s="181" t="s">
        <v>1331</v>
      </c>
      <c r="B437" s="180">
        <v>1</v>
      </c>
      <c r="C437" s="186">
        <v>83.830880000000008</v>
      </c>
      <c r="D437" s="183">
        <v>5</v>
      </c>
      <c r="E437" s="192"/>
    </row>
    <row r="438" spans="1:5" x14ac:dyDescent="0.25">
      <c r="A438" s="181" t="s">
        <v>1328</v>
      </c>
      <c r="B438" s="180">
        <v>2</v>
      </c>
      <c r="C438" s="186">
        <v>41.915440000000004</v>
      </c>
      <c r="D438" s="184">
        <v>1</v>
      </c>
      <c r="E438" s="192"/>
    </row>
    <row r="439" spans="1:5" x14ac:dyDescent="0.25">
      <c r="A439" s="181" t="s">
        <v>1328</v>
      </c>
      <c r="B439" s="180">
        <v>1</v>
      </c>
      <c r="C439" s="186">
        <v>83.830880000000008</v>
      </c>
      <c r="D439" s="183">
        <v>2</v>
      </c>
      <c r="E439" s="192"/>
    </row>
    <row r="440" spans="1:5" x14ac:dyDescent="0.25">
      <c r="A440" s="181" t="s">
        <v>2340</v>
      </c>
      <c r="B440" s="180">
        <v>2</v>
      </c>
      <c r="C440" s="186">
        <v>6.8120999999999992</v>
      </c>
      <c r="D440" s="185">
        <v>314</v>
      </c>
      <c r="E440" s="192"/>
    </row>
    <row r="441" spans="1:5" x14ac:dyDescent="0.25">
      <c r="A441" s="181" t="s">
        <v>98</v>
      </c>
      <c r="B441" s="180">
        <v>1</v>
      </c>
      <c r="C441" s="186">
        <v>7.030759999999999</v>
      </c>
      <c r="D441" s="183">
        <v>1</v>
      </c>
      <c r="E441" s="192"/>
    </row>
    <row r="442" spans="1:5" x14ac:dyDescent="0.25">
      <c r="A442" s="181" t="s">
        <v>2093</v>
      </c>
      <c r="B442" s="180">
        <v>2</v>
      </c>
      <c r="C442" s="186">
        <v>76.766480000000001</v>
      </c>
      <c r="D442" s="184">
        <v>2</v>
      </c>
      <c r="E442" s="192"/>
    </row>
    <row r="443" spans="1:5" x14ac:dyDescent="0.25">
      <c r="A443" s="181" t="s">
        <v>1012</v>
      </c>
      <c r="B443" s="180">
        <v>2</v>
      </c>
      <c r="C443" s="186">
        <v>76.766480000000001</v>
      </c>
      <c r="D443" s="184">
        <v>1</v>
      </c>
      <c r="E443" s="192"/>
    </row>
    <row r="444" spans="1:5" x14ac:dyDescent="0.25">
      <c r="A444" s="181" t="s">
        <v>193</v>
      </c>
      <c r="B444" s="180">
        <v>2</v>
      </c>
      <c r="C444" s="186">
        <v>75.841380000000001</v>
      </c>
      <c r="D444" s="184">
        <v>4</v>
      </c>
      <c r="E444" s="192"/>
    </row>
    <row r="445" spans="1:5" x14ac:dyDescent="0.25">
      <c r="A445" s="181" t="s">
        <v>1448</v>
      </c>
      <c r="B445" s="180">
        <v>1</v>
      </c>
      <c r="C445" s="186">
        <v>111.61752</v>
      </c>
      <c r="D445" s="183">
        <v>1</v>
      </c>
      <c r="E445" s="192"/>
    </row>
    <row r="446" spans="1:5" x14ac:dyDescent="0.25">
      <c r="A446" s="181" t="s">
        <v>1469</v>
      </c>
      <c r="B446" s="180">
        <v>2</v>
      </c>
      <c r="C446" s="186">
        <v>55.808759999999999</v>
      </c>
      <c r="D446" s="184">
        <v>1</v>
      </c>
      <c r="E446" s="192"/>
    </row>
    <row r="447" spans="1:5" x14ac:dyDescent="0.25">
      <c r="A447" s="181" t="s">
        <v>921</v>
      </c>
      <c r="B447" s="180">
        <v>2</v>
      </c>
      <c r="C447" s="186">
        <v>55.808759999999999</v>
      </c>
      <c r="D447" s="184">
        <v>1</v>
      </c>
      <c r="E447" s="192"/>
    </row>
    <row r="448" spans="1:5" x14ac:dyDescent="0.25">
      <c r="A448" s="181" t="s">
        <v>927</v>
      </c>
      <c r="B448" s="180">
        <v>1</v>
      </c>
      <c r="C448" s="186">
        <v>110.5074</v>
      </c>
      <c r="D448" s="183">
        <v>4</v>
      </c>
      <c r="E448" s="192"/>
    </row>
    <row r="449" spans="1:5" x14ac:dyDescent="0.25">
      <c r="A449" s="181" t="s">
        <v>858</v>
      </c>
      <c r="B449" s="180">
        <v>1</v>
      </c>
      <c r="C449" s="186">
        <v>109.63276</v>
      </c>
      <c r="D449" s="183">
        <v>3</v>
      </c>
      <c r="E449" s="192"/>
    </row>
    <row r="450" spans="1:5" x14ac:dyDescent="0.25">
      <c r="A450" s="181" t="s">
        <v>861</v>
      </c>
      <c r="B450" s="180">
        <v>1</v>
      </c>
      <c r="C450" s="186">
        <v>110.5074</v>
      </c>
      <c r="D450" s="183">
        <v>3</v>
      </c>
      <c r="E450" s="192"/>
    </row>
    <row r="451" spans="1:5" x14ac:dyDescent="0.25">
      <c r="A451" s="181" t="s">
        <v>1444</v>
      </c>
      <c r="B451" s="180">
        <v>1</v>
      </c>
      <c r="C451" s="186">
        <v>111.61752</v>
      </c>
      <c r="D451" s="183">
        <v>2</v>
      </c>
      <c r="E451" s="192"/>
    </row>
    <row r="452" spans="1:5" x14ac:dyDescent="0.25">
      <c r="A452" s="181" t="s">
        <v>1444</v>
      </c>
      <c r="B452" s="180">
        <v>2</v>
      </c>
      <c r="C452" s="186">
        <v>50.661839999999998</v>
      </c>
      <c r="D452" s="184">
        <v>2</v>
      </c>
      <c r="E452" s="192"/>
    </row>
    <row r="453" spans="1:5" x14ac:dyDescent="0.25">
      <c r="A453" s="181" t="s">
        <v>575</v>
      </c>
      <c r="B453" s="180">
        <v>2</v>
      </c>
      <c r="C453" s="186">
        <v>54.732279999999996</v>
      </c>
      <c r="D453" s="184">
        <v>2</v>
      </c>
      <c r="E453" s="192"/>
    </row>
    <row r="454" spans="1:5" x14ac:dyDescent="0.25">
      <c r="A454" s="181" t="s">
        <v>923</v>
      </c>
      <c r="B454" s="180">
        <v>2</v>
      </c>
      <c r="C454" s="186">
        <v>55.253700000000002</v>
      </c>
      <c r="D454" s="184">
        <v>1</v>
      </c>
      <c r="E454" s="192"/>
    </row>
    <row r="455" spans="1:5" x14ac:dyDescent="0.25">
      <c r="A455" s="181" t="s">
        <v>544</v>
      </c>
      <c r="B455" s="180">
        <v>2</v>
      </c>
      <c r="C455" s="186">
        <v>55.253700000000002</v>
      </c>
      <c r="D455" s="184">
        <v>2</v>
      </c>
      <c r="E455" s="192"/>
    </row>
    <row r="456" spans="1:5" x14ac:dyDescent="0.25">
      <c r="A456" s="181" t="s">
        <v>544</v>
      </c>
      <c r="B456" s="180">
        <v>1</v>
      </c>
      <c r="C456" s="186">
        <v>111.61752</v>
      </c>
      <c r="D456" s="183">
        <v>4</v>
      </c>
      <c r="E456" s="192"/>
    </row>
    <row r="457" spans="1:5" x14ac:dyDescent="0.25">
      <c r="A457" s="181" t="s">
        <v>953</v>
      </c>
      <c r="B457" s="180">
        <v>2</v>
      </c>
      <c r="C457" s="186">
        <v>89.986999999999995</v>
      </c>
      <c r="D457" s="184">
        <v>2</v>
      </c>
      <c r="E457" s="192"/>
    </row>
    <row r="458" spans="1:5" x14ac:dyDescent="0.25">
      <c r="A458" s="181" t="s">
        <v>484</v>
      </c>
      <c r="B458" s="180">
        <v>2</v>
      </c>
      <c r="C458" s="186">
        <v>89.986999999999995</v>
      </c>
      <c r="D458" s="184">
        <v>1</v>
      </c>
      <c r="E458" s="192"/>
    </row>
    <row r="459" spans="1:5" x14ac:dyDescent="0.25">
      <c r="A459" s="181" t="s">
        <v>919</v>
      </c>
      <c r="B459" s="180">
        <v>2</v>
      </c>
      <c r="C459" s="186">
        <v>89.986999999999995</v>
      </c>
      <c r="D459" s="184">
        <v>4</v>
      </c>
      <c r="E459" s="192"/>
    </row>
    <row r="460" spans="1:5" x14ac:dyDescent="0.25">
      <c r="A460" s="181" t="s">
        <v>931</v>
      </c>
      <c r="B460" s="180">
        <v>2</v>
      </c>
      <c r="C460" s="186">
        <v>89.986999999999995</v>
      </c>
      <c r="D460" s="184">
        <v>4</v>
      </c>
      <c r="E460" s="192"/>
    </row>
    <row r="461" spans="1:5" x14ac:dyDescent="0.25">
      <c r="A461" s="181" t="s">
        <v>931</v>
      </c>
      <c r="B461" s="180">
        <v>1</v>
      </c>
      <c r="C461" s="186">
        <v>181.31959999999998</v>
      </c>
      <c r="D461" s="183">
        <v>9</v>
      </c>
      <c r="E461" s="192"/>
    </row>
    <row r="462" spans="1:5" x14ac:dyDescent="0.25">
      <c r="A462" s="181" t="s">
        <v>2591</v>
      </c>
      <c r="B462" s="180">
        <v>2</v>
      </c>
      <c r="C462" s="186">
        <v>58.684979999999996</v>
      </c>
      <c r="D462" s="184">
        <v>8</v>
      </c>
      <c r="E462" s="192"/>
    </row>
    <row r="463" spans="1:5" x14ac:dyDescent="0.25">
      <c r="A463" s="181" t="s">
        <v>1392</v>
      </c>
      <c r="B463" s="180">
        <v>1</v>
      </c>
      <c r="C463" s="186">
        <v>89.549679999999995</v>
      </c>
      <c r="D463" s="183">
        <v>1</v>
      </c>
      <c r="E463" s="192"/>
    </row>
    <row r="464" spans="1:5" x14ac:dyDescent="0.25">
      <c r="A464" s="181" t="s">
        <v>2568</v>
      </c>
      <c r="B464" s="180">
        <v>1</v>
      </c>
      <c r="C464" s="186">
        <v>89.549679999999995</v>
      </c>
      <c r="D464" s="183">
        <v>1</v>
      </c>
      <c r="E464" s="192"/>
    </row>
    <row r="465" spans="1:5" x14ac:dyDescent="0.25">
      <c r="A465" s="181" t="s">
        <v>2811</v>
      </c>
      <c r="B465" s="180">
        <v>2</v>
      </c>
      <c r="C465" s="186">
        <v>50.796399999999998</v>
      </c>
      <c r="D465" s="184">
        <v>1</v>
      </c>
      <c r="E465" s="192"/>
    </row>
    <row r="466" spans="1:5" x14ac:dyDescent="0.25">
      <c r="A466" s="181" t="s">
        <v>1389</v>
      </c>
      <c r="B466" s="180">
        <v>1</v>
      </c>
      <c r="C466" s="186">
        <v>89.549679999999995</v>
      </c>
      <c r="D466" s="183">
        <v>1</v>
      </c>
      <c r="E466" s="192"/>
    </row>
    <row r="467" spans="1:5" x14ac:dyDescent="0.25">
      <c r="A467" s="179" t="s">
        <v>2231</v>
      </c>
      <c r="B467" s="180">
        <v>1</v>
      </c>
      <c r="C467" s="186">
        <v>39.426079999999999</v>
      </c>
      <c r="D467" s="182">
        <v>1</v>
      </c>
      <c r="E467" s="192"/>
    </row>
    <row r="468" spans="1:5" x14ac:dyDescent="0.25">
      <c r="A468" s="181" t="s">
        <v>1179</v>
      </c>
      <c r="B468" s="180">
        <v>2</v>
      </c>
      <c r="C468" s="186">
        <v>24.94406</v>
      </c>
      <c r="D468" s="184">
        <v>1</v>
      </c>
      <c r="E468" s="192"/>
    </row>
    <row r="469" spans="1:5" x14ac:dyDescent="0.25">
      <c r="A469" s="179" t="s">
        <v>2230</v>
      </c>
      <c r="B469" s="180">
        <v>1</v>
      </c>
      <c r="C469" s="186">
        <v>39.426079999999999</v>
      </c>
      <c r="D469" s="182">
        <v>1</v>
      </c>
      <c r="E469" s="192"/>
    </row>
    <row r="470" spans="1:5" x14ac:dyDescent="0.25">
      <c r="A470" s="181" t="s">
        <v>330</v>
      </c>
      <c r="B470" s="180">
        <v>1</v>
      </c>
      <c r="C470" s="186">
        <v>49.148039999999995</v>
      </c>
      <c r="D470" s="183">
        <v>2</v>
      </c>
      <c r="E470" s="192"/>
    </row>
    <row r="471" spans="1:5" x14ac:dyDescent="0.25">
      <c r="A471" s="181" t="s">
        <v>1659</v>
      </c>
      <c r="B471" s="180">
        <v>1</v>
      </c>
      <c r="C471" s="186">
        <v>47.331479999999999</v>
      </c>
      <c r="D471" s="183">
        <v>11</v>
      </c>
      <c r="E471" s="192"/>
    </row>
    <row r="472" spans="1:5" x14ac:dyDescent="0.25">
      <c r="A472" s="181" t="s">
        <v>433</v>
      </c>
      <c r="B472" s="180">
        <v>2</v>
      </c>
      <c r="C472" s="186">
        <v>109.33</v>
      </c>
      <c r="D472" s="184">
        <v>1</v>
      </c>
      <c r="E472" s="192"/>
    </row>
    <row r="473" spans="1:5" x14ac:dyDescent="0.25">
      <c r="A473" s="181" t="s">
        <v>42</v>
      </c>
      <c r="B473" s="180">
        <v>1</v>
      </c>
      <c r="C473" s="186">
        <v>49.148039999999995</v>
      </c>
      <c r="D473" s="183">
        <v>14</v>
      </c>
      <c r="E473" s="192"/>
    </row>
    <row r="474" spans="1:5" x14ac:dyDescent="0.25">
      <c r="A474" s="181" t="s">
        <v>129</v>
      </c>
      <c r="B474" s="180">
        <v>1</v>
      </c>
      <c r="C474" s="186">
        <v>63.882359999999991</v>
      </c>
      <c r="D474" s="183">
        <v>1</v>
      </c>
      <c r="E474" s="192"/>
    </row>
    <row r="475" spans="1:5" x14ac:dyDescent="0.25">
      <c r="A475" s="181" t="s">
        <v>1657</v>
      </c>
      <c r="B475" s="180">
        <v>1</v>
      </c>
      <c r="C475" s="186">
        <v>51.368279999999999</v>
      </c>
      <c r="D475" s="183">
        <v>2</v>
      </c>
      <c r="E475" s="192"/>
    </row>
    <row r="476" spans="1:5" x14ac:dyDescent="0.25">
      <c r="A476" s="181" t="s">
        <v>117</v>
      </c>
      <c r="B476" s="180">
        <v>1</v>
      </c>
      <c r="C476" s="186">
        <v>64.588799999999992</v>
      </c>
      <c r="D476" s="183">
        <v>1</v>
      </c>
      <c r="E476" s="192"/>
    </row>
    <row r="477" spans="1:5" x14ac:dyDescent="0.25">
      <c r="A477" s="181" t="s">
        <v>491</v>
      </c>
      <c r="B477" s="180">
        <v>1</v>
      </c>
      <c r="C477" s="186">
        <v>45.144880000000001</v>
      </c>
      <c r="D477" s="183">
        <v>1</v>
      </c>
      <c r="E477" s="192"/>
    </row>
    <row r="478" spans="1:5" x14ac:dyDescent="0.25">
      <c r="A478" s="181" t="s">
        <v>428</v>
      </c>
      <c r="B478" s="180">
        <v>1</v>
      </c>
      <c r="C478" s="186">
        <v>111.28111999999999</v>
      </c>
      <c r="D478" s="183">
        <v>1</v>
      </c>
      <c r="E478" s="192"/>
    </row>
    <row r="479" spans="1:5" x14ac:dyDescent="0.25">
      <c r="A479" s="181" t="s">
        <v>591</v>
      </c>
      <c r="B479" s="180">
        <v>1</v>
      </c>
      <c r="C479" s="186">
        <v>36.398479999999999</v>
      </c>
      <c r="D479" s="183">
        <v>1</v>
      </c>
      <c r="E479" s="192"/>
    </row>
    <row r="480" spans="1:5" x14ac:dyDescent="0.25">
      <c r="A480" s="181" t="s">
        <v>591</v>
      </c>
      <c r="B480" s="180">
        <v>2</v>
      </c>
      <c r="C480" s="186">
        <v>18.19924</v>
      </c>
      <c r="D480" s="184">
        <v>2</v>
      </c>
      <c r="E480" s="192"/>
    </row>
    <row r="481" spans="1:5" x14ac:dyDescent="0.25">
      <c r="A481" s="181" t="s">
        <v>590</v>
      </c>
      <c r="B481" s="180">
        <v>2</v>
      </c>
      <c r="C481" s="186">
        <v>18.19924</v>
      </c>
      <c r="D481" s="184">
        <v>5</v>
      </c>
      <c r="E481" s="192"/>
    </row>
    <row r="482" spans="1:5" x14ac:dyDescent="0.25">
      <c r="A482" s="181" t="s">
        <v>973</v>
      </c>
      <c r="B482" s="180">
        <v>1</v>
      </c>
      <c r="C482" s="186">
        <v>86.62299999999999</v>
      </c>
      <c r="D482" s="183">
        <v>1</v>
      </c>
      <c r="E482" s="192"/>
    </row>
    <row r="483" spans="1:5" x14ac:dyDescent="0.25">
      <c r="A483" s="181" t="s">
        <v>1719</v>
      </c>
      <c r="B483" s="180">
        <v>1</v>
      </c>
      <c r="C483" s="186">
        <v>86.62299999999999</v>
      </c>
      <c r="D483" s="183">
        <v>1</v>
      </c>
      <c r="E483" s="192"/>
    </row>
    <row r="484" spans="1:5" x14ac:dyDescent="0.25">
      <c r="A484" s="181" t="s">
        <v>1718</v>
      </c>
      <c r="B484" s="180">
        <v>1</v>
      </c>
      <c r="C484" s="186">
        <v>86.62299999999999</v>
      </c>
      <c r="D484" s="183">
        <v>2</v>
      </c>
      <c r="E484" s="192"/>
    </row>
    <row r="485" spans="1:5" x14ac:dyDescent="0.25">
      <c r="A485" s="181" t="s">
        <v>1481</v>
      </c>
      <c r="B485" s="180">
        <v>1</v>
      </c>
      <c r="C485" s="186">
        <v>128.63936000000001</v>
      </c>
      <c r="D485" s="183">
        <v>1</v>
      </c>
      <c r="E485" s="192"/>
    </row>
    <row r="486" spans="1:5" x14ac:dyDescent="0.25">
      <c r="A486" s="181" t="s">
        <v>2512</v>
      </c>
      <c r="B486" s="180">
        <v>2</v>
      </c>
      <c r="C486" s="186">
        <v>23.547999999999998</v>
      </c>
      <c r="D486" s="184">
        <v>2</v>
      </c>
      <c r="E486" s="192"/>
    </row>
    <row r="487" spans="1:5" x14ac:dyDescent="0.25">
      <c r="A487" s="181" t="s">
        <v>2613</v>
      </c>
      <c r="B487" s="180">
        <v>1</v>
      </c>
      <c r="C487" s="186">
        <v>81.005119999999991</v>
      </c>
      <c r="D487" s="183">
        <v>3</v>
      </c>
      <c r="E487" s="192"/>
    </row>
    <row r="488" spans="1:5" x14ac:dyDescent="0.25">
      <c r="A488" s="181" t="s">
        <v>2337</v>
      </c>
      <c r="B488" s="180">
        <v>2</v>
      </c>
      <c r="C488" s="186">
        <v>63.730979999999995</v>
      </c>
      <c r="D488" s="185">
        <v>2</v>
      </c>
      <c r="E488" s="192"/>
    </row>
    <row r="489" spans="1:5" x14ac:dyDescent="0.25">
      <c r="A489" s="181" t="s">
        <v>2579</v>
      </c>
      <c r="B489" s="180">
        <v>1</v>
      </c>
      <c r="C489" s="186">
        <v>81.005119999999991</v>
      </c>
      <c r="D489" s="183">
        <v>3</v>
      </c>
      <c r="E489" s="192"/>
    </row>
    <row r="490" spans="1:5" x14ac:dyDescent="0.25">
      <c r="A490" s="181" t="s">
        <v>2338</v>
      </c>
      <c r="B490" s="180">
        <v>2</v>
      </c>
      <c r="C490" s="186">
        <v>76.699200000000005</v>
      </c>
      <c r="D490" s="185">
        <v>2</v>
      </c>
      <c r="E490" s="192"/>
    </row>
    <row r="491" spans="1:5" x14ac:dyDescent="0.25">
      <c r="A491" s="181" t="s">
        <v>2339</v>
      </c>
      <c r="B491" s="180">
        <v>2</v>
      </c>
      <c r="C491" s="186">
        <v>76.699200000000005</v>
      </c>
      <c r="D491" s="185">
        <v>2</v>
      </c>
      <c r="E491" s="192"/>
    </row>
    <row r="492" spans="1:5" x14ac:dyDescent="0.25">
      <c r="A492" s="181" t="s">
        <v>2775</v>
      </c>
      <c r="B492" s="180">
        <v>2</v>
      </c>
      <c r="C492" s="186">
        <v>40.956699999999998</v>
      </c>
      <c r="D492" s="184">
        <v>2</v>
      </c>
      <c r="E492" s="192"/>
    </row>
    <row r="493" spans="1:5" x14ac:dyDescent="0.25">
      <c r="A493" s="181" t="s">
        <v>2288</v>
      </c>
      <c r="B493" s="180">
        <v>1</v>
      </c>
      <c r="C493" s="186">
        <v>68.457400000000007</v>
      </c>
      <c r="D493" s="183">
        <v>1</v>
      </c>
      <c r="E493" s="192"/>
    </row>
    <row r="494" spans="1:5" x14ac:dyDescent="0.25">
      <c r="A494" s="181" t="s">
        <v>2289</v>
      </c>
      <c r="B494" s="180">
        <v>1</v>
      </c>
      <c r="C494" s="186">
        <v>68.457400000000007</v>
      </c>
      <c r="D494" s="183">
        <v>1</v>
      </c>
      <c r="E494" s="192"/>
    </row>
    <row r="495" spans="1:5" x14ac:dyDescent="0.25">
      <c r="A495" s="181" t="s">
        <v>2290</v>
      </c>
      <c r="B495" s="180">
        <v>1</v>
      </c>
      <c r="C495" s="186">
        <v>68.457400000000007</v>
      </c>
      <c r="D495" s="183">
        <v>1</v>
      </c>
      <c r="E495" s="192"/>
    </row>
    <row r="496" spans="1:5" x14ac:dyDescent="0.25">
      <c r="A496" s="181" t="s">
        <v>2291</v>
      </c>
      <c r="B496" s="180">
        <v>1</v>
      </c>
      <c r="C496" s="186">
        <v>68.457400000000007</v>
      </c>
      <c r="D496" s="183">
        <v>1</v>
      </c>
      <c r="E496" s="192"/>
    </row>
    <row r="497" spans="1:5" x14ac:dyDescent="0.25">
      <c r="A497" s="181" t="s">
        <v>2292</v>
      </c>
      <c r="B497" s="180">
        <v>1</v>
      </c>
      <c r="C497" s="186">
        <v>68.457400000000007</v>
      </c>
      <c r="D497" s="183">
        <v>1</v>
      </c>
      <c r="E497" s="192"/>
    </row>
    <row r="498" spans="1:5" x14ac:dyDescent="0.25">
      <c r="A498" s="181" t="s">
        <v>303</v>
      </c>
      <c r="B498" s="180">
        <v>2</v>
      </c>
      <c r="C498" s="186">
        <v>32.14302</v>
      </c>
      <c r="D498" s="184">
        <v>2</v>
      </c>
      <c r="E498" s="192"/>
    </row>
    <row r="499" spans="1:5" x14ac:dyDescent="0.25">
      <c r="A499" s="181" t="s">
        <v>305</v>
      </c>
      <c r="B499" s="180">
        <v>2</v>
      </c>
      <c r="C499" s="186">
        <v>32.14302</v>
      </c>
      <c r="D499" s="184">
        <v>1</v>
      </c>
      <c r="E499" s="192"/>
    </row>
    <row r="500" spans="1:5" x14ac:dyDescent="0.25">
      <c r="A500" s="181" t="s">
        <v>304</v>
      </c>
      <c r="B500" s="180">
        <v>2</v>
      </c>
      <c r="C500" s="186">
        <v>32.14302</v>
      </c>
      <c r="D500" s="184">
        <v>1</v>
      </c>
      <c r="E500" s="192"/>
    </row>
    <row r="501" spans="1:5" x14ac:dyDescent="0.25">
      <c r="A501" s="181" t="s">
        <v>306</v>
      </c>
      <c r="B501" s="180">
        <v>2</v>
      </c>
      <c r="C501" s="186">
        <v>32.14302</v>
      </c>
      <c r="D501" s="184">
        <v>10</v>
      </c>
      <c r="E501" s="192"/>
    </row>
    <row r="502" spans="1:5" x14ac:dyDescent="0.25">
      <c r="A502" s="181" t="s">
        <v>302</v>
      </c>
      <c r="B502" s="180">
        <v>2</v>
      </c>
      <c r="C502" s="186">
        <v>32.14302</v>
      </c>
      <c r="D502" s="184">
        <v>5</v>
      </c>
      <c r="E502" s="192"/>
    </row>
    <row r="503" spans="1:5" x14ac:dyDescent="0.25">
      <c r="A503" s="181" t="s">
        <v>301</v>
      </c>
      <c r="B503" s="180">
        <v>2</v>
      </c>
      <c r="C503" s="186">
        <v>32.14302</v>
      </c>
      <c r="D503" s="184">
        <v>12</v>
      </c>
      <c r="E503" s="192"/>
    </row>
    <row r="504" spans="1:5" x14ac:dyDescent="0.25">
      <c r="A504" s="181" t="s">
        <v>308</v>
      </c>
      <c r="B504" s="180">
        <v>2</v>
      </c>
      <c r="C504" s="186">
        <v>32.14302</v>
      </c>
      <c r="D504" s="184">
        <v>4</v>
      </c>
      <c r="E504" s="192"/>
    </row>
    <row r="505" spans="1:5" x14ac:dyDescent="0.25">
      <c r="A505" s="181" t="s">
        <v>118</v>
      </c>
      <c r="B505" s="180">
        <v>1</v>
      </c>
      <c r="C505" s="186">
        <v>23.716199999999997</v>
      </c>
      <c r="D505" s="183">
        <v>5</v>
      </c>
      <c r="E505" s="192"/>
    </row>
    <row r="506" spans="1:5" x14ac:dyDescent="0.25">
      <c r="A506" s="181" t="s">
        <v>118</v>
      </c>
      <c r="B506" s="180">
        <v>2</v>
      </c>
      <c r="C506" s="186">
        <v>11.858099999999999</v>
      </c>
      <c r="D506" s="184">
        <v>6</v>
      </c>
      <c r="E506" s="192"/>
    </row>
    <row r="507" spans="1:5" x14ac:dyDescent="0.25">
      <c r="A507" s="181" t="s">
        <v>119</v>
      </c>
      <c r="B507" s="180">
        <v>1</v>
      </c>
      <c r="C507" s="186">
        <v>23.716199999999997</v>
      </c>
      <c r="D507" s="183">
        <v>1</v>
      </c>
      <c r="E507" s="192"/>
    </row>
    <row r="508" spans="1:5" x14ac:dyDescent="0.25">
      <c r="A508" s="181" t="s">
        <v>119</v>
      </c>
      <c r="B508" s="180">
        <v>2</v>
      </c>
      <c r="C508" s="186">
        <v>11.858099999999999</v>
      </c>
      <c r="D508" s="184">
        <v>2</v>
      </c>
      <c r="E508" s="192"/>
    </row>
    <row r="509" spans="1:5" x14ac:dyDescent="0.25">
      <c r="A509" s="181" t="s">
        <v>190</v>
      </c>
      <c r="B509" s="180">
        <v>2</v>
      </c>
      <c r="C509" s="186">
        <v>11.858099999999999</v>
      </c>
      <c r="D509" s="184">
        <v>1</v>
      </c>
      <c r="E509" s="192"/>
    </row>
    <row r="510" spans="1:5" x14ac:dyDescent="0.25">
      <c r="A510" s="181" t="s">
        <v>122</v>
      </c>
      <c r="B510" s="180">
        <v>1</v>
      </c>
      <c r="C510" s="186">
        <v>80.73599999999999</v>
      </c>
      <c r="D510" s="183">
        <v>1</v>
      </c>
      <c r="E510" s="192"/>
    </row>
    <row r="511" spans="1:5" x14ac:dyDescent="0.25">
      <c r="A511" s="181" t="s">
        <v>417</v>
      </c>
      <c r="B511" s="180">
        <v>1</v>
      </c>
      <c r="C511" s="186">
        <v>57.726239999999997</v>
      </c>
      <c r="D511" s="183">
        <v>1</v>
      </c>
      <c r="E511" s="192"/>
    </row>
    <row r="512" spans="1:5" x14ac:dyDescent="0.25">
      <c r="A512" s="181" t="s">
        <v>499</v>
      </c>
      <c r="B512" s="180">
        <v>2</v>
      </c>
      <c r="C512" s="186">
        <v>31.789799999999996</v>
      </c>
      <c r="D512" s="184">
        <v>3</v>
      </c>
      <c r="E512" s="192"/>
    </row>
    <row r="513" spans="1:5" x14ac:dyDescent="0.25">
      <c r="A513" s="181" t="s">
        <v>317</v>
      </c>
      <c r="B513" s="180">
        <v>1</v>
      </c>
      <c r="C513" s="186">
        <v>191.74799999999999</v>
      </c>
      <c r="D513" s="183">
        <v>1</v>
      </c>
      <c r="E513" s="192"/>
    </row>
    <row r="514" spans="1:5" x14ac:dyDescent="0.25">
      <c r="A514" s="181" t="s">
        <v>133</v>
      </c>
      <c r="B514" s="180">
        <v>1</v>
      </c>
      <c r="C514" s="186">
        <v>213.00847999999999</v>
      </c>
      <c r="D514" s="183">
        <v>1</v>
      </c>
      <c r="E514" s="192"/>
    </row>
    <row r="515" spans="1:5" x14ac:dyDescent="0.25">
      <c r="A515" s="181" t="s">
        <v>135</v>
      </c>
      <c r="B515" s="180">
        <v>1</v>
      </c>
      <c r="C515" s="186">
        <v>151.38</v>
      </c>
      <c r="D515" s="183">
        <v>1</v>
      </c>
      <c r="E515" s="192"/>
    </row>
    <row r="516" spans="1:5" x14ac:dyDescent="0.25">
      <c r="A516" s="181" t="s">
        <v>209</v>
      </c>
      <c r="B516" s="180">
        <v>1</v>
      </c>
      <c r="C516" s="186">
        <v>81.375160000000008</v>
      </c>
      <c r="D516" s="183">
        <v>7</v>
      </c>
      <c r="E516" s="192"/>
    </row>
    <row r="517" spans="1:5" x14ac:dyDescent="0.25">
      <c r="A517" s="181" t="s">
        <v>208</v>
      </c>
      <c r="B517" s="180">
        <v>1</v>
      </c>
      <c r="C517" s="186">
        <v>81.375160000000008</v>
      </c>
      <c r="D517" s="183">
        <v>8</v>
      </c>
      <c r="E517" s="192"/>
    </row>
    <row r="518" spans="1:5" x14ac:dyDescent="0.25">
      <c r="A518" s="181" t="s">
        <v>207</v>
      </c>
      <c r="B518" s="180">
        <v>1</v>
      </c>
      <c r="C518" s="186">
        <v>81.375160000000008</v>
      </c>
      <c r="D518" s="183">
        <v>5</v>
      </c>
      <c r="E518" s="192"/>
    </row>
    <row r="519" spans="1:5" x14ac:dyDescent="0.25">
      <c r="A519" s="181" t="s">
        <v>408</v>
      </c>
      <c r="B519" s="180">
        <v>1</v>
      </c>
      <c r="C519" s="186">
        <v>82.922599999999989</v>
      </c>
      <c r="D519" s="183">
        <v>3</v>
      </c>
      <c r="E519" s="192"/>
    </row>
    <row r="520" spans="1:5" x14ac:dyDescent="0.25">
      <c r="A520" s="178" t="s">
        <v>885</v>
      </c>
      <c r="B520" s="180">
        <v>2</v>
      </c>
      <c r="C520" s="186">
        <v>22.538799999999998</v>
      </c>
      <c r="D520" s="184">
        <v>2</v>
      </c>
      <c r="E520" s="192"/>
    </row>
    <row r="521" spans="1:5" x14ac:dyDescent="0.25">
      <c r="A521" s="178" t="s">
        <v>885</v>
      </c>
      <c r="B521" s="180">
        <v>1</v>
      </c>
      <c r="C521" s="186">
        <v>45.077599999999997</v>
      </c>
      <c r="D521" s="183">
        <v>17</v>
      </c>
      <c r="E521" s="192"/>
    </row>
    <row r="522" spans="1:5" x14ac:dyDescent="0.25">
      <c r="A522" s="181" t="s">
        <v>634</v>
      </c>
      <c r="B522" s="180">
        <v>1</v>
      </c>
      <c r="C522" s="186">
        <v>48.374320000000004</v>
      </c>
      <c r="D522" s="183">
        <v>22</v>
      </c>
      <c r="E522" s="192"/>
    </row>
    <row r="523" spans="1:5" x14ac:dyDescent="0.25">
      <c r="A523" s="181" t="s">
        <v>637</v>
      </c>
      <c r="B523" s="180">
        <v>1</v>
      </c>
      <c r="C523" s="186">
        <v>48.374320000000004</v>
      </c>
      <c r="D523" s="183">
        <v>2</v>
      </c>
      <c r="E523" s="192"/>
    </row>
    <row r="524" spans="1:5" x14ac:dyDescent="0.25">
      <c r="A524" s="178" t="s">
        <v>1632</v>
      </c>
      <c r="B524" s="180">
        <v>1</v>
      </c>
      <c r="C524" s="186">
        <v>51.570119999999996</v>
      </c>
      <c r="D524" s="182">
        <v>48</v>
      </c>
      <c r="E524" s="192"/>
    </row>
    <row r="525" spans="1:5" x14ac:dyDescent="0.25">
      <c r="A525" s="181" t="s">
        <v>1639</v>
      </c>
      <c r="B525" s="180">
        <v>1</v>
      </c>
      <c r="C525" s="186">
        <v>51.570119999999996</v>
      </c>
      <c r="D525" s="183">
        <v>8</v>
      </c>
      <c r="E525" s="192"/>
    </row>
    <row r="526" spans="1:5" x14ac:dyDescent="0.25">
      <c r="A526" s="179" t="s">
        <v>1641</v>
      </c>
      <c r="B526" s="180">
        <v>2</v>
      </c>
      <c r="C526" s="186">
        <v>20.3522</v>
      </c>
      <c r="D526" s="185">
        <v>2</v>
      </c>
      <c r="E526" s="192"/>
    </row>
    <row r="527" spans="1:5" x14ac:dyDescent="0.25">
      <c r="A527" s="181" t="s">
        <v>639</v>
      </c>
      <c r="B527" s="180">
        <v>2</v>
      </c>
      <c r="C527" s="186">
        <v>24.187160000000002</v>
      </c>
      <c r="D527" s="184">
        <v>3</v>
      </c>
      <c r="E527" s="192"/>
    </row>
    <row r="528" spans="1:5" x14ac:dyDescent="0.25">
      <c r="A528" s="181" t="s">
        <v>326</v>
      </c>
      <c r="B528" s="180">
        <v>2</v>
      </c>
      <c r="C528" s="186">
        <v>19.460740000000001</v>
      </c>
      <c r="D528" s="184">
        <v>1</v>
      </c>
      <c r="E528" s="192"/>
    </row>
    <row r="529" spans="1:5" x14ac:dyDescent="0.25">
      <c r="A529" s="181" t="s">
        <v>1095</v>
      </c>
      <c r="B529" s="180">
        <v>1</v>
      </c>
      <c r="C529" s="186">
        <v>55.506</v>
      </c>
      <c r="D529" s="183">
        <v>24</v>
      </c>
      <c r="E529" s="192"/>
    </row>
    <row r="530" spans="1:5" x14ac:dyDescent="0.25">
      <c r="A530" s="181" t="s">
        <v>1095</v>
      </c>
      <c r="B530" s="180">
        <v>2</v>
      </c>
      <c r="C530" s="186">
        <v>27.753</v>
      </c>
      <c r="D530" s="184">
        <v>37</v>
      </c>
      <c r="E530" s="192"/>
    </row>
    <row r="531" spans="1:5" x14ac:dyDescent="0.25">
      <c r="A531" s="181" t="s">
        <v>1093</v>
      </c>
      <c r="B531" s="180">
        <v>2</v>
      </c>
      <c r="C531" s="186">
        <v>27.753</v>
      </c>
      <c r="D531" s="184">
        <v>10</v>
      </c>
      <c r="E531" s="192"/>
    </row>
    <row r="532" spans="1:5" x14ac:dyDescent="0.25">
      <c r="A532" s="181" t="s">
        <v>1093</v>
      </c>
      <c r="B532" s="180">
        <v>1</v>
      </c>
      <c r="C532" s="186">
        <v>55.506</v>
      </c>
      <c r="D532" s="183">
        <v>15</v>
      </c>
      <c r="E532" s="192"/>
    </row>
    <row r="533" spans="1:5" x14ac:dyDescent="0.25">
      <c r="A533" s="181" t="s">
        <v>1099</v>
      </c>
      <c r="B533" s="180">
        <v>2</v>
      </c>
      <c r="C533" s="186">
        <v>27.753</v>
      </c>
      <c r="D533" s="184">
        <v>52</v>
      </c>
      <c r="E533" s="192"/>
    </row>
    <row r="534" spans="1:5" x14ac:dyDescent="0.25">
      <c r="A534" s="181" t="s">
        <v>721</v>
      </c>
      <c r="B534" s="180">
        <v>1</v>
      </c>
      <c r="C534" s="186">
        <v>39.997959999999999</v>
      </c>
      <c r="D534" s="183">
        <v>1</v>
      </c>
      <c r="E534" s="192"/>
    </row>
    <row r="535" spans="1:5" x14ac:dyDescent="0.25">
      <c r="A535" s="181" t="s">
        <v>1097</v>
      </c>
      <c r="B535" s="180">
        <v>2</v>
      </c>
      <c r="C535" s="186">
        <v>27.753</v>
      </c>
      <c r="D535" s="184">
        <v>23</v>
      </c>
      <c r="E535" s="192"/>
    </row>
    <row r="536" spans="1:5" x14ac:dyDescent="0.25">
      <c r="A536" s="181" t="s">
        <v>1097</v>
      </c>
      <c r="B536" s="180">
        <v>1</v>
      </c>
      <c r="C536" s="186">
        <v>55.506</v>
      </c>
      <c r="D536" s="183">
        <v>49</v>
      </c>
      <c r="E536" s="192"/>
    </row>
    <row r="537" spans="1:5" x14ac:dyDescent="0.25">
      <c r="A537" s="181" t="s">
        <v>466</v>
      </c>
      <c r="B537" s="180">
        <v>2</v>
      </c>
      <c r="C537" s="186">
        <v>21.041819999999998</v>
      </c>
      <c r="D537" s="184">
        <v>3</v>
      </c>
      <c r="E537" s="192"/>
    </row>
    <row r="538" spans="1:5" x14ac:dyDescent="0.25">
      <c r="A538" s="181" t="s">
        <v>466</v>
      </c>
      <c r="B538" s="180">
        <v>1</v>
      </c>
      <c r="C538" s="186">
        <v>45.918599999999998</v>
      </c>
      <c r="D538" s="183">
        <v>146</v>
      </c>
      <c r="E538" s="192"/>
    </row>
    <row r="539" spans="1:5" x14ac:dyDescent="0.25">
      <c r="A539" s="181" t="s">
        <v>534</v>
      </c>
      <c r="B539" s="180">
        <v>2</v>
      </c>
      <c r="C539" s="186">
        <v>21.041819999999998</v>
      </c>
      <c r="D539" s="184">
        <v>10</v>
      </c>
      <c r="E539" s="192"/>
    </row>
    <row r="540" spans="1:5" x14ac:dyDescent="0.25">
      <c r="A540" s="181" t="s">
        <v>559</v>
      </c>
      <c r="B540" s="180">
        <v>2</v>
      </c>
      <c r="C540" s="186">
        <v>21.041819999999998</v>
      </c>
      <c r="D540" s="184">
        <v>2</v>
      </c>
      <c r="E540" s="192"/>
    </row>
    <row r="541" spans="1:5" x14ac:dyDescent="0.25">
      <c r="A541" s="181" t="s">
        <v>85</v>
      </c>
      <c r="B541" s="180">
        <v>1</v>
      </c>
      <c r="C541" s="186">
        <v>43.092840000000002</v>
      </c>
      <c r="D541" s="183">
        <v>3</v>
      </c>
      <c r="E541" s="192"/>
    </row>
    <row r="542" spans="1:5" x14ac:dyDescent="0.25">
      <c r="A542" s="181" t="s">
        <v>85</v>
      </c>
      <c r="B542" s="180">
        <v>2</v>
      </c>
      <c r="C542" s="186">
        <v>21.546420000000001</v>
      </c>
      <c r="D542" s="184">
        <v>4</v>
      </c>
      <c r="E542" s="192"/>
    </row>
    <row r="543" spans="1:5" x14ac:dyDescent="0.25">
      <c r="A543" s="181" t="s">
        <v>864</v>
      </c>
      <c r="B543" s="180">
        <v>2</v>
      </c>
      <c r="C543" s="186">
        <v>21.765079999999998</v>
      </c>
      <c r="D543" s="184">
        <v>14</v>
      </c>
      <c r="E543" s="192"/>
    </row>
    <row r="544" spans="1:5" x14ac:dyDescent="0.25">
      <c r="A544" s="181" t="s">
        <v>864</v>
      </c>
      <c r="B544" s="180">
        <v>1</v>
      </c>
      <c r="C544" s="186">
        <v>43.530159999999995</v>
      </c>
      <c r="D544" s="183">
        <v>36</v>
      </c>
      <c r="E544" s="192"/>
    </row>
    <row r="545" spans="1:5" x14ac:dyDescent="0.25">
      <c r="A545" s="181" t="s">
        <v>950</v>
      </c>
      <c r="B545" s="180">
        <v>2</v>
      </c>
      <c r="C545" s="186">
        <v>21.765079999999998</v>
      </c>
      <c r="D545" s="184">
        <v>11</v>
      </c>
      <c r="E545" s="192"/>
    </row>
    <row r="546" spans="1:5" x14ac:dyDescent="0.25">
      <c r="A546" s="181" t="s">
        <v>932</v>
      </c>
      <c r="B546" s="180">
        <v>2</v>
      </c>
      <c r="C546" s="186">
        <v>21.765079999999998</v>
      </c>
      <c r="D546" s="184">
        <v>2</v>
      </c>
      <c r="E546" s="192"/>
    </row>
    <row r="547" spans="1:5" x14ac:dyDescent="0.25">
      <c r="A547" s="181" t="s">
        <v>932</v>
      </c>
      <c r="B547" s="180">
        <v>1</v>
      </c>
      <c r="C547" s="186">
        <v>43.530159999999995</v>
      </c>
      <c r="D547" s="183">
        <v>55</v>
      </c>
      <c r="E547" s="192"/>
    </row>
    <row r="548" spans="1:5" x14ac:dyDescent="0.25">
      <c r="A548" s="178" t="s">
        <v>914</v>
      </c>
      <c r="B548" s="180">
        <v>2</v>
      </c>
      <c r="C548" s="186">
        <v>21.765079999999998</v>
      </c>
      <c r="D548" s="184">
        <v>6</v>
      </c>
      <c r="E548" s="192"/>
    </row>
    <row r="549" spans="1:5" x14ac:dyDescent="0.25">
      <c r="A549" s="178" t="s">
        <v>914</v>
      </c>
      <c r="B549" s="180">
        <v>1</v>
      </c>
      <c r="C549" s="186">
        <v>43.530159999999995</v>
      </c>
      <c r="D549" s="183">
        <v>57</v>
      </c>
      <c r="E549" s="192"/>
    </row>
    <row r="550" spans="1:5" x14ac:dyDescent="0.25">
      <c r="A550" s="181" t="s">
        <v>1415</v>
      </c>
      <c r="B550" s="180">
        <v>2</v>
      </c>
      <c r="C550" s="186">
        <v>22.807919999999999</v>
      </c>
      <c r="D550" s="184">
        <v>1</v>
      </c>
      <c r="E550" s="192"/>
    </row>
    <row r="551" spans="1:5" x14ac:dyDescent="0.25">
      <c r="A551" s="181" t="s">
        <v>1417</v>
      </c>
      <c r="B551" s="180">
        <v>2</v>
      </c>
      <c r="C551" s="186">
        <v>22.807919999999999</v>
      </c>
      <c r="D551" s="184">
        <v>4</v>
      </c>
      <c r="E551" s="192"/>
    </row>
    <row r="552" spans="1:5" x14ac:dyDescent="0.25">
      <c r="A552" s="181" t="s">
        <v>939</v>
      </c>
      <c r="B552" s="180">
        <v>2</v>
      </c>
      <c r="C552" s="186">
        <v>21.765079999999998</v>
      </c>
      <c r="D552" s="184">
        <v>30</v>
      </c>
      <c r="E552" s="192"/>
    </row>
    <row r="553" spans="1:5" x14ac:dyDescent="0.25">
      <c r="A553" s="181" t="s">
        <v>868</v>
      </c>
      <c r="B553" s="180">
        <v>2</v>
      </c>
      <c r="C553" s="186">
        <v>21.765079999999998</v>
      </c>
      <c r="D553" s="184">
        <v>11</v>
      </c>
      <c r="E553" s="192"/>
    </row>
    <row r="554" spans="1:5" x14ac:dyDescent="0.25">
      <c r="A554" s="181" t="s">
        <v>869</v>
      </c>
      <c r="B554" s="180">
        <v>1</v>
      </c>
      <c r="C554" s="186">
        <v>43.530159999999995</v>
      </c>
      <c r="D554" s="183">
        <v>1</v>
      </c>
      <c r="E554" s="192"/>
    </row>
    <row r="555" spans="1:5" x14ac:dyDescent="0.25">
      <c r="A555" s="181" t="s">
        <v>870</v>
      </c>
      <c r="B555" s="180">
        <v>2</v>
      </c>
      <c r="C555" s="186">
        <v>21.765079999999998</v>
      </c>
      <c r="D555" s="184">
        <v>1</v>
      </c>
      <c r="E555" s="192"/>
    </row>
    <row r="556" spans="1:5" x14ac:dyDescent="0.25">
      <c r="A556" s="181" t="s">
        <v>1115</v>
      </c>
      <c r="B556" s="180">
        <v>2</v>
      </c>
      <c r="C556" s="186">
        <v>27.753</v>
      </c>
      <c r="D556" s="184">
        <v>32</v>
      </c>
      <c r="E556" s="192"/>
    </row>
    <row r="557" spans="1:5" x14ac:dyDescent="0.25">
      <c r="A557" s="181" t="s">
        <v>887</v>
      </c>
      <c r="B557" s="180">
        <v>2</v>
      </c>
      <c r="C557" s="186">
        <v>17.745100000000001</v>
      </c>
      <c r="D557" s="184">
        <v>4</v>
      </c>
      <c r="E557" s="192"/>
    </row>
    <row r="558" spans="1:5" x14ac:dyDescent="0.25">
      <c r="A558" s="181" t="s">
        <v>598</v>
      </c>
      <c r="B558" s="180">
        <v>1</v>
      </c>
      <c r="C558" s="186">
        <v>53.386679999999998</v>
      </c>
      <c r="D558" s="183">
        <v>1</v>
      </c>
      <c r="E558" s="192"/>
    </row>
    <row r="559" spans="1:5" x14ac:dyDescent="0.25">
      <c r="A559" s="181" t="s">
        <v>83</v>
      </c>
      <c r="B559" s="180">
        <v>1</v>
      </c>
      <c r="C559" s="186">
        <v>51.6374</v>
      </c>
      <c r="D559" s="183">
        <v>14</v>
      </c>
      <c r="E559" s="192"/>
    </row>
    <row r="560" spans="1:5" x14ac:dyDescent="0.25">
      <c r="A560" s="181" t="s">
        <v>84</v>
      </c>
      <c r="B560" s="180">
        <v>2</v>
      </c>
      <c r="C560" s="186">
        <v>25.8187</v>
      </c>
      <c r="D560" s="184">
        <v>2</v>
      </c>
      <c r="E560" s="192"/>
    </row>
    <row r="561" spans="1:5" x14ac:dyDescent="0.25">
      <c r="A561" s="181" t="s">
        <v>1223</v>
      </c>
      <c r="B561" s="180">
        <v>1</v>
      </c>
      <c r="C561" s="186">
        <v>44.808479999999996</v>
      </c>
      <c r="D561" s="183">
        <v>3</v>
      </c>
      <c r="E561" s="192"/>
    </row>
    <row r="562" spans="1:5" x14ac:dyDescent="0.25">
      <c r="A562" s="181" t="s">
        <v>1223</v>
      </c>
      <c r="B562" s="180">
        <v>2</v>
      </c>
      <c r="C562" s="186">
        <v>17.576899999999998</v>
      </c>
      <c r="D562" s="184">
        <v>5</v>
      </c>
      <c r="E562" s="192"/>
    </row>
    <row r="563" spans="1:5" x14ac:dyDescent="0.25">
      <c r="A563" s="181" t="s">
        <v>1105</v>
      </c>
      <c r="B563" s="180">
        <v>2</v>
      </c>
      <c r="C563" s="186">
        <v>22.404239999999998</v>
      </c>
      <c r="D563" s="184">
        <v>46</v>
      </c>
      <c r="E563" s="192"/>
    </row>
    <row r="564" spans="1:5" x14ac:dyDescent="0.25">
      <c r="A564" s="181" t="s">
        <v>1105</v>
      </c>
      <c r="B564" s="180">
        <v>1</v>
      </c>
      <c r="C564" s="186">
        <v>44.808479999999996</v>
      </c>
      <c r="D564" s="183">
        <v>75</v>
      </c>
      <c r="E564" s="192"/>
    </row>
    <row r="565" spans="1:5" x14ac:dyDescent="0.25">
      <c r="A565" s="181" t="s">
        <v>1104</v>
      </c>
      <c r="B565" s="180">
        <v>2</v>
      </c>
      <c r="C565" s="186">
        <v>17.660999999999998</v>
      </c>
      <c r="D565" s="184">
        <v>44</v>
      </c>
      <c r="E565" s="192"/>
    </row>
    <row r="566" spans="1:5" x14ac:dyDescent="0.25">
      <c r="A566" s="181" t="s">
        <v>1104</v>
      </c>
      <c r="B566" s="180">
        <v>1</v>
      </c>
      <c r="C566" s="186">
        <v>44.808479999999996</v>
      </c>
      <c r="D566" s="183">
        <v>179</v>
      </c>
      <c r="E566" s="192"/>
    </row>
    <row r="567" spans="1:5" x14ac:dyDescent="0.25">
      <c r="A567" s="181" t="s">
        <v>1111</v>
      </c>
      <c r="B567" s="180">
        <v>2</v>
      </c>
      <c r="C567" s="186">
        <v>31.957999999999998</v>
      </c>
      <c r="D567" s="184">
        <v>9</v>
      </c>
      <c r="E567" s="192"/>
    </row>
    <row r="568" spans="1:5" x14ac:dyDescent="0.25">
      <c r="A568" s="178" t="s">
        <v>1592</v>
      </c>
      <c r="B568" s="180">
        <v>1</v>
      </c>
      <c r="C568" s="186">
        <v>48.273399999999995</v>
      </c>
      <c r="D568" s="182">
        <v>1</v>
      </c>
      <c r="E568" s="192"/>
    </row>
    <row r="569" spans="1:5" x14ac:dyDescent="0.25">
      <c r="A569" s="181" t="s">
        <v>2790</v>
      </c>
      <c r="B569" s="180">
        <v>1</v>
      </c>
      <c r="C569" s="186">
        <v>41.7136</v>
      </c>
      <c r="D569" s="183">
        <v>1</v>
      </c>
      <c r="E569" s="192"/>
    </row>
    <row r="570" spans="1:5" x14ac:dyDescent="0.25">
      <c r="A570" s="181" t="s">
        <v>2486</v>
      </c>
      <c r="B570" s="180">
        <v>1</v>
      </c>
      <c r="C570" s="186">
        <v>41.7136</v>
      </c>
      <c r="D570" s="183">
        <v>1</v>
      </c>
      <c r="E570" s="192"/>
    </row>
    <row r="571" spans="1:5" x14ac:dyDescent="0.25">
      <c r="A571" s="181" t="s">
        <v>1146</v>
      </c>
      <c r="B571" s="180">
        <v>2</v>
      </c>
      <c r="C571" s="186">
        <v>37.054459999999999</v>
      </c>
      <c r="D571" s="184">
        <v>2</v>
      </c>
      <c r="E571" s="192"/>
    </row>
    <row r="572" spans="1:5" x14ac:dyDescent="0.25">
      <c r="A572" s="181" t="s">
        <v>1146</v>
      </c>
      <c r="B572" s="180">
        <v>1</v>
      </c>
      <c r="C572" s="186">
        <v>74.108919999999998</v>
      </c>
      <c r="D572" s="183">
        <v>5</v>
      </c>
      <c r="E572" s="192"/>
    </row>
    <row r="573" spans="1:5" x14ac:dyDescent="0.25">
      <c r="A573" s="181" t="s">
        <v>1144</v>
      </c>
      <c r="B573" s="180">
        <v>1</v>
      </c>
      <c r="C573" s="186">
        <v>74.108919999999998</v>
      </c>
      <c r="D573" s="183">
        <v>2</v>
      </c>
      <c r="E573" s="192"/>
    </row>
    <row r="574" spans="1:5" x14ac:dyDescent="0.25">
      <c r="A574" s="181" t="s">
        <v>1144</v>
      </c>
      <c r="B574" s="180">
        <v>2</v>
      </c>
      <c r="C574" s="186">
        <v>37.054459999999999</v>
      </c>
      <c r="D574" s="184">
        <v>5</v>
      </c>
      <c r="E574" s="192"/>
    </row>
    <row r="575" spans="1:5" x14ac:dyDescent="0.25">
      <c r="A575" s="181" t="s">
        <v>2684</v>
      </c>
      <c r="B575" s="180">
        <v>2</v>
      </c>
      <c r="C575" s="186">
        <v>51.048700000000004</v>
      </c>
      <c r="D575" s="184">
        <v>3</v>
      </c>
      <c r="E575" s="192"/>
    </row>
    <row r="576" spans="1:5" x14ac:dyDescent="0.25">
      <c r="A576" s="181" t="s">
        <v>2684</v>
      </c>
      <c r="B576" s="180">
        <v>3</v>
      </c>
      <c r="C576" s="186">
        <v>34.032466666666664</v>
      </c>
      <c r="D576" s="183">
        <v>3</v>
      </c>
      <c r="E576" s="192"/>
    </row>
    <row r="577" spans="1:5" x14ac:dyDescent="0.25">
      <c r="A577" s="181" t="s">
        <v>881</v>
      </c>
      <c r="B577" s="180">
        <v>2</v>
      </c>
      <c r="C577" s="186">
        <v>33.101759999999999</v>
      </c>
      <c r="D577" s="184">
        <v>1</v>
      </c>
      <c r="E577" s="192"/>
    </row>
    <row r="578" spans="1:5" x14ac:dyDescent="0.25">
      <c r="A578" s="181" t="s">
        <v>881</v>
      </c>
      <c r="B578" s="180">
        <v>1</v>
      </c>
      <c r="C578" s="186">
        <v>66.203519999999997</v>
      </c>
      <c r="D578" s="183">
        <v>154</v>
      </c>
      <c r="E578" s="192"/>
    </row>
    <row r="579" spans="1:5" x14ac:dyDescent="0.25">
      <c r="A579" s="181" t="s">
        <v>171</v>
      </c>
      <c r="B579" s="180">
        <v>2</v>
      </c>
      <c r="C579" s="186">
        <v>29.115419999999997</v>
      </c>
      <c r="D579" s="184">
        <v>1</v>
      </c>
      <c r="E579" s="192"/>
    </row>
    <row r="580" spans="1:5" x14ac:dyDescent="0.25">
      <c r="A580" s="181" t="s">
        <v>985</v>
      </c>
      <c r="B580" s="180">
        <v>2</v>
      </c>
      <c r="C580" s="186">
        <v>60.552</v>
      </c>
      <c r="D580" s="185">
        <v>9</v>
      </c>
      <c r="E580" s="192"/>
    </row>
    <row r="581" spans="1:5" x14ac:dyDescent="0.25">
      <c r="A581" s="181" t="s">
        <v>179</v>
      </c>
      <c r="B581" s="180">
        <v>2</v>
      </c>
      <c r="C581" s="186">
        <v>29.048139999999997</v>
      </c>
      <c r="D581" s="184">
        <v>8</v>
      </c>
      <c r="E581" s="192"/>
    </row>
    <row r="582" spans="1:5" x14ac:dyDescent="0.25">
      <c r="A582" s="181" t="s">
        <v>1149</v>
      </c>
      <c r="B582" s="180">
        <v>2</v>
      </c>
      <c r="C582" s="186">
        <v>37.054459999999999</v>
      </c>
      <c r="D582" s="184">
        <v>1</v>
      </c>
      <c r="E582" s="192"/>
    </row>
    <row r="583" spans="1:5" x14ac:dyDescent="0.25">
      <c r="A583" s="181" t="s">
        <v>175</v>
      </c>
      <c r="B583" s="180">
        <v>2</v>
      </c>
      <c r="C583" s="186">
        <v>71.131779999999992</v>
      </c>
      <c r="D583" s="184">
        <v>1</v>
      </c>
      <c r="E583" s="192"/>
    </row>
    <row r="584" spans="1:5" x14ac:dyDescent="0.25">
      <c r="A584" s="181" t="s">
        <v>425</v>
      </c>
      <c r="B584" s="180">
        <v>2</v>
      </c>
      <c r="C584" s="186">
        <v>67.128619999999998</v>
      </c>
      <c r="D584" s="184">
        <v>1</v>
      </c>
      <c r="E584" s="192"/>
    </row>
    <row r="585" spans="1:5" x14ac:dyDescent="0.25">
      <c r="A585" s="181" t="s">
        <v>443</v>
      </c>
      <c r="B585" s="180">
        <v>2</v>
      </c>
      <c r="C585" s="186">
        <v>74.849000000000004</v>
      </c>
      <c r="D585" s="184">
        <v>2</v>
      </c>
      <c r="E585" s="192"/>
    </row>
    <row r="586" spans="1:5" x14ac:dyDescent="0.25">
      <c r="A586" s="181" t="s">
        <v>177</v>
      </c>
      <c r="B586" s="180">
        <v>2</v>
      </c>
      <c r="C586" s="186">
        <v>57.810339999999997</v>
      </c>
      <c r="D586" s="184">
        <v>1</v>
      </c>
      <c r="E586" s="192"/>
    </row>
    <row r="587" spans="1:5" x14ac:dyDescent="0.25">
      <c r="A587" s="181" t="s">
        <v>170</v>
      </c>
      <c r="B587" s="180">
        <v>2</v>
      </c>
      <c r="C587" s="186">
        <v>31.587960000000002</v>
      </c>
      <c r="D587" s="184">
        <v>2</v>
      </c>
      <c r="E587" s="192"/>
    </row>
    <row r="588" spans="1:5" x14ac:dyDescent="0.25">
      <c r="A588" s="181" t="s">
        <v>1182</v>
      </c>
      <c r="B588" s="180">
        <v>2</v>
      </c>
      <c r="C588" s="186">
        <v>36.785339999999998</v>
      </c>
      <c r="D588" s="184">
        <v>2</v>
      </c>
      <c r="E588" s="192"/>
    </row>
    <row r="589" spans="1:5" x14ac:dyDescent="0.25">
      <c r="A589" s="181" t="s">
        <v>724</v>
      </c>
      <c r="B589" s="180">
        <v>2</v>
      </c>
      <c r="C589" s="186">
        <v>43.731999999999999</v>
      </c>
      <c r="D589" s="184">
        <v>2</v>
      </c>
      <c r="E589" s="192"/>
    </row>
    <row r="590" spans="1:5" x14ac:dyDescent="0.25">
      <c r="A590" s="181" t="s">
        <v>724</v>
      </c>
      <c r="B590" s="180">
        <v>1</v>
      </c>
      <c r="C590" s="186">
        <v>83.225359999999995</v>
      </c>
      <c r="D590" s="183">
        <v>17</v>
      </c>
      <c r="E590" s="192"/>
    </row>
    <row r="591" spans="1:5" x14ac:dyDescent="0.25">
      <c r="A591" s="181" t="s">
        <v>1048</v>
      </c>
      <c r="B591" s="180">
        <v>2</v>
      </c>
      <c r="C591" s="186">
        <v>67.28</v>
      </c>
      <c r="D591" s="184">
        <v>7</v>
      </c>
      <c r="E591" s="192"/>
    </row>
    <row r="592" spans="1:5" x14ac:dyDescent="0.25">
      <c r="A592" s="181" t="s">
        <v>1034</v>
      </c>
      <c r="B592" s="180">
        <v>2</v>
      </c>
      <c r="C592" s="186">
        <v>67.28</v>
      </c>
      <c r="D592" s="184">
        <v>3</v>
      </c>
      <c r="E592" s="192"/>
    </row>
    <row r="593" spans="1:5" x14ac:dyDescent="0.25">
      <c r="A593" s="181" t="s">
        <v>1044</v>
      </c>
      <c r="B593" s="180">
        <v>1</v>
      </c>
      <c r="C593" s="186">
        <v>134.56</v>
      </c>
      <c r="D593" s="182">
        <v>1</v>
      </c>
      <c r="E593" s="192"/>
    </row>
    <row r="594" spans="1:5" x14ac:dyDescent="0.25">
      <c r="A594" s="178" t="s">
        <v>1578</v>
      </c>
      <c r="B594" s="180">
        <v>2</v>
      </c>
      <c r="C594" s="186">
        <v>53.13438</v>
      </c>
      <c r="D594" s="184">
        <v>4</v>
      </c>
      <c r="E594" s="192"/>
    </row>
    <row r="595" spans="1:5" x14ac:dyDescent="0.25">
      <c r="A595" s="181" t="s">
        <v>1578</v>
      </c>
      <c r="B595" s="180">
        <v>1</v>
      </c>
      <c r="C595" s="186">
        <v>106.26876</v>
      </c>
      <c r="D595" s="183">
        <v>80</v>
      </c>
      <c r="E595" s="192"/>
    </row>
    <row r="596" spans="1:5" x14ac:dyDescent="0.25">
      <c r="A596" s="178" t="s">
        <v>1363</v>
      </c>
      <c r="B596" s="180">
        <v>2</v>
      </c>
      <c r="C596" s="186">
        <v>36.364840000000001</v>
      </c>
      <c r="D596" s="185">
        <v>2</v>
      </c>
      <c r="E596" s="192"/>
    </row>
    <row r="597" spans="1:5" x14ac:dyDescent="0.25">
      <c r="A597" s="181" t="s">
        <v>1342</v>
      </c>
      <c r="B597" s="180">
        <v>2</v>
      </c>
      <c r="C597" s="186">
        <v>37.037639999999996</v>
      </c>
      <c r="D597" s="184">
        <v>4</v>
      </c>
      <c r="E597" s="192"/>
    </row>
    <row r="598" spans="1:5" x14ac:dyDescent="0.25">
      <c r="A598" s="181" t="s">
        <v>2324</v>
      </c>
      <c r="B598" s="180">
        <v>2</v>
      </c>
      <c r="C598" s="186">
        <v>109.33</v>
      </c>
      <c r="D598" s="185">
        <v>2</v>
      </c>
      <c r="E598" s="192"/>
    </row>
    <row r="599" spans="1:5" x14ac:dyDescent="0.25">
      <c r="A599" s="181" t="s">
        <v>836</v>
      </c>
      <c r="B599" s="180">
        <v>1</v>
      </c>
      <c r="C599" s="186">
        <v>107.1434</v>
      </c>
      <c r="D599" s="183">
        <v>2</v>
      </c>
      <c r="E599" s="192"/>
    </row>
    <row r="600" spans="1:5" x14ac:dyDescent="0.25">
      <c r="A600" s="181" t="s">
        <v>355</v>
      </c>
      <c r="B600" s="180">
        <v>2</v>
      </c>
      <c r="C600" s="186">
        <v>59.912839999999996</v>
      </c>
      <c r="D600" s="184">
        <v>4</v>
      </c>
      <c r="E600" s="192"/>
    </row>
    <row r="601" spans="1:5" x14ac:dyDescent="0.25">
      <c r="A601" s="181" t="s">
        <v>760</v>
      </c>
      <c r="B601" s="180">
        <v>2</v>
      </c>
      <c r="C601" s="186">
        <v>66.119420000000005</v>
      </c>
      <c r="D601" s="184">
        <v>1</v>
      </c>
      <c r="E601" s="192"/>
    </row>
    <row r="602" spans="1:5" x14ac:dyDescent="0.25">
      <c r="A602" s="181" t="s">
        <v>770</v>
      </c>
      <c r="B602" s="180">
        <v>1</v>
      </c>
      <c r="C602" s="186">
        <v>123.55971999999998</v>
      </c>
      <c r="D602" s="183">
        <v>1</v>
      </c>
      <c r="E602" s="192"/>
    </row>
    <row r="603" spans="1:5" x14ac:dyDescent="0.25">
      <c r="A603" s="181" t="s">
        <v>766</v>
      </c>
      <c r="B603" s="180">
        <v>1</v>
      </c>
      <c r="C603" s="186">
        <v>124.73711999999999</v>
      </c>
      <c r="D603" s="183">
        <v>1</v>
      </c>
      <c r="E603" s="192"/>
    </row>
    <row r="604" spans="1:5" x14ac:dyDescent="0.25">
      <c r="A604" s="181" t="s">
        <v>766</v>
      </c>
      <c r="B604" s="180">
        <v>2</v>
      </c>
      <c r="C604" s="186">
        <v>62.368559999999995</v>
      </c>
      <c r="D604" s="184">
        <v>1</v>
      </c>
      <c r="E604" s="192"/>
    </row>
    <row r="605" spans="1:5" x14ac:dyDescent="0.25">
      <c r="A605" s="181" t="s">
        <v>764</v>
      </c>
      <c r="B605" s="180">
        <v>2</v>
      </c>
      <c r="C605" s="186">
        <v>72.140979999999999</v>
      </c>
      <c r="D605" s="184">
        <v>1</v>
      </c>
      <c r="E605" s="192"/>
    </row>
    <row r="606" spans="1:5" x14ac:dyDescent="0.25">
      <c r="A606" s="181" t="s">
        <v>758</v>
      </c>
      <c r="B606" s="180">
        <v>1</v>
      </c>
      <c r="C606" s="186">
        <v>139.77419999999998</v>
      </c>
      <c r="D606" s="183">
        <v>1</v>
      </c>
      <c r="E606" s="192"/>
    </row>
    <row r="607" spans="1:5" x14ac:dyDescent="0.25">
      <c r="A607" s="181" t="s">
        <v>758</v>
      </c>
      <c r="B607" s="180">
        <v>2</v>
      </c>
      <c r="C607" s="186">
        <v>69.88709999999999</v>
      </c>
      <c r="D607" s="184">
        <v>1</v>
      </c>
      <c r="E607" s="192"/>
    </row>
    <row r="608" spans="1:5" x14ac:dyDescent="0.25">
      <c r="A608" s="181" t="s">
        <v>762</v>
      </c>
      <c r="B608" s="180">
        <v>2</v>
      </c>
      <c r="C608" s="186">
        <v>66.119420000000005</v>
      </c>
      <c r="D608" s="184">
        <v>1</v>
      </c>
      <c r="E608" s="192"/>
    </row>
    <row r="609" spans="1:5" x14ac:dyDescent="0.25">
      <c r="A609" s="181" t="s">
        <v>1720</v>
      </c>
      <c r="B609" s="180">
        <v>1</v>
      </c>
      <c r="C609" s="186">
        <v>139.77419999999998</v>
      </c>
      <c r="D609" s="183">
        <v>1</v>
      </c>
      <c r="E609" s="192"/>
    </row>
    <row r="610" spans="1:5" x14ac:dyDescent="0.25">
      <c r="A610" s="181" t="s">
        <v>768</v>
      </c>
      <c r="B610" s="180">
        <v>1</v>
      </c>
      <c r="C610" s="186">
        <v>112.25667999999999</v>
      </c>
      <c r="D610" s="183">
        <v>1</v>
      </c>
      <c r="E610" s="192"/>
    </row>
    <row r="611" spans="1:5" x14ac:dyDescent="0.25">
      <c r="A611" s="181" t="s">
        <v>1974</v>
      </c>
      <c r="B611" s="180">
        <v>2</v>
      </c>
      <c r="C611" s="186">
        <v>64.353319999999997</v>
      </c>
      <c r="D611" s="185">
        <v>1</v>
      </c>
      <c r="E611" s="192"/>
    </row>
    <row r="612" spans="1:5" x14ac:dyDescent="0.25">
      <c r="A612" s="178" t="s">
        <v>1627</v>
      </c>
      <c r="B612" s="180">
        <v>2</v>
      </c>
      <c r="C612" s="186">
        <v>69.601160000000007</v>
      </c>
      <c r="D612" s="185">
        <v>1</v>
      </c>
      <c r="E612" s="192"/>
    </row>
    <row r="613" spans="1:5" x14ac:dyDescent="0.25">
      <c r="A613" s="181" t="s">
        <v>2688</v>
      </c>
      <c r="B613" s="180">
        <v>2</v>
      </c>
      <c r="C613" s="186">
        <v>50.880499999999998</v>
      </c>
      <c r="D613" s="184">
        <v>2</v>
      </c>
      <c r="E613" s="192"/>
    </row>
    <row r="614" spans="1:5" x14ac:dyDescent="0.25">
      <c r="A614" s="181" t="s">
        <v>2689</v>
      </c>
      <c r="B614" s="180">
        <v>2</v>
      </c>
      <c r="C614" s="186">
        <v>50.880499999999998</v>
      </c>
      <c r="D614" s="184">
        <v>3</v>
      </c>
      <c r="E614" s="192"/>
    </row>
    <row r="615" spans="1:5" x14ac:dyDescent="0.25">
      <c r="A615" s="181" t="s">
        <v>2686</v>
      </c>
      <c r="B615" s="180">
        <v>3</v>
      </c>
      <c r="C615" s="186">
        <v>35.041666666666664</v>
      </c>
      <c r="D615" s="183">
        <v>1</v>
      </c>
      <c r="E615" s="192"/>
    </row>
    <row r="616" spans="1:5" x14ac:dyDescent="0.25">
      <c r="A616" s="181" t="s">
        <v>2686</v>
      </c>
      <c r="B616" s="180">
        <v>2</v>
      </c>
      <c r="C616" s="186">
        <v>52.5625</v>
      </c>
      <c r="D616" s="184">
        <v>3</v>
      </c>
      <c r="E616" s="192"/>
    </row>
    <row r="617" spans="1:5" x14ac:dyDescent="0.25">
      <c r="A617" s="181" t="s">
        <v>2687</v>
      </c>
      <c r="B617" s="180">
        <v>2</v>
      </c>
      <c r="C617" s="186">
        <v>52.5625</v>
      </c>
      <c r="D617" s="184">
        <v>2</v>
      </c>
      <c r="E617" s="192"/>
    </row>
    <row r="618" spans="1:5" x14ac:dyDescent="0.25">
      <c r="A618" s="181" t="s">
        <v>694</v>
      </c>
      <c r="B618" s="180">
        <v>1</v>
      </c>
      <c r="C618" s="186">
        <v>26.205559999999998</v>
      </c>
      <c r="D618" s="183">
        <v>3</v>
      </c>
      <c r="E618" s="192"/>
    </row>
    <row r="619" spans="1:5" x14ac:dyDescent="0.25">
      <c r="A619" s="181" t="s">
        <v>695</v>
      </c>
      <c r="B619" s="180">
        <v>1</v>
      </c>
      <c r="C619" s="186">
        <v>26.205559999999998</v>
      </c>
      <c r="D619" s="183">
        <v>1</v>
      </c>
      <c r="E619" s="192"/>
    </row>
    <row r="620" spans="1:5" x14ac:dyDescent="0.25">
      <c r="A620" s="181" t="s">
        <v>656</v>
      </c>
      <c r="B620" s="180">
        <v>1</v>
      </c>
      <c r="C620" s="186">
        <v>30.107799999999997</v>
      </c>
      <c r="D620" s="183">
        <v>2</v>
      </c>
      <c r="E620" s="192"/>
    </row>
    <row r="621" spans="1:5" x14ac:dyDescent="0.25">
      <c r="A621" s="181" t="s">
        <v>659</v>
      </c>
      <c r="B621" s="180">
        <v>1</v>
      </c>
      <c r="C621" s="186">
        <v>30.107799999999997</v>
      </c>
      <c r="D621" s="183">
        <v>1</v>
      </c>
      <c r="E621" s="192"/>
    </row>
    <row r="622" spans="1:5" x14ac:dyDescent="0.25">
      <c r="A622" s="181" t="s">
        <v>661</v>
      </c>
      <c r="B622" s="180">
        <v>1</v>
      </c>
      <c r="C622" s="186">
        <v>30.107799999999997</v>
      </c>
      <c r="D622" s="183">
        <v>1</v>
      </c>
      <c r="E622" s="192"/>
    </row>
    <row r="623" spans="1:5" x14ac:dyDescent="0.25">
      <c r="A623" s="181" t="s">
        <v>654</v>
      </c>
      <c r="B623" s="180">
        <v>1</v>
      </c>
      <c r="C623" s="186">
        <v>38.383240000000001</v>
      </c>
      <c r="D623" s="183">
        <v>2</v>
      </c>
      <c r="E623" s="192"/>
    </row>
    <row r="624" spans="1:5" x14ac:dyDescent="0.25">
      <c r="A624" s="181" t="s">
        <v>652</v>
      </c>
      <c r="B624" s="180">
        <v>1</v>
      </c>
      <c r="C624" s="186">
        <v>38.383240000000001</v>
      </c>
      <c r="D624" s="183">
        <v>1</v>
      </c>
      <c r="E624" s="192"/>
    </row>
    <row r="625" spans="1:5" x14ac:dyDescent="0.25">
      <c r="A625" s="181" t="s">
        <v>648</v>
      </c>
      <c r="B625" s="180">
        <v>1</v>
      </c>
      <c r="C625" s="186">
        <v>38.383240000000001</v>
      </c>
      <c r="D625" s="183">
        <v>1</v>
      </c>
      <c r="E625" s="192"/>
    </row>
    <row r="626" spans="1:5" x14ac:dyDescent="0.25">
      <c r="A626" s="181" t="s">
        <v>2413</v>
      </c>
      <c r="B626" s="180">
        <v>2</v>
      </c>
      <c r="C626" s="186">
        <v>62.83952</v>
      </c>
      <c r="D626" s="185">
        <v>1</v>
      </c>
      <c r="E626" s="192"/>
    </row>
    <row r="627" spans="1:5" x14ac:dyDescent="0.25">
      <c r="A627" s="181" t="s">
        <v>487</v>
      </c>
      <c r="B627" s="180">
        <v>1</v>
      </c>
      <c r="C627" s="186">
        <v>74.378039999999999</v>
      </c>
      <c r="D627" s="183">
        <v>1</v>
      </c>
      <c r="E627" s="192"/>
    </row>
    <row r="628" spans="1:5" x14ac:dyDescent="0.25">
      <c r="A628" s="181" t="s">
        <v>143</v>
      </c>
      <c r="B628" s="180">
        <v>1</v>
      </c>
      <c r="C628" s="186">
        <v>94.393839999999997</v>
      </c>
      <c r="D628" s="183">
        <v>1</v>
      </c>
      <c r="E628" s="192"/>
    </row>
    <row r="629" spans="1:5" x14ac:dyDescent="0.25">
      <c r="A629" s="181" t="s">
        <v>143</v>
      </c>
      <c r="B629" s="180">
        <v>2</v>
      </c>
      <c r="C629" s="186">
        <v>47.196919999999999</v>
      </c>
      <c r="D629" s="184">
        <v>5</v>
      </c>
      <c r="E629" s="192"/>
    </row>
    <row r="630" spans="1:5" x14ac:dyDescent="0.25">
      <c r="A630" s="181" t="s">
        <v>2799</v>
      </c>
      <c r="B630" s="180">
        <v>1</v>
      </c>
      <c r="C630" s="186">
        <v>134.56</v>
      </c>
      <c r="D630" s="183">
        <v>1</v>
      </c>
      <c r="E630" s="192"/>
    </row>
    <row r="631" spans="1:5" x14ac:dyDescent="0.25">
      <c r="A631" s="181" t="s">
        <v>2738</v>
      </c>
      <c r="B631" s="180">
        <v>1</v>
      </c>
      <c r="C631" s="186">
        <v>134.56</v>
      </c>
      <c r="D631" s="183">
        <v>1</v>
      </c>
      <c r="E631" s="192"/>
    </row>
    <row r="632" spans="1:5" x14ac:dyDescent="0.25">
      <c r="A632" s="181" t="s">
        <v>475</v>
      </c>
      <c r="B632" s="180">
        <v>2</v>
      </c>
      <c r="C632" s="186">
        <v>65.497079999999997</v>
      </c>
      <c r="D632" s="184">
        <v>1</v>
      </c>
      <c r="E632" s="192"/>
    </row>
    <row r="633" spans="1:5" x14ac:dyDescent="0.25">
      <c r="A633" s="181" t="s">
        <v>2398</v>
      </c>
      <c r="B633" s="180">
        <v>1</v>
      </c>
      <c r="C633" s="186">
        <v>130.99415999999999</v>
      </c>
      <c r="D633" s="183">
        <v>1</v>
      </c>
      <c r="E633" s="192"/>
    </row>
    <row r="634" spans="1:5" x14ac:dyDescent="0.25">
      <c r="A634" s="181" t="s">
        <v>2399</v>
      </c>
      <c r="B634" s="180">
        <v>1</v>
      </c>
      <c r="C634" s="186">
        <v>130.99415999999999</v>
      </c>
      <c r="D634" s="183">
        <v>4</v>
      </c>
      <c r="E634" s="192"/>
    </row>
    <row r="635" spans="1:5" x14ac:dyDescent="0.25">
      <c r="A635" s="181" t="s">
        <v>493</v>
      </c>
      <c r="B635" s="180">
        <v>2</v>
      </c>
      <c r="C635" s="186">
        <v>65.497079999999997</v>
      </c>
      <c r="D635" s="184">
        <v>1</v>
      </c>
      <c r="E635" s="192"/>
    </row>
    <row r="636" spans="1:5" x14ac:dyDescent="0.25">
      <c r="A636" s="181" t="s">
        <v>493</v>
      </c>
      <c r="B636" s="180">
        <v>1</v>
      </c>
      <c r="C636" s="186">
        <v>130.99415999999999</v>
      </c>
      <c r="D636" s="183">
        <v>2</v>
      </c>
      <c r="E636" s="192"/>
    </row>
    <row r="637" spans="1:5" x14ac:dyDescent="0.25">
      <c r="A637" s="178" t="s">
        <v>2204</v>
      </c>
      <c r="B637" s="180">
        <v>1</v>
      </c>
      <c r="C637" s="186">
        <v>136.44383999999999</v>
      </c>
      <c r="D637" s="182">
        <v>1</v>
      </c>
      <c r="E637" s="192"/>
    </row>
    <row r="638" spans="1:5" x14ac:dyDescent="0.25">
      <c r="A638" s="181" t="s">
        <v>31</v>
      </c>
      <c r="B638" s="180">
        <v>1</v>
      </c>
      <c r="C638" s="186">
        <v>160.46280000000002</v>
      </c>
      <c r="D638" s="183">
        <v>16</v>
      </c>
      <c r="E638" s="192"/>
    </row>
    <row r="639" spans="1:5" x14ac:dyDescent="0.25">
      <c r="A639" s="181" t="s">
        <v>31</v>
      </c>
      <c r="B639" s="180">
        <v>2</v>
      </c>
      <c r="C639" s="186">
        <v>80.231400000000008</v>
      </c>
      <c r="D639" s="184">
        <v>81</v>
      </c>
      <c r="E639" s="192"/>
    </row>
    <row r="640" spans="1:5" x14ac:dyDescent="0.25">
      <c r="A640" s="181" t="s">
        <v>206</v>
      </c>
      <c r="B640" s="180">
        <v>2</v>
      </c>
      <c r="C640" s="186">
        <v>80.231400000000008</v>
      </c>
      <c r="D640" s="184">
        <v>10</v>
      </c>
      <c r="E640" s="192"/>
    </row>
    <row r="641" spans="1:5" x14ac:dyDescent="0.25">
      <c r="A641" s="181" t="s">
        <v>206</v>
      </c>
      <c r="B641" s="180">
        <v>1</v>
      </c>
      <c r="C641" s="186">
        <v>160.46280000000002</v>
      </c>
      <c r="D641" s="183">
        <v>41</v>
      </c>
      <c r="E641" s="192"/>
    </row>
    <row r="642" spans="1:5" x14ac:dyDescent="0.25">
      <c r="A642" s="181" t="s">
        <v>205</v>
      </c>
      <c r="B642" s="180">
        <v>2</v>
      </c>
      <c r="C642" s="186">
        <v>80.231400000000008</v>
      </c>
      <c r="D642" s="184">
        <v>15</v>
      </c>
      <c r="E642" s="192"/>
    </row>
    <row r="643" spans="1:5" x14ac:dyDescent="0.25">
      <c r="A643" s="178" t="s">
        <v>25</v>
      </c>
      <c r="B643" s="180">
        <v>1</v>
      </c>
      <c r="C643" s="186">
        <v>160.46280000000002</v>
      </c>
      <c r="D643" s="183">
        <v>3</v>
      </c>
      <c r="E643" s="192"/>
    </row>
    <row r="644" spans="1:5" x14ac:dyDescent="0.25">
      <c r="A644" s="181" t="s">
        <v>25</v>
      </c>
      <c r="B644" s="180">
        <v>2</v>
      </c>
      <c r="C644" s="186">
        <v>80.231400000000008</v>
      </c>
      <c r="D644" s="184">
        <v>12</v>
      </c>
      <c r="E644" s="192"/>
    </row>
    <row r="645" spans="1:5" x14ac:dyDescent="0.25">
      <c r="A645" s="181" t="s">
        <v>35</v>
      </c>
      <c r="B645" s="180">
        <v>2</v>
      </c>
      <c r="C645" s="186">
        <v>80.231400000000008</v>
      </c>
      <c r="D645" s="184">
        <v>12</v>
      </c>
      <c r="E645" s="192"/>
    </row>
    <row r="646" spans="1:5" x14ac:dyDescent="0.25">
      <c r="A646" s="181" t="s">
        <v>35</v>
      </c>
      <c r="B646" s="180">
        <v>1</v>
      </c>
      <c r="C646" s="186">
        <v>160.46280000000002</v>
      </c>
      <c r="D646" s="183">
        <v>32</v>
      </c>
      <c r="E646" s="192"/>
    </row>
    <row r="647" spans="1:5" x14ac:dyDescent="0.25">
      <c r="A647" s="181" t="s">
        <v>33</v>
      </c>
      <c r="B647" s="180">
        <v>1</v>
      </c>
      <c r="C647" s="186">
        <v>160.46280000000002</v>
      </c>
      <c r="D647" s="183">
        <v>1</v>
      </c>
      <c r="E647" s="192"/>
    </row>
    <row r="648" spans="1:5" x14ac:dyDescent="0.25">
      <c r="A648" s="181" t="s">
        <v>33</v>
      </c>
      <c r="B648" s="180">
        <v>2</v>
      </c>
      <c r="C648" s="186">
        <v>80.231400000000008</v>
      </c>
      <c r="D648" s="184">
        <v>10</v>
      </c>
      <c r="E648" s="192"/>
    </row>
    <row r="649" spans="1:5" x14ac:dyDescent="0.25">
      <c r="A649" s="181" t="s">
        <v>104</v>
      </c>
      <c r="B649" s="180">
        <v>1</v>
      </c>
      <c r="C649" s="186">
        <v>160.46280000000002</v>
      </c>
      <c r="D649" s="183">
        <v>14</v>
      </c>
      <c r="E649" s="192"/>
    </row>
    <row r="650" spans="1:5" x14ac:dyDescent="0.25">
      <c r="A650" s="181" t="s">
        <v>104</v>
      </c>
      <c r="B650" s="180">
        <v>2</v>
      </c>
      <c r="C650" s="186">
        <v>98.666119999999992</v>
      </c>
      <c r="D650" s="184">
        <v>17</v>
      </c>
      <c r="E650" s="192"/>
    </row>
    <row r="651" spans="1:5" x14ac:dyDescent="0.25">
      <c r="A651" s="181" t="s">
        <v>32</v>
      </c>
      <c r="B651" s="180">
        <v>2</v>
      </c>
      <c r="C651" s="186">
        <v>80.231400000000008</v>
      </c>
      <c r="D651" s="184">
        <v>16</v>
      </c>
      <c r="E651" s="192"/>
    </row>
    <row r="652" spans="1:5" x14ac:dyDescent="0.25">
      <c r="A652" s="181" t="s">
        <v>32</v>
      </c>
      <c r="B652" s="180">
        <v>1</v>
      </c>
      <c r="C652" s="186">
        <v>160.46280000000002</v>
      </c>
      <c r="D652" s="183">
        <v>26</v>
      </c>
      <c r="E652" s="192"/>
    </row>
    <row r="653" spans="1:5" x14ac:dyDescent="0.25">
      <c r="A653" s="181" t="s">
        <v>204</v>
      </c>
      <c r="B653" s="180">
        <v>1</v>
      </c>
      <c r="C653" s="186">
        <v>160.46280000000002</v>
      </c>
      <c r="D653" s="183">
        <v>4</v>
      </c>
      <c r="E653" s="192"/>
    </row>
    <row r="654" spans="1:5" x14ac:dyDescent="0.25">
      <c r="A654" s="181" t="s">
        <v>204</v>
      </c>
      <c r="B654" s="180">
        <v>2</v>
      </c>
      <c r="C654" s="186">
        <v>80.231400000000008</v>
      </c>
      <c r="D654" s="184">
        <v>10</v>
      </c>
      <c r="E654" s="192"/>
    </row>
  </sheetData>
  <autoFilter ref="A1:E654"/>
  <sortState ref="A2:H654">
    <sortCondition descending="1" ref="E2:E654"/>
  </sortState>
  <pageMargins left="0.7" right="0.7" top="0.75" bottom="0.75" header="0.3" footer="0.3"/>
  <pageSetup orientation="portrait" verticalDpi="144" r:id="rId1"/>
  <ignoredErrors>
    <ignoredError sqref="C655:C67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4</vt:i4>
      </vt:variant>
    </vt:vector>
  </HeadingPairs>
  <TitlesOfParts>
    <vt:vector size="13" baseType="lpstr">
      <vt:lpstr>KARDEX PT C-COSTO (2)</vt:lpstr>
      <vt:lpstr>PT PRIMERAS</vt:lpstr>
      <vt:lpstr>PRIMERA</vt:lpstr>
      <vt:lpstr>PT SEGUNDAS</vt:lpstr>
      <vt:lpstr>PT TERCERAS</vt:lpstr>
      <vt:lpstr>SALIDAS</vt:lpstr>
      <vt:lpstr>INGRESOS</vt:lpstr>
      <vt:lpstr>Hoja2</vt:lpstr>
      <vt:lpstr>SISTEMA</vt:lpstr>
      <vt:lpstr>'KARDEX PT C-COSTO (2)'!Área_de_impresión</vt:lpstr>
      <vt:lpstr>PRIMERA!Área_de_impresión</vt:lpstr>
      <vt:lpstr>'PT PRIMERAS'!Área_de_impresión</vt:lpstr>
      <vt:lpstr>'PT SEGUNDAS'!Área_de_impresión</vt:lpstr>
    </vt:vector>
  </TitlesOfParts>
  <Company>Wayra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Ines Vizquerra</dc:creator>
  <cp:lastModifiedBy>Toshiba</cp:lastModifiedBy>
  <cp:lastPrinted>2017-04-19T16:34:11Z</cp:lastPrinted>
  <dcterms:created xsi:type="dcterms:W3CDTF">2013-10-21T14:01:41Z</dcterms:created>
  <dcterms:modified xsi:type="dcterms:W3CDTF">2017-04-27T20:09:02Z</dcterms:modified>
</cp:coreProperties>
</file>