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fileSharing userName="ANA MARIA" reservationPassword="C95B"/>
  <workbookPr backupFile="1" defaultThemeVersion="124226"/>
  <bookViews>
    <workbookView xWindow="90" yWindow="90" windowWidth="15360" windowHeight="8070"/>
  </bookViews>
  <sheets>
    <sheet name="STOCK EN ALMACEN" sheetId="15" r:id="rId1"/>
    <sheet name="STOCK EN PROVEEDORES" sheetId="16" state="hidden" r:id="rId2"/>
    <sheet name="Hoja1" sheetId="17" r:id="rId3"/>
  </sheets>
  <definedNames>
    <definedName name="_xlnm._FilterDatabase" localSheetId="0" hidden="1">'STOCK EN ALMACEN'!$A$5:$P$329</definedName>
    <definedName name="_xlnm._FilterDatabase" localSheetId="1" hidden="1">'STOCK EN PROVEEDORES'!$A$6:$AH$187</definedName>
  </definedNames>
  <calcPr calcId="144525"/>
</workbook>
</file>

<file path=xl/calcChain.xml><?xml version="1.0" encoding="utf-8"?>
<calcChain xmlns="http://schemas.openxmlformats.org/spreadsheetml/2006/main">
  <c r="P331" i="15" l="1"/>
  <c r="P8" i="15" l="1"/>
  <c r="P9" i="15"/>
  <c r="P10" i="15"/>
  <c r="P11" i="15"/>
  <c r="P12" i="15"/>
  <c r="P13" i="15"/>
  <c r="P15" i="15"/>
  <c r="P16" i="15"/>
  <c r="P17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90" i="15"/>
  <c r="P91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9" i="15"/>
  <c r="P140" i="15"/>
  <c r="P141" i="15"/>
  <c r="P143" i="15"/>
  <c r="P144" i="15"/>
  <c r="P145" i="15"/>
  <c r="P146" i="15"/>
  <c r="P148" i="15"/>
  <c r="P150" i="15"/>
  <c r="P152" i="15"/>
  <c r="P153" i="15"/>
  <c r="P154" i="15"/>
  <c r="P155" i="15"/>
  <c r="P156" i="15"/>
  <c r="P157" i="15"/>
  <c r="P158" i="15"/>
  <c r="P159" i="15"/>
  <c r="P160" i="15"/>
  <c r="P162" i="15"/>
  <c r="P163" i="15"/>
  <c r="P164" i="15"/>
  <c r="P165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9" i="15"/>
  <c r="P310" i="15"/>
  <c r="P311" i="15"/>
  <c r="P312" i="15"/>
  <c r="P313" i="15"/>
  <c r="P314" i="15"/>
  <c r="P315" i="15"/>
  <c r="P317" i="15"/>
  <c r="P318" i="15"/>
  <c r="P319" i="15"/>
  <c r="P320" i="15"/>
  <c r="P321" i="15"/>
  <c r="P322" i="15"/>
  <c r="P323" i="15"/>
  <c r="P325" i="15"/>
  <c r="P326" i="15"/>
  <c r="P327" i="15"/>
  <c r="P328" i="15"/>
  <c r="P329" i="15"/>
  <c r="P7" i="15"/>
  <c r="K316" i="15" l="1"/>
  <c r="P316" i="15" s="1"/>
  <c r="J316" i="15"/>
  <c r="K14" i="15" l="1"/>
  <c r="J14" i="15"/>
  <c r="P14" i="15" l="1"/>
  <c r="K308" i="15"/>
  <c r="P308" i="15" s="1"/>
  <c r="J308" i="15"/>
  <c r="K166" i="15"/>
  <c r="P166" i="15" s="1"/>
  <c r="J166" i="15"/>
  <c r="K324" i="15"/>
  <c r="P324" i="15" s="1"/>
  <c r="K161" i="15" l="1"/>
  <c r="P161" i="15" s="1"/>
  <c r="K111" i="15"/>
  <c r="P111" i="15" s="1"/>
  <c r="J111" i="15"/>
  <c r="K92" i="15"/>
  <c r="P92" i="15" s="1"/>
  <c r="J92" i="15"/>
  <c r="K147" i="15"/>
  <c r="P147" i="15" s="1"/>
  <c r="J147" i="15"/>
  <c r="K138" i="15"/>
  <c r="P138" i="15" s="1"/>
  <c r="J138" i="15"/>
  <c r="K151" i="15"/>
  <c r="P151" i="15" s="1"/>
  <c r="J151" i="15"/>
  <c r="K149" i="15"/>
  <c r="P149" i="15" s="1"/>
  <c r="J149" i="15"/>
  <c r="K142" i="15"/>
  <c r="P142" i="15" s="1"/>
  <c r="J142" i="15"/>
  <c r="K18" i="15"/>
  <c r="J18" i="15"/>
  <c r="P18" i="15" l="1"/>
  <c r="K89" i="15"/>
  <c r="P89" i="15" s="1"/>
  <c r="J89" i="15"/>
  <c r="J277" i="15"/>
  <c r="K277" i="15"/>
  <c r="P277" i="15" s="1"/>
  <c r="AH177" i="16"/>
  <c r="AH171" i="16"/>
  <c r="AH170" i="16"/>
  <c r="V184" i="16"/>
  <c r="AH184" i="16" s="1"/>
  <c r="V181" i="16"/>
  <c r="AH181" i="16" s="1"/>
  <c r="V178" i="16"/>
  <c r="AH178" i="16" s="1"/>
  <c r="V172" i="16"/>
  <c r="AH172" i="16" s="1"/>
  <c r="V162" i="16"/>
  <c r="AH162" i="16" s="1"/>
  <c r="V126" i="16"/>
  <c r="AH126" i="16" s="1"/>
  <c r="V120" i="16"/>
  <c r="AH120" i="16" s="1"/>
  <c r="V113" i="16"/>
  <c r="AH113" i="16" s="1"/>
  <c r="V107" i="16"/>
  <c r="AH107" i="16" s="1"/>
  <c r="V103" i="16"/>
  <c r="AE102" i="16"/>
  <c r="K331" i="15" l="1"/>
  <c r="AD12" i="16"/>
  <c r="V99" i="16"/>
  <c r="AE99" i="16" s="1"/>
  <c r="AH99" i="16" s="1"/>
  <c r="V93" i="16"/>
  <c r="AE93" i="16" s="1"/>
  <c r="AH93" i="16" s="1"/>
  <c r="V91" i="16"/>
  <c r="AE91" i="16" s="1"/>
  <c r="AH91" i="16" s="1"/>
  <c r="V84" i="16"/>
  <c r="AE84" i="16" s="1"/>
  <c r="AH84" i="16" s="1"/>
  <c r="V80" i="16"/>
  <c r="AE80" i="16" s="1"/>
  <c r="AH80" i="16" s="1"/>
  <c r="V77" i="16"/>
  <c r="AE77" i="16" s="1"/>
  <c r="AH77" i="16" s="1"/>
  <c r="V75" i="16"/>
  <c r="AE75" i="16" s="1"/>
  <c r="AH75" i="16" s="1"/>
  <c r="V73" i="16"/>
  <c r="AE73" i="16" s="1"/>
  <c r="AH73" i="16" s="1"/>
  <c r="V70" i="16"/>
  <c r="AE70" i="16" s="1"/>
  <c r="AH70" i="16" s="1"/>
  <c r="V66" i="16"/>
  <c r="AE66" i="16" s="1"/>
  <c r="AH66" i="16" s="1"/>
  <c r="V53" i="16"/>
  <c r="AE53" i="16" s="1"/>
  <c r="AH53" i="16" s="1"/>
  <c r="V50" i="16"/>
  <c r="AE50" i="16" s="1"/>
  <c r="AH50" i="16" s="1"/>
  <c r="V34" i="16"/>
  <c r="AE34" i="16" s="1"/>
  <c r="AH34" i="16" s="1"/>
  <c r="V27" i="16"/>
  <c r="AE27" i="16" s="1"/>
  <c r="AH27" i="16" s="1"/>
  <c r="V25" i="16"/>
  <c r="AE25" i="16" s="1"/>
  <c r="AH25" i="16" s="1"/>
  <c r="V12" i="16"/>
  <c r="AE12" i="16" s="1"/>
  <c r="AH12" i="16" s="1"/>
  <c r="V10" i="16"/>
  <c r="AE10" i="16" s="1"/>
  <c r="AH10" i="16" l="1"/>
  <c r="V9" i="16"/>
  <c r="AE9" i="16" s="1"/>
  <c r="AH9" i="16" s="1"/>
  <c r="V7" i="16" l="1"/>
  <c r="AE7" i="16" s="1"/>
  <c r="AH7" i="16" s="1"/>
</calcChain>
</file>

<file path=xl/sharedStrings.xml><?xml version="1.0" encoding="utf-8"?>
<sst xmlns="http://schemas.openxmlformats.org/spreadsheetml/2006/main" count="3280" uniqueCount="1140">
  <si>
    <t>CODIGO</t>
  </si>
  <si>
    <t>COLOR</t>
  </si>
  <si>
    <t>LOTE</t>
  </si>
  <si>
    <t>PROVEEDOR</t>
  </si>
  <si>
    <t>FECHA</t>
  </si>
  <si>
    <t>TITULO</t>
  </si>
  <si>
    <t>OP</t>
  </si>
  <si>
    <t>CONOS</t>
  </si>
  <si>
    <t>2/28</t>
  </si>
  <si>
    <t>CRUDO</t>
  </si>
  <si>
    <t>BEIGE</t>
  </si>
  <si>
    <t>100HC22801220</t>
  </si>
  <si>
    <t>5P1916</t>
  </si>
  <si>
    <t>2/16</t>
  </si>
  <si>
    <t>CHOCOLATE</t>
  </si>
  <si>
    <t>ROSADO</t>
  </si>
  <si>
    <t>5N2470</t>
  </si>
  <si>
    <t>GRIS CLARO</t>
  </si>
  <si>
    <t>100HC22804937</t>
  </si>
  <si>
    <t>5P1917</t>
  </si>
  <si>
    <t>ACERO</t>
  </si>
  <si>
    <t>NEGRO</t>
  </si>
  <si>
    <t>ARENA OSCURO</t>
  </si>
  <si>
    <t>INCA TOPS</t>
  </si>
  <si>
    <t>100HC22806315</t>
  </si>
  <si>
    <t>5P1918</t>
  </si>
  <si>
    <t>100HC2280AQ2</t>
  </si>
  <si>
    <t>100HC22808422</t>
  </si>
  <si>
    <t>VERDE CLARO</t>
  </si>
  <si>
    <t>5N8893</t>
  </si>
  <si>
    <t>TURQUEZA</t>
  </si>
  <si>
    <t>AZ1654</t>
  </si>
  <si>
    <t>R120282</t>
  </si>
  <si>
    <t>R122785</t>
  </si>
  <si>
    <t>CELESTE</t>
  </si>
  <si>
    <t>AZ8040</t>
  </si>
  <si>
    <t>R122786</t>
  </si>
  <si>
    <t>AM1208</t>
  </si>
  <si>
    <t>AM1995</t>
  </si>
  <si>
    <t>NARANJA CLARO</t>
  </si>
  <si>
    <t>AM8920</t>
  </si>
  <si>
    <t>S/L</t>
  </si>
  <si>
    <t>BEIGE OSCURO</t>
  </si>
  <si>
    <t>ROJO</t>
  </si>
  <si>
    <t>WAYRA</t>
  </si>
  <si>
    <t>VERDE</t>
  </si>
  <si>
    <t>AZ9150</t>
  </si>
  <si>
    <t>GRIS OSCURO</t>
  </si>
  <si>
    <t>100HC2280C856</t>
  </si>
  <si>
    <t>C856</t>
  </si>
  <si>
    <t>VARIOS</t>
  </si>
  <si>
    <t>CAMELL</t>
  </si>
  <si>
    <t>RJ1383</t>
  </si>
  <si>
    <t>RJ2015</t>
  </si>
  <si>
    <t>LILA</t>
  </si>
  <si>
    <t>RJ6116</t>
  </si>
  <si>
    <t>VR6874</t>
  </si>
  <si>
    <t>VR7745</t>
  </si>
  <si>
    <t>VR7788</t>
  </si>
  <si>
    <t>VERDE LIMON</t>
  </si>
  <si>
    <t>100HC2280L199</t>
  </si>
  <si>
    <t>FRESA</t>
  </si>
  <si>
    <t>5P2848</t>
  </si>
  <si>
    <t>100HC2280I350</t>
  </si>
  <si>
    <t>100HC2280I351</t>
  </si>
  <si>
    <t>100HC2280GX2</t>
  </si>
  <si>
    <t>GRIS</t>
  </si>
  <si>
    <t>AZUL</t>
  </si>
  <si>
    <t>NARANJA</t>
  </si>
  <si>
    <t>AMARILLO</t>
  </si>
  <si>
    <t>2/60</t>
  </si>
  <si>
    <t>AZUL MARINO</t>
  </si>
  <si>
    <t>C740</t>
  </si>
  <si>
    <t>P122787</t>
  </si>
  <si>
    <t>100HC2280L411</t>
  </si>
  <si>
    <t>L411</t>
  </si>
  <si>
    <t>SFN68</t>
  </si>
  <si>
    <t>C819</t>
  </si>
  <si>
    <t>K382</t>
  </si>
  <si>
    <t>100HC2280K231</t>
  </si>
  <si>
    <t>AZUL CLARO</t>
  </si>
  <si>
    <t>K231</t>
  </si>
  <si>
    <t>5P6248</t>
  </si>
  <si>
    <t>ANDES TEXTILES S.A.C.</t>
  </si>
  <si>
    <t>SFN38</t>
  </si>
  <si>
    <t>K829</t>
  </si>
  <si>
    <t>L408</t>
  </si>
  <si>
    <t>5P7035</t>
  </si>
  <si>
    <t>L413</t>
  </si>
  <si>
    <t>K910</t>
  </si>
  <si>
    <t>L138</t>
  </si>
  <si>
    <t>R126510</t>
  </si>
  <si>
    <t>AZ1667</t>
  </si>
  <si>
    <t>20/2</t>
  </si>
  <si>
    <t>2F5924</t>
  </si>
  <si>
    <t>VERDE CLARO 2</t>
  </si>
  <si>
    <t>VERDE OLIVO</t>
  </si>
  <si>
    <t>PLOMO OSCURO</t>
  </si>
  <si>
    <t>MORADO 2</t>
  </si>
  <si>
    <t>MARRON</t>
  </si>
  <si>
    <t>GUINDA</t>
  </si>
  <si>
    <t>VINO</t>
  </si>
  <si>
    <t>VERDE OSCURO</t>
  </si>
  <si>
    <t>ROSADO OSCURO</t>
  </si>
  <si>
    <t>BLANCO</t>
  </si>
  <si>
    <t>8/4</t>
  </si>
  <si>
    <t>CREMA</t>
  </si>
  <si>
    <t>8/2</t>
  </si>
  <si>
    <t>MARRON 3</t>
  </si>
  <si>
    <t>MARRON 2</t>
  </si>
  <si>
    <t>MARRON 1</t>
  </si>
  <si>
    <t>1/2.2</t>
  </si>
  <si>
    <t>Q045</t>
  </si>
  <si>
    <t>3/12</t>
  </si>
  <si>
    <t>YDT</t>
  </si>
  <si>
    <t>P099750</t>
  </si>
  <si>
    <t>BO</t>
  </si>
  <si>
    <t>SFN21</t>
  </si>
  <si>
    <t>960RC1022J746</t>
  </si>
  <si>
    <t>960RC1022J743</t>
  </si>
  <si>
    <t>960RC10220157</t>
  </si>
  <si>
    <t>5P8596</t>
  </si>
  <si>
    <t>960RC1022J742</t>
  </si>
  <si>
    <t>PRESENTACION</t>
  </si>
  <si>
    <t>MADEJA</t>
  </si>
  <si>
    <t>5P8681</t>
  </si>
  <si>
    <t>5P8682</t>
  </si>
  <si>
    <t>100HC2280XY</t>
  </si>
  <si>
    <t>DESCRIPCION</t>
  </si>
  <si>
    <t>151HC2280K803</t>
  </si>
  <si>
    <t>MORADO OSCURO</t>
  </si>
  <si>
    <t>GRANDINE</t>
  </si>
  <si>
    <t>100HC2280L413</t>
  </si>
  <si>
    <t>100HC2280L412</t>
  </si>
  <si>
    <t>100HC2280L408</t>
  </si>
  <si>
    <t>SILVER SAGE</t>
  </si>
  <si>
    <t>960RC1022J723</t>
  </si>
  <si>
    <t>5P9287</t>
  </si>
  <si>
    <t>100HC22806416</t>
  </si>
  <si>
    <t>100HC2280403</t>
  </si>
  <si>
    <t>5P9509</t>
  </si>
  <si>
    <t>100HC22800157</t>
  </si>
  <si>
    <t>5P9776</t>
  </si>
  <si>
    <t>960RC1022L699</t>
  </si>
  <si>
    <t>5P9692</t>
  </si>
  <si>
    <t>100HC2280284</t>
  </si>
  <si>
    <t>100HC2280VR7788</t>
  </si>
  <si>
    <t>100HC2280RJ6116</t>
  </si>
  <si>
    <t>100HC2280AM1995</t>
  </si>
  <si>
    <t>CODIGO COL. PROVEEDOR</t>
  </si>
  <si>
    <t>LOTE / PARTIDA</t>
  </si>
  <si>
    <t>COD. INTERNO PROV.</t>
  </si>
  <si>
    <t>HILADO 100% BABY ALPACA 2/28</t>
  </si>
  <si>
    <t>CANTIDAD CONOS</t>
  </si>
  <si>
    <t>100HC2280RJ1383</t>
  </si>
  <si>
    <t>100HC2280207</t>
  </si>
  <si>
    <t>AM8835</t>
  </si>
  <si>
    <t>100HC2280AM8835</t>
  </si>
  <si>
    <t>100HC2280AZ1654</t>
  </si>
  <si>
    <t>100HC2280RJ9054</t>
  </si>
  <si>
    <t>ROSADO CLARO</t>
  </si>
  <si>
    <t>RJ9054</t>
  </si>
  <si>
    <t>100HC2280RJ7295</t>
  </si>
  <si>
    <t>RJ7295</t>
  </si>
  <si>
    <t>100HC2280AZ9150</t>
  </si>
  <si>
    <t>100HC2280AM8220</t>
  </si>
  <si>
    <t>100HC2280VR6874</t>
  </si>
  <si>
    <t>HILADO 60% ALGODÓN 40% ACRILICO 2/28</t>
  </si>
  <si>
    <t>151HC2280BO</t>
  </si>
  <si>
    <t>SFN10</t>
  </si>
  <si>
    <t>K803</t>
  </si>
  <si>
    <t>151HC22803112</t>
  </si>
  <si>
    <t>151HC22803439</t>
  </si>
  <si>
    <t>DORADO</t>
  </si>
  <si>
    <t>001-D</t>
  </si>
  <si>
    <t>HILLUREX001-D</t>
  </si>
  <si>
    <t>HILLUREX002-6</t>
  </si>
  <si>
    <t>002-6</t>
  </si>
  <si>
    <t>HILLUREXPLATA</t>
  </si>
  <si>
    <t>HILADO 100% LUREX PLATA</t>
  </si>
  <si>
    <t>HILADO 100% LUREX 001-D DORADO</t>
  </si>
  <si>
    <t>PLATA</t>
  </si>
  <si>
    <t>-</t>
  </si>
  <si>
    <t>AQ2</t>
  </si>
  <si>
    <t>5P5623</t>
  </si>
  <si>
    <t>SFN40</t>
  </si>
  <si>
    <t>I351</t>
  </si>
  <si>
    <t>SFN50</t>
  </si>
  <si>
    <t>ARENA CLARO</t>
  </si>
  <si>
    <t>SFN61</t>
  </si>
  <si>
    <t>100HC2280XO</t>
  </si>
  <si>
    <t>SOLIDO (BEIGE)</t>
  </si>
  <si>
    <t>XO</t>
  </si>
  <si>
    <t>XY</t>
  </si>
  <si>
    <t>SFN22</t>
  </si>
  <si>
    <t>L199</t>
  </si>
  <si>
    <t>VERDE MILITAR</t>
  </si>
  <si>
    <t>GLOVER (VERDE)</t>
  </si>
  <si>
    <t>L412</t>
  </si>
  <si>
    <t>100HC2280L138</t>
  </si>
  <si>
    <t>MORADO</t>
  </si>
  <si>
    <t>I350</t>
  </si>
  <si>
    <t>100HC22804967</t>
  </si>
  <si>
    <t>5N8892</t>
  </si>
  <si>
    <t>100HC2280L356</t>
  </si>
  <si>
    <t>L356</t>
  </si>
  <si>
    <t>5P7807</t>
  </si>
  <si>
    <t>100HC2280K910</t>
  </si>
  <si>
    <t>100HC22805896</t>
  </si>
  <si>
    <t>5N8828</t>
  </si>
  <si>
    <t>100HC22805623</t>
  </si>
  <si>
    <t>100HC2280ECT</t>
  </si>
  <si>
    <t>SOLIDO (GRIS OSCURO)</t>
  </si>
  <si>
    <t>100HC2280K829</t>
  </si>
  <si>
    <t>GREY LILAC</t>
  </si>
  <si>
    <t>100HC22801353</t>
  </si>
  <si>
    <t>5P7806</t>
  </si>
  <si>
    <t>HUESO</t>
  </si>
  <si>
    <t>100HC2280B143</t>
  </si>
  <si>
    <t>B143</t>
  </si>
  <si>
    <t>5P6247</t>
  </si>
  <si>
    <t>N5</t>
  </si>
  <si>
    <t>100HC2280C866</t>
  </si>
  <si>
    <t>C866</t>
  </si>
  <si>
    <t>SFN75</t>
  </si>
  <si>
    <t>PLOMO</t>
  </si>
  <si>
    <t>100HC2280AM4039</t>
  </si>
  <si>
    <t>AM4039</t>
  </si>
  <si>
    <t>100HC2280AZ8734</t>
  </si>
  <si>
    <t>AZ8734</t>
  </si>
  <si>
    <t>VERDE PACAE</t>
  </si>
  <si>
    <t>100HC2280AM7971</t>
  </si>
  <si>
    <t>MELON</t>
  </si>
  <si>
    <t>AM7971</t>
  </si>
  <si>
    <t>100HC2280RJ1088</t>
  </si>
  <si>
    <t>RJ1088</t>
  </si>
  <si>
    <t>100HC2280AM8922</t>
  </si>
  <si>
    <t>AMARILLO CLARO</t>
  </si>
  <si>
    <t>AM8922</t>
  </si>
  <si>
    <t>P104321</t>
  </si>
  <si>
    <t>100HC2280NT8935</t>
  </si>
  <si>
    <t>CAFÉ</t>
  </si>
  <si>
    <t>NT8935</t>
  </si>
  <si>
    <t>100HC2280404</t>
  </si>
  <si>
    <t>100HC2280AZ1167</t>
  </si>
  <si>
    <t>AZUL OSCURO</t>
  </si>
  <si>
    <t>100HC2280AZ1549</t>
  </si>
  <si>
    <t>AZ1549</t>
  </si>
  <si>
    <t>100HC2280AZ8040</t>
  </si>
  <si>
    <t>100HC2280RJ2015</t>
  </si>
  <si>
    <t>100HC2280VR7745</t>
  </si>
  <si>
    <t>100HC2280302</t>
  </si>
  <si>
    <t>ST031228</t>
  </si>
  <si>
    <t>HILADO 100% BABY ALPACA 2/16</t>
  </si>
  <si>
    <t>C838</t>
  </si>
  <si>
    <t>C750</t>
  </si>
  <si>
    <t>CM47</t>
  </si>
  <si>
    <t>VERDE FOSFORESCENTE</t>
  </si>
  <si>
    <t>P122183</t>
  </si>
  <si>
    <t>BLANCO OPTICO</t>
  </si>
  <si>
    <t>BEIGE MARCELL</t>
  </si>
  <si>
    <t>J743</t>
  </si>
  <si>
    <t>BIRCH MARCELL</t>
  </si>
  <si>
    <t>J746</t>
  </si>
  <si>
    <t>ECRU MARCELL</t>
  </si>
  <si>
    <t>J742</t>
  </si>
  <si>
    <t>GRIS I</t>
  </si>
  <si>
    <t>J723</t>
  </si>
  <si>
    <t>TEÑIDO</t>
  </si>
  <si>
    <t>HILADO 50% ACRILICO, 35% ALPACA, 15% LANA 3/12</t>
  </si>
  <si>
    <t>MARRON OSCURO</t>
  </si>
  <si>
    <t>HILADO NUNA 60% BABY ALPACA, 35% NYLON, 5% LANA</t>
  </si>
  <si>
    <t>K433</t>
  </si>
  <si>
    <t>HILADO 100% ALGODÓN TANGUIS 8/2</t>
  </si>
  <si>
    <t>HIRETEX</t>
  </si>
  <si>
    <t>961HC</t>
  </si>
  <si>
    <t>HILADO 100% ALGODÓN TANGUIS 8/4</t>
  </si>
  <si>
    <t>NARANJA/MELANGE</t>
  </si>
  <si>
    <t>HILADO 100% ALGODÓN TANGUIS 20/2</t>
  </si>
  <si>
    <t>LACRE</t>
  </si>
  <si>
    <t>ANTIGUO</t>
  </si>
  <si>
    <t>AMAT</t>
  </si>
  <si>
    <t>C103</t>
  </si>
  <si>
    <t>INCA TOP</t>
  </si>
  <si>
    <t>ZANAHORIA</t>
  </si>
  <si>
    <t>ROSADO BEBE</t>
  </si>
  <si>
    <t>HILADO 85% ALGODÓN, 15 BABY ALPACA 20/2</t>
  </si>
  <si>
    <t>5L1404</t>
  </si>
  <si>
    <t>ITESSA</t>
  </si>
  <si>
    <t>ROSA</t>
  </si>
  <si>
    <t>2/32</t>
  </si>
  <si>
    <t>L04417</t>
  </si>
  <si>
    <t>GM710</t>
  </si>
  <si>
    <t>VERDE OLIVO 2</t>
  </si>
  <si>
    <t>HUMO (GRIS CLARO)</t>
  </si>
  <si>
    <t>VERDE PISTACHO</t>
  </si>
  <si>
    <t>AS730</t>
  </si>
  <si>
    <t>AS803</t>
  </si>
  <si>
    <t>CAMELLO</t>
  </si>
  <si>
    <t>AS381</t>
  </si>
  <si>
    <t>AS780</t>
  </si>
  <si>
    <t>2/10</t>
  </si>
  <si>
    <t>GUINDA OSCURO</t>
  </si>
  <si>
    <t>AS842</t>
  </si>
  <si>
    <t>AS3002</t>
  </si>
  <si>
    <t>AS617</t>
  </si>
  <si>
    <t>´011067</t>
  </si>
  <si>
    <t>AS717</t>
  </si>
  <si>
    <t>´07540</t>
  </si>
  <si>
    <t>AS884</t>
  </si>
  <si>
    <t>´010693</t>
  </si>
  <si>
    <t>AS218</t>
  </si>
  <si>
    <t>BLANCO OPACO</t>
  </si>
  <si>
    <t>AS642</t>
  </si>
  <si>
    <t>HILADO COTTONE 100% ALGODÓN 1/2.2</t>
  </si>
  <si>
    <t>CHARCOAL</t>
  </si>
  <si>
    <t>L699</t>
  </si>
  <si>
    <t>HILADO 70% ALPACA, 30% SEDA 2/60</t>
  </si>
  <si>
    <t>978HC</t>
  </si>
  <si>
    <t>I338</t>
  </si>
  <si>
    <t>SK7760</t>
  </si>
  <si>
    <t>MORADO CLARO</t>
  </si>
  <si>
    <t>SN8485</t>
  </si>
  <si>
    <t>HILADO 100% LANA 3 CABOS</t>
  </si>
  <si>
    <t>LANA ANDINA</t>
  </si>
  <si>
    <t>NARANJA OSCURO</t>
  </si>
  <si>
    <t>HILADO 100% LANA 1 CABOS</t>
  </si>
  <si>
    <t>G/R</t>
  </si>
  <si>
    <t>COD. ART.</t>
  </si>
  <si>
    <t>PRODUCTOS</t>
  </si>
  <si>
    <t>KILOS (NETO</t>
  </si>
  <si>
    <t>PESO TOTAL</t>
  </si>
  <si>
    <t>STOCK EN PROVEEDORES</t>
  </si>
  <si>
    <t>SALDO EN PROVEEDOR</t>
  </si>
  <si>
    <t>COSTO UNIT (KG)</t>
  </si>
  <si>
    <t>HUMO</t>
  </si>
  <si>
    <t>HILADO 15% ALPACA, 5% LANA, 80% ALGODON 2/10</t>
  </si>
  <si>
    <t>100HC2160023</t>
  </si>
  <si>
    <t>100HC2160207</t>
  </si>
  <si>
    <t>100HC2160401</t>
  </si>
  <si>
    <t>100HC21608362</t>
  </si>
  <si>
    <t>100HC2160C740</t>
  </si>
  <si>
    <t>100HC2160C750</t>
  </si>
  <si>
    <t>100HC2160C819</t>
  </si>
  <si>
    <t>100HC2160C838</t>
  </si>
  <si>
    <t>100HC2160C856</t>
  </si>
  <si>
    <t>100HC2160C866</t>
  </si>
  <si>
    <t>100HC2160CM47</t>
  </si>
  <si>
    <t>100HC2160AQ2</t>
  </si>
  <si>
    <t>100HC2160GX2</t>
  </si>
  <si>
    <t>750HC10562431</t>
  </si>
  <si>
    <t>750HC1056K433</t>
  </si>
  <si>
    <t>RETORNO ENERO</t>
  </si>
  <si>
    <t>RETORNO FEBRERO</t>
  </si>
  <si>
    <t>COSTO TOTAL S/.</t>
  </si>
  <si>
    <t>TEXTIL ALPAQUERA SANTA CLARA</t>
  </si>
  <si>
    <t>TEXTIL COLCA</t>
  </si>
  <si>
    <t>RETORNO MARZO</t>
  </si>
  <si>
    <t xml:space="preserve">100HC2280EC2        </t>
  </si>
  <si>
    <t xml:space="preserve">HILADOS 100% BABY ALPACA 2/28 COLOR SFN68 GRIS OSCURO                                                                                                 </t>
  </si>
  <si>
    <t xml:space="preserve">100HC2280AQ2        </t>
  </si>
  <si>
    <t xml:space="preserve">HILADOS 100% BABY ALPACA 2/28 COLOR SFN38 GRIS CLARO                                                                                                  </t>
  </si>
  <si>
    <t>OC</t>
  </si>
  <si>
    <t>PRODUCTO</t>
  </si>
  <si>
    <t>COD. COLOR</t>
  </si>
  <si>
    <t>RETORNO ABRIL</t>
  </si>
  <si>
    <t xml:space="preserve">100HC2280N5         </t>
  </si>
  <si>
    <t xml:space="preserve">HILADOS 100% BABY ALPACA 2/28 COLOR SFN50 NEGRO                                                                                                       </t>
  </si>
  <si>
    <t xml:space="preserve">HILADOS 100% BABY ALPACA 2/28 COLOR SFN85 ARENA OSCURO                                                                                                </t>
  </si>
  <si>
    <t xml:space="preserve">5P9746         </t>
  </si>
  <si>
    <t>001-00734</t>
  </si>
  <si>
    <t>TELAR SAN PEDRANO</t>
  </si>
  <si>
    <t xml:space="preserve">STEHM2/40IVORY      </t>
  </si>
  <si>
    <t xml:space="preserve">515HC2400N5         </t>
  </si>
  <si>
    <t xml:space="preserve">HILADOS 100% LANA 2/40 COLOR IVORY                                                                                                                    </t>
  </si>
  <si>
    <t xml:space="preserve">HILADOS 100% LANA 2/40 COLOR SFN50 NEGRO                                                                                                              </t>
  </si>
  <si>
    <t xml:space="preserve">S/L            </t>
  </si>
  <si>
    <t xml:space="preserve">268249         </t>
  </si>
  <si>
    <t>IVORY</t>
  </si>
  <si>
    <t xml:space="preserve">100HC2280I647       </t>
  </si>
  <si>
    <t xml:space="preserve">HILADOS 100% BABY ALPACA 2/28 COLOR I647 CELESTE                                                                                                      </t>
  </si>
  <si>
    <t xml:space="preserve">5Q5890         </t>
  </si>
  <si>
    <t>100HC2280AM9683</t>
  </si>
  <si>
    <t>AM9683</t>
  </si>
  <si>
    <t>5P9470</t>
  </si>
  <si>
    <t>5P9469</t>
  </si>
  <si>
    <t>100HC2280A709</t>
  </si>
  <si>
    <t>A709</t>
  </si>
  <si>
    <t>5Q1795</t>
  </si>
  <si>
    <t>100HC22800234</t>
  </si>
  <si>
    <t>100HC2280B426</t>
  </si>
  <si>
    <t>B426</t>
  </si>
  <si>
    <t>5Q6353</t>
  </si>
  <si>
    <t>100HC22800713</t>
  </si>
  <si>
    <t>5L1094</t>
  </si>
  <si>
    <t>100HC2280P02</t>
  </si>
  <si>
    <t>PO2</t>
  </si>
  <si>
    <t>100HC22800259</t>
  </si>
  <si>
    <t>5P4993</t>
  </si>
  <si>
    <t>5P5622</t>
  </si>
  <si>
    <t>100HC2280N215</t>
  </si>
  <si>
    <t>N215</t>
  </si>
  <si>
    <t>100HC22804932</t>
  </si>
  <si>
    <t>5Q6354</t>
  </si>
  <si>
    <t>5P5621</t>
  </si>
  <si>
    <t>100HC2280B346</t>
  </si>
  <si>
    <t>B346</t>
  </si>
  <si>
    <t>100HC2280I355</t>
  </si>
  <si>
    <t>I355</t>
  </si>
  <si>
    <t>100HC2280K828</t>
  </si>
  <si>
    <t>K828</t>
  </si>
  <si>
    <t>100HC2280AZ4625</t>
  </si>
  <si>
    <t>AZ4625</t>
  </si>
  <si>
    <t>R109414</t>
  </si>
  <si>
    <t>R133595</t>
  </si>
  <si>
    <t>849HC3012BO</t>
  </si>
  <si>
    <t>849HC3012YDT</t>
  </si>
  <si>
    <t>849HC3012MC2</t>
  </si>
  <si>
    <t>MC2</t>
  </si>
  <si>
    <t>961HC4020C922</t>
  </si>
  <si>
    <t>HILADO 100% ALGODÓN PIMA</t>
  </si>
  <si>
    <t>C922</t>
  </si>
  <si>
    <t>40/2</t>
  </si>
  <si>
    <t>961HC4020CC10</t>
  </si>
  <si>
    <t>CC10</t>
  </si>
  <si>
    <t>961HC4020CD67</t>
  </si>
  <si>
    <t>CD67</t>
  </si>
  <si>
    <t>961HC4020C197</t>
  </si>
  <si>
    <t>C197</t>
  </si>
  <si>
    <t xml:space="preserve">960RC1022L699       </t>
  </si>
  <si>
    <t xml:space="preserve">960RC1022K551       </t>
  </si>
  <si>
    <t>SAND</t>
  </si>
  <si>
    <t>K551</t>
  </si>
  <si>
    <t>5Q3601</t>
  </si>
  <si>
    <t>5Q3600</t>
  </si>
  <si>
    <t xml:space="preserve">HILADOS  COTTONE 100% ALGODON 1/2.2 </t>
  </si>
  <si>
    <t>TINTORERIA INTERNACIONAL</t>
  </si>
  <si>
    <t>CANTEEN</t>
  </si>
  <si>
    <t>P113753</t>
  </si>
  <si>
    <t>BEIGE 1</t>
  </si>
  <si>
    <t>HILADO 100% ACRILICO 2/32 TACTO ALGODONERO</t>
  </si>
  <si>
    <t>CREDITEX</t>
  </si>
  <si>
    <t>I644</t>
  </si>
  <si>
    <t>SL1403</t>
  </si>
  <si>
    <t>AS203</t>
  </si>
  <si>
    <t>ROJO MELANGE</t>
  </si>
  <si>
    <t>CERAPIO VALLEJO</t>
  </si>
  <si>
    <t>NARANJA TIE</t>
  </si>
  <si>
    <t>3/0.5</t>
  </si>
  <si>
    <t xml:space="preserve">577HC3050N5         </t>
  </si>
  <si>
    <t xml:space="preserve">730HC1021BO         </t>
  </si>
  <si>
    <t xml:space="preserve">HILADOS PILL PILL 94% ALPACA, 6% NYLON 1/2.1 COLOR SFN10 CRUDO                                                                                        </t>
  </si>
  <si>
    <t>1/2.1</t>
  </si>
  <si>
    <t>2G5796</t>
  </si>
  <si>
    <t>HILADOS 50% ACRILICO,35% ALPACA 15% LANA 3/12 COLOR CORAL</t>
  </si>
  <si>
    <t>CORAL</t>
  </si>
  <si>
    <t xml:space="preserve">730HC1210NTIE       </t>
  </si>
  <si>
    <t xml:space="preserve">HILADOS 94% ALPACA, 6% NYLON 1/2.1 COLOR NARANJA TIE                                                                                                  </t>
  </si>
  <si>
    <t xml:space="preserve">577HC3050BO         </t>
  </si>
  <si>
    <t xml:space="preserve">HILADOS 100% LANA OVEJA 3/0.5 3 CABOS COLOR SFN10 CRUDO                                                                                               </t>
  </si>
  <si>
    <t xml:space="preserve">HILADO COTTONE 100% ALGODON 1/2.2 COLOR L699 GRIS OSCURO                                                                                             </t>
  </si>
  <si>
    <t xml:space="preserve">HILADO COTTONE 100% ALGODON 1/2.2 COLOR K551 SAND                                                                                                   </t>
  </si>
  <si>
    <t xml:space="preserve">100HC21607062       </t>
  </si>
  <si>
    <t xml:space="preserve">100HC21604932       </t>
  </si>
  <si>
    <t xml:space="preserve">100HC22806416       </t>
  </si>
  <si>
    <t xml:space="preserve">100HC21606416       </t>
  </si>
  <si>
    <t xml:space="preserve">HILADOS 100% BABY ALPACA 2/16 COLOR 7062 CELESTE                                                                                                      </t>
  </si>
  <si>
    <t xml:space="preserve">HILADOS 100% BABY ALPACA 2/16 COLOR 4932 ROJO                                                                                                         </t>
  </si>
  <si>
    <t xml:space="preserve">HILADOS 100% BABY ALPACA 2/28 COLOR 6416 AZUL                                                                                                         </t>
  </si>
  <si>
    <t xml:space="preserve">HILADOS 100% BABY ALPACA 2/16 COLOR 6416 AZUL                                                                                                         </t>
  </si>
  <si>
    <t xml:space="preserve">100HC2160FY         </t>
  </si>
  <si>
    <t xml:space="preserve">100HC2160MO2        </t>
  </si>
  <si>
    <t xml:space="preserve">100HC21605153       </t>
  </si>
  <si>
    <t xml:space="preserve">HILADOS 100% BABY ALPACA 2/16 COLOR FY SFN23 BEIGE                                                                                                    </t>
  </si>
  <si>
    <t xml:space="preserve">HILADOS 100% BABY ALPACA 2/16 COLOR 5153 VERDE OSCURO                                                                                                 </t>
  </si>
  <si>
    <t>001-00786</t>
  </si>
  <si>
    <t xml:space="preserve">978HC26002233       </t>
  </si>
  <si>
    <t xml:space="preserve">HILADOS 70% BABY ALPACA, 30% SEDA 2/60 COLOR 2233 BEIGE                                                                                               </t>
  </si>
  <si>
    <t xml:space="preserve">5Q6362         </t>
  </si>
  <si>
    <t xml:space="preserve">100HC2280XO         </t>
  </si>
  <si>
    <t xml:space="preserve">100HC2280BO         </t>
  </si>
  <si>
    <t xml:space="preserve">HILADOS 100% BABY ALPACA 2/28 COLOR SFN10 CRUDO                                                                                                       </t>
  </si>
  <si>
    <t xml:space="preserve">HILADOS 100% BABY ALPACA 2/28 COLOR SFN21 BEIGE CLARO                                                                                                 </t>
  </si>
  <si>
    <t xml:space="preserve">278985         </t>
  </si>
  <si>
    <t>001-00815</t>
  </si>
  <si>
    <t xml:space="preserve">100HC21602250       </t>
  </si>
  <si>
    <t xml:space="preserve">HILADOS 100% BABY ALPACA 2/16 COLOR 2250 ORANGE                                                                                                       </t>
  </si>
  <si>
    <t xml:space="preserve">5Q7005         </t>
  </si>
  <si>
    <t xml:space="preserve">5Q6747         </t>
  </si>
  <si>
    <t>RETORNO MAYO</t>
  </si>
  <si>
    <t>RETORNO JUNIO</t>
  </si>
  <si>
    <t xml:space="preserve">100HC2280XY         </t>
  </si>
  <si>
    <t xml:space="preserve">HILADOS 100% BABY ALPACA 2/28 COLOR SFN22 BEIGE OSCURO                                                                                                </t>
  </si>
  <si>
    <t xml:space="preserve">283028         </t>
  </si>
  <si>
    <t xml:space="preserve">282717         </t>
  </si>
  <si>
    <t>001-00829</t>
  </si>
  <si>
    <t>TEXTIL CCAHUANTICO</t>
  </si>
  <si>
    <t xml:space="preserve">VARIOSFS/AC-HB      </t>
  </si>
  <si>
    <t xml:space="preserve">100HC21604967       </t>
  </si>
  <si>
    <t xml:space="preserve">100HC21609125       </t>
  </si>
  <si>
    <t xml:space="preserve">HILADOS 50% ALPACA, 50% ACRILICO 2/28 COLOR DK CHARCOAL 402                                                                                           </t>
  </si>
  <si>
    <t xml:space="preserve">HILADOS 100% BABY ALPACA 2/16 COLOR AZUL CLARO 4967                                                                                                   </t>
  </si>
  <si>
    <t xml:space="preserve">HILADOS 100% BABY ALPACA 2/16 COLOR 9125 VERDE BAJO                                                                                                   </t>
  </si>
  <si>
    <t xml:space="preserve">P104435        </t>
  </si>
  <si>
    <t xml:space="preserve">5Q0269         </t>
  </si>
  <si>
    <t xml:space="preserve">5Q2680         </t>
  </si>
  <si>
    <t>001-00844</t>
  </si>
  <si>
    <t xml:space="preserve">100HC21605084       </t>
  </si>
  <si>
    <t xml:space="preserve">100HC21602403       </t>
  </si>
  <si>
    <t xml:space="preserve">100HC21606315       </t>
  </si>
  <si>
    <t xml:space="preserve">HILADOS 100% BABY ALPACA 2/16 COLOR 5084 FUCSIA                                                                                                       </t>
  </si>
  <si>
    <t xml:space="preserve">HILADOS 100% BABY ALPACA 2/16 COLOR 2403 CAMELL                                                                                                       </t>
  </si>
  <si>
    <t xml:space="preserve">HILADOS 100% BABY ALPACA 2/16 COLOR 6315 VERDE L.                                                                                                     </t>
  </si>
  <si>
    <t xml:space="preserve">5Q7103         </t>
  </si>
  <si>
    <t xml:space="preserve">5Q7051         </t>
  </si>
  <si>
    <t xml:space="preserve">5Q7107         </t>
  </si>
  <si>
    <t xml:space="preserve">5Q7165         </t>
  </si>
  <si>
    <t xml:space="preserve">5Q7102         </t>
  </si>
  <si>
    <t>001-00839</t>
  </si>
  <si>
    <t xml:space="preserve">100HC21609148       </t>
  </si>
  <si>
    <t xml:space="preserve">100HC21605775       </t>
  </si>
  <si>
    <t xml:space="preserve">100HC21601937       </t>
  </si>
  <si>
    <t xml:space="preserve">HILADOS 100% BABY ALPACA 2/16 COLOR 9148 CHARCOAL                                                                                                     </t>
  </si>
  <si>
    <t xml:space="preserve">HILADOS 100% BABY ALPACA 2/16 COLOR 5775 TURQUESA                                                                                                     </t>
  </si>
  <si>
    <t xml:space="preserve">HILADOS 100% BABY ALPACA 2/16 COLOR 1937 CELESTE                                                                                                      </t>
  </si>
  <si>
    <t xml:space="preserve">5Q7100         </t>
  </si>
  <si>
    <t xml:space="preserve">5Q7101         </t>
  </si>
  <si>
    <t xml:space="preserve">5Q7104         </t>
  </si>
  <si>
    <t xml:space="preserve">5Q7105         </t>
  </si>
  <si>
    <t xml:space="preserve">5Q7052         </t>
  </si>
  <si>
    <t xml:space="preserve">5Q7053         </t>
  </si>
  <si>
    <t>001-00835</t>
  </si>
  <si>
    <t xml:space="preserve">100HC2160N5         </t>
  </si>
  <si>
    <t xml:space="preserve">HILADOS 100% BABY ALPACA 2/16 COLOR SFN50 NEGRO                                                                                                       </t>
  </si>
  <si>
    <t xml:space="preserve">5Q7006         </t>
  </si>
  <si>
    <t xml:space="preserve">5Q7071         </t>
  </si>
  <si>
    <t>001-00847</t>
  </si>
  <si>
    <t xml:space="preserve">100HC2280AZ4625     </t>
  </si>
  <si>
    <t xml:space="preserve">100HC2280BTIE       </t>
  </si>
  <si>
    <t xml:space="preserve">HILADOS 100% BABY ALPACA 2/28 COLOR AZ4625 CELESTE                                                                                                    </t>
  </si>
  <si>
    <t xml:space="preserve">HILADOS 100% BABY ALPACA 2/28 COLOR BEIGE TIE                                                                                                         </t>
  </si>
  <si>
    <t>001-00848</t>
  </si>
  <si>
    <t xml:space="preserve">100HC2280I355   </t>
  </si>
  <si>
    <t xml:space="preserve">100HC2280L408    </t>
  </si>
  <si>
    <t xml:space="preserve">HILADOS 100% BABY ALPACA 2/28 COLOR B346 BEIGE                                                                                                        </t>
  </si>
  <si>
    <t xml:space="preserve">100HC2280B346       </t>
  </si>
  <si>
    <t xml:space="preserve">100HC2280K231       </t>
  </si>
  <si>
    <t xml:space="preserve">100HC2280L420       </t>
  </si>
  <si>
    <t xml:space="preserve">100HC22804937       </t>
  </si>
  <si>
    <t xml:space="preserve">100HC2280K828       </t>
  </si>
  <si>
    <t xml:space="preserve">HILADOS 100% BABY ALPACA 2/28 COLOR I355 GRIS CLARO                                                                                                   </t>
  </si>
  <si>
    <t xml:space="preserve">HILADOS 100% BABY ALPACA 2/28 COLOR L408 SILVER SAGE                                                                                                  </t>
  </si>
  <si>
    <t xml:space="preserve">HILADOS 100% BABY ALPACA 2/28 COLOR 4941 CELESTE                                                                                                      </t>
  </si>
  <si>
    <t xml:space="preserve">HILADOS 100% BABY ALPACA 2/28 COLOR K231 AZUL CLARO                                                                                                   </t>
  </si>
  <si>
    <t xml:space="preserve">100HC22804941   </t>
  </si>
  <si>
    <t xml:space="preserve">HILADOS 100% BABY ALPACA 2/28 COLOR L420 GHIADO                                                                                                       </t>
  </si>
  <si>
    <t xml:space="preserve">HILADOS 100% BABY ALPACA 2/28 COLOR 4937 TURQUEZA                                                                                                     </t>
  </si>
  <si>
    <t xml:space="preserve">HILADOS 100% BABY ALPACA 2/28 COLOR K828 BEIGE                                                                                                        </t>
  </si>
  <si>
    <t xml:space="preserve">5Q7025         </t>
  </si>
  <si>
    <t xml:space="preserve">5Q7030         </t>
  </si>
  <si>
    <t xml:space="preserve">5Q7028         </t>
  </si>
  <si>
    <t xml:space="preserve">5Q7029         </t>
  </si>
  <si>
    <t xml:space="preserve">5Q7026         </t>
  </si>
  <si>
    <t xml:space="preserve">5Q7027         </t>
  </si>
  <si>
    <t xml:space="preserve">5P6248         </t>
  </si>
  <si>
    <t xml:space="preserve">5P6243         </t>
  </si>
  <si>
    <t xml:space="preserve">5P1917         </t>
  </si>
  <si>
    <t xml:space="preserve">508055         </t>
  </si>
  <si>
    <t xml:space="preserve">278142         </t>
  </si>
  <si>
    <t xml:space="preserve">100HC2280L413       </t>
  </si>
  <si>
    <t xml:space="preserve">HILADOS 100% BABY ALPACA 2/28 COLOR L413 GRANDINE                                                                                                     </t>
  </si>
  <si>
    <t>001-00849</t>
  </si>
  <si>
    <t xml:space="preserve">100HC21601992       </t>
  </si>
  <si>
    <t xml:space="preserve">HILADOS 100% BABY ALPACA 2/16 COLOR 1992 GREY                                                                                                         </t>
  </si>
  <si>
    <t xml:space="preserve">5Q7163         </t>
  </si>
  <si>
    <t xml:space="preserve">5Q7164         </t>
  </si>
  <si>
    <t xml:space="preserve">5Q7106         </t>
  </si>
  <si>
    <t>RETORNO JULIO</t>
  </si>
  <si>
    <t>001-00853</t>
  </si>
  <si>
    <t>TELARES Y AFINES WILFREDO</t>
  </si>
  <si>
    <t xml:space="preserve">978HC2600BO         </t>
  </si>
  <si>
    <t xml:space="preserve"> 978HC2600LAD   </t>
  </si>
  <si>
    <t xml:space="preserve">978HC2600B612       </t>
  </si>
  <si>
    <t xml:space="preserve">978HC26001378       </t>
  </si>
  <si>
    <t xml:space="preserve">978HC2600MA3        </t>
  </si>
  <si>
    <t xml:space="preserve">978HC2600GAT        </t>
  </si>
  <si>
    <t xml:space="preserve">978HC2280SFN85      </t>
  </si>
  <si>
    <t xml:space="preserve">978HC2600B085       </t>
  </si>
  <si>
    <t xml:space="preserve">978HC2600MOS        </t>
  </si>
  <si>
    <t xml:space="preserve">978HC2600LUC        </t>
  </si>
  <si>
    <t xml:space="preserve">978HC2600I625       </t>
  </si>
  <si>
    <t xml:space="preserve">HILADOS 70% BABY ALPACA, 30% SEDA 2/60 COLOR CRUDO SFN10                                                                                              </t>
  </si>
  <si>
    <t xml:space="preserve">HILADOS 70% BABY ALPACA, 30% SEDA 2/60 COLOR LADRILLO LADRILLO                                                                                        </t>
  </si>
  <si>
    <t xml:space="preserve">HILADOS 70% BABY ALPACA, 30% SEDA 2/60 COLOR B612 VERDE PACAE                                                                                         </t>
  </si>
  <si>
    <t xml:space="preserve">HILADOS 70% BABY ALPACA, 30% SEDA 2/60 COLOR I378 CAMELLO CLARO                                                                                       </t>
  </si>
  <si>
    <t xml:space="preserve">HILADOS 70% BABY ALPACA, 30% SEDA 2/60 COLOR MARRON 3 MARRON 3                                                                                        </t>
  </si>
  <si>
    <t xml:space="preserve">HILADOS 70% BABY ALPACA, 30% SEDA 2/60 COLOR ARENA OSCURO SFN85                                                                                       </t>
  </si>
  <si>
    <t xml:space="preserve">HILADOS 70% BABY ALPACA, 30% SEDA 2/28 COLOR ARENA OSCURO SFN85                                                                                       </t>
  </si>
  <si>
    <t xml:space="preserve">HILADOS 70% BABY ALPACA, 30% SEDA 2/60 COLOR B085 AMARILLO                                                                                            </t>
  </si>
  <si>
    <t xml:space="preserve">HILADOS 70% BABY ALPACA, 30% SEDA 2/60 COLOR MOSTAZA                                                                                                  </t>
  </si>
  <si>
    <t xml:space="preserve">HILADOS 70% BABY ALPACA, 30% SEDA 2/60 COLOR LUCUMA TIE                                                                                               </t>
  </si>
  <si>
    <t xml:space="preserve">HILADOS 70% BABY ALPACA, 30% SEDA 2/60 COLOR I625 ZANAHORIA                                                                                           </t>
  </si>
  <si>
    <t xml:space="preserve">2J6011         </t>
  </si>
  <si>
    <t xml:space="preserve">248754         </t>
  </si>
  <si>
    <t xml:space="preserve">5J5895         </t>
  </si>
  <si>
    <t xml:space="preserve">5N8290         </t>
  </si>
  <si>
    <t xml:space="preserve">5L1338         </t>
  </si>
  <si>
    <t xml:space="preserve">5K1166         </t>
  </si>
  <si>
    <t xml:space="preserve">5L3593         </t>
  </si>
  <si>
    <t xml:space="preserve">960RC1022J746       </t>
  </si>
  <si>
    <t xml:space="preserve">HILADOS  COTTONE 100% ALGODON 1/2.2 COLOR 746 BIRCH MARCELL                                                                                           </t>
  </si>
  <si>
    <t xml:space="preserve">5P8594         </t>
  </si>
  <si>
    <t xml:space="preserve">5Q3384         </t>
  </si>
  <si>
    <t xml:space="preserve">5Q3383         </t>
  </si>
  <si>
    <t>001-00860</t>
  </si>
  <si>
    <t>001-00861</t>
  </si>
  <si>
    <t xml:space="preserve">960RC1022J742       </t>
  </si>
  <si>
    <t xml:space="preserve">HILADOS 100% ALGODON 1/2.2 COLOR  J742 ECRU MARCELL                                                                                                   </t>
  </si>
  <si>
    <t>001-00862</t>
  </si>
  <si>
    <t xml:space="preserve">100HC2280GA2 </t>
  </si>
  <si>
    <t xml:space="preserve">281259         </t>
  </si>
  <si>
    <t>001-00871</t>
  </si>
  <si>
    <t xml:space="preserve">100HC2280BN2        </t>
  </si>
  <si>
    <t xml:space="preserve">HILADOS 100% BABY ALPACA 2/28 COLOR PLOMO SFN42                                                                                                       </t>
  </si>
  <si>
    <t xml:space="preserve">278913         </t>
  </si>
  <si>
    <t>001-00875</t>
  </si>
  <si>
    <t xml:space="preserve">100HC2280B426       </t>
  </si>
  <si>
    <t xml:space="preserve">HILADOS 100% BABY ALPACA 2/28 COLOR B426 INDIGO                                                                                                       </t>
  </si>
  <si>
    <t xml:space="preserve">HILADOS 100% BABY ALPACA 2/28 COLOR 4932 ROJO                                                                                                         </t>
  </si>
  <si>
    <t xml:space="preserve">5Q7093         </t>
  </si>
  <si>
    <t xml:space="preserve">5Q6353         </t>
  </si>
  <si>
    <t xml:space="preserve">5Q6354         </t>
  </si>
  <si>
    <t>001-00877</t>
  </si>
  <si>
    <t xml:space="preserve">100HC2160GX2        </t>
  </si>
  <si>
    <t xml:space="preserve">100HC2160C740       </t>
  </si>
  <si>
    <t xml:space="preserve">100HC2160C866       </t>
  </si>
  <si>
    <t xml:space="preserve">100HC21606414       </t>
  </si>
  <si>
    <t xml:space="preserve">HILADOS 100% BABY ALPACA 2/16 COLOR SFN40 GRIS CLARO                                                                                                  </t>
  </si>
  <si>
    <t xml:space="preserve">HILADOS 100% BABY ALPACA 2/16 COLOR C740 TURQUEZA                                                                                                     </t>
  </si>
  <si>
    <t xml:space="preserve">HILADOS 100% BABY ALPACA 2/16 COLOR C866 AZUL                                                                                                         </t>
  </si>
  <si>
    <t xml:space="preserve">HILADOS 100% BABY ALPACA 2/16 COLOR 6414 ROJO                                                                                                         </t>
  </si>
  <si>
    <t xml:space="preserve">283059         </t>
  </si>
  <si>
    <t xml:space="preserve">278040         </t>
  </si>
  <si>
    <t xml:space="preserve">277225         </t>
  </si>
  <si>
    <t xml:space="preserve">507750         </t>
  </si>
  <si>
    <t>001-00882</t>
  </si>
  <si>
    <t xml:space="preserve">960RC1022J723       </t>
  </si>
  <si>
    <t xml:space="preserve">HILADOS COTTONE 100% ALGODON 1/2.2 COLOR J723 GRIS I                                                                                                  </t>
  </si>
  <si>
    <t xml:space="preserve">HILADOS COTTONE 100% ALGODON 1/2.2 COLOR L699 GRIS OSCURO                                                                                             </t>
  </si>
  <si>
    <t xml:space="preserve">5Q7238         </t>
  </si>
  <si>
    <t xml:space="preserve">5Q7239         </t>
  </si>
  <si>
    <t xml:space="preserve">5Q7284         </t>
  </si>
  <si>
    <t xml:space="preserve">5Q7285         </t>
  </si>
  <si>
    <t>001-00883</t>
  </si>
  <si>
    <t xml:space="preserve">100HC2280GX2        </t>
  </si>
  <si>
    <t xml:space="preserve">100HC2280PO2        </t>
  </si>
  <si>
    <t xml:space="preserve">HILADOS 100% BABY ALPACA 2/28 COLOR SFN40 GRIS CLARO                                                                                                  </t>
  </si>
  <si>
    <t xml:space="preserve">HILADOS 100% BABY ALPACA 2/28 COLOR SFN75 GRIS OSCURO                                                                                                 </t>
  </si>
  <si>
    <t xml:space="preserve">285031         </t>
  </si>
  <si>
    <t xml:space="preserve">282276         </t>
  </si>
  <si>
    <t xml:space="preserve">285014         </t>
  </si>
  <si>
    <t>001-00884</t>
  </si>
  <si>
    <t>NANCY NINAHUANCA MAYTA</t>
  </si>
  <si>
    <t>HILADOS 100% BABY ALPACA 2/28 COLOR 284 BEIGE OSCURO</t>
  </si>
  <si>
    <t>129388</t>
  </si>
  <si>
    <t>LIZETH CHACON GONZALES</t>
  </si>
  <si>
    <t xml:space="preserve">2J1096         </t>
  </si>
  <si>
    <t>001-00888</t>
  </si>
  <si>
    <t>001-00894</t>
  </si>
  <si>
    <t>MARIBEL  BLAS SABINO</t>
  </si>
  <si>
    <t xml:space="preserve">100HC2280284        </t>
  </si>
  <si>
    <t xml:space="preserve">HILADOS  2/28 COLOR  BEIGE OSCURO 284                                                                                                                 </t>
  </si>
  <si>
    <t xml:space="preserve">P133402        </t>
  </si>
  <si>
    <t>001-00896</t>
  </si>
  <si>
    <t xml:space="preserve">100HC2280C856       </t>
  </si>
  <si>
    <t xml:space="preserve">HILADOS 100% BABY ALPACA 2/28 COLOR C856 ROJO                                                                                                         </t>
  </si>
  <si>
    <t xml:space="preserve">267735         </t>
  </si>
  <si>
    <t>001-00897</t>
  </si>
  <si>
    <t xml:space="preserve">100HC22804967       </t>
  </si>
  <si>
    <t xml:space="preserve">100HC2280RJ7295     </t>
  </si>
  <si>
    <t xml:space="preserve">100HC2280L356       </t>
  </si>
  <si>
    <t xml:space="preserve">100HC2280AZ9150     </t>
  </si>
  <si>
    <t xml:space="preserve">HILADOS 100% BABY ALPACA 2/28 COLOR 4967 AZUL CLARO                                                                                                   </t>
  </si>
  <si>
    <t xml:space="preserve">HILADOS 100% BABY ALPACA 2/28 COLOR RJ7295 LILA                                                                                                       </t>
  </si>
  <si>
    <t xml:space="preserve">HILADOS 100% BABY ALPACA 2/28 COLOR L356 VERDE OSCURO                                                                                                 </t>
  </si>
  <si>
    <t xml:space="preserve">HILADOS 100% BABY ALPACA 2/28 COLOR AZ9150 LILA                                                                                                       </t>
  </si>
  <si>
    <t xml:space="preserve">SN8892         </t>
  </si>
  <si>
    <t xml:space="preserve">R126510        </t>
  </si>
  <si>
    <t xml:space="preserve">5P7807         </t>
  </si>
  <si>
    <t xml:space="preserve">5M3363         </t>
  </si>
  <si>
    <t xml:space="preserve">R122786        </t>
  </si>
  <si>
    <t>001-00898</t>
  </si>
  <si>
    <t xml:space="preserve">100HC22808422       </t>
  </si>
  <si>
    <t xml:space="preserve">100HC22801220       </t>
  </si>
  <si>
    <t xml:space="preserve">100HC22800193       </t>
  </si>
  <si>
    <t xml:space="preserve">045HC2020CRU        </t>
  </si>
  <si>
    <t xml:space="preserve">045HC2020AMAR       </t>
  </si>
  <si>
    <t xml:space="preserve">045HC2020POSC       </t>
  </si>
  <si>
    <t xml:space="preserve">HILADOS 100% BABY ALPACA 2/28 COLOR 8422 VERDE CLARO                                                                                                  </t>
  </si>
  <si>
    <t xml:space="preserve">HILADOS 100% BABY ALPACA 2/28 COLOR 1220 AMARILLO                                                                                                     </t>
  </si>
  <si>
    <t xml:space="preserve">HILADOS 100% BABY ALPACA 2/28 COLOR 0193 MOSTAZA CLARO                                                                                                </t>
  </si>
  <si>
    <t xml:space="preserve">HILADOS 85% ALGODON, 15% BABY ALPACA 20/2 COLOR CRUDO CRUDO                                                                                           </t>
  </si>
  <si>
    <t xml:space="preserve">HILADOS 85% ALGODON, 15% BABY ALPACA 20/2 COLOR AMARILLO                                                                                              </t>
  </si>
  <si>
    <t xml:space="preserve">HILADOS 85% ALGODON, 15% BABY ALPACA 20/2 COLOR PLOMO OSCURO                                                                                          </t>
  </si>
  <si>
    <t xml:space="preserve">SN8893         </t>
  </si>
  <si>
    <t xml:space="preserve">5P1916         </t>
  </si>
  <si>
    <t xml:space="preserve">504943         </t>
  </si>
  <si>
    <t xml:space="preserve">2F5924         </t>
  </si>
  <si>
    <t xml:space="preserve">110122         </t>
  </si>
  <si>
    <t>001-00906</t>
  </si>
  <si>
    <t xml:space="preserve">100HC2280N5      </t>
  </si>
  <si>
    <t>001-00907</t>
  </si>
  <si>
    <t>001-00908</t>
  </si>
  <si>
    <t xml:space="preserve">100HC22800259       </t>
  </si>
  <si>
    <t>283028</t>
  </si>
  <si>
    <t>272817</t>
  </si>
  <si>
    <t>5Q7751</t>
  </si>
  <si>
    <t xml:space="preserve">AMAHC100%ALGCRU     </t>
  </si>
  <si>
    <t xml:space="preserve">HILADOS 100% ALGODON 20/2 COLOR CRUDO                                                                                                                 </t>
  </si>
  <si>
    <t>P50653-1</t>
  </si>
  <si>
    <t xml:space="preserve">WAYHC100%ALGPOS     </t>
  </si>
  <si>
    <t xml:space="preserve">HILADOS 100% ALGODON 20/2 COLOR PLOMO OSCURO                                                                                                          </t>
  </si>
  <si>
    <t>001-00910</t>
  </si>
  <si>
    <t>NINAHUANCA MAYTA NANCY</t>
  </si>
  <si>
    <t xml:space="preserve">100HC2160100        </t>
  </si>
  <si>
    <t xml:space="preserve">210HC2160M707       </t>
  </si>
  <si>
    <t>001-00911</t>
  </si>
  <si>
    <t>001-00912</t>
  </si>
  <si>
    <t>001-00913</t>
  </si>
  <si>
    <t>001-00914</t>
  </si>
  <si>
    <t>001-00915</t>
  </si>
  <si>
    <t>100HC2160204</t>
  </si>
  <si>
    <t xml:space="preserve">210HC2160RJ1890     </t>
  </si>
  <si>
    <t xml:space="preserve">210HC2160M2336      </t>
  </si>
  <si>
    <t>HILADOS 100% BABY ALPACA 2/16 COLOR 204 CAMELL</t>
  </si>
  <si>
    <t>HILADOS 100% BABY ALPACA 2/16 COLOR 100 CRUDO</t>
  </si>
  <si>
    <t>HILADOS 100% ALPACA FS 2/16 COLOR BEIGE 207</t>
  </si>
  <si>
    <t xml:space="preserve">HILADOS 100% ALPACA FS 2/16 COLOR M707 ORANGE </t>
  </si>
  <si>
    <t xml:space="preserve">HILADOS 100% ALPACA FS 2/16 COLOR RJ1890 FUCCSIA </t>
  </si>
  <si>
    <t xml:space="preserve">HILADOS 100% ALPACA FS 2/16 COLOR M2336 TURQUEZA </t>
  </si>
  <si>
    <t>P132724</t>
  </si>
  <si>
    <t>R141210</t>
  </si>
  <si>
    <t>P136267</t>
  </si>
  <si>
    <t>P134311</t>
  </si>
  <si>
    <t>P121274</t>
  </si>
  <si>
    <t>P127042</t>
  </si>
  <si>
    <t>BLAS SABINO MARIBEL</t>
  </si>
  <si>
    <t>HILADOS 100% BABY ALPACA 2/28 COLOR 403 CHARCOAL</t>
  </si>
  <si>
    <t>P132747</t>
  </si>
  <si>
    <t>960HH20/2ROSA</t>
  </si>
  <si>
    <t>TINHC100%ALGBIR</t>
  </si>
  <si>
    <t>HILADOS 100% BABY ALPACA 2/28 COLOR SFN38 GRIS CLARO</t>
  </si>
  <si>
    <t>HILADOS 100% ALGODON TANGUIS 20/2 COLOR ROSADO ROSADO</t>
  </si>
  <si>
    <t>HILADOS 100% ALGODON 20/2 COLOR BLACK IRIS</t>
  </si>
  <si>
    <t>HILADOS  2/28 COLOR  BEIGE OSCURO 284</t>
  </si>
  <si>
    <t>282139</t>
  </si>
  <si>
    <t>VALLEJO QUICANA CERAPIO</t>
  </si>
  <si>
    <t>AMAHCALG8/4BLA</t>
  </si>
  <si>
    <t>HILADOS 100% ALGODON 8/4 COLOR BLANCO</t>
  </si>
  <si>
    <t>P49155</t>
  </si>
  <si>
    <t>AMAHCALG8/4PRIF</t>
  </si>
  <si>
    <t>AMAHCALG8/4PME</t>
  </si>
  <si>
    <t>HATHMALG8/4IVOR</t>
  </si>
  <si>
    <t>HILADOS 100% ALGODON 8/4 COLOR PLOMO RIFLE</t>
  </si>
  <si>
    <t>HILADOS 100% ALGODON 8/4 COLOR PLOMO MEDIO</t>
  </si>
  <si>
    <t>HILADOS 100% ALGODON 8/4 RUSTICO COLOR IVORY</t>
  </si>
  <si>
    <t>P44437-4</t>
  </si>
  <si>
    <t>P44437-5</t>
  </si>
  <si>
    <t>P41382-2</t>
  </si>
  <si>
    <t>001-00916</t>
  </si>
  <si>
    <t>ARCELIA TEODORA MARTINEZ CANDIOTTI DE GUZMAN</t>
  </si>
  <si>
    <t>AMAHCALG8/4AMA</t>
  </si>
  <si>
    <t xml:space="preserve">AMAHCALG8/4NAR </t>
  </si>
  <si>
    <t xml:space="preserve">HILADOS 100% ALGODON 8/4 COLOR AMARILLO </t>
  </si>
  <si>
    <t xml:space="preserve">HILADOS 100% ALGODON 8/4 COLOR NARANJA   </t>
  </si>
  <si>
    <t>001-00919</t>
  </si>
  <si>
    <t>MIRANDA SANTOS ROSA VICTORIA</t>
  </si>
  <si>
    <t xml:space="preserve">960HC20/2BLAN  </t>
  </si>
  <si>
    <t>HILADOS 100% ALGODON TANGUIS 20/2 COLOR BLANCO</t>
  </si>
  <si>
    <t>001-00922</t>
  </si>
  <si>
    <t>PACORI COANQUI JUDITH ROSINA</t>
  </si>
  <si>
    <t xml:space="preserve">100HC2280XO   </t>
  </si>
  <si>
    <t xml:space="preserve">100HC2280L413 </t>
  </si>
  <si>
    <t xml:space="preserve">100HC2280MC2 </t>
  </si>
  <si>
    <t xml:space="preserve">100HC2280XY </t>
  </si>
  <si>
    <t xml:space="preserve">100HC2280L199 </t>
  </si>
  <si>
    <t>HILADOS 100% BABY ALPACA 2/28 COLOR L413 GRANDINE</t>
  </si>
  <si>
    <t xml:space="preserve">HILADOS 100% BABY ALPACA 2/28 COLOR SFN61 ARENA CLARO </t>
  </si>
  <si>
    <t>HILADOS 100% BABY ALPACA 2/28 COLOR SFN22 BEIGE OSCURO</t>
  </si>
  <si>
    <t>HILADOS 100% BABY ALPACA 2/28 COLOR SFN21 BEIGE CLARO</t>
  </si>
  <si>
    <t>HILADOS 100% BABY ALPACA 2/28 COLOR SFN85 ARENA OSCURO</t>
  </si>
  <si>
    <t>HILADOS 100% BABY ALPACA 2/28 COLOR L199 FRESA</t>
  </si>
  <si>
    <t>282419</t>
  </si>
  <si>
    <t>278141</t>
  </si>
  <si>
    <t>279944</t>
  </si>
  <si>
    <t>280261</t>
  </si>
  <si>
    <t>001-00923</t>
  </si>
  <si>
    <t>PAUCAR MAXIMILANO SEFORA GLORIA</t>
  </si>
  <si>
    <t>100HC2280MC2</t>
  </si>
  <si>
    <t>100HC2280GA2</t>
  </si>
  <si>
    <t>HILADOS 100% BABY ALPACA 2/28 COLOR SFN61 ARENA CLARO</t>
  </si>
  <si>
    <t>282539</t>
  </si>
  <si>
    <t>278114</t>
  </si>
  <si>
    <t>278142</t>
  </si>
  <si>
    <t>HILADOS 100% BABY ALPACA 2/28 COLOR SFN10 CRUDO</t>
  </si>
  <si>
    <t>001-00926</t>
  </si>
  <si>
    <t xml:space="preserve">100HC2280L420 </t>
  </si>
  <si>
    <t>HILADOS 100% BABY ALPACA 2/28 COLOR L420 GHIADO</t>
  </si>
  <si>
    <t>001-00927</t>
  </si>
  <si>
    <t xml:space="preserve">100HC2280AZ8734  </t>
  </si>
  <si>
    <t>HILADOS 100% BABY ALPACA 2/28 COLOR AZ8734 CELESTE BEBE</t>
  </si>
  <si>
    <t>001-00928</t>
  </si>
  <si>
    <t>MIGUETEX</t>
  </si>
  <si>
    <t xml:space="preserve">100HC2280403    </t>
  </si>
  <si>
    <t xml:space="preserve">100HC2280PO2  </t>
  </si>
  <si>
    <t>HILADOS 100% BABY ALPACA 2/28 COLOR SFN75 GRIS OSCURO</t>
  </si>
  <si>
    <t>001-00929</t>
  </si>
  <si>
    <t xml:space="preserve">100HC2280284 </t>
  </si>
  <si>
    <t xml:space="preserve">HILADOS  2/28 COLOR  BEIGE OSCURO 284 </t>
  </si>
  <si>
    <t>P130541</t>
  </si>
  <si>
    <t>001-00930</t>
  </si>
  <si>
    <t xml:space="preserve">849HC3120CQ01  </t>
  </si>
  <si>
    <t>HILADOS 50% ACRILICO,35% ALPACA 15% LANA 3/12 COLOR CQ01 CQ01</t>
  </si>
  <si>
    <t>5Q7975</t>
  </si>
  <si>
    <t>001-00935</t>
  </si>
  <si>
    <t xml:space="preserve">TINHC100%ALGCRE  </t>
  </si>
  <si>
    <t xml:space="preserve">TINHC100%ALGNAR </t>
  </si>
  <si>
    <t>HILADOS 100% ALGODON 8/4 COLOR CREMA CREMA</t>
  </si>
  <si>
    <t>HILADOS 100% ALGODON 8/4 COLOR 1665C NARANJA OSCURO</t>
  </si>
  <si>
    <t>001-00936</t>
  </si>
  <si>
    <t xml:space="preserve">TINHC100%ALGCRE </t>
  </si>
  <si>
    <t>TINHC100%ALGNAR</t>
  </si>
  <si>
    <t>100HC100%ALGAMA</t>
  </si>
  <si>
    <t>HILADOS 100% ALGODON 20/2 COLOR CREMA CREMA</t>
  </si>
  <si>
    <t>HILADOS 100% ALGODON 20/2 COLOR NARANJA</t>
  </si>
  <si>
    <t xml:space="preserve">HILADOS 100% ALGODON 20/2 COLOR AMARILLO </t>
  </si>
  <si>
    <t>HILADOS 100% ALGODON 20/2 COLOR 1665C NARANJA OSCURO</t>
  </si>
  <si>
    <t>001-00939</t>
  </si>
  <si>
    <t xml:space="preserve">100HC2280L199   </t>
  </si>
  <si>
    <t>001-00943</t>
  </si>
  <si>
    <t xml:space="preserve">210HC2160M2336 </t>
  </si>
  <si>
    <t xml:space="preserve">210HC2160RJ1890 </t>
  </si>
  <si>
    <t xml:space="preserve">100HC2160204 </t>
  </si>
  <si>
    <t>HILADOS 100% ALPACA FS 2/16 COLOR M2336 TURQUEZA</t>
  </si>
  <si>
    <t>HILADOS 100% ALPACA FS 2/16 COLOR RJ1890 FUCCSIA</t>
  </si>
  <si>
    <t>238674</t>
  </si>
  <si>
    <t>R129461</t>
  </si>
  <si>
    <t>001-00944</t>
  </si>
  <si>
    <t xml:space="preserve">100HC2280I352  </t>
  </si>
  <si>
    <t>HILADOS 100% BABY ALPACA 2/28 COLOR I352 CAMELLO</t>
  </si>
  <si>
    <t>5Q4205</t>
  </si>
  <si>
    <t>001-00945</t>
  </si>
  <si>
    <t xml:space="preserve">HILADOS  2/28 COLOR  BEIGE OSCURO 284  </t>
  </si>
  <si>
    <t>001-00949</t>
  </si>
  <si>
    <t xml:space="preserve">100HC2280BO  </t>
  </si>
  <si>
    <t>001-00955</t>
  </si>
  <si>
    <t>ROQUE RODRIGUEZ GEORGINA GEORGET</t>
  </si>
  <si>
    <t xml:space="preserve">100HC2280AQ2 </t>
  </si>
  <si>
    <t xml:space="preserve">100HC2280GA </t>
  </si>
  <si>
    <t xml:space="preserve">100HC2280L199  </t>
  </si>
  <si>
    <t xml:space="preserve">100HC22805896    </t>
  </si>
  <si>
    <t>HILADOS 100% BABY ALPACA 2/28 COLOR 5896 VERDE</t>
  </si>
  <si>
    <t>282558</t>
  </si>
  <si>
    <t>279939</t>
  </si>
  <si>
    <t>001-00957</t>
  </si>
  <si>
    <t>ALBINES MONTALBAN MARISOL DEL MILAGRO</t>
  </si>
  <si>
    <t xml:space="preserve">960RC1022J723   </t>
  </si>
  <si>
    <t>HILADOS COTTONE 100% ALGODON 1/2.2 COLOR J723 GRIS I</t>
  </si>
  <si>
    <t>001-00958</t>
  </si>
  <si>
    <t xml:space="preserve">100HC2160GX2 </t>
  </si>
  <si>
    <t>HILADOS 100% BABY ALPACA 2/16 COLOR SFN40 GRIS CLARO</t>
  </si>
  <si>
    <t>277222</t>
  </si>
  <si>
    <t>001-00956</t>
  </si>
  <si>
    <t xml:space="preserve">100HC2280403  </t>
  </si>
  <si>
    <t>P133180</t>
  </si>
  <si>
    <t>001-00959</t>
  </si>
  <si>
    <t xml:space="preserve">100HC22800252 </t>
  </si>
  <si>
    <t>HILADOS 100% BABY ALPACA 2/28 COLOR 0259 ROJO</t>
  </si>
  <si>
    <t>001-00960</t>
  </si>
  <si>
    <t>MONSEFU POMA DE ATIRO DORIS CARMELA</t>
  </si>
  <si>
    <t>100HC2280GA</t>
  </si>
  <si>
    <t>001-00961</t>
  </si>
  <si>
    <t>001-00962</t>
  </si>
  <si>
    <t xml:space="preserve">100HC2280284  </t>
  </si>
  <si>
    <t>001-00963</t>
  </si>
  <si>
    <t>2777222</t>
  </si>
  <si>
    <t>001-00965</t>
  </si>
  <si>
    <t xml:space="preserve">100HC2280AQ2  </t>
  </si>
  <si>
    <t xml:space="preserve">100HC2280GA  </t>
  </si>
  <si>
    <t>001-00966</t>
  </si>
  <si>
    <t>001-00096</t>
  </si>
  <si>
    <t xml:space="preserve">100HC22800157 </t>
  </si>
  <si>
    <t>100HC22802250</t>
  </si>
  <si>
    <t xml:space="preserve">100HC2280XO  </t>
  </si>
  <si>
    <t xml:space="preserve">100HC22805623  </t>
  </si>
  <si>
    <t>HILADOS 100% BABY ALPACA 2/28 COLOR 0157 BLANCO</t>
  </si>
  <si>
    <t>HILADOS 100% BABY ALPACA 2/28 COLOR ORANGE 2250</t>
  </si>
  <si>
    <t>HILADOS 100% BABY ALPACA 2/28 COLOR 5263 AZUL</t>
  </si>
  <si>
    <t>HILADOS 100% BABY ALPACA 2/28 COLOR AZUL A709</t>
  </si>
  <si>
    <t>5Q8604</t>
  </si>
  <si>
    <t>5Q0723</t>
  </si>
  <si>
    <t>278985</t>
  </si>
  <si>
    <t>5Q7884</t>
  </si>
  <si>
    <t>RETORNO AGOSTO</t>
  </si>
  <si>
    <t>5Q2682</t>
  </si>
  <si>
    <t>ORANGE</t>
  </si>
  <si>
    <t>5Q6970</t>
  </si>
  <si>
    <t xml:space="preserve">HILADOS 100% BABY ALPACA 2/16 COLOR MO2 MARRON OSCURO                                                                                                 </t>
  </si>
  <si>
    <t>MO2</t>
  </si>
  <si>
    <t>SFN23</t>
  </si>
  <si>
    <t>SFN40/ GX2</t>
  </si>
  <si>
    <t>SFN40 / GX2</t>
  </si>
  <si>
    <t>ROJO / 4932</t>
  </si>
  <si>
    <t>ECT</t>
  </si>
  <si>
    <t>100HC22800715</t>
  </si>
  <si>
    <t>5Q5889</t>
  </si>
  <si>
    <t>100HC2280XY2</t>
  </si>
  <si>
    <t>XY2</t>
  </si>
  <si>
    <t>100HC2280CG21</t>
  </si>
  <si>
    <t>VERDE PASTO</t>
  </si>
  <si>
    <t>CG21</t>
  </si>
  <si>
    <t>100HC2280I352</t>
  </si>
  <si>
    <t>I352</t>
  </si>
  <si>
    <t>5Q8335</t>
  </si>
  <si>
    <t>100HC22803083</t>
  </si>
  <si>
    <t>BORGOÑA</t>
  </si>
  <si>
    <t>5Q7752</t>
  </si>
  <si>
    <t>GA</t>
  </si>
  <si>
    <t>100HC2280I348</t>
  </si>
  <si>
    <t>I348</t>
  </si>
  <si>
    <t>100HC2280B104</t>
  </si>
  <si>
    <t>B104</t>
  </si>
  <si>
    <t>MICHELL</t>
  </si>
  <si>
    <t>R120283</t>
  </si>
  <si>
    <t>R132690</t>
  </si>
  <si>
    <t>R133594</t>
  </si>
  <si>
    <t>R131174</t>
  </si>
  <si>
    <t>P131360</t>
  </si>
  <si>
    <t>R125214</t>
  </si>
  <si>
    <t>0157</t>
  </si>
  <si>
    <t>0234</t>
  </si>
  <si>
    <t>0713</t>
  </si>
  <si>
    <t>GX2</t>
  </si>
  <si>
    <t>I353</t>
  </si>
  <si>
    <t>0259</t>
  </si>
  <si>
    <t>5Q8321</t>
  </si>
  <si>
    <t>5Q7093</t>
  </si>
  <si>
    <t>EC2</t>
  </si>
  <si>
    <t>100HC2280P558</t>
  </si>
  <si>
    <t>CORDOBAN RED</t>
  </si>
  <si>
    <t>P558</t>
  </si>
  <si>
    <t>5Q8578</t>
  </si>
  <si>
    <t>5Q8572</t>
  </si>
  <si>
    <t>100HC2280402</t>
  </si>
  <si>
    <t>P140915</t>
  </si>
  <si>
    <t>5Q7006</t>
  </si>
  <si>
    <t>5P8406</t>
  </si>
  <si>
    <t>5P8241</t>
  </si>
  <si>
    <t>5P8595</t>
  </si>
  <si>
    <t>5N7195</t>
  </si>
  <si>
    <t>5P8594</t>
  </si>
  <si>
    <t>5P8589</t>
  </si>
  <si>
    <t>5Q1048</t>
  </si>
  <si>
    <t>5Q3382</t>
  </si>
  <si>
    <t>5Q3380</t>
  </si>
  <si>
    <t>5Q3383</t>
  </si>
  <si>
    <t>5N6319</t>
  </si>
  <si>
    <t>5Q2990</t>
  </si>
  <si>
    <t>100HC2280P502</t>
  </si>
  <si>
    <t>BEIGE TIE</t>
  </si>
  <si>
    <t>P502</t>
  </si>
  <si>
    <t>5Q8580</t>
  </si>
  <si>
    <t>100HC22804941</t>
  </si>
  <si>
    <t>5Q8579</t>
  </si>
  <si>
    <t>5Q8575</t>
  </si>
  <si>
    <t>100HC2280P503</t>
  </si>
  <si>
    <t>TURQUEZA CLARO</t>
  </si>
  <si>
    <t>P503</t>
  </si>
  <si>
    <t>5Q8581</t>
  </si>
  <si>
    <t>5Q8576</t>
  </si>
  <si>
    <t>5Q346</t>
  </si>
  <si>
    <t>5Q8583</t>
  </si>
  <si>
    <t>5Q8582</t>
  </si>
  <si>
    <t>5Q5245</t>
  </si>
  <si>
    <t>5Q8584</t>
  </si>
  <si>
    <t>100HC21600157</t>
  </si>
  <si>
    <t>100HC2160AZ1660</t>
  </si>
  <si>
    <t>AZ1660</t>
  </si>
  <si>
    <t>P129238</t>
  </si>
  <si>
    <t>NELAPSA</t>
  </si>
  <si>
    <t>GUEVARA</t>
  </si>
  <si>
    <t xml:space="preserve">AZUL </t>
  </si>
  <si>
    <t>1/15.6</t>
  </si>
  <si>
    <t>Z431</t>
  </si>
  <si>
    <t>AS753</t>
  </si>
  <si>
    <t>AS201</t>
  </si>
  <si>
    <t>849HC3120K474</t>
  </si>
  <si>
    <t>5P5244</t>
  </si>
  <si>
    <t>K474</t>
  </si>
  <si>
    <t>210HC3110BO</t>
  </si>
  <si>
    <t>HILADO 100% ALPACA 3/11</t>
  </si>
  <si>
    <t>3/11</t>
  </si>
  <si>
    <t>210HC3110GX2</t>
  </si>
  <si>
    <t>210HC3110WO2</t>
  </si>
  <si>
    <t>ARENA</t>
  </si>
  <si>
    <t>WO2</t>
  </si>
  <si>
    <t>SFN64</t>
  </si>
  <si>
    <t>VARHC3100GMT-5</t>
  </si>
  <si>
    <t>HILADO 50% ALPACA, 35% LANA, 15% ACRILICO 3/10</t>
  </si>
  <si>
    <t>MARRON MELANGE</t>
  </si>
  <si>
    <t>GMT-5</t>
  </si>
  <si>
    <t>3/10</t>
  </si>
  <si>
    <t>P69429</t>
  </si>
  <si>
    <t>210HC3110C804</t>
  </si>
  <si>
    <t>VERDE MELANGE</t>
  </si>
  <si>
    <t>C804</t>
  </si>
  <si>
    <t>210HC3110CG93</t>
  </si>
  <si>
    <t>CG93</t>
  </si>
  <si>
    <t>VARHC2280AM1995</t>
  </si>
  <si>
    <t>HILADO 50% ALPACA, 50% ACRILICO  2/28</t>
  </si>
  <si>
    <t>P124737</t>
  </si>
  <si>
    <t>VARHC2280AM1208</t>
  </si>
  <si>
    <t>VARHC2280VR6874</t>
  </si>
  <si>
    <t>VARHC2280SB245</t>
  </si>
  <si>
    <t>SB245</t>
  </si>
  <si>
    <t>849HC3120MCT</t>
  </si>
  <si>
    <t xml:space="preserve">ARENA </t>
  </si>
  <si>
    <t>MCT</t>
  </si>
  <si>
    <t>5Q6217</t>
  </si>
  <si>
    <t>849HC3120XLT</t>
  </si>
  <si>
    <t>XLT</t>
  </si>
  <si>
    <t>5Q6218</t>
  </si>
  <si>
    <t>849HC31204345</t>
  </si>
  <si>
    <t>849HC3120CQ01</t>
  </si>
  <si>
    <t>MARRON CAFÉ</t>
  </si>
  <si>
    <t>CQ01</t>
  </si>
  <si>
    <t>5Q6219</t>
  </si>
  <si>
    <t>AS-400</t>
  </si>
  <si>
    <t>AS-205</t>
  </si>
  <si>
    <t>100HC21609125</t>
  </si>
  <si>
    <t>VERDE BAJO</t>
  </si>
  <si>
    <t>100HC21609148</t>
  </si>
  <si>
    <t>5Q7100</t>
  </si>
  <si>
    <t>100HC21604932</t>
  </si>
  <si>
    <t>5Q7053</t>
  </si>
  <si>
    <t>100HC21606416</t>
  </si>
  <si>
    <t>100HC2280P556</t>
  </si>
  <si>
    <t>P556</t>
  </si>
  <si>
    <t>5Q9672</t>
  </si>
  <si>
    <t>SALDO INICIAL (KG)</t>
  </si>
  <si>
    <t>HILADO 100% ALGODÓN TANGUIS 8/2 TEÑIDO</t>
  </si>
  <si>
    <t>SCSHC100%ALGMC</t>
  </si>
  <si>
    <t>SCSHC100%ALGMO</t>
  </si>
  <si>
    <t>VARHC2280500</t>
  </si>
  <si>
    <t>P139386</t>
  </si>
  <si>
    <t>ANARANJADO</t>
  </si>
  <si>
    <t>BLACK IRIS</t>
  </si>
  <si>
    <t>GOLDEN YELLOW</t>
  </si>
  <si>
    <t>SUN FLOWER</t>
  </si>
  <si>
    <t>BEETLE</t>
  </si>
  <si>
    <t>HILADO 100% WOOL 2/40</t>
  </si>
  <si>
    <t>BLACK</t>
  </si>
  <si>
    <t>2/40</t>
  </si>
  <si>
    <t>RAW WHITE</t>
  </si>
  <si>
    <t>M2336</t>
  </si>
  <si>
    <t>100HC2160C869</t>
  </si>
  <si>
    <t>C869</t>
  </si>
  <si>
    <t xml:space="preserve">HILADOS PILL PILL 94% ALPACA, 6% NYLON 1/2.1 COLOR ROJO TEÑIDO                                                                                    </t>
  </si>
  <si>
    <t xml:space="preserve">730HC1021RO </t>
  </si>
  <si>
    <t xml:space="preserve">HILADOS PILL PILL 94% ALPACA, 6% NYLON 1/2.1 COLOR PLOMO                                                                                  </t>
  </si>
  <si>
    <t>B703</t>
  </si>
  <si>
    <t>730HC1021B703</t>
  </si>
  <si>
    <t>5J7111</t>
  </si>
  <si>
    <t>MARRON CLARO</t>
  </si>
  <si>
    <t>AZUL/ACERO/MELANGE</t>
  </si>
  <si>
    <t>ACERO/MELANGE</t>
  </si>
  <si>
    <t xml:space="preserve">MARRON </t>
  </si>
  <si>
    <t xml:space="preserve">HILADOS PILL PILL 94% ALPACA, 6% NYLON 1/2.1                                                                                   </t>
  </si>
  <si>
    <t>AMARILLO /NARANJA</t>
  </si>
  <si>
    <t>L0-6987</t>
  </si>
  <si>
    <t>HABANO</t>
  </si>
  <si>
    <t>CROMOTEX</t>
  </si>
  <si>
    <t xml:space="preserve">NARANJA </t>
  </si>
  <si>
    <t xml:space="preserve">ANARANJADO </t>
  </si>
  <si>
    <t>IO</t>
  </si>
  <si>
    <t xml:space="preserve">ROSADO </t>
  </si>
  <si>
    <t>I626</t>
  </si>
  <si>
    <t>VARIOSFS/AC-HB</t>
  </si>
  <si>
    <t>P141494</t>
  </si>
  <si>
    <t>VARHC2280RJ3113</t>
  </si>
  <si>
    <t>RJ3113</t>
  </si>
  <si>
    <t>CAMEL</t>
  </si>
  <si>
    <t>R144629</t>
  </si>
  <si>
    <t>R132522</t>
  </si>
  <si>
    <t>P126550</t>
  </si>
  <si>
    <t>P104732</t>
  </si>
  <si>
    <t>VARCH2280203</t>
  </si>
  <si>
    <t>VARCH2280100</t>
  </si>
  <si>
    <t>VARCH2280401</t>
  </si>
  <si>
    <t>P140589</t>
  </si>
  <si>
    <t>P126248</t>
  </si>
  <si>
    <t>CANTIDAD KILOS
SALIDAD</t>
  </si>
  <si>
    <t>590HC2035BO</t>
  </si>
  <si>
    <t>HILADO 100%PERUVIAN HIGHLAND WOOL 2/3.5</t>
  </si>
  <si>
    <t>EW001</t>
  </si>
  <si>
    <t>2/3.5</t>
  </si>
  <si>
    <t>960RC1022BO</t>
  </si>
  <si>
    <t>P1281331</t>
  </si>
  <si>
    <t>VARCH2280VR6874</t>
  </si>
  <si>
    <t>P. UNIT</t>
  </si>
  <si>
    <t>P. TOTAL</t>
  </si>
  <si>
    <t>S/.</t>
  </si>
  <si>
    <t xml:space="preserve">HILADO COTTONE 100% ALGODON 1/2.2                                                                                           </t>
  </si>
  <si>
    <t>2J9630</t>
  </si>
  <si>
    <t>R133223</t>
  </si>
  <si>
    <t>5P9701</t>
  </si>
  <si>
    <t>5R0497</t>
  </si>
  <si>
    <t>960RC1022J724</t>
  </si>
  <si>
    <t>J724</t>
  </si>
  <si>
    <t>5R0498</t>
  </si>
  <si>
    <t>GRIS ( GREY )</t>
  </si>
  <si>
    <t>5R0499</t>
  </si>
  <si>
    <t>960RC1022K529</t>
  </si>
  <si>
    <t>SAPPHIRE</t>
  </si>
  <si>
    <t>K529</t>
  </si>
  <si>
    <t>5R0500</t>
  </si>
  <si>
    <t>5R0501</t>
  </si>
  <si>
    <t>HPUJPUZD79</t>
  </si>
  <si>
    <t>HILADO 68% BABY ALPACA , 32% NYLON</t>
  </si>
  <si>
    <t>ZD79</t>
  </si>
  <si>
    <t>1/1.5</t>
  </si>
  <si>
    <t>2J9219</t>
  </si>
  <si>
    <t>HANTASFN75</t>
  </si>
  <si>
    <t xml:space="preserve">HILADOS 100% SUPERFINE ALPACA </t>
  </si>
  <si>
    <t>P02</t>
  </si>
  <si>
    <t>HANTASFN50</t>
  </si>
  <si>
    <t>5Q701</t>
  </si>
  <si>
    <t>INCATOPS</t>
  </si>
  <si>
    <t>SFN85</t>
  </si>
  <si>
    <t>HILADO AL 31 DICIEMBRE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</si>
</sst>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rgb="FFFFFF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7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Fill="1"/>
    <xf numFmtId="49" fontId="2" fillId="0" borderId="0" xfId="0" applyNumberFormat="1" applyFont="1" applyFill="1"/>
    <xf numFmtId="4" fontId="2" fillId="0" borderId="0" xfId="0" applyNumberFormat="1" applyFont="1" applyFill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5" borderId="3" xfId="0" applyFill="1" applyBorder="1"/>
    <xf numFmtId="0" fontId="0" fillId="6" borderId="3" xfId="0" applyFill="1" applyBorder="1"/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6" borderId="3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" fontId="6" fillId="3" borderId="9" xfId="0" applyNumberFormat="1" applyFont="1" applyFill="1" applyBorder="1" applyAlignment="1">
      <alignment horizontal="right" vertical="center"/>
    </xf>
    <xf numFmtId="4" fontId="0" fillId="0" borderId="0" xfId="0" applyNumberFormat="1" applyAlignment="1"/>
    <xf numFmtId="14" fontId="0" fillId="6" borderId="3" xfId="0" applyNumberFormat="1" applyFill="1" applyBorder="1"/>
    <xf numFmtId="14" fontId="0" fillId="5" borderId="3" xfId="0" applyNumberFormat="1" applyFill="1" applyBorder="1"/>
    <xf numFmtId="14" fontId="0" fillId="7" borderId="3" xfId="0" applyNumberForma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4" fontId="0" fillId="7" borderId="3" xfId="0" applyNumberFormat="1" applyFill="1" applyBorder="1" applyAlignment="1">
      <alignment horizontal="center"/>
    </xf>
    <xf numFmtId="14" fontId="0" fillId="3" borderId="3" xfId="0" applyNumberFormat="1" applyFill="1" applyBorder="1"/>
    <xf numFmtId="0" fontId="0" fillId="3" borderId="3" xfId="0" applyFill="1" applyBorder="1"/>
    <xf numFmtId="0" fontId="0" fillId="3" borderId="3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14" fontId="0" fillId="9" borderId="3" xfId="0" applyNumberForma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0" fontId="7" fillId="8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right" vertical="center"/>
    </xf>
    <xf numFmtId="4" fontId="4" fillId="4" borderId="3" xfId="0" applyNumberFormat="1" applyFont="1" applyFill="1" applyBorder="1" applyAlignment="1">
      <alignment horizontal="center" vertical="center"/>
    </xf>
    <xf numFmtId="4" fontId="4" fillId="4" borderId="3" xfId="0" applyNumberFormat="1" applyFont="1" applyFill="1" applyBorder="1" applyAlignment="1">
      <alignment horizontal="center" wrapText="1"/>
    </xf>
    <xf numFmtId="4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7" fillId="5" borderId="3" xfId="0" applyFont="1" applyFill="1" applyBorder="1"/>
    <xf numFmtId="0" fontId="7" fillId="3" borderId="3" xfId="0" applyFont="1" applyFill="1" applyBorder="1"/>
    <xf numFmtId="14" fontId="0" fillId="10" borderId="3" xfId="0" applyNumberFormat="1" applyFill="1" applyBorder="1"/>
    <xf numFmtId="0" fontId="7" fillId="10" borderId="3" xfId="0" applyFont="1" applyFill="1" applyBorder="1"/>
    <xf numFmtId="0" fontId="7" fillId="10" borderId="3" xfId="0" applyFont="1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/>
    <xf numFmtId="49" fontId="0" fillId="10" borderId="3" xfId="0" applyNumberFormat="1" applyFill="1" applyBorder="1" applyAlignment="1">
      <alignment horizontal="center"/>
    </xf>
    <xf numFmtId="14" fontId="0" fillId="11" borderId="3" xfId="0" applyNumberFormat="1" applyFill="1" applyBorder="1"/>
    <xf numFmtId="0" fontId="7" fillId="11" borderId="3" xfId="0" applyFont="1" applyFill="1" applyBorder="1"/>
    <xf numFmtId="0" fontId="0" fillId="11" borderId="3" xfId="0" applyFill="1" applyBorder="1" applyAlignment="1">
      <alignment horizontal="left"/>
    </xf>
    <xf numFmtId="0" fontId="0" fillId="11" borderId="3" xfId="0" applyFill="1" applyBorder="1" applyAlignment="1">
      <alignment horizontal="center"/>
    </xf>
    <xf numFmtId="0" fontId="0" fillId="11" borderId="3" xfId="0" applyFill="1" applyBorder="1"/>
    <xf numFmtId="49" fontId="0" fillId="11" borderId="3" xfId="0" applyNumberFormat="1" applyFill="1" applyBorder="1" applyAlignment="1">
      <alignment horizontal="center"/>
    </xf>
    <xf numFmtId="14" fontId="0" fillId="12" borderId="3" xfId="0" applyNumberFormat="1" applyFill="1" applyBorder="1"/>
    <xf numFmtId="0" fontId="7" fillId="12" borderId="3" xfId="0" applyFont="1" applyFill="1" applyBorder="1"/>
    <xf numFmtId="0" fontId="0" fillId="12" borderId="3" xfId="0" applyFill="1" applyBorder="1" applyAlignment="1">
      <alignment horizontal="left"/>
    </xf>
    <xf numFmtId="0" fontId="0" fillId="12" borderId="3" xfId="0" applyFill="1" applyBorder="1" applyAlignment="1">
      <alignment horizontal="center"/>
    </xf>
    <xf numFmtId="0" fontId="0" fillId="12" borderId="3" xfId="0" applyFill="1" applyBorder="1"/>
    <xf numFmtId="49" fontId="0" fillId="12" borderId="3" xfId="0" applyNumberFormat="1" applyFill="1" applyBorder="1" applyAlignment="1">
      <alignment horizontal="center"/>
    </xf>
    <xf numFmtId="14" fontId="0" fillId="13" borderId="3" xfId="0" applyNumberFormat="1" applyFill="1" applyBorder="1"/>
    <xf numFmtId="0" fontId="7" fillId="13" borderId="3" xfId="0" applyFont="1" applyFill="1" applyBorder="1"/>
    <xf numFmtId="0" fontId="0" fillId="13" borderId="3" xfId="0" applyFill="1" applyBorder="1" applyAlignment="1">
      <alignment horizontal="left"/>
    </xf>
    <xf numFmtId="0" fontId="0" fillId="13" borderId="3" xfId="0" applyFill="1" applyBorder="1" applyAlignment="1">
      <alignment horizontal="center"/>
    </xf>
    <xf numFmtId="0" fontId="0" fillId="13" borderId="3" xfId="0" applyFill="1" applyBorder="1"/>
    <xf numFmtId="49" fontId="0" fillId="13" borderId="3" xfId="0" applyNumberFormat="1" applyFill="1" applyBorder="1" applyAlignment="1">
      <alignment horizontal="center"/>
    </xf>
    <xf numFmtId="0" fontId="7" fillId="6" borderId="3" xfId="0" applyFont="1" applyFill="1" applyBorder="1"/>
    <xf numFmtId="0" fontId="7" fillId="14" borderId="3" xfId="0" applyFont="1" applyFill="1" applyBorder="1"/>
    <xf numFmtId="0" fontId="0" fillId="14" borderId="3" xfId="0" applyFill="1" applyBorder="1" applyAlignment="1">
      <alignment horizontal="left"/>
    </xf>
    <xf numFmtId="0" fontId="0" fillId="14" borderId="3" xfId="0" applyFill="1" applyBorder="1" applyAlignment="1">
      <alignment horizontal="center"/>
    </xf>
    <xf numFmtId="0" fontId="0" fillId="14" borderId="3" xfId="0" applyFill="1" applyBorder="1"/>
    <xf numFmtId="49" fontId="0" fillId="14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49" fontId="0" fillId="8" borderId="3" xfId="0" applyNumberFormat="1" applyFill="1" applyBorder="1" applyAlignment="1">
      <alignment horizontal="center"/>
    </xf>
    <xf numFmtId="14" fontId="0" fillId="8" borderId="3" xfId="0" applyNumberFormat="1" applyFill="1" applyBorder="1"/>
    <xf numFmtId="14" fontId="0" fillId="14" borderId="3" xfId="0" applyNumberFormat="1" applyFill="1" applyBorder="1"/>
    <xf numFmtId="4" fontId="0" fillId="12" borderId="3" xfId="0" applyNumberFormat="1" applyFill="1" applyBorder="1" applyAlignment="1">
      <alignment horizontal="right" vertical="center"/>
    </xf>
    <xf numFmtId="4" fontId="0" fillId="0" borderId="0" xfId="0" applyNumberFormat="1" applyFill="1" applyAlignment="1"/>
    <xf numFmtId="4" fontId="4" fillId="4" borderId="3" xfId="0" applyNumberFormat="1" applyFont="1" applyFill="1" applyBorder="1" applyAlignment="1">
      <alignment wrapText="1"/>
    </xf>
    <xf numFmtId="4" fontId="0" fillId="12" borderId="3" xfId="0" applyNumberFormat="1" applyFill="1" applyBorder="1" applyAlignment="1">
      <alignment vertical="center"/>
    </xf>
    <xf numFmtId="14" fontId="0" fillId="15" borderId="3" xfId="0" applyNumberFormat="1" applyFill="1" applyBorder="1"/>
    <xf numFmtId="0" fontId="7" fillId="15" borderId="3" xfId="0" applyFont="1" applyFill="1" applyBorder="1"/>
    <xf numFmtId="0" fontId="0" fillId="15" borderId="3" xfId="0" applyFill="1" applyBorder="1" applyAlignment="1">
      <alignment horizontal="left"/>
    </xf>
    <xf numFmtId="0" fontId="0" fillId="15" borderId="3" xfId="0" applyFill="1" applyBorder="1" applyAlignment="1">
      <alignment horizontal="center"/>
    </xf>
    <xf numFmtId="0" fontId="0" fillId="15" borderId="3" xfId="0" applyFill="1" applyBorder="1"/>
    <xf numFmtId="49" fontId="0" fillId="15" borderId="3" xfId="0" applyNumberFormat="1" applyFill="1" applyBorder="1" applyAlignment="1">
      <alignment horizontal="center"/>
    </xf>
    <xf numFmtId="14" fontId="0" fillId="16" borderId="3" xfId="0" applyNumberFormat="1" applyFill="1" applyBorder="1"/>
    <xf numFmtId="0" fontId="7" fillId="16" borderId="3" xfId="0" applyFont="1" applyFill="1" applyBorder="1"/>
    <xf numFmtId="0" fontId="0" fillId="16" borderId="3" xfId="0" applyFill="1" applyBorder="1" applyAlignment="1">
      <alignment horizontal="left"/>
    </xf>
    <xf numFmtId="0" fontId="0" fillId="16" borderId="3" xfId="0" applyFill="1" applyBorder="1" applyAlignment="1">
      <alignment horizontal="center"/>
    </xf>
    <xf numFmtId="0" fontId="0" fillId="16" borderId="3" xfId="0" applyFill="1" applyBorder="1"/>
    <xf numFmtId="49" fontId="0" fillId="16" borderId="3" xfId="0" applyNumberFormat="1" applyFill="1" applyBorder="1" applyAlignment="1">
      <alignment horizontal="center"/>
    </xf>
    <xf numFmtId="14" fontId="0" fillId="17" borderId="3" xfId="0" applyNumberFormat="1" applyFill="1" applyBorder="1"/>
    <xf numFmtId="0" fontId="7" fillId="17" borderId="3" xfId="0" applyFont="1" applyFill="1" applyBorder="1"/>
    <xf numFmtId="0" fontId="0" fillId="17" borderId="3" xfId="0" applyFill="1" applyBorder="1" applyAlignment="1">
      <alignment horizontal="left"/>
    </xf>
    <xf numFmtId="0" fontId="0" fillId="17" borderId="3" xfId="0" applyFill="1" applyBorder="1" applyAlignment="1">
      <alignment horizontal="center"/>
    </xf>
    <xf numFmtId="0" fontId="0" fillId="17" borderId="3" xfId="0" applyFill="1" applyBorder="1"/>
    <xf numFmtId="49" fontId="0" fillId="17" borderId="3" xfId="0" applyNumberFormat="1" applyFill="1" applyBorder="1" applyAlignment="1">
      <alignment horizontal="center"/>
    </xf>
    <xf numFmtId="14" fontId="0" fillId="18" borderId="3" xfId="0" applyNumberFormat="1" applyFill="1" applyBorder="1"/>
    <xf numFmtId="0" fontId="7" fillId="18" borderId="3" xfId="0" applyFont="1" applyFill="1" applyBorder="1"/>
    <xf numFmtId="0" fontId="0" fillId="18" borderId="3" xfId="0" applyFill="1" applyBorder="1" applyAlignment="1">
      <alignment horizontal="left"/>
    </xf>
    <xf numFmtId="0" fontId="0" fillId="18" borderId="3" xfId="0" applyFill="1" applyBorder="1" applyAlignment="1">
      <alignment horizontal="center"/>
    </xf>
    <xf numFmtId="0" fontId="0" fillId="18" borderId="3" xfId="0" applyFill="1" applyBorder="1"/>
    <xf numFmtId="49" fontId="0" fillId="18" borderId="3" xfId="0" applyNumberFormat="1" applyFill="1" applyBorder="1" applyAlignment="1">
      <alignment horizontal="center"/>
    </xf>
    <xf numFmtId="14" fontId="0" fillId="2" borderId="3" xfId="0" applyNumberFormat="1" applyFill="1" applyBorder="1"/>
    <xf numFmtId="0" fontId="7" fillId="2" borderId="3" xfId="0" applyFont="1" applyFill="1" applyBorder="1"/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49" fontId="0" fillId="2" borderId="3" xfId="0" applyNumberFormat="1" applyFill="1" applyBorder="1" applyAlignment="1">
      <alignment horizontal="center"/>
    </xf>
    <xf numFmtId="0" fontId="0" fillId="19" borderId="0" xfId="0" applyFill="1"/>
    <xf numFmtId="0" fontId="0" fillId="19" borderId="0" xfId="0" applyFill="1" applyAlignment="1">
      <alignment horizontal="center"/>
    </xf>
    <xf numFmtId="14" fontId="0" fillId="19" borderId="3" xfId="0" applyNumberFormat="1" applyFill="1" applyBorder="1"/>
    <xf numFmtId="0" fontId="7" fillId="19" borderId="3" xfId="0" applyFont="1" applyFill="1" applyBorder="1"/>
    <xf numFmtId="0" fontId="0" fillId="19" borderId="3" xfId="0" applyFill="1" applyBorder="1" applyAlignment="1">
      <alignment horizontal="left"/>
    </xf>
    <xf numFmtId="0" fontId="0" fillId="19" borderId="3" xfId="0" applyFill="1" applyBorder="1" applyAlignment="1">
      <alignment horizontal="center"/>
    </xf>
    <xf numFmtId="0" fontId="0" fillId="19" borderId="3" xfId="0" applyFill="1" applyBorder="1"/>
    <xf numFmtId="49" fontId="0" fillId="19" borderId="3" xfId="0" applyNumberForma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14" fontId="0" fillId="20" borderId="3" xfId="0" applyNumberFormat="1" applyFill="1" applyBorder="1"/>
    <xf numFmtId="0" fontId="7" fillId="20" borderId="3" xfId="0" applyFont="1" applyFill="1" applyBorder="1"/>
    <xf numFmtId="0" fontId="0" fillId="20" borderId="3" xfId="0" applyFill="1" applyBorder="1" applyAlignment="1">
      <alignment horizontal="left"/>
    </xf>
    <xf numFmtId="0" fontId="0" fillId="20" borderId="3" xfId="0" applyFill="1" applyBorder="1" applyAlignment="1">
      <alignment horizontal="center"/>
    </xf>
    <xf numFmtId="0" fontId="0" fillId="20" borderId="3" xfId="0" applyFill="1" applyBorder="1"/>
    <xf numFmtId="49" fontId="0" fillId="20" borderId="3" xfId="0" applyNumberFormat="1" applyFill="1" applyBorder="1" applyAlignment="1">
      <alignment horizontal="center"/>
    </xf>
    <xf numFmtId="4" fontId="0" fillId="15" borderId="3" xfId="0" applyNumberFormat="1" applyFill="1" applyBorder="1" applyAlignment="1">
      <alignment vertical="center"/>
    </xf>
    <xf numFmtId="4" fontId="0" fillId="15" borderId="3" xfId="0" applyNumberFormat="1" applyFill="1" applyBorder="1" applyAlignment="1">
      <alignment horizontal="center"/>
    </xf>
    <xf numFmtId="4" fontId="0" fillId="15" borderId="3" xfId="0" applyNumberFormat="1" applyFill="1" applyBorder="1" applyAlignment="1"/>
    <xf numFmtId="4" fontId="0" fillId="0" borderId="10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4" fontId="0" fillId="19" borderId="10" xfId="0" applyNumberFormat="1" applyFill="1" applyBorder="1" applyAlignment="1"/>
    <xf numFmtId="4" fontId="0" fillId="19" borderId="0" xfId="0" applyNumberFormat="1" applyFill="1" applyBorder="1" applyAlignment="1"/>
    <xf numFmtId="4" fontId="0" fillId="19" borderId="11" xfId="0" applyNumberFormat="1" applyFill="1" applyBorder="1" applyAlignment="1"/>
    <xf numFmtId="4" fontId="0" fillId="19" borderId="10" xfId="0" applyNumberFormat="1" applyFill="1" applyBorder="1" applyAlignment="1">
      <alignment vertical="center"/>
    </xf>
    <xf numFmtId="4" fontId="0" fillId="19" borderId="0" xfId="0" applyNumberFormat="1" applyFill="1" applyBorder="1" applyAlignment="1">
      <alignment vertical="center"/>
    </xf>
    <xf numFmtId="14" fontId="0" fillId="21" borderId="3" xfId="0" applyNumberFormat="1" applyFill="1" applyBorder="1"/>
    <xf numFmtId="0" fontId="7" fillId="21" borderId="3" xfId="0" applyFont="1" applyFill="1" applyBorder="1"/>
    <xf numFmtId="0" fontId="0" fillId="21" borderId="3" xfId="0" applyFill="1" applyBorder="1" applyAlignment="1">
      <alignment horizontal="left"/>
    </xf>
    <xf numFmtId="0" fontId="0" fillId="21" borderId="3" xfId="0" applyFill="1" applyBorder="1" applyAlignment="1">
      <alignment horizontal="center"/>
    </xf>
    <xf numFmtId="0" fontId="0" fillId="21" borderId="3" xfId="0" applyFill="1" applyBorder="1"/>
    <xf numFmtId="49" fontId="0" fillId="21" borderId="3" xfId="0" applyNumberFormat="1" applyFill="1" applyBorder="1" applyAlignment="1">
      <alignment horizontal="center"/>
    </xf>
    <xf numFmtId="4" fontId="0" fillId="19" borderId="1" xfId="0" applyNumberFormat="1" applyFill="1" applyBorder="1" applyAlignment="1">
      <alignment vertical="center"/>
    </xf>
    <xf numFmtId="4" fontId="0" fillId="19" borderId="2" xfId="0" applyNumberFormat="1" applyFill="1" applyBorder="1" applyAlignment="1">
      <alignment vertical="center"/>
    </xf>
    <xf numFmtId="4" fontId="0" fillId="19" borderId="8" xfId="0" applyNumberFormat="1" applyFill="1" applyBorder="1" applyAlignment="1">
      <alignment vertical="center"/>
    </xf>
    <xf numFmtId="4" fontId="0" fillId="19" borderId="3" xfId="0" applyNumberFormat="1" applyFill="1" applyBorder="1" applyAlignment="1">
      <alignment horizontal="center" vertical="center"/>
    </xf>
    <xf numFmtId="4" fontId="0" fillId="19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/>
    <xf numFmtId="4" fontId="0" fillId="2" borderId="3" xfId="0" applyNumberFormat="1" applyFill="1" applyBorder="1" applyAlignment="1">
      <alignment horizontal="center" vertical="center"/>
    </xf>
    <xf numFmtId="4" fontId="0" fillId="2" borderId="3" xfId="0" applyNumberFormat="1" applyFill="1" applyBorder="1" applyAlignment="1">
      <alignment horizontal="center"/>
    </xf>
    <xf numFmtId="4" fontId="0" fillId="2" borderId="3" xfId="0" applyNumberFormat="1" applyFill="1" applyBorder="1" applyAlignment="1"/>
    <xf numFmtId="4" fontId="0" fillId="20" borderId="3" xfId="0" applyNumberFormat="1" applyFill="1" applyBorder="1" applyAlignment="1">
      <alignment horizontal="center" vertical="center"/>
    </xf>
    <xf numFmtId="4" fontId="0" fillId="20" borderId="3" xfId="0" applyNumberFormat="1" applyFill="1" applyBorder="1" applyAlignment="1">
      <alignment horizontal="center"/>
    </xf>
    <xf numFmtId="4" fontId="0" fillId="20" borderId="3" xfId="0" applyNumberFormat="1" applyFill="1" applyBorder="1" applyAlignment="1"/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" fontId="2" fillId="3" borderId="3" xfId="0" applyNumberFormat="1" applyFont="1" applyFill="1" applyBorder="1"/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8" fillId="3" borderId="3" xfId="0" applyFont="1" applyFill="1" applyBorder="1" applyAlignment="1">
      <alignment horizontal="center"/>
    </xf>
    <xf numFmtId="49" fontId="8" fillId="3" borderId="3" xfId="0" applyNumberFormat="1" applyFont="1" applyFill="1" applyBorder="1" applyAlignment="1">
      <alignment horizontal="center"/>
    </xf>
    <xf numFmtId="4" fontId="8" fillId="3" borderId="3" xfId="0" applyNumberFormat="1" applyFont="1" applyFill="1" applyBorder="1"/>
    <xf numFmtId="0" fontId="3" fillId="3" borderId="3" xfId="0" applyFont="1" applyFill="1" applyBorder="1" applyAlignment="1">
      <alignment horizontal="center"/>
    </xf>
    <xf numFmtId="0" fontId="2" fillId="3" borderId="0" xfId="0" applyFont="1" applyFill="1"/>
    <xf numFmtId="0" fontId="2" fillId="22" borderId="0" xfId="0" applyFont="1" applyFill="1"/>
    <xf numFmtId="0" fontId="2" fillId="3" borderId="3" xfId="0" quotePrefix="1" applyFont="1" applyFill="1" applyBorder="1" applyAlignment="1">
      <alignment horizontal="center"/>
    </xf>
    <xf numFmtId="0" fontId="2" fillId="19" borderId="3" xfId="0" applyFont="1" applyFill="1" applyBorder="1"/>
    <xf numFmtId="0" fontId="2" fillId="19" borderId="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2" fillId="19" borderId="3" xfId="0" applyFont="1" applyFill="1" applyBorder="1" applyAlignment="1">
      <alignment horizontal="right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/>
    <xf numFmtId="0" fontId="2" fillId="19" borderId="0" xfId="0" applyFont="1" applyFill="1"/>
    <xf numFmtId="2" fontId="2" fillId="19" borderId="3" xfId="0" applyNumberFormat="1" applyFont="1" applyFill="1" applyBorder="1"/>
    <xf numFmtId="4" fontId="3" fillId="2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/>
    <xf numFmtId="0" fontId="9" fillId="3" borderId="3" xfId="0" applyFont="1" applyFill="1" applyBorder="1" applyAlignment="1">
      <alignment horizontal="left"/>
    </xf>
    <xf numFmtId="0" fontId="2" fillId="3" borderId="3" xfId="0" applyFont="1" applyFill="1" applyBorder="1" applyAlignment="1"/>
    <xf numFmtId="0" fontId="2" fillId="3" borderId="3" xfId="0" applyFont="1" applyFill="1" applyBorder="1" applyAlignment="1">
      <alignment horizontal="right"/>
    </xf>
    <xf numFmtId="4" fontId="2" fillId="3" borderId="3" xfId="0" applyNumberFormat="1" applyFont="1" applyFill="1" applyBorder="1" applyAlignment="1">
      <alignment horizontal="right"/>
    </xf>
    <xf numFmtId="4" fontId="5" fillId="0" borderId="0" xfId="0" applyNumberFormat="1" applyFont="1" applyFill="1"/>
    <xf numFmtId="0" fontId="3" fillId="23" borderId="1" xfId="0" applyFont="1" applyFill="1" applyBorder="1" applyAlignment="1">
      <alignment horizontal="center" vertical="center"/>
    </xf>
    <xf numFmtId="0" fontId="3" fillId="23" borderId="8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wrapText="1"/>
    </xf>
    <xf numFmtId="0" fontId="3" fillId="23" borderId="8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/>
    </xf>
    <xf numFmtId="4" fontId="3" fillId="2" borderId="13" xfId="0" applyNumberFormat="1" applyFont="1" applyFill="1" applyBorder="1" applyAlignment="1">
      <alignment horizontal="center" vertical="center" wrapText="1"/>
    </xf>
    <xf numFmtId="4" fontId="3" fillId="2" borderId="1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0" fillId="7" borderId="3" xfId="0" applyNumberFormat="1" applyFill="1" applyBorder="1" applyAlignment="1">
      <alignment horizontal="right" vertical="center"/>
    </xf>
    <xf numFmtId="4" fontId="0" fillId="9" borderId="3" xfId="0" applyNumberFormat="1" applyFill="1" applyBorder="1" applyAlignment="1">
      <alignment horizontal="right" vertical="center"/>
    </xf>
    <xf numFmtId="4" fontId="0" fillId="5" borderId="3" xfId="0" applyNumberFormat="1" applyFill="1" applyBorder="1" applyAlignment="1">
      <alignment horizontal="center" vertical="center"/>
    </xf>
    <xf numFmtId="4" fontId="0" fillId="5" borderId="3" xfId="0" applyNumberFormat="1" applyFill="1" applyBorder="1" applyAlignment="1">
      <alignment vertical="center"/>
    </xf>
    <xf numFmtId="4" fontId="0" fillId="7" borderId="1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4" fontId="0" fillId="9" borderId="8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4" fontId="0" fillId="5" borderId="2" xfId="0" applyNumberFormat="1" applyFill="1" applyBorder="1" applyAlignment="1">
      <alignment horizontal="center" vertical="center"/>
    </xf>
    <xf numFmtId="4" fontId="0" fillId="5" borderId="8" xfId="0" applyNumberFormat="1" applyFill="1" applyBorder="1" applyAlignment="1">
      <alignment horizontal="center" vertical="center"/>
    </xf>
    <xf numFmtId="4" fontId="0" fillId="7" borderId="3" xfId="0" applyNumberFormat="1" applyFill="1" applyBorder="1" applyAlignment="1">
      <alignment vertical="center"/>
    </xf>
    <xf numFmtId="4" fontId="0" fillId="9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 vertical="center"/>
    </xf>
    <xf numFmtId="4" fontId="0" fillId="3" borderId="8" xfId="0" applyNumberFormat="1" applyFill="1" applyBorder="1" applyAlignment="1">
      <alignment horizontal="center" vertical="center"/>
    </xf>
    <xf numFmtId="4" fontId="0" fillId="10" borderId="1" xfId="0" applyNumberFormat="1" applyFill="1" applyBorder="1" applyAlignment="1">
      <alignment horizontal="center" vertical="center"/>
    </xf>
    <xf numFmtId="4" fontId="0" fillId="10" borderId="2" xfId="0" applyNumberFormat="1" applyFill="1" applyBorder="1" applyAlignment="1">
      <alignment horizontal="center" vertical="center"/>
    </xf>
    <xf numFmtId="4" fontId="0" fillId="10" borderId="8" xfId="0" applyNumberFormat="1" applyFill="1" applyBorder="1" applyAlignment="1">
      <alignment horizontal="center" vertical="center"/>
    </xf>
    <xf numFmtId="4" fontId="0" fillId="5" borderId="3" xfId="0" applyNumberFormat="1" applyFill="1" applyBorder="1" applyAlignment="1">
      <alignment horizontal="center"/>
    </xf>
    <xf numFmtId="4" fontId="0" fillId="11" borderId="3" xfId="0" applyNumberFormat="1" applyFill="1" applyBorder="1" applyAlignment="1">
      <alignment horizontal="center" vertical="center"/>
    </xf>
    <xf numFmtId="4" fontId="0" fillId="11" borderId="1" xfId="0" applyNumberFormat="1" applyFill="1" applyBorder="1" applyAlignment="1">
      <alignment horizontal="center" vertical="center"/>
    </xf>
    <xf numFmtId="4" fontId="0" fillId="11" borderId="2" xfId="0" applyNumberFormat="1" applyFill="1" applyBorder="1" applyAlignment="1">
      <alignment horizontal="center" vertical="center"/>
    </xf>
    <xf numFmtId="4" fontId="0" fillId="11" borderId="8" xfId="0" applyNumberForma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10" borderId="3" xfId="0" applyNumberFormat="1" applyFill="1" applyBorder="1" applyAlignment="1">
      <alignment horizontal="center" vertical="center"/>
    </xf>
    <xf numFmtId="4" fontId="0" fillId="10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vertical="center"/>
    </xf>
    <xf numFmtId="4" fontId="0" fillId="11" borderId="3" xfId="0" applyNumberFormat="1" applyFill="1" applyBorder="1" applyAlignment="1">
      <alignment vertical="center"/>
    </xf>
    <xf numFmtId="4" fontId="0" fillId="13" borderId="3" xfId="0" applyNumberFormat="1" applyFill="1" applyBorder="1" applyAlignment="1">
      <alignment horizontal="center" vertical="center"/>
    </xf>
    <xf numFmtId="4" fontId="0" fillId="13" borderId="3" xfId="0" applyNumberFormat="1" applyFill="1" applyBorder="1" applyAlignment="1">
      <alignment vertical="center"/>
    </xf>
    <xf numFmtId="4" fontId="0" fillId="13" borderId="1" xfId="0" applyNumberFormat="1" applyFill="1" applyBorder="1" applyAlignment="1">
      <alignment horizontal="center" vertical="center"/>
    </xf>
    <xf numFmtId="4" fontId="0" fillId="13" borderId="2" xfId="0" applyNumberFormat="1" applyFill="1" applyBorder="1" applyAlignment="1">
      <alignment horizontal="center" vertical="center"/>
    </xf>
    <xf numFmtId="4" fontId="0" fillId="13" borderId="8" xfId="0" applyNumberFormat="1" applyFill="1" applyBorder="1" applyAlignment="1">
      <alignment horizontal="center" vertical="center"/>
    </xf>
    <xf numFmtId="4" fontId="0" fillId="6" borderId="3" xfId="0" applyNumberFormat="1" applyFill="1" applyBorder="1" applyAlignment="1">
      <alignment horizontal="center" vertical="center"/>
    </xf>
    <xf numFmtId="4" fontId="0" fillId="6" borderId="3" xfId="0" applyNumberFormat="1" applyFill="1" applyBorder="1" applyAlignment="1">
      <alignment vertical="center"/>
    </xf>
    <xf numFmtId="4" fontId="0" fillId="6" borderId="1" xfId="0" applyNumberFormat="1" applyFill="1" applyBorder="1" applyAlignment="1">
      <alignment horizontal="center" vertical="center"/>
    </xf>
    <xf numFmtId="4" fontId="0" fillId="6" borderId="2" xfId="0" applyNumberFormat="1" applyFill="1" applyBorder="1" applyAlignment="1">
      <alignment horizontal="center" vertical="center"/>
    </xf>
    <xf numFmtId="4" fontId="0" fillId="6" borderId="8" xfId="0" applyNumberFormat="1" applyFill="1" applyBorder="1" applyAlignment="1">
      <alignment horizontal="center" vertical="center"/>
    </xf>
    <xf numFmtId="4" fontId="0" fillId="8" borderId="3" xfId="0" applyNumberFormat="1" applyFill="1" applyBorder="1" applyAlignment="1">
      <alignment horizontal="center" vertical="center"/>
    </xf>
    <xf numFmtId="4" fontId="0" fillId="8" borderId="3" xfId="0" applyNumberFormat="1" applyFill="1" applyBorder="1" applyAlignment="1">
      <alignment vertical="center"/>
    </xf>
    <xf numFmtId="4" fontId="0" fillId="8" borderId="1" xfId="0" applyNumberFormat="1" applyFill="1" applyBorder="1" applyAlignment="1">
      <alignment horizontal="center" vertical="center"/>
    </xf>
    <xf numFmtId="4" fontId="0" fillId="8" borderId="8" xfId="0" applyNumberFormat="1" applyFill="1" applyBorder="1" applyAlignment="1">
      <alignment horizontal="center" vertical="center"/>
    </xf>
    <xf numFmtId="4" fontId="0" fillId="14" borderId="3" xfId="0" applyNumberFormat="1" applyFill="1" applyBorder="1" applyAlignment="1">
      <alignment horizontal="center" vertical="center"/>
    </xf>
    <xf numFmtId="4" fontId="0" fillId="14" borderId="3" xfId="0" applyNumberFormat="1" applyFill="1" applyBorder="1" applyAlignment="1">
      <alignment vertical="center"/>
    </xf>
    <xf numFmtId="4" fontId="0" fillId="14" borderId="1" xfId="0" applyNumberFormat="1" applyFill="1" applyBorder="1" applyAlignment="1">
      <alignment horizontal="center" vertical="center"/>
    </xf>
    <xf numFmtId="4" fontId="0" fillId="14" borderId="2" xfId="0" applyNumberFormat="1" applyFill="1" applyBorder="1" applyAlignment="1">
      <alignment horizontal="center" vertical="center"/>
    </xf>
    <xf numFmtId="4" fontId="0" fillId="14" borderId="8" xfId="0" applyNumberFormat="1" applyFill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18" borderId="3" xfId="0" applyNumberFormat="1" applyFill="1" applyBorder="1" applyAlignment="1">
      <alignment horizontal="center" vertical="center"/>
    </xf>
    <xf numFmtId="4" fontId="0" fillId="12" borderId="3" xfId="0" applyNumberFormat="1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4" fontId="0" fillId="12" borderId="2" xfId="0" applyNumberFormat="1" applyFill="1" applyBorder="1" applyAlignment="1">
      <alignment horizontal="center" vertical="center"/>
    </xf>
    <xf numFmtId="4" fontId="0" fillId="12" borderId="8" xfId="0" applyNumberFormat="1" applyFill="1" applyBorder="1" applyAlignment="1">
      <alignment horizontal="center" vertical="center"/>
    </xf>
    <xf numFmtId="4" fontId="0" fillId="21" borderId="3" xfId="0" applyNumberFormat="1" applyFill="1" applyBorder="1" applyAlignment="1">
      <alignment horizontal="center" vertical="center"/>
    </xf>
    <xf numFmtId="4" fontId="0" fillId="21" borderId="1" xfId="0" applyNumberFormat="1" applyFill="1" applyBorder="1" applyAlignment="1">
      <alignment horizontal="center" vertical="center"/>
    </xf>
    <xf numFmtId="4" fontId="0" fillId="21" borderId="2" xfId="0" applyNumberFormat="1" applyFill="1" applyBorder="1" applyAlignment="1">
      <alignment horizontal="center" vertical="center"/>
    </xf>
    <xf numFmtId="4" fontId="0" fillId="21" borderId="8" xfId="0" applyNumberFormat="1" applyFill="1" applyBorder="1" applyAlignment="1">
      <alignment horizontal="center" vertical="center"/>
    </xf>
    <xf numFmtId="4" fontId="0" fillId="16" borderId="3" xfId="0" applyNumberFormat="1" applyFill="1" applyBorder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7" borderId="1" xfId="0" applyNumberFormat="1" applyFill="1" applyBorder="1" applyAlignment="1">
      <alignment horizontal="center"/>
    </xf>
    <xf numFmtId="4" fontId="0" fillId="17" borderId="2" xfId="0" applyNumberFormat="1" applyFill="1" applyBorder="1" applyAlignment="1">
      <alignment horizontal="center"/>
    </xf>
    <xf numFmtId="4" fontId="0" fillId="17" borderId="8" xfId="0" applyNumberFormat="1" applyFill="1" applyBorder="1" applyAlignment="1">
      <alignment horizontal="center"/>
    </xf>
    <xf numFmtId="4" fontId="0" fillId="17" borderId="3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16" borderId="1" xfId="0" applyNumberFormat="1" applyFill="1" applyBorder="1" applyAlignment="1">
      <alignment horizontal="center" vertical="center"/>
    </xf>
    <xf numFmtId="4" fontId="0" fillId="16" borderId="2" xfId="0" applyNumberFormat="1" applyFill="1" applyBorder="1" applyAlignment="1">
      <alignment horizontal="center" vertical="center"/>
    </xf>
    <xf numFmtId="4" fontId="0" fillId="16" borderId="8" xfId="0" applyNumberForma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331"/>
  <sheetViews>
    <sheetView tabSelected="1" topLeftCell="C299" workbookViewId="0">
      <selection activeCell="P332" sqref="P332"/>
    </sheetView>
  </sheetViews>
  <sheetFormatPr baseColWidth="10" defaultColWidth="11.42578125" defaultRowHeight="11.25" x14ac:dyDescent="0.2"/>
  <cols>
    <col min="1" max="1" width="16.42578125" style="5" customWidth="1"/>
    <col min="2" max="2" width="61.7109375" style="2" customWidth="1"/>
    <col min="3" max="3" width="15.42578125" style="2" customWidth="1"/>
    <col min="4" max="4" width="6.7109375" style="2" customWidth="1"/>
    <col min="5" max="5" width="8.85546875" style="1" customWidth="1"/>
    <col min="6" max="6" width="7.42578125" style="7" customWidth="1"/>
    <col min="7" max="7" width="10.7109375" style="1" customWidth="1"/>
    <col min="8" max="8" width="20.85546875" style="2" customWidth="1"/>
    <col min="9" max="9" width="8.140625" style="2" customWidth="1"/>
    <col min="10" max="10" width="9.5703125" style="2" customWidth="1"/>
    <col min="11" max="11" width="10.42578125" style="8" customWidth="1"/>
    <col min="12" max="12" width="0" style="2" hidden="1" customWidth="1"/>
    <col min="13" max="13" width="12.7109375" style="2" hidden="1" customWidth="1"/>
    <col min="14" max="16384" width="11.42578125" style="2"/>
  </cols>
  <sheetData>
    <row r="1" spans="1:261" ht="15.75" x14ac:dyDescent="0.25">
      <c r="A1" s="6" t="s">
        <v>83</v>
      </c>
    </row>
    <row r="2" spans="1:261" ht="13.5" thickBot="1" x14ac:dyDescent="0.25">
      <c r="A2" s="213" t="s">
        <v>1139</v>
      </c>
      <c r="B2" s="213"/>
    </row>
    <row r="3" spans="1:261" ht="12.75" x14ac:dyDescent="0.2">
      <c r="A3" s="196"/>
      <c r="B3" s="196"/>
    </row>
    <row r="4" spans="1:261" ht="13.5" thickBot="1" x14ac:dyDescent="0.25">
      <c r="A4" s="196"/>
      <c r="B4" s="196"/>
    </row>
    <row r="5" spans="1:261" s="9" customFormat="1" ht="26.45" customHeight="1" x14ac:dyDescent="0.25">
      <c r="A5" s="216" t="s">
        <v>0</v>
      </c>
      <c r="B5" s="218" t="s">
        <v>128</v>
      </c>
      <c r="C5" s="224" t="s">
        <v>1</v>
      </c>
      <c r="D5" s="220" t="s">
        <v>151</v>
      </c>
      <c r="E5" s="220" t="s">
        <v>149</v>
      </c>
      <c r="F5" s="222" t="s">
        <v>5</v>
      </c>
      <c r="G5" s="218" t="s">
        <v>150</v>
      </c>
      <c r="H5" s="218" t="s">
        <v>3</v>
      </c>
      <c r="I5" s="220" t="s">
        <v>123</v>
      </c>
      <c r="J5" s="220" t="s">
        <v>153</v>
      </c>
      <c r="K5" s="214" t="s">
        <v>1049</v>
      </c>
      <c r="L5" s="209" t="s">
        <v>7</v>
      </c>
      <c r="M5" s="211" t="s">
        <v>1101</v>
      </c>
      <c r="O5" s="202" t="s">
        <v>1109</v>
      </c>
      <c r="P5" s="202" t="s">
        <v>1110</v>
      </c>
    </row>
    <row r="6" spans="1:261" s="9" customFormat="1" ht="15.75" customHeight="1" x14ac:dyDescent="0.25">
      <c r="A6" s="217"/>
      <c r="B6" s="219"/>
      <c r="C6" s="225"/>
      <c r="D6" s="221"/>
      <c r="E6" s="221"/>
      <c r="F6" s="223"/>
      <c r="G6" s="219"/>
      <c r="H6" s="219"/>
      <c r="I6" s="221"/>
      <c r="J6" s="221"/>
      <c r="K6" s="215"/>
      <c r="L6" s="210"/>
      <c r="M6" s="212"/>
      <c r="O6" s="202" t="s">
        <v>1111</v>
      </c>
      <c r="P6" s="202" t="s">
        <v>1111</v>
      </c>
    </row>
    <row r="7" spans="1:261" x14ac:dyDescent="0.2">
      <c r="A7" s="180" t="s">
        <v>419</v>
      </c>
      <c r="B7" s="181" t="s">
        <v>420</v>
      </c>
      <c r="C7" s="181" t="s">
        <v>241</v>
      </c>
      <c r="D7" s="182" t="s">
        <v>421</v>
      </c>
      <c r="E7" s="182" t="s">
        <v>421</v>
      </c>
      <c r="F7" s="183" t="s">
        <v>422</v>
      </c>
      <c r="G7" s="182">
        <v>106425</v>
      </c>
      <c r="H7" s="182" t="s">
        <v>23</v>
      </c>
      <c r="I7" s="182" t="s">
        <v>7</v>
      </c>
      <c r="J7" s="181">
        <v>3</v>
      </c>
      <c r="K7" s="184">
        <v>2.85</v>
      </c>
      <c r="L7" s="194"/>
      <c r="M7" s="194"/>
      <c r="O7" s="3">
        <v>92.25</v>
      </c>
      <c r="P7" s="203">
        <f>K7*O7</f>
        <v>262.91250000000002</v>
      </c>
      <c r="HI7" s="200"/>
      <c r="HJ7" s="200"/>
      <c r="HK7" s="200"/>
      <c r="HL7" s="200"/>
      <c r="HM7" s="200"/>
      <c r="HN7" s="200"/>
      <c r="HO7" s="200"/>
      <c r="HP7" s="200"/>
      <c r="HQ7" s="200"/>
      <c r="HR7" s="200"/>
      <c r="HS7" s="200"/>
      <c r="HT7" s="200"/>
      <c r="HU7" s="200"/>
      <c r="HV7" s="200"/>
      <c r="HW7" s="200"/>
      <c r="HX7" s="200"/>
      <c r="HY7" s="200"/>
      <c r="HZ7" s="200"/>
      <c r="IA7" s="200"/>
      <c r="IB7" s="200"/>
      <c r="IC7" s="200"/>
      <c r="ID7" s="200"/>
      <c r="IE7" s="200"/>
      <c r="IF7" s="200"/>
      <c r="IG7" s="200"/>
      <c r="IH7" s="200"/>
      <c r="II7" s="200"/>
      <c r="IJ7" s="200"/>
      <c r="IK7" s="200"/>
      <c r="IL7" s="200"/>
      <c r="IM7" s="200"/>
      <c r="IN7" s="200"/>
      <c r="IO7" s="200"/>
      <c r="IP7" s="200"/>
      <c r="IQ7" s="200"/>
      <c r="IR7" s="200"/>
      <c r="IS7" s="200"/>
      <c r="IT7" s="200"/>
      <c r="IU7" s="200"/>
      <c r="IV7" s="200"/>
      <c r="IW7" s="200"/>
      <c r="IX7" s="200"/>
      <c r="IY7" s="200"/>
      <c r="IZ7" s="200"/>
      <c r="JA7" s="200"/>
    </row>
    <row r="8" spans="1:261" x14ac:dyDescent="0.2">
      <c r="A8" s="180" t="s">
        <v>423</v>
      </c>
      <c r="B8" s="181" t="s">
        <v>420</v>
      </c>
      <c r="C8" s="181" t="s">
        <v>43</v>
      </c>
      <c r="D8" s="182" t="s">
        <v>424</v>
      </c>
      <c r="E8" s="182" t="s">
        <v>424</v>
      </c>
      <c r="F8" s="183" t="s">
        <v>422</v>
      </c>
      <c r="G8" s="182">
        <v>109953</v>
      </c>
      <c r="H8" s="182" t="s">
        <v>23</v>
      </c>
      <c r="I8" s="182" t="s">
        <v>7</v>
      </c>
      <c r="J8" s="181">
        <v>1</v>
      </c>
      <c r="K8" s="184">
        <v>1</v>
      </c>
      <c r="L8" s="194"/>
      <c r="M8" s="194"/>
      <c r="O8" s="3">
        <v>92.25</v>
      </c>
      <c r="P8" s="203">
        <f t="shared" ref="P8:P71" si="0">K8*O8</f>
        <v>92.25</v>
      </c>
      <c r="HI8" s="200"/>
      <c r="HJ8" s="200"/>
      <c r="HK8" s="200"/>
      <c r="HL8" s="200"/>
      <c r="HM8" s="200"/>
      <c r="HN8" s="200"/>
      <c r="HO8" s="200"/>
      <c r="HP8" s="200"/>
      <c r="HQ8" s="200"/>
      <c r="HR8" s="200"/>
      <c r="HS8" s="200"/>
      <c r="HT8" s="200"/>
      <c r="HU8" s="200"/>
      <c r="HV8" s="200"/>
      <c r="HW8" s="200"/>
      <c r="HX8" s="200"/>
      <c r="HY8" s="200"/>
      <c r="HZ8" s="200"/>
      <c r="IA8" s="200"/>
      <c r="IB8" s="200"/>
      <c r="IC8" s="200"/>
      <c r="ID8" s="200"/>
      <c r="IE8" s="200"/>
      <c r="IF8" s="200"/>
      <c r="IG8" s="200"/>
      <c r="IH8" s="200"/>
      <c r="II8" s="200"/>
      <c r="IJ8" s="200"/>
      <c r="IK8" s="200"/>
      <c r="IL8" s="200"/>
      <c r="IM8" s="200"/>
      <c r="IN8" s="200"/>
      <c r="IO8" s="200"/>
      <c r="IP8" s="200"/>
      <c r="IQ8" s="200"/>
      <c r="IR8" s="200"/>
      <c r="IS8" s="200"/>
      <c r="IT8" s="200"/>
      <c r="IU8" s="200"/>
      <c r="IV8" s="200"/>
      <c r="IW8" s="200"/>
      <c r="IX8" s="200"/>
      <c r="IY8" s="200"/>
      <c r="IZ8" s="200"/>
      <c r="JA8" s="200"/>
    </row>
    <row r="9" spans="1:261" x14ac:dyDescent="0.2">
      <c r="A9" s="180" t="s">
        <v>425</v>
      </c>
      <c r="B9" s="181" t="s">
        <v>420</v>
      </c>
      <c r="C9" s="181" t="s">
        <v>217</v>
      </c>
      <c r="D9" s="182" t="s">
        <v>426</v>
      </c>
      <c r="E9" s="182" t="s">
        <v>426</v>
      </c>
      <c r="F9" s="183" t="s">
        <v>422</v>
      </c>
      <c r="G9" s="182">
        <v>114209</v>
      </c>
      <c r="H9" s="182" t="s">
        <v>23</v>
      </c>
      <c r="I9" s="182" t="s">
        <v>7</v>
      </c>
      <c r="J9" s="181">
        <v>1</v>
      </c>
      <c r="K9" s="184">
        <v>0.55000000000000004</v>
      </c>
      <c r="L9" s="194"/>
      <c r="M9" s="194"/>
      <c r="O9" s="3">
        <v>92.25</v>
      </c>
      <c r="P9" s="203">
        <f t="shared" si="0"/>
        <v>50.737500000000004</v>
      </c>
      <c r="HI9" s="200"/>
      <c r="HJ9" s="200"/>
      <c r="HK9" s="200"/>
      <c r="HL9" s="200"/>
      <c r="HM9" s="200"/>
      <c r="HN9" s="200"/>
      <c r="HO9" s="200"/>
      <c r="HP9" s="200"/>
      <c r="HQ9" s="200"/>
      <c r="HR9" s="200"/>
      <c r="HS9" s="200"/>
      <c r="HT9" s="200"/>
      <c r="HU9" s="200"/>
      <c r="HV9" s="200"/>
      <c r="HW9" s="200"/>
      <c r="HX9" s="200"/>
      <c r="HY9" s="200"/>
      <c r="HZ9" s="200"/>
      <c r="IA9" s="200"/>
      <c r="IB9" s="200"/>
      <c r="IC9" s="200"/>
      <c r="ID9" s="200"/>
      <c r="IE9" s="200"/>
      <c r="IF9" s="200"/>
      <c r="IG9" s="200"/>
      <c r="IH9" s="200"/>
      <c r="II9" s="200"/>
      <c r="IJ9" s="200"/>
      <c r="IK9" s="200"/>
      <c r="IL9" s="200"/>
      <c r="IM9" s="200"/>
      <c r="IN9" s="200"/>
      <c r="IO9" s="200"/>
      <c r="IP9" s="200"/>
      <c r="IQ9" s="200"/>
      <c r="IR9" s="200"/>
      <c r="IS9" s="200"/>
      <c r="IT9" s="200"/>
      <c r="IU9" s="200"/>
      <c r="IV9" s="200"/>
      <c r="IW9" s="200"/>
      <c r="IX9" s="200"/>
      <c r="IY9" s="200"/>
      <c r="IZ9" s="200"/>
      <c r="JA9" s="200"/>
    </row>
    <row r="10" spans="1:261" x14ac:dyDescent="0.2">
      <c r="A10" s="180" t="s">
        <v>427</v>
      </c>
      <c r="B10" s="181" t="s">
        <v>420</v>
      </c>
      <c r="C10" s="181" t="s">
        <v>54</v>
      </c>
      <c r="D10" s="182" t="s">
        <v>428</v>
      </c>
      <c r="E10" s="182" t="s">
        <v>428</v>
      </c>
      <c r="F10" s="183" t="s">
        <v>422</v>
      </c>
      <c r="G10" s="182">
        <v>111852</v>
      </c>
      <c r="H10" s="182" t="s">
        <v>23</v>
      </c>
      <c r="I10" s="182" t="s">
        <v>7</v>
      </c>
      <c r="J10" s="181">
        <v>3</v>
      </c>
      <c r="K10" s="184">
        <v>0.95</v>
      </c>
      <c r="L10" s="194"/>
      <c r="M10" s="194"/>
      <c r="O10" s="3">
        <v>92.25</v>
      </c>
      <c r="P10" s="203">
        <f t="shared" si="0"/>
        <v>87.637500000000003</v>
      </c>
      <c r="HI10" s="200"/>
      <c r="HJ10" s="200"/>
      <c r="HK10" s="200"/>
      <c r="HL10" s="200"/>
      <c r="HM10" s="200"/>
      <c r="HN10" s="200"/>
      <c r="HO10" s="200"/>
      <c r="HP10" s="200"/>
      <c r="HQ10" s="200"/>
      <c r="HR10" s="200"/>
      <c r="HS10" s="200"/>
      <c r="HT10" s="200"/>
      <c r="HU10" s="200"/>
      <c r="HV10" s="200"/>
      <c r="HW10" s="200"/>
      <c r="HX10" s="200"/>
      <c r="HY10" s="200"/>
      <c r="HZ10" s="200"/>
      <c r="IA10" s="200"/>
      <c r="IB10" s="200"/>
      <c r="IC10" s="200"/>
      <c r="ID10" s="200"/>
      <c r="IE10" s="200"/>
      <c r="IF10" s="200"/>
      <c r="IG10" s="200"/>
      <c r="IH10" s="200"/>
      <c r="II10" s="200"/>
      <c r="IJ10" s="200"/>
      <c r="IK10" s="200"/>
      <c r="IL10" s="200"/>
      <c r="IM10" s="200"/>
      <c r="IN10" s="200"/>
      <c r="IO10" s="200"/>
      <c r="IP10" s="200"/>
      <c r="IQ10" s="200"/>
      <c r="IR10" s="200"/>
      <c r="IS10" s="200"/>
      <c r="IT10" s="200"/>
      <c r="IU10" s="200"/>
      <c r="IV10" s="200"/>
      <c r="IW10" s="200"/>
      <c r="IX10" s="200"/>
      <c r="IY10" s="200"/>
      <c r="IZ10" s="200"/>
      <c r="JA10" s="200"/>
    </row>
    <row r="11" spans="1:261" s="191" customFormat="1" x14ac:dyDescent="0.2">
      <c r="A11" s="180" t="s">
        <v>337</v>
      </c>
      <c r="B11" s="181" t="s">
        <v>253</v>
      </c>
      <c r="C11" s="181" t="s">
        <v>51</v>
      </c>
      <c r="D11" s="181"/>
      <c r="E11" s="182">
        <v>23</v>
      </c>
      <c r="F11" s="183" t="s">
        <v>13</v>
      </c>
      <c r="G11" s="182">
        <v>270747</v>
      </c>
      <c r="H11" s="182" t="s">
        <v>23</v>
      </c>
      <c r="I11" s="182" t="s">
        <v>7</v>
      </c>
      <c r="J11" s="181">
        <v>1</v>
      </c>
      <c r="K11" s="184">
        <v>0.2</v>
      </c>
      <c r="L11" s="194"/>
      <c r="M11" s="194"/>
      <c r="N11" s="200"/>
      <c r="O11" s="201">
        <v>92.25</v>
      </c>
      <c r="P11" s="203">
        <f t="shared" si="0"/>
        <v>18.45</v>
      </c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HI11" s="200"/>
      <c r="HJ11" s="200"/>
      <c r="HK11" s="200"/>
      <c r="HL11" s="200"/>
      <c r="HM11" s="200"/>
      <c r="HN11" s="200"/>
      <c r="HO11" s="200"/>
      <c r="HP11" s="200"/>
      <c r="HQ11" s="200"/>
      <c r="HR11" s="200"/>
      <c r="HS11" s="200"/>
      <c r="HT11" s="200"/>
      <c r="HU11" s="200"/>
      <c r="HV11" s="200"/>
      <c r="HW11" s="200"/>
      <c r="HX11" s="200"/>
      <c r="HY11" s="200"/>
      <c r="HZ11" s="200"/>
      <c r="IA11" s="200"/>
      <c r="IB11" s="200"/>
      <c r="IC11" s="200"/>
      <c r="ID11" s="200"/>
      <c r="IE11" s="200"/>
      <c r="IF11" s="200"/>
      <c r="IG11" s="200"/>
      <c r="IH11" s="200"/>
      <c r="II11" s="200"/>
      <c r="IJ11" s="200"/>
      <c r="IK11" s="200"/>
      <c r="IL11" s="200"/>
      <c r="IM11" s="200"/>
      <c r="IN11" s="200"/>
      <c r="IO11" s="200"/>
      <c r="IP11" s="200"/>
      <c r="IQ11" s="200"/>
      <c r="IR11" s="200"/>
      <c r="IS11" s="200"/>
      <c r="IT11" s="200"/>
      <c r="IU11" s="200"/>
      <c r="IV11" s="200"/>
      <c r="IW11" s="200"/>
      <c r="IX11" s="200"/>
      <c r="IY11" s="200"/>
      <c r="IZ11" s="200"/>
      <c r="JA11" s="200"/>
    </row>
    <row r="12" spans="1:261" s="191" customFormat="1" x14ac:dyDescent="0.2">
      <c r="A12" s="180" t="s">
        <v>338</v>
      </c>
      <c r="B12" s="181" t="s">
        <v>253</v>
      </c>
      <c r="C12" s="181" t="s">
        <v>10</v>
      </c>
      <c r="D12" s="181"/>
      <c r="E12" s="182">
        <v>207</v>
      </c>
      <c r="F12" s="183" t="s">
        <v>13</v>
      </c>
      <c r="G12" s="182" t="s">
        <v>438</v>
      </c>
      <c r="H12" s="182" t="s">
        <v>932</v>
      </c>
      <c r="I12" s="182" t="s">
        <v>7</v>
      </c>
      <c r="J12" s="181">
        <v>1</v>
      </c>
      <c r="K12" s="184">
        <v>0.85</v>
      </c>
      <c r="L12" s="194"/>
      <c r="M12" s="194"/>
      <c r="N12" s="200"/>
      <c r="O12" s="201">
        <v>61.98</v>
      </c>
      <c r="P12" s="203">
        <f t="shared" si="0"/>
        <v>52.682999999999993</v>
      </c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HI12" s="200"/>
      <c r="HJ12" s="200"/>
      <c r="HK12" s="200"/>
      <c r="HL12" s="200"/>
      <c r="HM12" s="200"/>
      <c r="HN12" s="200"/>
      <c r="HO12" s="200"/>
      <c r="HP12" s="200"/>
      <c r="HQ12" s="200"/>
      <c r="HR12" s="200"/>
      <c r="HS12" s="200"/>
      <c r="HT12" s="200"/>
      <c r="HU12" s="200"/>
      <c r="HV12" s="200"/>
      <c r="HW12" s="200"/>
      <c r="HX12" s="200"/>
      <c r="HY12" s="200"/>
      <c r="HZ12" s="200"/>
      <c r="IA12" s="200"/>
      <c r="IB12" s="200"/>
      <c r="IC12" s="200"/>
      <c r="ID12" s="200"/>
      <c r="IE12" s="200"/>
      <c r="IF12" s="200"/>
      <c r="IG12" s="200"/>
      <c r="IH12" s="200"/>
      <c r="II12" s="200"/>
      <c r="IJ12" s="200"/>
      <c r="IK12" s="200"/>
      <c r="IL12" s="200"/>
      <c r="IM12" s="200"/>
      <c r="IN12" s="200"/>
      <c r="IO12" s="200"/>
      <c r="IP12" s="200"/>
      <c r="IQ12" s="200"/>
      <c r="IR12" s="200"/>
      <c r="IS12" s="200"/>
      <c r="IT12" s="200"/>
      <c r="IU12" s="200"/>
      <c r="IV12" s="200"/>
      <c r="IW12" s="200"/>
      <c r="IX12" s="200"/>
      <c r="IY12" s="200"/>
      <c r="IZ12" s="200"/>
      <c r="JA12" s="200"/>
    </row>
    <row r="13" spans="1:261" s="191" customFormat="1" x14ac:dyDescent="0.2">
      <c r="A13" s="180" t="s">
        <v>339</v>
      </c>
      <c r="B13" s="181" t="s">
        <v>253</v>
      </c>
      <c r="C13" s="181" t="s">
        <v>17</v>
      </c>
      <c r="D13" s="181"/>
      <c r="E13" s="182">
        <v>401</v>
      </c>
      <c r="F13" s="183" t="s">
        <v>13</v>
      </c>
      <c r="G13" s="182" t="s">
        <v>258</v>
      </c>
      <c r="H13" s="182" t="s">
        <v>932</v>
      </c>
      <c r="I13" s="182" t="s">
        <v>7</v>
      </c>
      <c r="J13" s="181">
        <v>1</v>
      </c>
      <c r="K13" s="184">
        <v>0.35</v>
      </c>
      <c r="L13" s="195"/>
      <c r="M13" s="194"/>
      <c r="N13" s="200"/>
      <c r="O13" s="201">
        <v>85.69</v>
      </c>
      <c r="P13" s="203">
        <f t="shared" si="0"/>
        <v>29.991499999999998</v>
      </c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HI13" s="200"/>
      <c r="HJ13" s="200"/>
      <c r="HK13" s="200"/>
      <c r="HL13" s="200"/>
      <c r="HM13" s="200"/>
      <c r="HN13" s="200"/>
      <c r="HO13" s="200"/>
      <c r="HP13" s="200"/>
      <c r="HQ13" s="200"/>
      <c r="HR13" s="200"/>
      <c r="HS13" s="200"/>
      <c r="HT13" s="200"/>
      <c r="HU13" s="200"/>
      <c r="HV13" s="200"/>
      <c r="HW13" s="200"/>
      <c r="HX13" s="200"/>
      <c r="HY13" s="200"/>
      <c r="HZ13" s="200"/>
      <c r="IA13" s="200"/>
      <c r="IB13" s="200"/>
      <c r="IC13" s="200"/>
      <c r="ID13" s="200"/>
      <c r="IE13" s="200"/>
      <c r="IF13" s="200"/>
      <c r="IG13" s="200"/>
      <c r="IH13" s="200"/>
      <c r="II13" s="200"/>
      <c r="IJ13" s="200"/>
      <c r="IK13" s="200"/>
      <c r="IL13" s="200"/>
      <c r="IM13" s="200"/>
      <c r="IN13" s="200"/>
      <c r="IO13" s="200"/>
      <c r="IP13" s="200"/>
      <c r="IQ13" s="200"/>
      <c r="IR13" s="200"/>
      <c r="IS13" s="200"/>
      <c r="IT13" s="200"/>
      <c r="IU13" s="200"/>
      <c r="IV13" s="200"/>
      <c r="IW13" s="200"/>
      <c r="IX13" s="200"/>
      <c r="IY13" s="200"/>
      <c r="IZ13" s="200"/>
      <c r="JA13" s="200"/>
    </row>
    <row r="14" spans="1:261" x14ac:dyDescent="0.2">
      <c r="A14" s="180" t="s">
        <v>395</v>
      </c>
      <c r="B14" s="181" t="s">
        <v>253</v>
      </c>
      <c r="C14" s="181" t="s">
        <v>47</v>
      </c>
      <c r="D14" s="182" t="s">
        <v>396</v>
      </c>
      <c r="E14" s="182" t="s">
        <v>224</v>
      </c>
      <c r="F14" s="183" t="s">
        <v>13</v>
      </c>
      <c r="G14" s="182">
        <v>277236</v>
      </c>
      <c r="H14" s="182" t="s">
        <v>23</v>
      </c>
      <c r="I14" s="182" t="s">
        <v>7</v>
      </c>
      <c r="J14" s="181">
        <f>13+19</f>
        <v>32</v>
      </c>
      <c r="K14" s="184">
        <f>4.9+7.55</f>
        <v>12.45</v>
      </c>
      <c r="L14" s="194"/>
      <c r="M14" s="194"/>
      <c r="N14" s="200"/>
      <c r="O14" s="201">
        <v>94.94</v>
      </c>
      <c r="P14" s="203">
        <f t="shared" si="0"/>
        <v>1182.0029999999999</v>
      </c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HI14" s="200"/>
      <c r="HJ14" s="200"/>
      <c r="HK14" s="200"/>
      <c r="HL14" s="200"/>
      <c r="HM14" s="200"/>
      <c r="HN14" s="200"/>
      <c r="HO14" s="200"/>
      <c r="HP14" s="200"/>
      <c r="HQ14" s="200"/>
      <c r="HR14" s="200"/>
      <c r="HS14" s="200"/>
      <c r="HT14" s="200"/>
      <c r="HU14" s="200"/>
      <c r="HV14" s="200"/>
      <c r="HW14" s="200"/>
      <c r="HX14" s="200"/>
      <c r="HY14" s="200"/>
      <c r="HZ14" s="200"/>
      <c r="IA14" s="200"/>
      <c r="IB14" s="200"/>
      <c r="IC14" s="200"/>
      <c r="ID14" s="200"/>
      <c r="IE14" s="200"/>
      <c r="IF14" s="200"/>
      <c r="IG14" s="200"/>
      <c r="IH14" s="200"/>
      <c r="II14" s="200"/>
      <c r="IJ14" s="200"/>
      <c r="IK14" s="200"/>
      <c r="IL14" s="200"/>
      <c r="IM14" s="200"/>
      <c r="IN14" s="200"/>
      <c r="IO14" s="200"/>
      <c r="IP14" s="200"/>
      <c r="IQ14" s="200"/>
      <c r="IR14" s="200"/>
      <c r="IS14" s="200"/>
      <c r="IT14" s="200"/>
      <c r="IU14" s="200"/>
      <c r="IV14" s="200"/>
      <c r="IW14" s="200"/>
      <c r="IX14" s="200"/>
      <c r="IY14" s="200"/>
      <c r="IZ14" s="200"/>
      <c r="JA14" s="200"/>
    </row>
    <row r="15" spans="1:261" s="191" customFormat="1" x14ac:dyDescent="0.2">
      <c r="A15" s="180" t="s">
        <v>340</v>
      </c>
      <c r="B15" s="181" t="s">
        <v>253</v>
      </c>
      <c r="C15" s="181" t="s">
        <v>257</v>
      </c>
      <c r="D15" s="181"/>
      <c r="E15" s="182">
        <v>8362</v>
      </c>
      <c r="F15" s="183" t="s">
        <v>13</v>
      </c>
      <c r="G15" s="182">
        <v>10777</v>
      </c>
      <c r="H15" s="182" t="s">
        <v>23</v>
      </c>
      <c r="I15" s="182" t="s">
        <v>7</v>
      </c>
      <c r="J15" s="181">
        <v>4</v>
      </c>
      <c r="K15" s="184">
        <v>3.2</v>
      </c>
      <c r="L15" s="194"/>
      <c r="M15" s="194"/>
      <c r="N15" s="200"/>
      <c r="O15" s="201">
        <v>92.25</v>
      </c>
      <c r="P15" s="203">
        <f t="shared" si="0"/>
        <v>295.2</v>
      </c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HI15" s="200"/>
      <c r="HJ15" s="200"/>
      <c r="HK15" s="200"/>
      <c r="HL15" s="200"/>
      <c r="HM15" s="200"/>
      <c r="HN15" s="200"/>
      <c r="HO15" s="200"/>
      <c r="HP15" s="200"/>
      <c r="HQ15" s="200"/>
      <c r="HR15" s="200"/>
      <c r="HS15" s="200"/>
      <c r="HT15" s="200"/>
      <c r="HU15" s="200"/>
      <c r="HV15" s="200"/>
      <c r="HW15" s="200"/>
      <c r="HX15" s="200"/>
      <c r="HY15" s="200"/>
      <c r="HZ15" s="200"/>
      <c r="IA15" s="200"/>
      <c r="IB15" s="200"/>
      <c r="IC15" s="200"/>
      <c r="ID15" s="200"/>
      <c r="IE15" s="200"/>
      <c r="IF15" s="200"/>
      <c r="IG15" s="200"/>
      <c r="IH15" s="200"/>
      <c r="II15" s="200"/>
      <c r="IJ15" s="200"/>
      <c r="IK15" s="200"/>
      <c r="IL15" s="200"/>
      <c r="IM15" s="200"/>
      <c r="IN15" s="200"/>
      <c r="IO15" s="200"/>
      <c r="IP15" s="200"/>
      <c r="IQ15" s="200"/>
      <c r="IR15" s="200"/>
      <c r="IS15" s="200"/>
      <c r="IT15" s="200"/>
      <c r="IU15" s="200"/>
      <c r="IV15" s="200"/>
      <c r="IW15" s="200"/>
      <c r="IX15" s="200"/>
      <c r="IY15" s="200"/>
      <c r="IZ15" s="200"/>
      <c r="JA15" s="200"/>
    </row>
    <row r="16" spans="1:261" s="191" customFormat="1" x14ac:dyDescent="0.2">
      <c r="A16" s="180" t="s">
        <v>341</v>
      </c>
      <c r="B16" s="181" t="s">
        <v>253</v>
      </c>
      <c r="C16" s="181" t="s">
        <v>45</v>
      </c>
      <c r="D16" s="181"/>
      <c r="E16" s="182" t="s">
        <v>72</v>
      </c>
      <c r="F16" s="183" t="s">
        <v>13</v>
      </c>
      <c r="G16" s="182">
        <v>278040</v>
      </c>
      <c r="H16" s="182" t="s">
        <v>23</v>
      </c>
      <c r="I16" s="182" t="s">
        <v>7</v>
      </c>
      <c r="J16" s="181">
        <v>22</v>
      </c>
      <c r="K16" s="184">
        <v>22.2</v>
      </c>
      <c r="L16" s="194"/>
      <c r="M16" s="194"/>
      <c r="N16" s="200"/>
      <c r="O16" s="201">
        <v>92.5</v>
      </c>
      <c r="P16" s="203">
        <f t="shared" si="0"/>
        <v>2053.5</v>
      </c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HI16" s="200"/>
      <c r="HJ16" s="200"/>
      <c r="HK16" s="200"/>
      <c r="HL16" s="200"/>
      <c r="HM16" s="200"/>
      <c r="HN16" s="200"/>
      <c r="HO16" s="200"/>
      <c r="HP16" s="200"/>
      <c r="HQ16" s="200"/>
      <c r="HR16" s="200"/>
      <c r="HS16" s="200"/>
      <c r="HT16" s="200"/>
      <c r="HU16" s="200"/>
      <c r="HV16" s="200"/>
      <c r="HW16" s="200"/>
      <c r="HX16" s="200"/>
      <c r="HY16" s="200"/>
      <c r="HZ16" s="200"/>
      <c r="IA16" s="200"/>
      <c r="IB16" s="200"/>
      <c r="IC16" s="200"/>
      <c r="ID16" s="200"/>
      <c r="IE16" s="200"/>
      <c r="IF16" s="200"/>
      <c r="IG16" s="200"/>
      <c r="IH16" s="200"/>
      <c r="II16" s="200"/>
      <c r="IJ16" s="200"/>
      <c r="IK16" s="200"/>
      <c r="IL16" s="200"/>
      <c r="IM16" s="200"/>
      <c r="IN16" s="200"/>
      <c r="IO16" s="200"/>
      <c r="IP16" s="200"/>
      <c r="IQ16" s="200"/>
      <c r="IR16" s="200"/>
      <c r="IS16" s="200"/>
      <c r="IT16" s="200"/>
      <c r="IU16" s="200"/>
      <c r="IV16" s="200"/>
      <c r="IW16" s="200"/>
      <c r="IX16" s="200"/>
      <c r="IY16" s="200"/>
      <c r="IZ16" s="200"/>
      <c r="JA16" s="200"/>
    </row>
    <row r="17" spans="1:261" s="191" customFormat="1" x14ac:dyDescent="0.2">
      <c r="A17" s="180" t="s">
        <v>342</v>
      </c>
      <c r="B17" s="181" t="s">
        <v>253</v>
      </c>
      <c r="C17" s="181" t="s">
        <v>45</v>
      </c>
      <c r="D17" s="181"/>
      <c r="E17" s="182" t="s">
        <v>255</v>
      </c>
      <c r="F17" s="183" t="s">
        <v>13</v>
      </c>
      <c r="G17" s="182">
        <v>277223</v>
      </c>
      <c r="H17" s="182" t="s">
        <v>23</v>
      </c>
      <c r="I17" s="182" t="s">
        <v>7</v>
      </c>
      <c r="J17" s="181">
        <v>9</v>
      </c>
      <c r="K17" s="184">
        <v>7.85</v>
      </c>
      <c r="L17" s="194"/>
      <c r="M17" s="194"/>
      <c r="N17" s="200"/>
      <c r="O17" s="201">
        <v>92.25</v>
      </c>
      <c r="P17" s="203">
        <f t="shared" si="0"/>
        <v>724.16250000000002</v>
      </c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HI17" s="200"/>
      <c r="HJ17" s="200"/>
      <c r="HK17" s="200"/>
      <c r="HL17" s="200"/>
      <c r="HM17" s="200"/>
      <c r="HN17" s="200"/>
      <c r="HO17" s="200"/>
      <c r="HP17" s="200"/>
      <c r="HQ17" s="200"/>
      <c r="HR17" s="200"/>
      <c r="HS17" s="200"/>
      <c r="HT17" s="200"/>
      <c r="HU17" s="200"/>
      <c r="HV17" s="200"/>
      <c r="HW17" s="200"/>
      <c r="HX17" s="200"/>
      <c r="HY17" s="200"/>
      <c r="HZ17" s="200"/>
      <c r="IA17" s="200"/>
      <c r="IB17" s="200"/>
      <c r="IC17" s="200"/>
      <c r="ID17" s="200"/>
      <c r="IE17" s="200"/>
      <c r="IF17" s="200"/>
      <c r="IG17" s="200"/>
      <c r="IH17" s="200"/>
      <c r="II17" s="200"/>
      <c r="IJ17" s="200"/>
      <c r="IK17" s="200"/>
      <c r="IL17" s="200"/>
      <c r="IM17" s="200"/>
      <c r="IN17" s="200"/>
      <c r="IO17" s="200"/>
      <c r="IP17" s="200"/>
      <c r="IQ17" s="200"/>
      <c r="IR17" s="200"/>
      <c r="IS17" s="200"/>
      <c r="IT17" s="200"/>
      <c r="IU17" s="200"/>
      <c r="IV17" s="200"/>
      <c r="IW17" s="200"/>
      <c r="IX17" s="200"/>
      <c r="IY17" s="200"/>
      <c r="IZ17" s="200"/>
      <c r="JA17" s="200"/>
    </row>
    <row r="18" spans="1:261" s="191" customFormat="1" x14ac:dyDescent="0.2">
      <c r="A18" s="180" t="s">
        <v>343</v>
      </c>
      <c r="B18" s="181" t="s">
        <v>253</v>
      </c>
      <c r="C18" s="181" t="s">
        <v>67</v>
      </c>
      <c r="D18" s="181"/>
      <c r="E18" s="182" t="s">
        <v>77</v>
      </c>
      <c r="F18" s="183" t="s">
        <v>13</v>
      </c>
      <c r="G18" s="182">
        <v>277224</v>
      </c>
      <c r="H18" s="182" t="s">
        <v>23</v>
      </c>
      <c r="I18" s="182" t="s">
        <v>7</v>
      </c>
      <c r="J18" s="181">
        <f>27+6</f>
        <v>33</v>
      </c>
      <c r="K18" s="184">
        <f>6.3+6.5</f>
        <v>12.8</v>
      </c>
      <c r="L18" s="194"/>
      <c r="M18" s="194"/>
      <c r="N18" s="200"/>
      <c r="O18" s="201">
        <v>122</v>
      </c>
      <c r="P18" s="203">
        <f t="shared" si="0"/>
        <v>1561.6000000000001</v>
      </c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HI18" s="200"/>
      <c r="HJ18" s="200"/>
      <c r="HK18" s="200"/>
      <c r="HL18" s="200"/>
      <c r="HM18" s="200"/>
      <c r="HN18" s="200"/>
      <c r="HO18" s="200"/>
      <c r="HP18" s="200"/>
      <c r="HQ18" s="200"/>
      <c r="HR18" s="200"/>
      <c r="HS18" s="200"/>
      <c r="HT18" s="200"/>
      <c r="HU18" s="200"/>
      <c r="HV18" s="200"/>
      <c r="HW18" s="200"/>
      <c r="HX18" s="200"/>
      <c r="HY18" s="200"/>
      <c r="HZ18" s="200"/>
      <c r="IA18" s="200"/>
      <c r="IB18" s="200"/>
      <c r="IC18" s="200"/>
      <c r="ID18" s="200"/>
      <c r="IE18" s="200"/>
      <c r="IF18" s="200"/>
      <c r="IG18" s="200"/>
      <c r="IH18" s="200"/>
      <c r="II18" s="200"/>
      <c r="IJ18" s="200"/>
      <c r="IK18" s="200"/>
      <c r="IL18" s="200"/>
      <c r="IM18" s="200"/>
      <c r="IN18" s="200"/>
      <c r="IO18" s="200"/>
      <c r="IP18" s="200"/>
      <c r="IQ18" s="200"/>
      <c r="IR18" s="200"/>
      <c r="IS18" s="200"/>
      <c r="IT18" s="200"/>
      <c r="IU18" s="200"/>
      <c r="IV18" s="200"/>
      <c r="IW18" s="200"/>
      <c r="IX18" s="200"/>
      <c r="IY18" s="200"/>
      <c r="IZ18" s="200"/>
      <c r="JA18" s="200"/>
    </row>
    <row r="19" spans="1:261" s="191" customFormat="1" x14ac:dyDescent="0.2">
      <c r="A19" s="180" t="s">
        <v>344</v>
      </c>
      <c r="B19" s="181" t="s">
        <v>253</v>
      </c>
      <c r="C19" s="181" t="s">
        <v>66</v>
      </c>
      <c r="D19" s="181"/>
      <c r="E19" s="182" t="s">
        <v>254</v>
      </c>
      <c r="F19" s="183" t="s">
        <v>13</v>
      </c>
      <c r="G19" s="182">
        <v>275854</v>
      </c>
      <c r="H19" s="182" t="s">
        <v>23</v>
      </c>
      <c r="I19" s="182" t="s">
        <v>7</v>
      </c>
      <c r="J19" s="181">
        <v>7</v>
      </c>
      <c r="K19" s="184">
        <v>5.3</v>
      </c>
      <c r="L19" s="194"/>
      <c r="M19" s="194"/>
      <c r="N19" s="200"/>
      <c r="O19" s="201">
        <v>92.25</v>
      </c>
      <c r="P19" s="203">
        <f t="shared" si="0"/>
        <v>488.92500000000001</v>
      </c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HI19" s="200"/>
      <c r="HJ19" s="200"/>
      <c r="HK19" s="200"/>
      <c r="HL19" s="200"/>
      <c r="HM19" s="200"/>
      <c r="HN19" s="200"/>
      <c r="HO19" s="200"/>
      <c r="HP19" s="200"/>
      <c r="HQ19" s="200"/>
      <c r="HR19" s="200"/>
      <c r="HS19" s="200"/>
      <c r="HT19" s="200"/>
      <c r="HU19" s="200"/>
      <c r="HV19" s="200"/>
      <c r="HW19" s="200"/>
      <c r="HX19" s="200"/>
      <c r="HY19" s="200"/>
      <c r="HZ19" s="200"/>
      <c r="IA19" s="200"/>
      <c r="IB19" s="200"/>
      <c r="IC19" s="200"/>
      <c r="ID19" s="200"/>
      <c r="IE19" s="200"/>
      <c r="IF19" s="200"/>
      <c r="IG19" s="200"/>
      <c r="IH19" s="200"/>
      <c r="II19" s="200"/>
      <c r="IJ19" s="200"/>
      <c r="IK19" s="200"/>
      <c r="IL19" s="200"/>
      <c r="IM19" s="200"/>
      <c r="IN19" s="200"/>
      <c r="IO19" s="200"/>
      <c r="IP19" s="200"/>
      <c r="IQ19" s="200"/>
      <c r="IR19" s="200"/>
      <c r="IS19" s="200"/>
      <c r="IT19" s="200"/>
      <c r="IU19" s="200"/>
      <c r="IV19" s="200"/>
      <c r="IW19" s="200"/>
      <c r="IX19" s="200"/>
      <c r="IY19" s="200"/>
      <c r="IZ19" s="200"/>
      <c r="JA19" s="200"/>
    </row>
    <row r="20" spans="1:261" s="191" customFormat="1" x14ac:dyDescent="0.2">
      <c r="A20" s="180" t="s">
        <v>345</v>
      </c>
      <c r="B20" s="181" t="s">
        <v>253</v>
      </c>
      <c r="C20" s="181" t="s">
        <v>43</v>
      </c>
      <c r="D20" s="182"/>
      <c r="E20" s="182" t="s">
        <v>49</v>
      </c>
      <c r="F20" s="183" t="s">
        <v>13</v>
      </c>
      <c r="G20" s="182">
        <v>276896</v>
      </c>
      <c r="H20" s="182" t="s">
        <v>23</v>
      </c>
      <c r="I20" s="182" t="s">
        <v>7</v>
      </c>
      <c r="J20" s="181">
        <v>6</v>
      </c>
      <c r="K20" s="184">
        <v>6</v>
      </c>
      <c r="L20" s="195">
        <v>5</v>
      </c>
      <c r="M20" s="194">
        <v>4.5</v>
      </c>
      <c r="N20" s="200"/>
      <c r="O20" s="201">
        <v>95</v>
      </c>
      <c r="P20" s="203">
        <f t="shared" si="0"/>
        <v>570</v>
      </c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HI20" s="200"/>
      <c r="HJ20" s="200"/>
      <c r="HK20" s="200"/>
      <c r="HL20" s="200"/>
      <c r="HM20" s="200"/>
      <c r="HN20" s="200"/>
      <c r="HO20" s="200"/>
      <c r="HP20" s="200"/>
      <c r="HQ20" s="200"/>
      <c r="HR20" s="200"/>
      <c r="HS20" s="200"/>
      <c r="HT20" s="200"/>
      <c r="HU20" s="200"/>
      <c r="HV20" s="200"/>
      <c r="HW20" s="200"/>
      <c r="HX20" s="200"/>
      <c r="HY20" s="200"/>
      <c r="HZ20" s="200"/>
      <c r="IA20" s="200"/>
      <c r="IB20" s="200"/>
      <c r="IC20" s="200"/>
      <c r="ID20" s="200"/>
      <c r="IE20" s="200"/>
      <c r="IF20" s="200"/>
      <c r="IG20" s="200"/>
      <c r="IH20" s="200"/>
      <c r="II20" s="200"/>
      <c r="IJ20" s="200"/>
      <c r="IK20" s="200"/>
      <c r="IL20" s="200"/>
      <c r="IM20" s="200"/>
      <c r="IN20" s="200"/>
      <c r="IO20" s="200"/>
      <c r="IP20" s="200"/>
      <c r="IQ20" s="200"/>
      <c r="IR20" s="200"/>
      <c r="IS20" s="200"/>
      <c r="IT20" s="200"/>
      <c r="IU20" s="200"/>
      <c r="IV20" s="200"/>
      <c r="IW20" s="200"/>
      <c r="IX20" s="200"/>
      <c r="IY20" s="200"/>
      <c r="IZ20" s="200"/>
      <c r="JA20" s="200"/>
    </row>
    <row r="21" spans="1:261" s="191" customFormat="1" x14ac:dyDescent="0.2">
      <c r="A21" s="180" t="s">
        <v>346</v>
      </c>
      <c r="B21" s="181" t="s">
        <v>253</v>
      </c>
      <c r="C21" s="181" t="s">
        <v>67</v>
      </c>
      <c r="D21" s="182"/>
      <c r="E21" s="182" t="s">
        <v>223</v>
      </c>
      <c r="F21" s="183" t="s">
        <v>13</v>
      </c>
      <c r="G21" s="182">
        <v>277225</v>
      </c>
      <c r="H21" s="182" t="s">
        <v>23</v>
      </c>
      <c r="I21" s="182" t="s">
        <v>7</v>
      </c>
      <c r="J21" s="181">
        <v>4</v>
      </c>
      <c r="K21" s="184">
        <v>4.3</v>
      </c>
      <c r="L21" s="194"/>
      <c r="M21" s="194"/>
      <c r="N21" s="200"/>
      <c r="O21" s="201">
        <v>122</v>
      </c>
      <c r="P21" s="203">
        <f t="shared" si="0"/>
        <v>524.6</v>
      </c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HI21" s="200"/>
      <c r="HJ21" s="200"/>
      <c r="HK21" s="200"/>
      <c r="HL21" s="200"/>
      <c r="HM21" s="200"/>
      <c r="HN21" s="200"/>
      <c r="HO21" s="200"/>
      <c r="HP21" s="200"/>
      <c r="HQ21" s="200"/>
      <c r="HR21" s="200"/>
      <c r="HS21" s="200"/>
      <c r="HT21" s="200"/>
      <c r="HU21" s="200"/>
      <c r="HV21" s="200"/>
      <c r="HW21" s="200"/>
      <c r="HX21" s="200"/>
      <c r="HY21" s="200"/>
      <c r="HZ21" s="200"/>
      <c r="IA21" s="200"/>
      <c r="IB21" s="200"/>
      <c r="IC21" s="200"/>
      <c r="ID21" s="200"/>
      <c r="IE21" s="200"/>
      <c r="IF21" s="200"/>
      <c r="IG21" s="200"/>
      <c r="IH21" s="200"/>
      <c r="II21" s="200"/>
      <c r="IJ21" s="200"/>
      <c r="IK21" s="200"/>
      <c r="IL21" s="200"/>
      <c r="IM21" s="200"/>
      <c r="IN21" s="200"/>
      <c r="IO21" s="200"/>
      <c r="IP21" s="200"/>
      <c r="IQ21" s="200"/>
      <c r="IR21" s="200"/>
      <c r="IS21" s="200"/>
      <c r="IT21" s="200"/>
      <c r="IU21" s="200"/>
      <c r="IV21" s="200"/>
      <c r="IW21" s="200"/>
      <c r="IX21" s="200"/>
      <c r="IY21" s="200"/>
      <c r="IZ21" s="200"/>
      <c r="JA21" s="200"/>
    </row>
    <row r="22" spans="1:261" x14ac:dyDescent="0.2">
      <c r="A22" s="180" t="s">
        <v>1065</v>
      </c>
      <c r="B22" s="181" t="s">
        <v>253</v>
      </c>
      <c r="C22" s="181" t="s">
        <v>67</v>
      </c>
      <c r="D22" s="182"/>
      <c r="E22" s="182" t="s">
        <v>1066</v>
      </c>
      <c r="F22" s="183" t="s">
        <v>13</v>
      </c>
      <c r="G22" s="182">
        <v>284910</v>
      </c>
      <c r="H22" s="182" t="s">
        <v>23</v>
      </c>
      <c r="I22" s="182" t="s">
        <v>7</v>
      </c>
      <c r="J22" s="181">
        <v>2</v>
      </c>
      <c r="K22" s="184">
        <v>1.25</v>
      </c>
      <c r="L22" s="194"/>
      <c r="M22" s="194"/>
      <c r="N22" s="200"/>
      <c r="O22" s="201">
        <v>92.25</v>
      </c>
      <c r="P22" s="203">
        <f t="shared" si="0"/>
        <v>115.3125</v>
      </c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HI22" s="200"/>
      <c r="HJ22" s="200"/>
      <c r="HK22" s="200"/>
      <c r="HL22" s="200"/>
      <c r="HM22" s="200"/>
      <c r="HN22" s="200"/>
      <c r="HO22" s="200"/>
      <c r="HP22" s="200"/>
      <c r="HQ22" s="200"/>
      <c r="HR22" s="200"/>
      <c r="HS22" s="200"/>
      <c r="HT22" s="200"/>
      <c r="HU22" s="200"/>
      <c r="HV22" s="200"/>
      <c r="HW22" s="200"/>
      <c r="HX22" s="200"/>
      <c r="HY22" s="200"/>
      <c r="HZ22" s="200"/>
      <c r="IA22" s="200"/>
      <c r="IB22" s="200"/>
      <c r="IC22" s="200"/>
      <c r="ID22" s="200"/>
      <c r="IE22" s="200"/>
      <c r="IF22" s="200"/>
      <c r="IG22" s="200"/>
      <c r="IH22" s="200"/>
      <c r="II22" s="200"/>
      <c r="IJ22" s="200"/>
      <c r="IK22" s="200"/>
      <c r="IL22" s="200"/>
      <c r="IM22" s="200"/>
      <c r="IN22" s="200"/>
      <c r="IO22" s="200"/>
      <c r="IP22" s="200"/>
      <c r="IQ22" s="200"/>
      <c r="IR22" s="200"/>
      <c r="IS22" s="200"/>
      <c r="IT22" s="200"/>
      <c r="IU22" s="200"/>
      <c r="IV22" s="200"/>
      <c r="IW22" s="200"/>
      <c r="IX22" s="200"/>
      <c r="IY22" s="200"/>
      <c r="IZ22" s="200"/>
      <c r="JA22" s="200"/>
    </row>
    <row r="23" spans="1:261" s="191" customFormat="1" x14ac:dyDescent="0.2">
      <c r="A23" s="180" t="s">
        <v>346</v>
      </c>
      <c r="B23" s="181" t="s">
        <v>253</v>
      </c>
      <c r="C23" s="181" t="s">
        <v>67</v>
      </c>
      <c r="D23" s="182"/>
      <c r="E23" s="182" t="s">
        <v>223</v>
      </c>
      <c r="F23" s="183" t="s">
        <v>13</v>
      </c>
      <c r="G23" s="182">
        <v>277225</v>
      </c>
      <c r="H23" s="182" t="s">
        <v>23</v>
      </c>
      <c r="I23" s="182" t="s">
        <v>7</v>
      </c>
      <c r="J23" s="181">
        <v>15</v>
      </c>
      <c r="K23" s="184">
        <v>15.9</v>
      </c>
      <c r="L23" s="194"/>
      <c r="M23" s="194"/>
      <c r="N23" s="200"/>
      <c r="O23" s="201">
        <v>122</v>
      </c>
      <c r="P23" s="203">
        <f t="shared" si="0"/>
        <v>1939.8</v>
      </c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HI23" s="200"/>
      <c r="HJ23" s="200"/>
      <c r="HK23" s="200"/>
      <c r="HL23" s="200"/>
      <c r="HM23" s="200"/>
      <c r="HN23" s="200"/>
      <c r="HO23" s="200"/>
      <c r="HP23" s="200"/>
      <c r="HQ23" s="200"/>
      <c r="HR23" s="200"/>
      <c r="HS23" s="200"/>
      <c r="HT23" s="200"/>
      <c r="HU23" s="200"/>
      <c r="HV23" s="200"/>
      <c r="HW23" s="200"/>
      <c r="HX23" s="200"/>
      <c r="HY23" s="200"/>
      <c r="HZ23" s="200"/>
      <c r="IA23" s="200"/>
      <c r="IB23" s="200"/>
      <c r="IC23" s="200"/>
      <c r="ID23" s="200"/>
      <c r="IE23" s="200"/>
      <c r="IF23" s="200"/>
      <c r="IG23" s="200"/>
      <c r="IH23" s="200"/>
      <c r="II23" s="200"/>
      <c r="IJ23" s="200"/>
      <c r="IK23" s="200"/>
      <c r="IL23" s="200"/>
      <c r="IM23" s="200"/>
      <c r="IN23" s="200"/>
      <c r="IO23" s="200"/>
      <c r="IP23" s="200"/>
      <c r="IQ23" s="200"/>
      <c r="IR23" s="200"/>
      <c r="IS23" s="200"/>
      <c r="IT23" s="200"/>
      <c r="IU23" s="200"/>
      <c r="IV23" s="200"/>
      <c r="IW23" s="200"/>
      <c r="IX23" s="200"/>
      <c r="IY23" s="200"/>
      <c r="IZ23" s="200"/>
      <c r="JA23" s="200"/>
    </row>
    <row r="24" spans="1:261" s="191" customFormat="1" x14ac:dyDescent="0.2">
      <c r="A24" s="180" t="s">
        <v>347</v>
      </c>
      <c r="B24" s="181" t="s">
        <v>253</v>
      </c>
      <c r="C24" s="181" t="s">
        <v>42</v>
      </c>
      <c r="D24" s="182"/>
      <c r="E24" s="182" t="s">
        <v>256</v>
      </c>
      <c r="F24" s="183" t="s">
        <v>13</v>
      </c>
      <c r="G24" s="182">
        <v>274865</v>
      </c>
      <c r="H24" s="182" t="s">
        <v>23</v>
      </c>
      <c r="I24" s="182" t="s">
        <v>7</v>
      </c>
      <c r="J24" s="181">
        <v>9</v>
      </c>
      <c r="K24" s="184">
        <v>1</v>
      </c>
      <c r="L24" s="194"/>
      <c r="M24" s="194"/>
      <c r="N24" s="200"/>
      <c r="O24" s="201">
        <v>92.25</v>
      </c>
      <c r="P24" s="203">
        <f t="shared" si="0"/>
        <v>92.25</v>
      </c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HI24" s="200"/>
      <c r="HJ24" s="200"/>
      <c r="HK24" s="200"/>
      <c r="HL24" s="200"/>
      <c r="HM24" s="200"/>
      <c r="HN24" s="200"/>
      <c r="HO24" s="200"/>
      <c r="HP24" s="200"/>
      <c r="HQ24" s="200"/>
      <c r="HR24" s="200"/>
      <c r="HS24" s="200"/>
      <c r="HT24" s="200"/>
      <c r="HU24" s="200"/>
      <c r="HV24" s="200"/>
      <c r="HW24" s="200"/>
      <c r="HX24" s="200"/>
      <c r="HY24" s="200"/>
      <c r="HZ24" s="200"/>
      <c r="IA24" s="200"/>
      <c r="IB24" s="200"/>
      <c r="IC24" s="200"/>
      <c r="ID24" s="200"/>
      <c r="IE24" s="200"/>
      <c r="IF24" s="200"/>
      <c r="IG24" s="200"/>
      <c r="IH24" s="200"/>
      <c r="II24" s="200"/>
      <c r="IJ24" s="200"/>
      <c r="IK24" s="200"/>
      <c r="IL24" s="200"/>
      <c r="IM24" s="200"/>
      <c r="IN24" s="200"/>
      <c r="IO24" s="200"/>
      <c r="IP24" s="200"/>
      <c r="IQ24" s="200"/>
      <c r="IR24" s="200"/>
      <c r="IS24" s="200"/>
      <c r="IT24" s="200"/>
      <c r="IU24" s="200"/>
      <c r="IV24" s="200"/>
      <c r="IW24" s="200"/>
      <c r="IX24" s="200"/>
      <c r="IY24" s="200"/>
      <c r="IZ24" s="200"/>
      <c r="JA24" s="200"/>
    </row>
    <row r="25" spans="1:261" s="191" customFormat="1" x14ac:dyDescent="0.2">
      <c r="A25" s="180" t="s">
        <v>348</v>
      </c>
      <c r="B25" s="181" t="s">
        <v>253</v>
      </c>
      <c r="C25" s="181" t="s">
        <v>17</v>
      </c>
      <c r="D25" s="182"/>
      <c r="E25" s="182" t="s">
        <v>84</v>
      </c>
      <c r="F25" s="183" t="s">
        <v>13</v>
      </c>
      <c r="G25" s="182" t="s">
        <v>41</v>
      </c>
      <c r="H25" s="182" t="s">
        <v>23</v>
      </c>
      <c r="I25" s="182" t="s">
        <v>7</v>
      </c>
      <c r="J25" s="181">
        <v>2</v>
      </c>
      <c r="K25" s="184">
        <v>1.1000000000000001</v>
      </c>
      <c r="L25" s="194"/>
      <c r="M25" s="194"/>
      <c r="N25" s="200"/>
      <c r="O25" s="201">
        <v>122</v>
      </c>
      <c r="P25" s="203">
        <f t="shared" si="0"/>
        <v>134.20000000000002</v>
      </c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HI25" s="200"/>
      <c r="HJ25" s="200"/>
      <c r="HK25" s="200"/>
      <c r="HL25" s="200"/>
      <c r="HM25" s="200"/>
      <c r="HN25" s="200"/>
      <c r="HO25" s="200"/>
      <c r="HP25" s="200"/>
      <c r="HQ25" s="200"/>
      <c r="HR25" s="200"/>
      <c r="HS25" s="200"/>
      <c r="HT25" s="200"/>
      <c r="HU25" s="200"/>
      <c r="HV25" s="200"/>
      <c r="HW25" s="200"/>
      <c r="HX25" s="200"/>
      <c r="HY25" s="200"/>
      <c r="HZ25" s="200"/>
      <c r="IA25" s="200"/>
      <c r="IB25" s="200"/>
      <c r="IC25" s="200"/>
      <c r="ID25" s="200"/>
      <c r="IE25" s="200"/>
      <c r="IF25" s="200"/>
      <c r="IG25" s="200"/>
      <c r="IH25" s="200"/>
      <c r="II25" s="200"/>
      <c r="IJ25" s="200"/>
      <c r="IK25" s="200"/>
      <c r="IL25" s="200"/>
      <c r="IM25" s="200"/>
      <c r="IN25" s="200"/>
      <c r="IO25" s="200"/>
      <c r="IP25" s="200"/>
      <c r="IQ25" s="200"/>
      <c r="IR25" s="200"/>
      <c r="IS25" s="200"/>
      <c r="IT25" s="200"/>
      <c r="IU25" s="200"/>
      <c r="IV25" s="200"/>
      <c r="IW25" s="200"/>
      <c r="IX25" s="200"/>
      <c r="IY25" s="200"/>
      <c r="IZ25" s="200"/>
      <c r="JA25" s="200"/>
    </row>
    <row r="26" spans="1:261" x14ac:dyDescent="0.2">
      <c r="A26" s="180" t="s">
        <v>349</v>
      </c>
      <c r="B26" s="181" t="s">
        <v>253</v>
      </c>
      <c r="C26" s="181" t="s">
        <v>17</v>
      </c>
      <c r="D26" s="182"/>
      <c r="E26" s="182" t="s">
        <v>185</v>
      </c>
      <c r="F26" s="183" t="s">
        <v>13</v>
      </c>
      <c r="G26" s="182">
        <v>277222</v>
      </c>
      <c r="H26" s="182" t="s">
        <v>23</v>
      </c>
      <c r="I26" s="182" t="s">
        <v>7</v>
      </c>
      <c r="J26" s="181">
        <v>10</v>
      </c>
      <c r="K26" s="184">
        <v>4.5</v>
      </c>
      <c r="L26" s="194"/>
      <c r="M26" s="194"/>
      <c r="N26" s="200"/>
      <c r="O26" s="201">
        <v>91</v>
      </c>
      <c r="P26" s="203">
        <f t="shared" si="0"/>
        <v>409.5</v>
      </c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HI26" s="200"/>
      <c r="HJ26" s="200"/>
      <c r="HK26" s="200"/>
      <c r="HL26" s="200"/>
      <c r="HM26" s="200"/>
      <c r="HN26" s="200"/>
      <c r="HO26" s="200"/>
      <c r="HP26" s="200"/>
      <c r="HQ26" s="200"/>
      <c r="HR26" s="200"/>
      <c r="HS26" s="200"/>
      <c r="HT26" s="200"/>
      <c r="HU26" s="200"/>
      <c r="HV26" s="200"/>
      <c r="HW26" s="200"/>
      <c r="HX26" s="200"/>
      <c r="HY26" s="200"/>
      <c r="HZ26" s="200"/>
      <c r="IA26" s="200"/>
      <c r="IB26" s="200"/>
      <c r="IC26" s="200"/>
      <c r="ID26" s="200"/>
      <c r="IE26" s="200"/>
      <c r="IF26" s="200"/>
      <c r="IG26" s="200"/>
      <c r="IH26" s="200"/>
      <c r="II26" s="200"/>
      <c r="IJ26" s="200"/>
      <c r="IK26" s="200"/>
      <c r="IL26" s="200"/>
      <c r="IM26" s="200"/>
      <c r="IN26" s="200"/>
      <c r="IO26" s="200"/>
      <c r="IP26" s="200"/>
      <c r="IQ26" s="200"/>
      <c r="IR26" s="200"/>
      <c r="IS26" s="200"/>
      <c r="IT26" s="200"/>
      <c r="IU26" s="200"/>
      <c r="IV26" s="200"/>
      <c r="IW26" s="200"/>
      <c r="IX26" s="200"/>
      <c r="IY26" s="200"/>
      <c r="IZ26" s="200"/>
      <c r="JA26" s="200"/>
    </row>
    <row r="27" spans="1:261" s="191" customFormat="1" x14ac:dyDescent="0.2">
      <c r="A27" s="180" t="s">
        <v>472</v>
      </c>
      <c r="B27" s="181" t="s">
        <v>474</v>
      </c>
      <c r="C27" s="181" t="s">
        <v>102</v>
      </c>
      <c r="D27" s="182"/>
      <c r="E27" s="182">
        <v>5153</v>
      </c>
      <c r="F27" s="183" t="s">
        <v>13</v>
      </c>
      <c r="G27" s="182" t="s">
        <v>904</v>
      </c>
      <c r="H27" s="182" t="s">
        <v>23</v>
      </c>
      <c r="I27" s="182" t="s">
        <v>7</v>
      </c>
      <c r="J27" s="181">
        <v>46</v>
      </c>
      <c r="K27" s="184">
        <v>5.65</v>
      </c>
      <c r="L27" s="195">
        <v>40</v>
      </c>
      <c r="M27" s="194">
        <v>5.15</v>
      </c>
      <c r="N27" s="200"/>
      <c r="O27" s="201">
        <v>92.5</v>
      </c>
      <c r="P27" s="203">
        <f t="shared" si="0"/>
        <v>522.625</v>
      </c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HI27" s="200"/>
      <c r="HJ27" s="200"/>
      <c r="HK27" s="200"/>
      <c r="HL27" s="200"/>
      <c r="HM27" s="200"/>
      <c r="HN27" s="200"/>
      <c r="HO27" s="200"/>
      <c r="HP27" s="200"/>
      <c r="HQ27" s="200"/>
      <c r="HR27" s="200"/>
      <c r="HS27" s="200"/>
      <c r="HT27" s="200"/>
      <c r="HU27" s="200"/>
      <c r="HV27" s="200"/>
      <c r="HW27" s="200"/>
      <c r="HX27" s="200"/>
      <c r="HY27" s="200"/>
      <c r="HZ27" s="200"/>
      <c r="IA27" s="200"/>
      <c r="IB27" s="200"/>
      <c r="IC27" s="200"/>
      <c r="ID27" s="200"/>
      <c r="IE27" s="200"/>
      <c r="IF27" s="200"/>
      <c r="IG27" s="200"/>
      <c r="IH27" s="200"/>
      <c r="II27" s="200"/>
      <c r="IJ27" s="200"/>
      <c r="IK27" s="200"/>
      <c r="IL27" s="200"/>
      <c r="IM27" s="200"/>
      <c r="IN27" s="200"/>
      <c r="IO27" s="200"/>
      <c r="IP27" s="200"/>
      <c r="IQ27" s="200"/>
      <c r="IR27" s="200"/>
      <c r="IS27" s="200"/>
      <c r="IT27" s="200"/>
      <c r="IU27" s="200"/>
      <c r="IV27" s="200"/>
      <c r="IW27" s="200"/>
      <c r="IX27" s="200"/>
      <c r="IY27" s="200"/>
      <c r="IZ27" s="200"/>
      <c r="JA27" s="200"/>
    </row>
    <row r="28" spans="1:261" s="191" customFormat="1" x14ac:dyDescent="0.2">
      <c r="A28" s="180" t="s">
        <v>485</v>
      </c>
      <c r="B28" s="181" t="s">
        <v>486</v>
      </c>
      <c r="C28" s="181" t="s">
        <v>905</v>
      </c>
      <c r="D28" s="182"/>
      <c r="E28" s="182">
        <v>2250</v>
      </c>
      <c r="F28" s="183" t="s">
        <v>13</v>
      </c>
      <c r="G28" s="182" t="s">
        <v>906</v>
      </c>
      <c r="H28" s="182" t="s">
        <v>23</v>
      </c>
      <c r="I28" s="182" t="s">
        <v>7</v>
      </c>
      <c r="J28" s="181">
        <v>3</v>
      </c>
      <c r="K28" s="184">
        <v>0.65</v>
      </c>
      <c r="L28" s="194"/>
      <c r="M28" s="194"/>
      <c r="N28" s="200"/>
      <c r="O28" s="201">
        <v>92.25</v>
      </c>
      <c r="P28" s="203">
        <f t="shared" si="0"/>
        <v>59.962499999999999</v>
      </c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HI28" s="200"/>
      <c r="HJ28" s="200"/>
      <c r="HK28" s="200"/>
      <c r="HL28" s="200"/>
      <c r="HM28" s="200"/>
      <c r="HN28" s="200"/>
      <c r="HO28" s="200"/>
      <c r="HP28" s="200"/>
      <c r="HQ28" s="200"/>
      <c r="HR28" s="200"/>
      <c r="HS28" s="200"/>
      <c r="HT28" s="200"/>
      <c r="HU28" s="200"/>
      <c r="HV28" s="200"/>
      <c r="HW28" s="200"/>
      <c r="HX28" s="200"/>
      <c r="HY28" s="200"/>
      <c r="HZ28" s="200"/>
      <c r="IA28" s="200"/>
      <c r="IB28" s="200"/>
      <c r="IC28" s="200"/>
      <c r="ID28" s="200"/>
      <c r="IE28" s="200"/>
      <c r="IF28" s="200"/>
      <c r="IG28" s="200"/>
      <c r="IH28" s="200"/>
      <c r="II28" s="200"/>
      <c r="IJ28" s="200"/>
      <c r="IK28" s="200"/>
      <c r="IL28" s="200"/>
      <c r="IM28" s="200"/>
      <c r="IN28" s="200"/>
      <c r="IO28" s="200"/>
      <c r="IP28" s="200"/>
      <c r="IQ28" s="200"/>
      <c r="IR28" s="200"/>
      <c r="IS28" s="200"/>
      <c r="IT28" s="200"/>
      <c r="IU28" s="200"/>
      <c r="IV28" s="200"/>
      <c r="IW28" s="200"/>
      <c r="IX28" s="200"/>
      <c r="IY28" s="200"/>
      <c r="IZ28" s="200"/>
      <c r="JA28" s="200"/>
    </row>
    <row r="29" spans="1:261" s="191" customFormat="1" x14ac:dyDescent="0.2">
      <c r="A29" s="180" t="s">
        <v>485</v>
      </c>
      <c r="B29" s="181" t="s">
        <v>486</v>
      </c>
      <c r="C29" s="181" t="s">
        <v>905</v>
      </c>
      <c r="D29" s="182"/>
      <c r="E29" s="182">
        <v>2250</v>
      </c>
      <c r="F29" s="183" t="s">
        <v>13</v>
      </c>
      <c r="G29" s="182" t="s">
        <v>955</v>
      </c>
      <c r="H29" s="182" t="s">
        <v>23</v>
      </c>
      <c r="I29" s="182" t="s">
        <v>7</v>
      </c>
      <c r="J29" s="181">
        <v>6</v>
      </c>
      <c r="K29" s="184">
        <v>6.1</v>
      </c>
      <c r="L29" s="195">
        <v>4</v>
      </c>
      <c r="M29" s="197">
        <v>4.3499999999999996</v>
      </c>
      <c r="N29" s="200"/>
      <c r="O29" s="201">
        <v>92.25</v>
      </c>
      <c r="P29" s="203">
        <f t="shared" si="0"/>
        <v>562.72500000000002</v>
      </c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HI29" s="200"/>
      <c r="HJ29" s="200"/>
      <c r="HK29" s="200"/>
      <c r="HL29" s="200"/>
      <c r="HM29" s="200"/>
      <c r="HN29" s="200"/>
      <c r="HO29" s="200"/>
      <c r="HP29" s="200"/>
      <c r="HQ29" s="200"/>
      <c r="HR29" s="200"/>
      <c r="HS29" s="200"/>
      <c r="HT29" s="200"/>
      <c r="HU29" s="200"/>
      <c r="HV29" s="200"/>
      <c r="HW29" s="200"/>
      <c r="HX29" s="200"/>
      <c r="HY29" s="200"/>
      <c r="HZ29" s="200"/>
      <c r="IA29" s="200"/>
      <c r="IB29" s="200"/>
      <c r="IC29" s="200"/>
      <c r="ID29" s="200"/>
      <c r="IE29" s="200"/>
      <c r="IF29" s="200"/>
      <c r="IG29" s="200"/>
      <c r="IH29" s="200"/>
      <c r="II29" s="200"/>
      <c r="IJ29" s="200"/>
      <c r="IK29" s="200"/>
      <c r="IL29" s="200"/>
      <c r="IM29" s="200"/>
      <c r="IN29" s="200"/>
      <c r="IO29" s="200"/>
      <c r="IP29" s="200"/>
      <c r="IQ29" s="200"/>
      <c r="IR29" s="200"/>
      <c r="IS29" s="200"/>
      <c r="IT29" s="200"/>
      <c r="IU29" s="200"/>
      <c r="IV29" s="200"/>
      <c r="IW29" s="200"/>
      <c r="IX29" s="200"/>
      <c r="IY29" s="200"/>
      <c r="IZ29" s="200"/>
      <c r="JA29" s="200"/>
    </row>
    <row r="30" spans="1:261" s="191" customFormat="1" x14ac:dyDescent="0.2">
      <c r="A30" s="180" t="s">
        <v>471</v>
      </c>
      <c r="B30" s="181" t="s">
        <v>907</v>
      </c>
      <c r="C30" s="181" t="s">
        <v>270</v>
      </c>
      <c r="D30" s="182"/>
      <c r="E30" s="182" t="s">
        <v>908</v>
      </c>
      <c r="F30" s="183" t="s">
        <v>13</v>
      </c>
      <c r="G30" s="182">
        <v>281341</v>
      </c>
      <c r="H30" s="182" t="s">
        <v>23</v>
      </c>
      <c r="I30" s="182" t="s">
        <v>7</v>
      </c>
      <c r="J30" s="181">
        <v>67</v>
      </c>
      <c r="K30" s="184">
        <v>25.65</v>
      </c>
      <c r="L30" s="195">
        <v>14</v>
      </c>
      <c r="M30" s="194">
        <v>6.05</v>
      </c>
      <c r="N30" s="200"/>
      <c r="O30" s="201">
        <v>92.25</v>
      </c>
      <c r="P30" s="203">
        <f t="shared" si="0"/>
        <v>2366.2125000000001</v>
      </c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HI30" s="200"/>
      <c r="HJ30" s="200"/>
      <c r="HK30" s="200"/>
      <c r="HL30" s="200"/>
      <c r="HM30" s="200"/>
      <c r="HN30" s="200"/>
      <c r="HO30" s="200"/>
      <c r="HP30" s="200"/>
      <c r="HQ30" s="200"/>
      <c r="HR30" s="200"/>
      <c r="HS30" s="200"/>
      <c r="HT30" s="200"/>
      <c r="HU30" s="200"/>
      <c r="HV30" s="200"/>
      <c r="HW30" s="200"/>
      <c r="HX30" s="200"/>
      <c r="HY30" s="200"/>
      <c r="HZ30" s="200"/>
      <c r="IA30" s="200"/>
      <c r="IB30" s="200"/>
      <c r="IC30" s="200"/>
      <c r="ID30" s="200"/>
      <c r="IE30" s="200"/>
      <c r="IF30" s="200"/>
      <c r="IG30" s="200"/>
      <c r="IH30" s="200"/>
      <c r="II30" s="200"/>
      <c r="IJ30" s="200"/>
      <c r="IK30" s="200"/>
      <c r="IL30" s="200"/>
      <c r="IM30" s="200"/>
      <c r="IN30" s="200"/>
      <c r="IO30" s="200"/>
      <c r="IP30" s="200"/>
      <c r="IQ30" s="200"/>
      <c r="IR30" s="200"/>
      <c r="IS30" s="200"/>
      <c r="IT30" s="200"/>
      <c r="IU30" s="200"/>
      <c r="IV30" s="200"/>
      <c r="IW30" s="200"/>
      <c r="IX30" s="200"/>
      <c r="IY30" s="200"/>
      <c r="IZ30" s="200"/>
      <c r="JA30" s="200"/>
    </row>
    <row r="31" spans="1:261" s="191" customFormat="1" x14ac:dyDescent="0.2">
      <c r="A31" s="180" t="s">
        <v>470</v>
      </c>
      <c r="B31" s="181" t="s">
        <v>473</v>
      </c>
      <c r="C31" s="181" t="s">
        <v>10</v>
      </c>
      <c r="D31" s="182"/>
      <c r="E31" s="182" t="s">
        <v>909</v>
      </c>
      <c r="F31" s="183" t="s">
        <v>13</v>
      </c>
      <c r="G31" s="182" t="s">
        <v>1107</v>
      </c>
      <c r="H31" s="182" t="s">
        <v>23</v>
      </c>
      <c r="I31" s="182" t="s">
        <v>7</v>
      </c>
      <c r="J31" s="181">
        <v>46</v>
      </c>
      <c r="K31" s="184">
        <v>8</v>
      </c>
      <c r="L31" s="195">
        <v>40</v>
      </c>
      <c r="M31" s="194">
        <v>7.35</v>
      </c>
      <c r="N31" s="200"/>
      <c r="O31" s="201">
        <v>61.98</v>
      </c>
      <c r="P31" s="203">
        <f t="shared" si="0"/>
        <v>495.84</v>
      </c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HI31" s="200"/>
      <c r="HJ31" s="200"/>
      <c r="HK31" s="200"/>
      <c r="HL31" s="200"/>
      <c r="HM31" s="200"/>
      <c r="HN31" s="200"/>
      <c r="HO31" s="200"/>
      <c r="HP31" s="200"/>
      <c r="HQ31" s="200"/>
      <c r="HR31" s="200"/>
      <c r="HS31" s="200"/>
      <c r="HT31" s="200"/>
      <c r="HU31" s="200"/>
      <c r="HV31" s="200"/>
      <c r="HW31" s="200"/>
      <c r="HX31" s="200"/>
      <c r="HY31" s="200"/>
      <c r="HZ31" s="200"/>
      <c r="IA31" s="200"/>
      <c r="IB31" s="200"/>
      <c r="IC31" s="200"/>
      <c r="ID31" s="200"/>
      <c r="IE31" s="200"/>
      <c r="IF31" s="200"/>
      <c r="IG31" s="200"/>
      <c r="IH31" s="200"/>
      <c r="II31" s="200"/>
      <c r="IJ31" s="200"/>
      <c r="IK31" s="200"/>
      <c r="IL31" s="200"/>
      <c r="IM31" s="200"/>
      <c r="IN31" s="200"/>
      <c r="IO31" s="200"/>
      <c r="IP31" s="200"/>
      <c r="IQ31" s="200"/>
      <c r="IR31" s="200"/>
      <c r="IS31" s="200"/>
      <c r="IT31" s="200"/>
      <c r="IU31" s="200"/>
      <c r="IV31" s="200"/>
      <c r="IW31" s="200"/>
      <c r="IX31" s="200"/>
      <c r="IY31" s="200"/>
      <c r="IZ31" s="200"/>
      <c r="JA31" s="200"/>
    </row>
    <row r="32" spans="1:261" x14ac:dyDescent="0.2">
      <c r="A32" s="180" t="s">
        <v>1039</v>
      </c>
      <c r="B32" s="181" t="s">
        <v>253</v>
      </c>
      <c r="C32" s="181" t="s">
        <v>1040</v>
      </c>
      <c r="D32" s="182">
        <v>9125</v>
      </c>
      <c r="E32" s="182">
        <v>9125</v>
      </c>
      <c r="F32" s="183" t="s">
        <v>13</v>
      </c>
      <c r="G32" s="182">
        <v>502680</v>
      </c>
      <c r="H32" s="182" t="s">
        <v>932</v>
      </c>
      <c r="I32" s="182" t="s">
        <v>7</v>
      </c>
      <c r="J32" s="181">
        <v>2</v>
      </c>
      <c r="K32" s="184">
        <v>1.85</v>
      </c>
      <c r="L32" s="194"/>
      <c r="M32" s="194"/>
      <c r="N32" s="200"/>
      <c r="O32" s="201">
        <v>92.5</v>
      </c>
      <c r="P32" s="203">
        <f t="shared" si="0"/>
        <v>171.125</v>
      </c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HI32" s="200"/>
      <c r="HJ32" s="200"/>
      <c r="HK32" s="200"/>
      <c r="HL32" s="200"/>
      <c r="HM32" s="200"/>
      <c r="HN32" s="200"/>
      <c r="HO32" s="200"/>
      <c r="HP32" s="200"/>
      <c r="HQ32" s="200"/>
      <c r="HR32" s="200"/>
      <c r="HS32" s="200"/>
      <c r="HT32" s="200"/>
      <c r="HU32" s="200"/>
      <c r="HV32" s="200"/>
      <c r="HW32" s="200"/>
      <c r="HX32" s="200"/>
      <c r="HY32" s="200"/>
      <c r="HZ32" s="200"/>
      <c r="IA32" s="200"/>
      <c r="IB32" s="200"/>
      <c r="IC32" s="200"/>
      <c r="ID32" s="200"/>
      <c r="IE32" s="200"/>
      <c r="IF32" s="200"/>
      <c r="IG32" s="200"/>
      <c r="IH32" s="200"/>
      <c r="II32" s="200"/>
      <c r="IJ32" s="200"/>
      <c r="IK32" s="200"/>
      <c r="IL32" s="200"/>
      <c r="IM32" s="200"/>
      <c r="IN32" s="200"/>
      <c r="IO32" s="200"/>
      <c r="IP32" s="200"/>
      <c r="IQ32" s="200"/>
      <c r="IR32" s="200"/>
      <c r="IS32" s="200"/>
      <c r="IT32" s="200"/>
      <c r="IU32" s="200"/>
      <c r="IV32" s="200"/>
      <c r="IW32" s="200"/>
      <c r="IX32" s="200"/>
      <c r="IY32" s="200"/>
      <c r="IZ32" s="200"/>
      <c r="JA32" s="200"/>
    </row>
    <row r="33" spans="1:261" x14ac:dyDescent="0.2">
      <c r="A33" s="180" t="s">
        <v>1041</v>
      </c>
      <c r="B33" s="181" t="s">
        <v>253</v>
      </c>
      <c r="C33" s="181" t="s">
        <v>315</v>
      </c>
      <c r="D33" s="182">
        <v>9148</v>
      </c>
      <c r="E33" s="182">
        <v>9148</v>
      </c>
      <c r="F33" s="183" t="s">
        <v>13</v>
      </c>
      <c r="G33" s="182" t="s">
        <v>1042</v>
      </c>
      <c r="H33" s="182" t="s">
        <v>23</v>
      </c>
      <c r="I33" s="182" t="s">
        <v>7</v>
      </c>
      <c r="J33" s="181">
        <v>15</v>
      </c>
      <c r="K33" s="184">
        <v>16.350000000000001</v>
      </c>
      <c r="L33" s="194"/>
      <c r="M33" s="194"/>
      <c r="N33" s="200"/>
      <c r="O33" s="201">
        <v>94.94</v>
      </c>
      <c r="P33" s="203">
        <f t="shared" si="0"/>
        <v>1552.269</v>
      </c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HI33" s="200"/>
      <c r="HJ33" s="200"/>
      <c r="HK33" s="200"/>
      <c r="HL33" s="200"/>
      <c r="HM33" s="200"/>
      <c r="HN33" s="200"/>
      <c r="HO33" s="200"/>
      <c r="HP33" s="200"/>
      <c r="HQ33" s="200"/>
      <c r="HR33" s="200"/>
      <c r="HS33" s="200"/>
      <c r="HT33" s="200"/>
      <c r="HU33" s="200"/>
      <c r="HV33" s="200"/>
      <c r="HW33" s="200"/>
      <c r="HX33" s="200"/>
      <c r="HY33" s="200"/>
      <c r="HZ33" s="200"/>
      <c r="IA33" s="200"/>
      <c r="IB33" s="200"/>
      <c r="IC33" s="200"/>
      <c r="ID33" s="200"/>
      <c r="IE33" s="200"/>
      <c r="IF33" s="200"/>
      <c r="IG33" s="200"/>
      <c r="IH33" s="200"/>
      <c r="II33" s="200"/>
      <c r="IJ33" s="200"/>
      <c r="IK33" s="200"/>
      <c r="IL33" s="200"/>
      <c r="IM33" s="200"/>
      <c r="IN33" s="200"/>
      <c r="IO33" s="200"/>
      <c r="IP33" s="200"/>
      <c r="IQ33" s="200"/>
      <c r="IR33" s="200"/>
      <c r="IS33" s="200"/>
      <c r="IT33" s="200"/>
      <c r="IU33" s="200"/>
      <c r="IV33" s="200"/>
      <c r="IW33" s="200"/>
      <c r="IX33" s="200"/>
      <c r="IY33" s="200"/>
      <c r="IZ33" s="200"/>
      <c r="JA33" s="200"/>
    </row>
    <row r="34" spans="1:261" x14ac:dyDescent="0.2">
      <c r="A34" s="180" t="s">
        <v>1043</v>
      </c>
      <c r="B34" s="181" t="s">
        <v>253</v>
      </c>
      <c r="C34" s="181" t="s">
        <v>43</v>
      </c>
      <c r="D34" s="182">
        <v>4932</v>
      </c>
      <c r="E34" s="182">
        <v>4932</v>
      </c>
      <c r="F34" s="183" t="s">
        <v>13</v>
      </c>
      <c r="G34" s="182" t="s">
        <v>1044</v>
      </c>
      <c r="H34" s="182" t="s">
        <v>23</v>
      </c>
      <c r="I34" s="182" t="s">
        <v>7</v>
      </c>
      <c r="J34" s="181">
        <v>13</v>
      </c>
      <c r="K34" s="184">
        <v>13.9</v>
      </c>
      <c r="L34" s="194"/>
      <c r="M34" s="194"/>
      <c r="N34" s="200"/>
      <c r="O34" s="201">
        <v>95</v>
      </c>
      <c r="P34" s="203">
        <f t="shared" si="0"/>
        <v>1320.5</v>
      </c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HI34" s="200"/>
      <c r="HJ34" s="200"/>
      <c r="HK34" s="200"/>
      <c r="HL34" s="200"/>
      <c r="HM34" s="200"/>
      <c r="HN34" s="200"/>
      <c r="HO34" s="200"/>
      <c r="HP34" s="200"/>
      <c r="HQ34" s="200"/>
      <c r="HR34" s="200"/>
      <c r="HS34" s="200"/>
      <c r="HT34" s="200"/>
      <c r="HU34" s="200"/>
      <c r="HV34" s="200"/>
      <c r="HW34" s="200"/>
      <c r="HX34" s="200"/>
      <c r="HY34" s="200"/>
      <c r="HZ34" s="200"/>
      <c r="IA34" s="200"/>
      <c r="IB34" s="200"/>
      <c r="IC34" s="200"/>
      <c r="ID34" s="200"/>
      <c r="IE34" s="200"/>
      <c r="IF34" s="200"/>
      <c r="IG34" s="200"/>
      <c r="IH34" s="200"/>
      <c r="II34" s="200"/>
      <c r="IJ34" s="200"/>
      <c r="IK34" s="200"/>
      <c r="IL34" s="200"/>
      <c r="IM34" s="200"/>
      <c r="IN34" s="200"/>
      <c r="IO34" s="200"/>
      <c r="IP34" s="200"/>
      <c r="IQ34" s="200"/>
      <c r="IR34" s="200"/>
      <c r="IS34" s="200"/>
      <c r="IT34" s="200"/>
      <c r="IU34" s="200"/>
      <c r="IV34" s="200"/>
      <c r="IW34" s="200"/>
      <c r="IX34" s="200"/>
      <c r="IY34" s="200"/>
      <c r="IZ34" s="200"/>
      <c r="JA34" s="200"/>
    </row>
    <row r="35" spans="1:261" x14ac:dyDescent="0.2">
      <c r="A35" s="180" t="s">
        <v>1045</v>
      </c>
      <c r="B35" s="181" t="s">
        <v>253</v>
      </c>
      <c r="C35" s="181" t="s">
        <v>67</v>
      </c>
      <c r="D35" s="182">
        <v>6416</v>
      </c>
      <c r="E35" s="182">
        <v>6416</v>
      </c>
      <c r="F35" s="183" t="s">
        <v>13</v>
      </c>
      <c r="G35" s="182" t="s">
        <v>955</v>
      </c>
      <c r="H35" s="182" t="s">
        <v>23</v>
      </c>
      <c r="I35" s="182" t="s">
        <v>7</v>
      </c>
      <c r="J35" s="181">
        <v>14</v>
      </c>
      <c r="K35" s="184">
        <v>14.5</v>
      </c>
      <c r="L35" s="195">
        <v>4</v>
      </c>
      <c r="M35" s="194">
        <v>4.55</v>
      </c>
      <c r="N35" s="200"/>
      <c r="O35" s="201">
        <v>122</v>
      </c>
      <c r="P35" s="203">
        <f t="shared" si="0"/>
        <v>1769</v>
      </c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HI35" s="200"/>
      <c r="HJ35" s="200"/>
      <c r="HK35" s="200"/>
      <c r="HL35" s="200"/>
      <c r="HM35" s="200"/>
      <c r="HN35" s="200"/>
      <c r="HO35" s="200"/>
      <c r="HP35" s="200"/>
      <c r="HQ35" s="200"/>
      <c r="HR35" s="200"/>
      <c r="HS35" s="200"/>
      <c r="HT35" s="200"/>
      <c r="HU35" s="200"/>
      <c r="HV35" s="200"/>
      <c r="HW35" s="200"/>
      <c r="HX35" s="200"/>
      <c r="HY35" s="200"/>
      <c r="HZ35" s="200"/>
      <c r="IA35" s="200"/>
      <c r="IB35" s="200"/>
      <c r="IC35" s="200"/>
      <c r="ID35" s="200"/>
      <c r="IE35" s="200"/>
      <c r="IF35" s="200"/>
      <c r="IG35" s="200"/>
      <c r="IH35" s="200"/>
      <c r="II35" s="200"/>
      <c r="IJ35" s="200"/>
      <c r="IK35" s="200"/>
      <c r="IL35" s="200"/>
      <c r="IM35" s="200"/>
      <c r="IN35" s="200"/>
      <c r="IO35" s="200"/>
      <c r="IP35" s="200"/>
      <c r="IQ35" s="200"/>
      <c r="IR35" s="200"/>
      <c r="IS35" s="200"/>
      <c r="IT35" s="200"/>
      <c r="IU35" s="200"/>
      <c r="IV35" s="200"/>
      <c r="IW35" s="200"/>
      <c r="IX35" s="200"/>
      <c r="IY35" s="200"/>
      <c r="IZ35" s="200"/>
      <c r="JA35" s="200"/>
    </row>
    <row r="36" spans="1:261" x14ac:dyDescent="0.2">
      <c r="A36" s="180" t="s">
        <v>985</v>
      </c>
      <c r="B36" s="181" t="s">
        <v>253</v>
      </c>
      <c r="C36" s="181" t="s">
        <v>104</v>
      </c>
      <c r="D36" s="182">
        <v>157</v>
      </c>
      <c r="E36" s="182">
        <v>157</v>
      </c>
      <c r="F36" s="183" t="s">
        <v>13</v>
      </c>
      <c r="G36" s="182" t="s">
        <v>983</v>
      </c>
      <c r="H36" s="182" t="s">
        <v>23</v>
      </c>
      <c r="I36" s="182" t="s">
        <v>7</v>
      </c>
      <c r="J36" s="181">
        <v>3</v>
      </c>
      <c r="K36" s="184">
        <v>2.65</v>
      </c>
      <c r="L36" s="194"/>
      <c r="M36" s="194"/>
      <c r="N36" s="200"/>
      <c r="O36" s="201">
        <v>91</v>
      </c>
      <c r="P36" s="203">
        <f t="shared" si="0"/>
        <v>241.15</v>
      </c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HI36" s="200"/>
      <c r="HJ36" s="200"/>
      <c r="HK36" s="200"/>
      <c r="HL36" s="200"/>
      <c r="HM36" s="200"/>
      <c r="HN36" s="200"/>
      <c r="HO36" s="200"/>
      <c r="HP36" s="200"/>
      <c r="HQ36" s="200"/>
      <c r="HR36" s="200"/>
      <c r="HS36" s="200"/>
      <c r="HT36" s="200"/>
      <c r="HU36" s="200"/>
      <c r="HV36" s="200"/>
      <c r="HW36" s="200"/>
      <c r="HX36" s="200"/>
      <c r="HY36" s="200"/>
      <c r="HZ36" s="200"/>
      <c r="IA36" s="200"/>
      <c r="IB36" s="200"/>
      <c r="IC36" s="200"/>
      <c r="ID36" s="200"/>
      <c r="IE36" s="200"/>
      <c r="IF36" s="200"/>
      <c r="IG36" s="200"/>
      <c r="IH36" s="200"/>
      <c r="II36" s="200"/>
      <c r="IJ36" s="200"/>
      <c r="IK36" s="200"/>
      <c r="IL36" s="200"/>
      <c r="IM36" s="200"/>
      <c r="IN36" s="200"/>
      <c r="IO36" s="200"/>
      <c r="IP36" s="200"/>
      <c r="IQ36" s="200"/>
      <c r="IR36" s="200"/>
      <c r="IS36" s="200"/>
      <c r="IT36" s="200"/>
      <c r="IU36" s="200"/>
      <c r="IV36" s="200"/>
      <c r="IW36" s="200"/>
      <c r="IX36" s="200"/>
      <c r="IY36" s="200"/>
      <c r="IZ36" s="200"/>
      <c r="JA36" s="200"/>
    </row>
    <row r="37" spans="1:261" x14ac:dyDescent="0.2">
      <c r="A37" s="180" t="s">
        <v>986</v>
      </c>
      <c r="B37" s="181" t="s">
        <v>253</v>
      </c>
      <c r="C37" s="181" t="s">
        <v>34</v>
      </c>
      <c r="D37" s="182" t="s">
        <v>987</v>
      </c>
      <c r="E37" s="182" t="s">
        <v>987</v>
      </c>
      <c r="F37" s="183" t="s">
        <v>13</v>
      </c>
      <c r="G37" s="182" t="s">
        <v>988</v>
      </c>
      <c r="H37" s="182" t="s">
        <v>932</v>
      </c>
      <c r="I37" s="182" t="s">
        <v>7</v>
      </c>
      <c r="J37" s="181">
        <v>2</v>
      </c>
      <c r="K37" s="184">
        <v>1.45</v>
      </c>
      <c r="L37" s="194"/>
      <c r="M37" s="194"/>
      <c r="N37" s="200"/>
      <c r="O37" s="201">
        <v>92.25</v>
      </c>
      <c r="P37" s="203">
        <f t="shared" si="0"/>
        <v>133.76249999999999</v>
      </c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HI37" s="200"/>
      <c r="HJ37" s="200"/>
      <c r="HK37" s="200"/>
      <c r="HL37" s="200"/>
      <c r="HM37" s="200"/>
      <c r="HN37" s="200"/>
      <c r="HO37" s="200"/>
      <c r="HP37" s="200"/>
      <c r="HQ37" s="200"/>
      <c r="HR37" s="200"/>
      <c r="HS37" s="200"/>
      <c r="HT37" s="200"/>
      <c r="HU37" s="200"/>
      <c r="HV37" s="200"/>
      <c r="HW37" s="200"/>
      <c r="HX37" s="200"/>
      <c r="HY37" s="200"/>
      <c r="HZ37" s="200"/>
      <c r="IA37" s="200"/>
      <c r="IB37" s="200"/>
      <c r="IC37" s="200"/>
      <c r="ID37" s="200"/>
      <c r="IE37" s="200"/>
      <c r="IF37" s="200"/>
      <c r="IG37" s="200"/>
      <c r="IH37" s="200"/>
      <c r="II37" s="200"/>
      <c r="IJ37" s="200"/>
      <c r="IK37" s="200"/>
      <c r="IL37" s="200"/>
      <c r="IM37" s="200"/>
      <c r="IN37" s="200"/>
      <c r="IO37" s="200"/>
      <c r="IP37" s="200"/>
      <c r="IQ37" s="200"/>
      <c r="IR37" s="200"/>
      <c r="IS37" s="200"/>
      <c r="IT37" s="200"/>
      <c r="IU37" s="200"/>
      <c r="IV37" s="200"/>
      <c r="IW37" s="200"/>
      <c r="IX37" s="200"/>
      <c r="IY37" s="200"/>
      <c r="IZ37" s="200"/>
      <c r="JA37" s="200"/>
    </row>
    <row r="38" spans="1:261" s="191" customFormat="1" x14ac:dyDescent="0.2">
      <c r="A38" s="180" t="s">
        <v>251</v>
      </c>
      <c r="B38" s="181" t="s">
        <v>152</v>
      </c>
      <c r="C38" s="181" t="s">
        <v>14</v>
      </c>
      <c r="D38" s="181"/>
      <c r="E38" s="182" t="s">
        <v>1064</v>
      </c>
      <c r="F38" s="183" t="s">
        <v>8</v>
      </c>
      <c r="G38" s="182" t="s">
        <v>252</v>
      </c>
      <c r="H38" s="182" t="s">
        <v>932</v>
      </c>
      <c r="I38" s="182" t="s">
        <v>7</v>
      </c>
      <c r="J38" s="181">
        <v>2</v>
      </c>
      <c r="K38" s="184">
        <v>0.65</v>
      </c>
      <c r="L38" s="195"/>
      <c r="M38" s="194"/>
      <c r="N38" s="200"/>
      <c r="O38" s="194">
        <v>92.25</v>
      </c>
      <c r="P38" s="203">
        <f t="shared" si="0"/>
        <v>59.962499999999999</v>
      </c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HI38" s="200"/>
      <c r="HJ38" s="200"/>
      <c r="HK38" s="200"/>
      <c r="HL38" s="200"/>
      <c r="HM38" s="200"/>
      <c r="HN38" s="200"/>
      <c r="HO38" s="200"/>
      <c r="HP38" s="200"/>
      <c r="HQ38" s="200"/>
      <c r="HR38" s="200"/>
      <c r="HS38" s="200"/>
      <c r="HT38" s="200"/>
      <c r="HU38" s="200"/>
      <c r="HV38" s="200"/>
      <c r="HW38" s="200"/>
      <c r="HX38" s="200"/>
      <c r="HY38" s="200"/>
      <c r="HZ38" s="200"/>
      <c r="IA38" s="200"/>
      <c r="IB38" s="200"/>
      <c r="IC38" s="200"/>
      <c r="ID38" s="200"/>
      <c r="IE38" s="200"/>
      <c r="IF38" s="200"/>
      <c r="IG38" s="200"/>
      <c r="IH38" s="200"/>
      <c r="II38" s="200"/>
      <c r="IJ38" s="200"/>
      <c r="IK38" s="200"/>
      <c r="IL38" s="200"/>
      <c r="IM38" s="200"/>
      <c r="IN38" s="200"/>
      <c r="IO38" s="200"/>
      <c r="IP38" s="200"/>
      <c r="IQ38" s="200"/>
      <c r="IR38" s="200"/>
      <c r="IS38" s="200"/>
      <c r="IT38" s="200"/>
      <c r="IU38" s="200"/>
      <c r="IV38" s="200"/>
      <c r="IW38" s="200"/>
      <c r="IX38" s="200"/>
      <c r="IY38" s="200"/>
      <c r="IZ38" s="200"/>
      <c r="JA38" s="200"/>
    </row>
    <row r="39" spans="1:261" s="191" customFormat="1" x14ac:dyDescent="0.2">
      <c r="A39" s="180" t="s">
        <v>243</v>
      </c>
      <c r="B39" s="181" t="s">
        <v>152</v>
      </c>
      <c r="C39" s="181" t="s">
        <v>10</v>
      </c>
      <c r="D39" s="181"/>
      <c r="E39" s="182">
        <v>404</v>
      </c>
      <c r="F39" s="183" t="s">
        <v>8</v>
      </c>
      <c r="G39" s="182" t="s">
        <v>937</v>
      </c>
      <c r="H39" s="182" t="s">
        <v>932</v>
      </c>
      <c r="I39" s="182" t="s">
        <v>7</v>
      </c>
      <c r="J39" s="181">
        <v>1</v>
      </c>
      <c r="K39" s="184">
        <v>0.35</v>
      </c>
      <c r="L39" s="195"/>
      <c r="M39" s="194"/>
      <c r="N39" s="200"/>
      <c r="O39" s="194">
        <v>92.25</v>
      </c>
      <c r="P39" s="203">
        <f t="shared" si="0"/>
        <v>32.287500000000001</v>
      </c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HI39" s="200"/>
      <c r="HJ39" s="200"/>
      <c r="HK39" s="200"/>
      <c r="HL39" s="200"/>
      <c r="HM39" s="200"/>
      <c r="HN39" s="200"/>
      <c r="HO39" s="200"/>
      <c r="HP39" s="200"/>
      <c r="HQ39" s="200"/>
      <c r="HR39" s="200"/>
      <c r="HS39" s="200"/>
      <c r="HT39" s="200"/>
      <c r="HU39" s="200"/>
      <c r="HV39" s="200"/>
      <c r="HW39" s="200"/>
      <c r="HX39" s="200"/>
      <c r="HY39" s="200"/>
      <c r="HZ39" s="200"/>
      <c r="IA39" s="200"/>
      <c r="IB39" s="200"/>
      <c r="IC39" s="200"/>
      <c r="ID39" s="200"/>
      <c r="IE39" s="200"/>
      <c r="IF39" s="200"/>
      <c r="IG39" s="200"/>
      <c r="IH39" s="200"/>
      <c r="II39" s="200"/>
      <c r="IJ39" s="200"/>
      <c r="IK39" s="200"/>
      <c r="IL39" s="200"/>
      <c r="IM39" s="200"/>
      <c r="IN39" s="200"/>
      <c r="IO39" s="200"/>
      <c r="IP39" s="200"/>
      <c r="IQ39" s="200"/>
      <c r="IR39" s="200"/>
      <c r="IS39" s="200"/>
      <c r="IT39" s="200"/>
      <c r="IU39" s="200"/>
      <c r="IV39" s="200"/>
      <c r="IW39" s="200"/>
      <c r="IX39" s="200"/>
      <c r="IY39" s="200"/>
      <c r="IZ39" s="200"/>
      <c r="JA39" s="200"/>
    </row>
    <row r="40" spans="1:261" x14ac:dyDescent="0.2">
      <c r="A40" s="180" t="s">
        <v>11</v>
      </c>
      <c r="B40" s="181" t="s">
        <v>152</v>
      </c>
      <c r="C40" s="181" t="s">
        <v>69</v>
      </c>
      <c r="D40" s="181"/>
      <c r="E40" s="182">
        <v>1220</v>
      </c>
      <c r="F40" s="183" t="s">
        <v>8</v>
      </c>
      <c r="G40" s="182" t="s">
        <v>12</v>
      </c>
      <c r="H40" s="182" t="s">
        <v>23</v>
      </c>
      <c r="I40" s="182" t="s">
        <v>7</v>
      </c>
      <c r="J40" s="181">
        <v>12</v>
      </c>
      <c r="K40" s="184">
        <v>5</v>
      </c>
      <c r="L40" s="195">
        <v>5</v>
      </c>
      <c r="M40" s="194">
        <v>2</v>
      </c>
      <c r="N40" s="200"/>
      <c r="O40" s="201">
        <v>91</v>
      </c>
      <c r="P40" s="203">
        <f t="shared" si="0"/>
        <v>455</v>
      </c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HI40" s="200"/>
      <c r="HJ40" s="200"/>
      <c r="HK40" s="200"/>
      <c r="HL40" s="200"/>
      <c r="HM40" s="200"/>
      <c r="HN40" s="200"/>
      <c r="HO40" s="200"/>
      <c r="HP40" s="200"/>
      <c r="HQ40" s="200"/>
      <c r="HR40" s="200"/>
      <c r="HS40" s="200"/>
      <c r="HT40" s="200"/>
      <c r="HU40" s="200"/>
      <c r="HV40" s="200"/>
      <c r="HW40" s="200"/>
      <c r="HX40" s="200"/>
      <c r="HY40" s="200"/>
      <c r="HZ40" s="200"/>
      <c r="IA40" s="200"/>
      <c r="IB40" s="200"/>
      <c r="IC40" s="200"/>
      <c r="ID40" s="200"/>
      <c r="IE40" s="200"/>
      <c r="IF40" s="200"/>
      <c r="IG40" s="200"/>
      <c r="IH40" s="200"/>
      <c r="II40" s="200"/>
      <c r="IJ40" s="200"/>
      <c r="IK40" s="200"/>
      <c r="IL40" s="200"/>
      <c r="IM40" s="200"/>
      <c r="IN40" s="200"/>
      <c r="IO40" s="200"/>
      <c r="IP40" s="200"/>
      <c r="IQ40" s="200"/>
      <c r="IR40" s="200"/>
      <c r="IS40" s="200"/>
      <c r="IT40" s="200"/>
      <c r="IU40" s="200"/>
      <c r="IV40" s="200"/>
      <c r="IW40" s="200"/>
      <c r="IX40" s="200"/>
      <c r="IY40" s="200"/>
      <c r="IZ40" s="200"/>
      <c r="JA40" s="200"/>
    </row>
    <row r="41" spans="1:261" s="191" customFormat="1" x14ac:dyDescent="0.2">
      <c r="A41" s="180" t="s">
        <v>215</v>
      </c>
      <c r="B41" s="181" t="s">
        <v>152</v>
      </c>
      <c r="C41" s="181" t="s">
        <v>99</v>
      </c>
      <c r="D41" s="181"/>
      <c r="E41" s="182" t="s">
        <v>943</v>
      </c>
      <c r="F41" s="183" t="s">
        <v>8</v>
      </c>
      <c r="G41" s="182" t="s">
        <v>216</v>
      </c>
      <c r="H41" s="182" t="s">
        <v>23</v>
      </c>
      <c r="I41" s="182" t="s">
        <v>7</v>
      </c>
      <c r="J41" s="181">
        <v>5</v>
      </c>
      <c r="K41" s="184">
        <v>0.7</v>
      </c>
      <c r="L41" s="195"/>
      <c r="M41" s="194"/>
      <c r="N41" s="200"/>
      <c r="O41" s="194">
        <v>92.25</v>
      </c>
      <c r="P41" s="203">
        <f t="shared" si="0"/>
        <v>64.575000000000003</v>
      </c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HI41" s="200"/>
      <c r="HJ41" s="200"/>
      <c r="HK41" s="200"/>
      <c r="HL41" s="200"/>
      <c r="HM41" s="200"/>
      <c r="HN41" s="200"/>
      <c r="HO41" s="200"/>
      <c r="HP41" s="200"/>
      <c r="HQ41" s="200"/>
      <c r="HR41" s="200"/>
      <c r="HS41" s="200"/>
      <c r="HT41" s="200"/>
      <c r="HU41" s="200"/>
      <c r="HV41" s="200"/>
      <c r="HW41" s="200"/>
      <c r="HX41" s="200"/>
      <c r="HY41" s="200"/>
      <c r="HZ41" s="200"/>
      <c r="IA41" s="200"/>
      <c r="IB41" s="200"/>
      <c r="IC41" s="200"/>
      <c r="ID41" s="200"/>
      <c r="IE41" s="200"/>
      <c r="IF41" s="200"/>
      <c r="IG41" s="200"/>
      <c r="IH41" s="200"/>
      <c r="II41" s="200"/>
      <c r="IJ41" s="200"/>
      <c r="IK41" s="200"/>
      <c r="IL41" s="200"/>
      <c r="IM41" s="200"/>
      <c r="IN41" s="200"/>
      <c r="IO41" s="200"/>
      <c r="IP41" s="200"/>
      <c r="IQ41" s="200"/>
      <c r="IR41" s="200"/>
      <c r="IS41" s="200"/>
      <c r="IT41" s="200"/>
      <c r="IU41" s="200"/>
      <c r="IV41" s="200"/>
      <c r="IW41" s="200"/>
      <c r="IX41" s="200"/>
      <c r="IY41" s="200"/>
      <c r="IZ41" s="200"/>
      <c r="JA41" s="200"/>
    </row>
    <row r="42" spans="1:261" x14ac:dyDescent="0.2">
      <c r="A42" s="180" t="s">
        <v>393</v>
      </c>
      <c r="B42" s="181" t="s">
        <v>152</v>
      </c>
      <c r="C42" s="181" t="s">
        <v>10</v>
      </c>
      <c r="D42" s="181"/>
      <c r="E42" s="193" t="s">
        <v>941</v>
      </c>
      <c r="F42" s="183" t="s">
        <v>8</v>
      </c>
      <c r="G42" s="182" t="s">
        <v>394</v>
      </c>
      <c r="H42" s="182" t="s">
        <v>23</v>
      </c>
      <c r="I42" s="182" t="s">
        <v>7</v>
      </c>
      <c r="J42" s="181">
        <v>4</v>
      </c>
      <c r="K42" s="184">
        <v>2.15</v>
      </c>
      <c r="L42" s="195"/>
      <c r="M42" s="194"/>
      <c r="N42" s="200"/>
      <c r="O42" s="201">
        <v>91</v>
      </c>
      <c r="P42" s="203">
        <f t="shared" si="0"/>
        <v>195.65</v>
      </c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HI42" s="200"/>
      <c r="HJ42" s="200"/>
      <c r="HK42" s="200"/>
      <c r="HL42" s="200"/>
      <c r="HM42" s="200"/>
      <c r="HN42" s="200"/>
      <c r="HO42" s="200"/>
      <c r="HP42" s="200"/>
      <c r="HQ42" s="200"/>
      <c r="HR42" s="200"/>
      <c r="HS42" s="200"/>
      <c r="HT42" s="200"/>
      <c r="HU42" s="200"/>
      <c r="HV42" s="200"/>
      <c r="HW42" s="200"/>
      <c r="HX42" s="200"/>
      <c r="HY42" s="200"/>
      <c r="HZ42" s="200"/>
      <c r="IA42" s="200"/>
      <c r="IB42" s="200"/>
      <c r="IC42" s="200"/>
      <c r="ID42" s="200"/>
      <c r="IE42" s="200"/>
      <c r="IF42" s="200"/>
      <c r="IG42" s="200"/>
      <c r="IH42" s="200"/>
      <c r="II42" s="200"/>
      <c r="IJ42" s="200"/>
      <c r="IK42" s="200"/>
      <c r="IL42" s="200"/>
      <c r="IM42" s="200"/>
      <c r="IN42" s="200"/>
      <c r="IO42" s="200"/>
      <c r="IP42" s="200"/>
      <c r="IQ42" s="200"/>
      <c r="IR42" s="200"/>
      <c r="IS42" s="200"/>
      <c r="IT42" s="200"/>
      <c r="IU42" s="200"/>
      <c r="IV42" s="200"/>
      <c r="IW42" s="200"/>
      <c r="IX42" s="200"/>
      <c r="IY42" s="200"/>
      <c r="IZ42" s="200"/>
      <c r="JA42" s="200"/>
    </row>
    <row r="43" spans="1:261" x14ac:dyDescent="0.2">
      <c r="A43" s="180" t="s">
        <v>390</v>
      </c>
      <c r="B43" s="181" t="s">
        <v>152</v>
      </c>
      <c r="C43" s="181" t="s">
        <v>67</v>
      </c>
      <c r="D43" s="181"/>
      <c r="E43" s="182" t="s">
        <v>391</v>
      </c>
      <c r="F43" s="183" t="s">
        <v>8</v>
      </c>
      <c r="G43" s="182" t="s">
        <v>392</v>
      </c>
      <c r="H43" s="182" t="s">
        <v>23</v>
      </c>
      <c r="I43" s="182" t="s">
        <v>7</v>
      </c>
      <c r="J43" s="181">
        <v>2</v>
      </c>
      <c r="K43" s="184">
        <v>1.05</v>
      </c>
      <c r="L43" s="195"/>
      <c r="M43" s="194"/>
      <c r="N43" s="200"/>
      <c r="O43" s="194">
        <v>94.94</v>
      </c>
      <c r="P43" s="203">
        <f t="shared" si="0"/>
        <v>99.686999999999998</v>
      </c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HI43" s="200"/>
      <c r="HJ43" s="200"/>
      <c r="HK43" s="200"/>
      <c r="HL43" s="200"/>
      <c r="HM43" s="200"/>
      <c r="HN43" s="200"/>
      <c r="HO43" s="200"/>
      <c r="HP43" s="200"/>
      <c r="HQ43" s="200"/>
      <c r="HR43" s="200"/>
      <c r="HS43" s="200"/>
      <c r="HT43" s="200"/>
      <c r="HU43" s="200"/>
      <c r="HV43" s="200"/>
      <c r="HW43" s="200"/>
      <c r="HX43" s="200"/>
      <c r="HY43" s="200"/>
      <c r="HZ43" s="200"/>
      <c r="IA43" s="200"/>
      <c r="IB43" s="200"/>
      <c r="IC43" s="200"/>
      <c r="ID43" s="200"/>
      <c r="IE43" s="200"/>
      <c r="IF43" s="200"/>
      <c r="IG43" s="200"/>
      <c r="IH43" s="200"/>
      <c r="II43" s="200"/>
      <c r="IJ43" s="200"/>
      <c r="IK43" s="200"/>
      <c r="IL43" s="200"/>
      <c r="IM43" s="200"/>
      <c r="IN43" s="200"/>
      <c r="IO43" s="200"/>
      <c r="IP43" s="200"/>
      <c r="IQ43" s="200"/>
      <c r="IR43" s="200"/>
      <c r="IS43" s="200"/>
      <c r="IT43" s="200"/>
      <c r="IU43" s="200"/>
      <c r="IV43" s="200"/>
      <c r="IW43" s="200"/>
      <c r="IX43" s="200"/>
      <c r="IY43" s="200"/>
      <c r="IZ43" s="200"/>
      <c r="JA43" s="200"/>
    </row>
    <row r="44" spans="1:261" x14ac:dyDescent="0.2">
      <c r="A44" s="180" t="s">
        <v>390</v>
      </c>
      <c r="B44" s="181" t="s">
        <v>152</v>
      </c>
      <c r="C44" s="181" t="s">
        <v>67</v>
      </c>
      <c r="D44" s="181"/>
      <c r="E44" s="182" t="s">
        <v>391</v>
      </c>
      <c r="F44" s="183" t="s">
        <v>8</v>
      </c>
      <c r="G44" s="182" t="s">
        <v>946</v>
      </c>
      <c r="H44" s="182" t="s">
        <v>23</v>
      </c>
      <c r="I44" s="182" t="s">
        <v>7</v>
      </c>
      <c r="J44" s="181">
        <v>67</v>
      </c>
      <c r="K44" s="184">
        <v>11.5</v>
      </c>
      <c r="L44" s="195"/>
      <c r="M44" s="194"/>
      <c r="N44" s="200"/>
      <c r="O44" s="194">
        <v>94.94</v>
      </c>
      <c r="P44" s="203">
        <f t="shared" si="0"/>
        <v>1091.81</v>
      </c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HI44" s="200"/>
      <c r="HJ44" s="200"/>
      <c r="HK44" s="200"/>
      <c r="HL44" s="200"/>
      <c r="HM44" s="200"/>
      <c r="HN44" s="200"/>
      <c r="HO44" s="200"/>
      <c r="HP44" s="200"/>
      <c r="HQ44" s="200"/>
      <c r="HR44" s="200"/>
      <c r="HS44" s="200"/>
      <c r="HT44" s="200"/>
      <c r="HU44" s="200"/>
      <c r="HV44" s="200"/>
      <c r="HW44" s="200"/>
      <c r="HX44" s="200"/>
      <c r="HY44" s="200"/>
      <c r="HZ44" s="200"/>
      <c r="IA44" s="200"/>
      <c r="IB44" s="200"/>
      <c r="IC44" s="200"/>
      <c r="ID44" s="200"/>
      <c r="IE44" s="200"/>
      <c r="IF44" s="200"/>
      <c r="IG44" s="200"/>
      <c r="IH44" s="200"/>
      <c r="II44" s="200"/>
      <c r="IJ44" s="200"/>
      <c r="IK44" s="200"/>
      <c r="IL44" s="200"/>
      <c r="IM44" s="200"/>
      <c r="IN44" s="200"/>
      <c r="IO44" s="200"/>
      <c r="IP44" s="200"/>
      <c r="IQ44" s="200"/>
      <c r="IR44" s="200"/>
      <c r="IS44" s="200"/>
      <c r="IT44" s="200"/>
      <c r="IU44" s="200"/>
      <c r="IV44" s="200"/>
      <c r="IW44" s="200"/>
      <c r="IX44" s="200"/>
      <c r="IY44" s="200"/>
      <c r="IZ44" s="200"/>
      <c r="JA44" s="200"/>
    </row>
    <row r="45" spans="1:261" x14ac:dyDescent="0.2">
      <c r="A45" s="180" t="s">
        <v>389</v>
      </c>
      <c r="B45" s="181" t="s">
        <v>152</v>
      </c>
      <c r="C45" s="181" t="s">
        <v>106</v>
      </c>
      <c r="D45" s="181"/>
      <c r="E45" s="193" t="s">
        <v>940</v>
      </c>
      <c r="F45" s="183" t="s">
        <v>8</v>
      </c>
      <c r="G45" s="182">
        <v>509047</v>
      </c>
      <c r="H45" s="182" t="s">
        <v>23</v>
      </c>
      <c r="I45" s="182" t="s">
        <v>7</v>
      </c>
      <c r="J45" s="181">
        <v>4</v>
      </c>
      <c r="K45" s="184">
        <v>2.5</v>
      </c>
      <c r="L45" s="195">
        <v>2</v>
      </c>
      <c r="M45" s="194">
        <v>1.3</v>
      </c>
      <c r="N45" s="200"/>
      <c r="O45" s="194">
        <v>94.94</v>
      </c>
      <c r="P45" s="203">
        <f t="shared" si="0"/>
        <v>237.35</v>
      </c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HI45" s="200"/>
      <c r="HJ45" s="200"/>
      <c r="HK45" s="200"/>
      <c r="HL45" s="200"/>
      <c r="HM45" s="200"/>
      <c r="HN45" s="200"/>
      <c r="HO45" s="200"/>
      <c r="HP45" s="200"/>
      <c r="HQ45" s="200"/>
      <c r="HR45" s="200"/>
      <c r="HS45" s="200"/>
      <c r="HT45" s="200"/>
      <c r="HU45" s="200"/>
      <c r="HV45" s="200"/>
      <c r="HW45" s="200"/>
      <c r="HX45" s="200"/>
      <c r="HY45" s="200"/>
      <c r="HZ45" s="200"/>
      <c r="IA45" s="200"/>
      <c r="IB45" s="200"/>
      <c r="IC45" s="200"/>
      <c r="ID45" s="200"/>
      <c r="IE45" s="200"/>
      <c r="IF45" s="200"/>
      <c r="IG45" s="200"/>
      <c r="IH45" s="200"/>
      <c r="II45" s="200"/>
      <c r="IJ45" s="200"/>
      <c r="IK45" s="200"/>
      <c r="IL45" s="200"/>
      <c r="IM45" s="200"/>
      <c r="IN45" s="200"/>
      <c r="IO45" s="200"/>
      <c r="IP45" s="200"/>
      <c r="IQ45" s="200"/>
      <c r="IR45" s="200"/>
      <c r="IS45" s="200"/>
      <c r="IT45" s="200"/>
      <c r="IU45" s="200"/>
      <c r="IV45" s="200"/>
      <c r="IW45" s="200"/>
      <c r="IX45" s="200"/>
      <c r="IY45" s="200"/>
      <c r="IZ45" s="200"/>
      <c r="JA45" s="200"/>
    </row>
    <row r="46" spans="1:261" s="191" customFormat="1" x14ac:dyDescent="0.2">
      <c r="A46" s="180" t="s">
        <v>155</v>
      </c>
      <c r="B46" s="181" t="s">
        <v>152</v>
      </c>
      <c r="C46" s="181" t="s">
        <v>10</v>
      </c>
      <c r="D46" s="181"/>
      <c r="E46" s="190">
        <v>207</v>
      </c>
      <c r="F46" s="183" t="s">
        <v>8</v>
      </c>
      <c r="G46" s="182" t="s">
        <v>73</v>
      </c>
      <c r="H46" s="182" t="s">
        <v>932</v>
      </c>
      <c r="I46" s="182" t="s">
        <v>7</v>
      </c>
      <c r="J46" s="181">
        <v>3</v>
      </c>
      <c r="K46" s="184">
        <v>1.65</v>
      </c>
      <c r="L46" s="195"/>
      <c r="M46" s="194"/>
      <c r="N46" s="200"/>
      <c r="O46" s="194">
        <v>98.18</v>
      </c>
      <c r="P46" s="203">
        <f t="shared" si="0"/>
        <v>161.99700000000001</v>
      </c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HI46" s="200"/>
      <c r="HJ46" s="200"/>
      <c r="HK46" s="200"/>
      <c r="HL46" s="200"/>
      <c r="HM46" s="200"/>
      <c r="HN46" s="200"/>
      <c r="HO46" s="200"/>
      <c r="HP46" s="200"/>
      <c r="HQ46" s="200"/>
      <c r="HR46" s="200"/>
      <c r="HS46" s="200"/>
      <c r="HT46" s="200"/>
      <c r="HU46" s="200"/>
      <c r="HV46" s="200"/>
      <c r="HW46" s="200"/>
      <c r="HX46" s="200"/>
      <c r="HY46" s="200"/>
      <c r="HZ46" s="200"/>
      <c r="IA46" s="200"/>
      <c r="IB46" s="200"/>
      <c r="IC46" s="200"/>
      <c r="ID46" s="200"/>
      <c r="IE46" s="200"/>
      <c r="IF46" s="200"/>
      <c r="IG46" s="200"/>
      <c r="IH46" s="200"/>
      <c r="II46" s="200"/>
      <c r="IJ46" s="200"/>
      <c r="IK46" s="200"/>
      <c r="IL46" s="200"/>
      <c r="IM46" s="200"/>
      <c r="IN46" s="200"/>
      <c r="IO46" s="200"/>
      <c r="IP46" s="200"/>
      <c r="IQ46" s="200"/>
      <c r="IR46" s="200"/>
      <c r="IS46" s="200"/>
      <c r="IT46" s="200"/>
      <c r="IU46" s="200"/>
      <c r="IV46" s="200"/>
      <c r="IW46" s="200"/>
      <c r="IX46" s="200"/>
      <c r="IY46" s="200"/>
      <c r="IZ46" s="200"/>
      <c r="JA46" s="200"/>
    </row>
    <row r="47" spans="1:261" x14ac:dyDescent="0.2">
      <c r="A47" s="180" t="s">
        <v>18</v>
      </c>
      <c r="B47" s="181" t="s">
        <v>152</v>
      </c>
      <c r="C47" s="181" t="s">
        <v>30</v>
      </c>
      <c r="D47" s="181"/>
      <c r="E47" s="182">
        <v>4937</v>
      </c>
      <c r="F47" s="183" t="s">
        <v>8</v>
      </c>
      <c r="G47" s="182" t="s">
        <v>19</v>
      </c>
      <c r="H47" s="182" t="s">
        <v>23</v>
      </c>
      <c r="I47" s="182" t="s">
        <v>7</v>
      </c>
      <c r="J47" s="181">
        <v>15</v>
      </c>
      <c r="K47" s="184">
        <v>6.5</v>
      </c>
      <c r="L47" s="195"/>
      <c r="M47" s="194"/>
      <c r="N47" s="200"/>
      <c r="O47" s="201">
        <v>91</v>
      </c>
      <c r="P47" s="203">
        <f t="shared" si="0"/>
        <v>591.5</v>
      </c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HI47" s="200"/>
      <c r="HJ47" s="200"/>
      <c r="HK47" s="200"/>
      <c r="HL47" s="200"/>
      <c r="HM47" s="200"/>
      <c r="HN47" s="200"/>
      <c r="HO47" s="200"/>
      <c r="HP47" s="200"/>
      <c r="HQ47" s="200"/>
      <c r="HR47" s="200"/>
      <c r="HS47" s="200"/>
      <c r="HT47" s="200"/>
      <c r="HU47" s="200"/>
      <c r="HV47" s="200"/>
      <c r="HW47" s="200"/>
      <c r="HX47" s="200"/>
      <c r="HY47" s="200"/>
      <c r="HZ47" s="200"/>
      <c r="IA47" s="200"/>
      <c r="IB47" s="200"/>
      <c r="IC47" s="200"/>
      <c r="ID47" s="200"/>
      <c r="IE47" s="200"/>
      <c r="IF47" s="200"/>
      <c r="IG47" s="200"/>
      <c r="IH47" s="200"/>
      <c r="II47" s="200"/>
      <c r="IJ47" s="200"/>
      <c r="IK47" s="200"/>
      <c r="IL47" s="200"/>
      <c r="IM47" s="200"/>
      <c r="IN47" s="200"/>
      <c r="IO47" s="200"/>
      <c r="IP47" s="200"/>
      <c r="IQ47" s="200"/>
      <c r="IR47" s="200"/>
      <c r="IS47" s="200"/>
      <c r="IT47" s="200"/>
      <c r="IU47" s="200"/>
      <c r="IV47" s="200"/>
      <c r="IW47" s="200"/>
      <c r="IX47" s="200"/>
      <c r="IY47" s="200"/>
      <c r="IZ47" s="200"/>
      <c r="JA47" s="200"/>
    </row>
    <row r="48" spans="1:261" x14ac:dyDescent="0.2">
      <c r="A48" s="180" t="s">
        <v>18</v>
      </c>
      <c r="B48" s="181" t="s">
        <v>152</v>
      </c>
      <c r="C48" s="181" t="s">
        <v>30</v>
      </c>
      <c r="D48" s="181"/>
      <c r="E48" s="182">
        <v>4937</v>
      </c>
      <c r="F48" s="183" t="s">
        <v>8</v>
      </c>
      <c r="G48" s="182" t="s">
        <v>984</v>
      </c>
      <c r="H48" s="182" t="s">
        <v>23</v>
      </c>
      <c r="I48" s="182" t="s">
        <v>7</v>
      </c>
      <c r="J48" s="181">
        <v>3</v>
      </c>
      <c r="K48" s="184">
        <v>1.9</v>
      </c>
      <c r="L48" s="195"/>
      <c r="M48" s="194"/>
      <c r="N48" s="200"/>
      <c r="O48" s="201">
        <v>91</v>
      </c>
      <c r="P48" s="203">
        <f t="shared" si="0"/>
        <v>172.9</v>
      </c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HI48" s="200"/>
      <c r="HJ48" s="200"/>
      <c r="HK48" s="200"/>
      <c r="HL48" s="200"/>
      <c r="HM48" s="200"/>
      <c r="HN48" s="200"/>
      <c r="HO48" s="200"/>
      <c r="HP48" s="200"/>
      <c r="HQ48" s="200"/>
      <c r="HR48" s="200"/>
      <c r="HS48" s="200"/>
      <c r="HT48" s="200"/>
      <c r="HU48" s="200"/>
      <c r="HV48" s="200"/>
      <c r="HW48" s="200"/>
      <c r="HX48" s="200"/>
      <c r="HY48" s="200"/>
      <c r="HZ48" s="200"/>
      <c r="IA48" s="200"/>
      <c r="IB48" s="200"/>
      <c r="IC48" s="200"/>
      <c r="ID48" s="200"/>
      <c r="IE48" s="200"/>
      <c r="IF48" s="200"/>
      <c r="IG48" s="200"/>
      <c r="IH48" s="200"/>
      <c r="II48" s="200"/>
      <c r="IJ48" s="200"/>
      <c r="IK48" s="200"/>
      <c r="IL48" s="200"/>
      <c r="IM48" s="200"/>
      <c r="IN48" s="200"/>
      <c r="IO48" s="200"/>
      <c r="IP48" s="200"/>
      <c r="IQ48" s="200"/>
      <c r="IR48" s="200"/>
      <c r="IS48" s="200"/>
      <c r="IT48" s="200"/>
      <c r="IU48" s="200"/>
      <c r="IV48" s="200"/>
      <c r="IW48" s="200"/>
      <c r="IX48" s="200"/>
      <c r="IY48" s="200"/>
      <c r="IZ48" s="200"/>
      <c r="JA48" s="200"/>
    </row>
    <row r="49" spans="1:261" x14ac:dyDescent="0.2">
      <c r="A49" s="180" t="s">
        <v>202</v>
      </c>
      <c r="B49" s="181" t="s">
        <v>152</v>
      </c>
      <c r="C49" s="181" t="s">
        <v>80</v>
      </c>
      <c r="D49" s="181"/>
      <c r="E49" s="182">
        <v>4967</v>
      </c>
      <c r="F49" s="183" t="s">
        <v>8</v>
      </c>
      <c r="G49" s="182" t="s">
        <v>203</v>
      </c>
      <c r="H49" s="182" t="s">
        <v>23</v>
      </c>
      <c r="I49" s="182" t="s">
        <v>7</v>
      </c>
      <c r="J49" s="181">
        <v>2</v>
      </c>
      <c r="K49" s="184">
        <v>1.85</v>
      </c>
      <c r="L49" s="195">
        <v>1</v>
      </c>
      <c r="M49" s="194">
        <v>1.65</v>
      </c>
      <c r="N49" s="200"/>
      <c r="O49" s="194">
        <v>92.25</v>
      </c>
      <c r="P49" s="203">
        <f t="shared" si="0"/>
        <v>170.66249999999999</v>
      </c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HI49" s="200"/>
      <c r="HJ49" s="200"/>
      <c r="HK49" s="200"/>
      <c r="HL49" s="200"/>
      <c r="HM49" s="200"/>
      <c r="HN49" s="200"/>
      <c r="HO49" s="200"/>
      <c r="HP49" s="200"/>
      <c r="HQ49" s="200"/>
      <c r="HR49" s="200"/>
      <c r="HS49" s="200"/>
      <c r="HT49" s="200"/>
      <c r="HU49" s="200"/>
      <c r="HV49" s="200"/>
      <c r="HW49" s="200"/>
      <c r="HX49" s="200"/>
      <c r="HY49" s="200"/>
      <c r="HZ49" s="200"/>
      <c r="IA49" s="200"/>
      <c r="IB49" s="200"/>
      <c r="IC49" s="200"/>
      <c r="ID49" s="200"/>
      <c r="IE49" s="200"/>
      <c r="IF49" s="200"/>
      <c r="IG49" s="200"/>
      <c r="IH49" s="200"/>
      <c r="II49" s="200"/>
      <c r="IJ49" s="200"/>
      <c r="IK49" s="200"/>
      <c r="IL49" s="200"/>
      <c r="IM49" s="200"/>
      <c r="IN49" s="200"/>
      <c r="IO49" s="200"/>
      <c r="IP49" s="200"/>
      <c r="IQ49" s="200"/>
      <c r="IR49" s="200"/>
      <c r="IS49" s="200"/>
      <c r="IT49" s="200"/>
      <c r="IU49" s="200"/>
      <c r="IV49" s="200"/>
      <c r="IW49" s="200"/>
      <c r="IX49" s="200"/>
      <c r="IY49" s="200"/>
      <c r="IZ49" s="200"/>
      <c r="JA49" s="200"/>
    </row>
    <row r="50" spans="1:261" x14ac:dyDescent="0.2">
      <c r="A50" s="180" t="s">
        <v>409</v>
      </c>
      <c r="B50" s="181" t="s">
        <v>152</v>
      </c>
      <c r="C50" s="181" t="s">
        <v>10</v>
      </c>
      <c r="D50" s="181"/>
      <c r="E50" s="182" t="s">
        <v>410</v>
      </c>
      <c r="F50" s="183" t="s">
        <v>8</v>
      </c>
      <c r="G50" s="182" t="s">
        <v>979</v>
      </c>
      <c r="H50" s="182" t="s">
        <v>23</v>
      </c>
      <c r="I50" s="182" t="s">
        <v>7</v>
      </c>
      <c r="J50" s="181">
        <v>4</v>
      </c>
      <c r="K50" s="184">
        <v>3.05</v>
      </c>
      <c r="L50" s="195"/>
      <c r="M50" s="194"/>
      <c r="N50" s="200"/>
      <c r="O50" s="194">
        <v>92.25</v>
      </c>
      <c r="P50" s="203">
        <f t="shared" si="0"/>
        <v>281.36250000000001</v>
      </c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HI50" s="200"/>
      <c r="HJ50" s="200"/>
      <c r="HK50" s="200"/>
      <c r="HL50" s="200"/>
      <c r="HM50" s="200"/>
      <c r="HN50" s="200"/>
      <c r="HO50" s="200"/>
      <c r="HP50" s="200"/>
      <c r="HQ50" s="200"/>
      <c r="HR50" s="200"/>
      <c r="HS50" s="200"/>
      <c r="HT50" s="200"/>
      <c r="HU50" s="200"/>
      <c r="HV50" s="200"/>
      <c r="HW50" s="200"/>
      <c r="HX50" s="200"/>
      <c r="HY50" s="200"/>
      <c r="HZ50" s="200"/>
      <c r="IA50" s="200"/>
      <c r="IB50" s="200"/>
      <c r="IC50" s="200"/>
      <c r="ID50" s="200"/>
      <c r="IE50" s="200"/>
      <c r="IF50" s="200"/>
      <c r="IG50" s="200"/>
      <c r="IH50" s="200"/>
      <c r="II50" s="200"/>
      <c r="IJ50" s="200"/>
      <c r="IK50" s="200"/>
      <c r="IL50" s="200"/>
      <c r="IM50" s="200"/>
      <c r="IN50" s="200"/>
      <c r="IO50" s="200"/>
      <c r="IP50" s="200"/>
      <c r="IQ50" s="200"/>
      <c r="IR50" s="200"/>
      <c r="IS50" s="200"/>
      <c r="IT50" s="200"/>
      <c r="IU50" s="200"/>
      <c r="IV50" s="200"/>
      <c r="IW50" s="200"/>
      <c r="IX50" s="200"/>
      <c r="IY50" s="200"/>
      <c r="IZ50" s="200"/>
      <c r="JA50" s="200"/>
    </row>
    <row r="51" spans="1:261" x14ac:dyDescent="0.2">
      <c r="A51" s="180" t="s">
        <v>24</v>
      </c>
      <c r="B51" s="181" t="s">
        <v>152</v>
      </c>
      <c r="C51" s="181" t="s">
        <v>197</v>
      </c>
      <c r="D51" s="181"/>
      <c r="E51" s="182">
        <v>6315</v>
      </c>
      <c r="F51" s="183" t="s">
        <v>8</v>
      </c>
      <c r="G51" s="182" t="s">
        <v>25</v>
      </c>
      <c r="H51" s="182" t="s">
        <v>23</v>
      </c>
      <c r="I51" s="182" t="s">
        <v>7</v>
      </c>
      <c r="J51" s="181">
        <v>25</v>
      </c>
      <c r="K51" s="184">
        <v>10.57</v>
      </c>
      <c r="L51" s="195">
        <v>1</v>
      </c>
      <c r="M51" s="194">
        <v>0.38</v>
      </c>
      <c r="N51" s="200"/>
      <c r="O51" s="201">
        <v>91</v>
      </c>
      <c r="P51" s="203">
        <f t="shared" si="0"/>
        <v>961.87</v>
      </c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HI51" s="200"/>
      <c r="HJ51" s="200"/>
      <c r="HK51" s="200"/>
      <c r="HL51" s="200"/>
      <c r="HM51" s="200"/>
      <c r="HN51" s="200"/>
      <c r="HO51" s="200"/>
      <c r="HP51" s="200"/>
      <c r="HQ51" s="200"/>
      <c r="HR51" s="200"/>
      <c r="HS51" s="200"/>
      <c r="HT51" s="200"/>
      <c r="HU51" s="200"/>
      <c r="HV51" s="200"/>
      <c r="HW51" s="200"/>
      <c r="HX51" s="200"/>
      <c r="HY51" s="200"/>
      <c r="HZ51" s="200"/>
      <c r="IA51" s="200"/>
      <c r="IB51" s="200"/>
      <c r="IC51" s="200"/>
      <c r="ID51" s="200"/>
      <c r="IE51" s="200"/>
      <c r="IF51" s="200"/>
      <c r="IG51" s="200"/>
      <c r="IH51" s="200"/>
      <c r="II51" s="200"/>
      <c r="IJ51" s="200"/>
      <c r="IK51" s="200"/>
      <c r="IL51" s="200"/>
      <c r="IM51" s="200"/>
      <c r="IN51" s="200"/>
      <c r="IO51" s="200"/>
      <c r="IP51" s="200"/>
      <c r="IQ51" s="200"/>
      <c r="IR51" s="200"/>
      <c r="IS51" s="200"/>
      <c r="IT51" s="200"/>
      <c r="IU51" s="200"/>
      <c r="IV51" s="200"/>
      <c r="IW51" s="200"/>
      <c r="IX51" s="200"/>
      <c r="IY51" s="200"/>
      <c r="IZ51" s="200"/>
      <c r="JA51" s="200"/>
    </row>
    <row r="52" spans="1:261" x14ac:dyDescent="0.2">
      <c r="A52" s="180" t="s">
        <v>138</v>
      </c>
      <c r="B52" s="181" t="s">
        <v>152</v>
      </c>
      <c r="C52" s="181" t="s">
        <v>67</v>
      </c>
      <c r="D52" s="181"/>
      <c r="E52" s="182">
        <v>6416</v>
      </c>
      <c r="F52" s="183" t="s">
        <v>8</v>
      </c>
      <c r="G52" s="182" t="s">
        <v>981</v>
      </c>
      <c r="H52" s="182" t="s">
        <v>23</v>
      </c>
      <c r="I52" s="182" t="s">
        <v>7</v>
      </c>
      <c r="J52" s="181">
        <v>3</v>
      </c>
      <c r="K52" s="184">
        <v>2.8</v>
      </c>
      <c r="L52" s="195"/>
      <c r="M52" s="194"/>
      <c r="N52" s="200"/>
      <c r="O52" s="201">
        <v>122</v>
      </c>
      <c r="P52" s="203">
        <f t="shared" si="0"/>
        <v>341.59999999999997</v>
      </c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HI52" s="200"/>
      <c r="HJ52" s="200"/>
      <c r="HK52" s="200"/>
      <c r="HL52" s="200"/>
      <c r="HM52" s="200"/>
      <c r="HN52" s="200"/>
      <c r="HO52" s="200"/>
      <c r="HP52" s="200"/>
      <c r="HQ52" s="200"/>
      <c r="HR52" s="200"/>
      <c r="HS52" s="200"/>
      <c r="HT52" s="200"/>
      <c r="HU52" s="200"/>
      <c r="HV52" s="200"/>
      <c r="HW52" s="200"/>
      <c r="HX52" s="200"/>
      <c r="HY52" s="200"/>
      <c r="HZ52" s="200"/>
      <c r="IA52" s="200"/>
      <c r="IB52" s="200"/>
      <c r="IC52" s="200"/>
      <c r="ID52" s="200"/>
      <c r="IE52" s="200"/>
      <c r="IF52" s="200"/>
      <c r="IG52" s="200"/>
      <c r="IH52" s="200"/>
      <c r="II52" s="200"/>
      <c r="IJ52" s="200"/>
      <c r="IK52" s="200"/>
      <c r="IL52" s="200"/>
      <c r="IM52" s="200"/>
      <c r="IN52" s="200"/>
      <c r="IO52" s="200"/>
      <c r="IP52" s="200"/>
      <c r="IQ52" s="200"/>
      <c r="IR52" s="200"/>
      <c r="IS52" s="200"/>
      <c r="IT52" s="200"/>
      <c r="IU52" s="200"/>
      <c r="IV52" s="200"/>
      <c r="IW52" s="200"/>
      <c r="IX52" s="200"/>
      <c r="IY52" s="200"/>
      <c r="IZ52" s="200"/>
      <c r="JA52" s="200"/>
    </row>
    <row r="53" spans="1:261" x14ac:dyDescent="0.2">
      <c r="A53" s="180" t="s">
        <v>138</v>
      </c>
      <c r="B53" s="181" t="s">
        <v>152</v>
      </c>
      <c r="C53" s="181" t="s">
        <v>67</v>
      </c>
      <c r="D53" s="181"/>
      <c r="E53" s="182">
        <v>6416</v>
      </c>
      <c r="F53" s="183" t="s">
        <v>8</v>
      </c>
      <c r="G53" s="182" t="s">
        <v>1115</v>
      </c>
      <c r="H53" s="182" t="s">
        <v>23</v>
      </c>
      <c r="I53" s="182" t="s">
        <v>7</v>
      </c>
      <c r="J53" s="181">
        <v>1</v>
      </c>
      <c r="K53" s="184">
        <v>1.1000000000000001</v>
      </c>
      <c r="L53" s="195"/>
      <c r="M53" s="194"/>
      <c r="N53" s="200"/>
      <c r="O53" s="201">
        <v>122</v>
      </c>
      <c r="P53" s="203">
        <f t="shared" si="0"/>
        <v>134.20000000000002</v>
      </c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HI53" s="200"/>
      <c r="HJ53" s="200"/>
      <c r="HK53" s="200"/>
      <c r="HL53" s="200"/>
      <c r="HM53" s="200"/>
      <c r="HN53" s="200"/>
      <c r="HO53" s="200"/>
      <c r="HP53" s="200"/>
      <c r="HQ53" s="200"/>
      <c r="HR53" s="200"/>
      <c r="HS53" s="200"/>
      <c r="HT53" s="200"/>
      <c r="HU53" s="200"/>
      <c r="HV53" s="200"/>
      <c r="HW53" s="200"/>
      <c r="HX53" s="200"/>
      <c r="HY53" s="200"/>
      <c r="HZ53" s="200"/>
      <c r="IA53" s="200"/>
      <c r="IB53" s="200"/>
      <c r="IC53" s="200"/>
      <c r="ID53" s="200"/>
      <c r="IE53" s="200"/>
      <c r="IF53" s="200"/>
      <c r="IG53" s="200"/>
      <c r="IH53" s="200"/>
      <c r="II53" s="200"/>
      <c r="IJ53" s="200"/>
      <c r="IK53" s="200"/>
      <c r="IL53" s="200"/>
      <c r="IM53" s="200"/>
      <c r="IN53" s="200"/>
      <c r="IO53" s="200"/>
      <c r="IP53" s="200"/>
      <c r="IQ53" s="200"/>
      <c r="IR53" s="200"/>
      <c r="IS53" s="200"/>
      <c r="IT53" s="200"/>
      <c r="IU53" s="200"/>
      <c r="IV53" s="200"/>
      <c r="IW53" s="200"/>
      <c r="IX53" s="200"/>
      <c r="IY53" s="200"/>
      <c r="IZ53" s="200"/>
      <c r="JA53" s="200"/>
    </row>
    <row r="54" spans="1:261" x14ac:dyDescent="0.2">
      <c r="A54" s="180" t="s">
        <v>27</v>
      </c>
      <c r="B54" s="181" t="s">
        <v>152</v>
      </c>
      <c r="C54" s="181" t="s">
        <v>28</v>
      </c>
      <c r="D54" s="181"/>
      <c r="E54" s="182">
        <v>8422</v>
      </c>
      <c r="F54" s="183" t="s">
        <v>8</v>
      </c>
      <c r="G54" s="182" t="s">
        <v>29</v>
      </c>
      <c r="H54" s="182" t="s">
        <v>23</v>
      </c>
      <c r="I54" s="182" t="s">
        <v>7</v>
      </c>
      <c r="J54" s="181">
        <v>4</v>
      </c>
      <c r="K54" s="184">
        <v>4</v>
      </c>
      <c r="L54" s="195"/>
      <c r="M54" s="194"/>
      <c r="N54" s="200"/>
      <c r="O54" s="201">
        <v>91</v>
      </c>
      <c r="P54" s="203">
        <f t="shared" si="0"/>
        <v>364</v>
      </c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HI54" s="200"/>
      <c r="HJ54" s="200"/>
      <c r="HK54" s="200"/>
      <c r="HL54" s="200"/>
      <c r="HM54" s="200"/>
      <c r="HN54" s="200"/>
      <c r="HO54" s="200"/>
      <c r="HP54" s="200"/>
      <c r="HQ54" s="200"/>
      <c r="HR54" s="200"/>
      <c r="HS54" s="200"/>
      <c r="HT54" s="200"/>
      <c r="HU54" s="200"/>
      <c r="HV54" s="200"/>
      <c r="HW54" s="200"/>
      <c r="HX54" s="200"/>
      <c r="HY54" s="200"/>
      <c r="HZ54" s="200"/>
      <c r="IA54" s="200"/>
      <c r="IB54" s="200"/>
      <c r="IC54" s="200"/>
      <c r="ID54" s="200"/>
      <c r="IE54" s="200"/>
      <c r="IF54" s="200"/>
      <c r="IG54" s="200"/>
      <c r="IH54" s="200"/>
      <c r="II54" s="200"/>
      <c r="IJ54" s="200"/>
      <c r="IK54" s="200"/>
      <c r="IL54" s="200"/>
      <c r="IM54" s="200"/>
      <c r="IN54" s="200"/>
      <c r="IO54" s="200"/>
      <c r="IP54" s="200"/>
      <c r="IQ54" s="200"/>
      <c r="IR54" s="200"/>
      <c r="IS54" s="200"/>
      <c r="IT54" s="200"/>
      <c r="IU54" s="200"/>
      <c r="IV54" s="200"/>
      <c r="IW54" s="200"/>
      <c r="IX54" s="200"/>
      <c r="IY54" s="200"/>
      <c r="IZ54" s="200"/>
      <c r="JA54" s="200"/>
    </row>
    <row r="55" spans="1:261" x14ac:dyDescent="0.2">
      <c r="A55" s="180" t="s">
        <v>141</v>
      </c>
      <c r="B55" s="181" t="s">
        <v>152</v>
      </c>
      <c r="C55" s="181" t="s">
        <v>104</v>
      </c>
      <c r="D55" s="181"/>
      <c r="E55" s="193" t="s">
        <v>939</v>
      </c>
      <c r="F55" s="183" t="s">
        <v>8</v>
      </c>
      <c r="G55" s="182" t="s">
        <v>142</v>
      </c>
      <c r="H55" s="182" t="s">
        <v>23</v>
      </c>
      <c r="I55" s="182" t="s">
        <v>7</v>
      </c>
      <c r="J55" s="181">
        <v>1</v>
      </c>
      <c r="K55" s="184">
        <v>0.4</v>
      </c>
      <c r="L55" s="195"/>
      <c r="M55" s="194"/>
      <c r="N55" s="200"/>
      <c r="O55" s="194">
        <v>92.25</v>
      </c>
      <c r="P55" s="203">
        <f t="shared" si="0"/>
        <v>36.9</v>
      </c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HI55" s="200"/>
      <c r="HJ55" s="200"/>
      <c r="HK55" s="200"/>
      <c r="HL55" s="200"/>
      <c r="HM55" s="200"/>
      <c r="HN55" s="200"/>
      <c r="HO55" s="200"/>
      <c r="HP55" s="200"/>
      <c r="HQ55" s="200"/>
      <c r="HR55" s="200"/>
      <c r="HS55" s="200"/>
      <c r="HT55" s="200"/>
      <c r="HU55" s="200"/>
      <c r="HV55" s="200"/>
      <c r="HW55" s="200"/>
      <c r="HX55" s="200"/>
      <c r="HY55" s="200"/>
      <c r="HZ55" s="200"/>
      <c r="IA55" s="200"/>
      <c r="IB55" s="200"/>
      <c r="IC55" s="200"/>
      <c r="ID55" s="200"/>
      <c r="IE55" s="200"/>
      <c r="IF55" s="200"/>
      <c r="IG55" s="200"/>
      <c r="IH55" s="200"/>
      <c r="II55" s="200"/>
      <c r="IJ55" s="200"/>
      <c r="IK55" s="200"/>
      <c r="IL55" s="200"/>
      <c r="IM55" s="200"/>
      <c r="IN55" s="200"/>
      <c r="IO55" s="200"/>
      <c r="IP55" s="200"/>
      <c r="IQ55" s="200"/>
      <c r="IR55" s="200"/>
      <c r="IS55" s="200"/>
      <c r="IT55" s="200"/>
      <c r="IU55" s="200"/>
      <c r="IV55" s="200"/>
      <c r="IW55" s="200"/>
      <c r="IX55" s="200"/>
      <c r="IY55" s="200"/>
      <c r="IZ55" s="200"/>
      <c r="JA55" s="200"/>
    </row>
    <row r="56" spans="1:261" x14ac:dyDescent="0.2">
      <c r="A56" s="180" t="s">
        <v>148</v>
      </c>
      <c r="B56" s="181" t="s">
        <v>152</v>
      </c>
      <c r="C56" s="181" t="s">
        <v>39</v>
      </c>
      <c r="D56" s="181"/>
      <c r="E56" s="190" t="s">
        <v>38</v>
      </c>
      <c r="F56" s="183" t="s">
        <v>8</v>
      </c>
      <c r="G56" s="182" t="s">
        <v>36</v>
      </c>
      <c r="H56" s="182" t="s">
        <v>932</v>
      </c>
      <c r="I56" s="182" t="s">
        <v>7</v>
      </c>
      <c r="J56" s="181">
        <v>2</v>
      </c>
      <c r="K56" s="184">
        <v>1.1499999999999999</v>
      </c>
      <c r="L56" s="195"/>
      <c r="M56" s="194"/>
      <c r="N56" s="200"/>
      <c r="O56" s="194">
        <v>98.25</v>
      </c>
      <c r="P56" s="203">
        <f t="shared" si="0"/>
        <v>112.9875</v>
      </c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HI56" s="200"/>
      <c r="HJ56" s="200"/>
      <c r="HK56" s="200"/>
      <c r="HL56" s="200"/>
      <c r="HM56" s="200"/>
      <c r="HN56" s="200"/>
      <c r="HO56" s="200"/>
      <c r="HP56" s="200"/>
      <c r="HQ56" s="200"/>
      <c r="HR56" s="200"/>
      <c r="HS56" s="200"/>
      <c r="HT56" s="200"/>
      <c r="HU56" s="200"/>
      <c r="HV56" s="200"/>
      <c r="HW56" s="200"/>
      <c r="HX56" s="200"/>
      <c r="HY56" s="200"/>
      <c r="HZ56" s="200"/>
      <c r="IA56" s="200"/>
      <c r="IB56" s="200"/>
      <c r="IC56" s="200"/>
      <c r="ID56" s="200"/>
      <c r="IE56" s="200"/>
      <c r="IF56" s="200"/>
      <c r="IG56" s="200"/>
      <c r="IH56" s="200"/>
      <c r="II56" s="200"/>
      <c r="IJ56" s="200"/>
      <c r="IK56" s="200"/>
      <c r="IL56" s="200"/>
      <c r="IM56" s="200"/>
      <c r="IN56" s="200"/>
      <c r="IO56" s="200"/>
      <c r="IP56" s="200"/>
      <c r="IQ56" s="200"/>
      <c r="IR56" s="200"/>
      <c r="IS56" s="200"/>
      <c r="IT56" s="200"/>
      <c r="IU56" s="200"/>
      <c r="IV56" s="200"/>
      <c r="IW56" s="200"/>
      <c r="IX56" s="200"/>
      <c r="IY56" s="200"/>
      <c r="IZ56" s="200"/>
      <c r="JA56" s="200"/>
    </row>
    <row r="57" spans="1:261" s="191" customFormat="1" x14ac:dyDescent="0.2">
      <c r="A57" s="180" t="s">
        <v>226</v>
      </c>
      <c r="B57" s="181" t="s">
        <v>152</v>
      </c>
      <c r="C57" s="181" t="s">
        <v>196</v>
      </c>
      <c r="D57" s="181"/>
      <c r="E57" s="182" t="s">
        <v>227</v>
      </c>
      <c r="F57" s="183" t="s">
        <v>8</v>
      </c>
      <c r="G57" s="182" t="s">
        <v>936</v>
      </c>
      <c r="H57" s="182" t="s">
        <v>932</v>
      </c>
      <c r="I57" s="182" t="s">
        <v>7</v>
      </c>
      <c r="J57" s="181">
        <v>2</v>
      </c>
      <c r="K57" s="184">
        <v>0.95</v>
      </c>
      <c r="L57" s="195"/>
      <c r="M57" s="194"/>
      <c r="N57" s="200"/>
      <c r="O57" s="194">
        <v>92.25</v>
      </c>
      <c r="P57" s="203">
        <f t="shared" si="0"/>
        <v>87.637500000000003</v>
      </c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HI57" s="200"/>
      <c r="HJ57" s="200"/>
      <c r="HK57" s="200"/>
      <c r="HL57" s="200"/>
      <c r="HM57" s="200"/>
      <c r="HN57" s="200"/>
      <c r="HO57" s="200"/>
      <c r="HP57" s="200"/>
      <c r="HQ57" s="200"/>
      <c r="HR57" s="200"/>
      <c r="HS57" s="200"/>
      <c r="HT57" s="200"/>
      <c r="HU57" s="200"/>
      <c r="HV57" s="200"/>
      <c r="HW57" s="200"/>
      <c r="HX57" s="200"/>
      <c r="HY57" s="200"/>
      <c r="HZ57" s="200"/>
      <c r="IA57" s="200"/>
      <c r="IB57" s="200"/>
      <c r="IC57" s="200"/>
      <c r="ID57" s="200"/>
      <c r="IE57" s="200"/>
      <c r="IF57" s="200"/>
      <c r="IG57" s="200"/>
      <c r="IH57" s="200"/>
      <c r="II57" s="200"/>
      <c r="IJ57" s="200"/>
      <c r="IK57" s="200"/>
      <c r="IL57" s="200"/>
      <c r="IM57" s="200"/>
      <c r="IN57" s="200"/>
      <c r="IO57" s="200"/>
      <c r="IP57" s="200"/>
      <c r="IQ57" s="200"/>
      <c r="IR57" s="200"/>
      <c r="IS57" s="200"/>
      <c r="IT57" s="200"/>
      <c r="IU57" s="200"/>
      <c r="IV57" s="200"/>
      <c r="IW57" s="200"/>
      <c r="IX57" s="200"/>
      <c r="IY57" s="200"/>
      <c r="IZ57" s="200"/>
      <c r="JA57" s="200"/>
    </row>
    <row r="58" spans="1:261" s="191" customFormat="1" x14ac:dyDescent="0.2">
      <c r="A58" s="180" t="s">
        <v>231</v>
      </c>
      <c r="B58" s="181" t="s">
        <v>152</v>
      </c>
      <c r="C58" s="181" t="s">
        <v>232</v>
      </c>
      <c r="D58" s="181"/>
      <c r="E58" s="182" t="s">
        <v>233</v>
      </c>
      <c r="F58" s="183" t="s">
        <v>8</v>
      </c>
      <c r="G58" s="182" t="s">
        <v>33</v>
      </c>
      <c r="H58" s="182" t="s">
        <v>932</v>
      </c>
      <c r="I58" s="182" t="s">
        <v>7</v>
      </c>
      <c r="J58" s="181">
        <v>3</v>
      </c>
      <c r="K58" s="184">
        <v>1.2</v>
      </c>
      <c r="L58" s="195"/>
      <c r="M58" s="194"/>
      <c r="N58" s="200"/>
      <c r="O58" s="201">
        <v>122</v>
      </c>
      <c r="P58" s="203">
        <f t="shared" si="0"/>
        <v>146.4</v>
      </c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HI58" s="200"/>
      <c r="HJ58" s="200"/>
      <c r="HK58" s="200"/>
      <c r="HL58" s="200"/>
      <c r="HM58" s="200"/>
      <c r="HN58" s="200"/>
      <c r="HO58" s="200"/>
      <c r="HP58" s="200"/>
      <c r="HQ58" s="200"/>
      <c r="HR58" s="200"/>
      <c r="HS58" s="200"/>
      <c r="HT58" s="200"/>
      <c r="HU58" s="200"/>
      <c r="HV58" s="200"/>
      <c r="HW58" s="200"/>
      <c r="HX58" s="200"/>
      <c r="HY58" s="200"/>
      <c r="HZ58" s="200"/>
      <c r="IA58" s="200"/>
      <c r="IB58" s="200"/>
      <c r="IC58" s="200"/>
      <c r="ID58" s="200"/>
      <c r="IE58" s="200"/>
      <c r="IF58" s="200"/>
      <c r="IG58" s="200"/>
      <c r="IH58" s="200"/>
      <c r="II58" s="200"/>
      <c r="IJ58" s="200"/>
      <c r="IK58" s="200"/>
      <c r="IL58" s="200"/>
      <c r="IM58" s="200"/>
      <c r="IN58" s="200"/>
      <c r="IO58" s="200"/>
      <c r="IP58" s="200"/>
      <c r="IQ58" s="200"/>
      <c r="IR58" s="200"/>
      <c r="IS58" s="200"/>
      <c r="IT58" s="200"/>
      <c r="IU58" s="200"/>
      <c r="IV58" s="200"/>
      <c r="IW58" s="200"/>
      <c r="IX58" s="200"/>
      <c r="IY58" s="200"/>
      <c r="IZ58" s="200"/>
      <c r="JA58" s="200"/>
    </row>
    <row r="59" spans="1:261" s="191" customFormat="1" x14ac:dyDescent="0.2">
      <c r="A59" s="180" t="s">
        <v>157</v>
      </c>
      <c r="B59" s="181" t="s">
        <v>152</v>
      </c>
      <c r="C59" s="181" t="s">
        <v>335</v>
      </c>
      <c r="D59" s="181"/>
      <c r="E59" s="190" t="s">
        <v>156</v>
      </c>
      <c r="F59" s="183" t="s">
        <v>8</v>
      </c>
      <c r="G59" s="182" t="s">
        <v>91</v>
      </c>
      <c r="H59" s="182" t="s">
        <v>932</v>
      </c>
      <c r="I59" s="182" t="s">
        <v>7</v>
      </c>
      <c r="J59" s="181">
        <v>4</v>
      </c>
      <c r="K59" s="184">
        <v>3</v>
      </c>
      <c r="L59" s="195"/>
      <c r="M59" s="194"/>
      <c r="N59" s="200"/>
      <c r="O59" s="201">
        <v>122</v>
      </c>
      <c r="P59" s="203">
        <f t="shared" si="0"/>
        <v>366</v>
      </c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HI59" s="200"/>
      <c r="HJ59" s="200"/>
      <c r="HK59" s="200"/>
      <c r="HL59" s="200"/>
      <c r="HM59" s="200"/>
      <c r="HN59" s="200"/>
      <c r="HO59" s="200"/>
      <c r="HP59" s="200"/>
      <c r="HQ59" s="200"/>
      <c r="HR59" s="200"/>
      <c r="HS59" s="200"/>
      <c r="HT59" s="200"/>
      <c r="HU59" s="200"/>
      <c r="HV59" s="200"/>
      <c r="HW59" s="200"/>
      <c r="HX59" s="200"/>
      <c r="HY59" s="200"/>
      <c r="HZ59" s="200"/>
      <c r="IA59" s="200"/>
      <c r="IB59" s="200"/>
      <c r="IC59" s="200"/>
      <c r="ID59" s="200"/>
      <c r="IE59" s="200"/>
      <c r="IF59" s="200"/>
      <c r="IG59" s="200"/>
      <c r="IH59" s="200"/>
      <c r="II59" s="200"/>
      <c r="IJ59" s="200"/>
      <c r="IK59" s="200"/>
      <c r="IL59" s="200"/>
      <c r="IM59" s="200"/>
      <c r="IN59" s="200"/>
      <c r="IO59" s="200"/>
      <c r="IP59" s="200"/>
      <c r="IQ59" s="200"/>
      <c r="IR59" s="200"/>
      <c r="IS59" s="200"/>
      <c r="IT59" s="200"/>
      <c r="IU59" s="200"/>
      <c r="IV59" s="200"/>
      <c r="IW59" s="200"/>
      <c r="IX59" s="200"/>
      <c r="IY59" s="200"/>
      <c r="IZ59" s="200"/>
      <c r="JA59" s="200"/>
    </row>
    <row r="60" spans="1:261" s="191" customFormat="1" x14ac:dyDescent="0.2">
      <c r="A60" s="180" t="s">
        <v>165</v>
      </c>
      <c r="B60" s="181" t="s">
        <v>152</v>
      </c>
      <c r="C60" s="181" t="s">
        <v>39</v>
      </c>
      <c r="D60" s="181"/>
      <c r="E60" s="182" t="s">
        <v>40</v>
      </c>
      <c r="F60" s="183" t="s">
        <v>8</v>
      </c>
      <c r="G60" s="182" t="s">
        <v>933</v>
      </c>
      <c r="H60" s="182" t="s">
        <v>932</v>
      </c>
      <c r="I60" s="182" t="s">
        <v>7</v>
      </c>
      <c r="J60" s="181">
        <v>15</v>
      </c>
      <c r="K60" s="184">
        <v>8.75</v>
      </c>
      <c r="L60" s="195">
        <v>1</v>
      </c>
      <c r="M60" s="194">
        <v>0.65</v>
      </c>
      <c r="N60" s="200"/>
      <c r="O60" s="201">
        <v>85.4</v>
      </c>
      <c r="P60" s="203">
        <f t="shared" si="0"/>
        <v>747.25</v>
      </c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HI60" s="200"/>
      <c r="HJ60" s="200"/>
      <c r="HK60" s="200"/>
      <c r="HL60" s="200"/>
      <c r="HM60" s="200"/>
      <c r="HN60" s="200"/>
      <c r="HO60" s="200"/>
      <c r="HP60" s="200"/>
      <c r="HQ60" s="200"/>
      <c r="HR60" s="200"/>
      <c r="HS60" s="200"/>
      <c r="HT60" s="200"/>
      <c r="HU60" s="200"/>
      <c r="HV60" s="200"/>
      <c r="HW60" s="200"/>
      <c r="HX60" s="200"/>
      <c r="HY60" s="200"/>
      <c r="HZ60" s="200"/>
      <c r="IA60" s="200"/>
      <c r="IB60" s="200"/>
      <c r="IC60" s="200"/>
      <c r="ID60" s="200"/>
      <c r="IE60" s="200"/>
      <c r="IF60" s="200"/>
      <c r="IG60" s="200"/>
      <c r="IH60" s="200"/>
      <c r="II60" s="200"/>
      <c r="IJ60" s="200"/>
      <c r="IK60" s="200"/>
      <c r="IL60" s="200"/>
      <c r="IM60" s="200"/>
      <c r="IN60" s="200"/>
      <c r="IO60" s="200"/>
      <c r="IP60" s="200"/>
      <c r="IQ60" s="200"/>
      <c r="IR60" s="200"/>
      <c r="IS60" s="200"/>
      <c r="IT60" s="200"/>
      <c r="IU60" s="200"/>
      <c r="IV60" s="200"/>
      <c r="IW60" s="200"/>
      <c r="IX60" s="200"/>
      <c r="IY60" s="200"/>
      <c r="IZ60" s="200"/>
      <c r="JA60" s="200"/>
    </row>
    <row r="61" spans="1:261" s="191" customFormat="1" x14ac:dyDescent="0.2">
      <c r="A61" s="180" t="s">
        <v>236</v>
      </c>
      <c r="B61" s="181" t="s">
        <v>152</v>
      </c>
      <c r="C61" s="181" t="s">
        <v>237</v>
      </c>
      <c r="D61" s="181"/>
      <c r="E61" s="182" t="s">
        <v>238</v>
      </c>
      <c r="F61" s="183" t="s">
        <v>8</v>
      </c>
      <c r="G61" s="182" t="s">
        <v>239</v>
      </c>
      <c r="H61" s="182" t="s">
        <v>932</v>
      </c>
      <c r="I61" s="182" t="s">
        <v>7</v>
      </c>
      <c r="J61" s="181">
        <v>1</v>
      </c>
      <c r="K61" s="184">
        <v>0.4</v>
      </c>
      <c r="L61" s="195"/>
      <c r="M61" s="194"/>
      <c r="N61" s="200"/>
      <c r="O61" s="194">
        <v>92.25</v>
      </c>
      <c r="P61" s="203">
        <f t="shared" si="0"/>
        <v>36.9</v>
      </c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HI61" s="200"/>
      <c r="HJ61" s="200"/>
      <c r="HK61" s="200"/>
      <c r="HL61" s="200"/>
      <c r="HM61" s="200"/>
      <c r="HN61" s="200"/>
      <c r="HO61" s="200"/>
      <c r="HP61" s="200"/>
      <c r="HQ61" s="200"/>
      <c r="HR61" s="200"/>
      <c r="HS61" s="200"/>
      <c r="HT61" s="200"/>
      <c r="HU61" s="200"/>
      <c r="HV61" s="200"/>
      <c r="HW61" s="200"/>
      <c r="HX61" s="200"/>
      <c r="HY61" s="200"/>
      <c r="HZ61" s="200"/>
      <c r="IA61" s="200"/>
      <c r="IB61" s="200"/>
      <c r="IC61" s="200"/>
      <c r="ID61" s="200"/>
      <c r="IE61" s="200"/>
      <c r="IF61" s="200"/>
      <c r="IG61" s="200"/>
      <c r="IH61" s="200"/>
      <c r="II61" s="200"/>
      <c r="IJ61" s="200"/>
      <c r="IK61" s="200"/>
      <c r="IL61" s="200"/>
      <c r="IM61" s="200"/>
      <c r="IN61" s="200"/>
      <c r="IO61" s="200"/>
      <c r="IP61" s="200"/>
      <c r="IQ61" s="200"/>
      <c r="IR61" s="200"/>
      <c r="IS61" s="200"/>
      <c r="IT61" s="200"/>
      <c r="IU61" s="200"/>
      <c r="IV61" s="200"/>
      <c r="IW61" s="200"/>
      <c r="IX61" s="200"/>
      <c r="IY61" s="200"/>
      <c r="IZ61" s="200"/>
      <c r="JA61" s="200"/>
    </row>
    <row r="62" spans="1:261" s="191" customFormat="1" x14ac:dyDescent="0.2">
      <c r="A62" s="180" t="s">
        <v>382</v>
      </c>
      <c r="B62" s="181" t="s">
        <v>152</v>
      </c>
      <c r="C62" s="181" t="s">
        <v>68</v>
      </c>
      <c r="D62" s="181"/>
      <c r="E62" s="182" t="s">
        <v>383</v>
      </c>
      <c r="F62" s="183" t="s">
        <v>8</v>
      </c>
      <c r="G62" s="182" t="s">
        <v>33</v>
      </c>
      <c r="H62" s="182" t="s">
        <v>932</v>
      </c>
      <c r="I62" s="182" t="s">
        <v>7</v>
      </c>
      <c r="J62" s="181">
        <v>4</v>
      </c>
      <c r="K62" s="184">
        <v>1.2</v>
      </c>
      <c r="L62" s="195"/>
      <c r="M62" s="194"/>
      <c r="N62" s="200"/>
      <c r="O62" s="194">
        <v>92.25</v>
      </c>
      <c r="P62" s="203">
        <f t="shared" si="0"/>
        <v>110.7</v>
      </c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HI62" s="200"/>
      <c r="HJ62" s="200"/>
      <c r="HK62" s="200"/>
      <c r="HL62" s="200"/>
      <c r="HM62" s="200"/>
      <c r="HN62" s="200"/>
      <c r="HO62" s="200"/>
      <c r="HP62" s="200"/>
      <c r="HQ62" s="200"/>
      <c r="HR62" s="200"/>
      <c r="HS62" s="200"/>
      <c r="HT62" s="200"/>
      <c r="HU62" s="200"/>
      <c r="HV62" s="200"/>
      <c r="HW62" s="200"/>
      <c r="HX62" s="200"/>
      <c r="HY62" s="200"/>
      <c r="HZ62" s="200"/>
      <c r="IA62" s="200"/>
      <c r="IB62" s="200"/>
      <c r="IC62" s="200"/>
      <c r="ID62" s="200"/>
      <c r="IE62" s="200"/>
      <c r="IF62" s="200"/>
      <c r="IG62" s="200"/>
      <c r="IH62" s="200"/>
      <c r="II62" s="200"/>
      <c r="IJ62" s="200"/>
      <c r="IK62" s="200"/>
      <c r="IL62" s="200"/>
      <c r="IM62" s="200"/>
      <c r="IN62" s="200"/>
      <c r="IO62" s="200"/>
      <c r="IP62" s="200"/>
      <c r="IQ62" s="200"/>
      <c r="IR62" s="200"/>
      <c r="IS62" s="200"/>
      <c r="IT62" s="200"/>
      <c r="IU62" s="200"/>
      <c r="IV62" s="200"/>
      <c r="IW62" s="200"/>
      <c r="IX62" s="200"/>
      <c r="IY62" s="200"/>
      <c r="IZ62" s="200"/>
      <c r="JA62" s="200"/>
    </row>
    <row r="63" spans="1:261" s="191" customFormat="1" x14ac:dyDescent="0.2">
      <c r="A63" s="180" t="s">
        <v>139</v>
      </c>
      <c r="B63" s="181" t="s">
        <v>152</v>
      </c>
      <c r="C63" s="181" t="s">
        <v>315</v>
      </c>
      <c r="D63" s="181"/>
      <c r="E63" s="182">
        <v>403</v>
      </c>
      <c r="F63" s="183" t="s">
        <v>8</v>
      </c>
      <c r="G63" s="182" t="s">
        <v>1099</v>
      </c>
      <c r="H63" s="182" t="s">
        <v>932</v>
      </c>
      <c r="I63" s="182" t="s">
        <v>7</v>
      </c>
      <c r="J63" s="181">
        <v>19</v>
      </c>
      <c r="K63" s="184">
        <v>4.1500000000000004</v>
      </c>
      <c r="L63" s="195"/>
      <c r="M63" s="194"/>
      <c r="N63" s="200"/>
      <c r="O63" s="201">
        <v>122</v>
      </c>
      <c r="P63" s="203">
        <f t="shared" si="0"/>
        <v>506.30000000000007</v>
      </c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HI63" s="200"/>
      <c r="HJ63" s="200"/>
      <c r="HK63" s="200"/>
      <c r="HL63" s="200"/>
      <c r="HM63" s="200"/>
      <c r="HN63" s="200"/>
      <c r="HO63" s="200"/>
      <c r="HP63" s="200"/>
      <c r="HQ63" s="200"/>
      <c r="HR63" s="200"/>
      <c r="HS63" s="200"/>
      <c r="HT63" s="200"/>
      <c r="HU63" s="200"/>
      <c r="HV63" s="200"/>
      <c r="HW63" s="200"/>
      <c r="HX63" s="200"/>
      <c r="HY63" s="200"/>
      <c r="HZ63" s="200"/>
      <c r="IA63" s="200"/>
      <c r="IB63" s="200"/>
      <c r="IC63" s="200"/>
      <c r="ID63" s="200"/>
      <c r="IE63" s="200"/>
      <c r="IF63" s="200"/>
      <c r="IG63" s="200"/>
      <c r="IH63" s="200"/>
      <c r="II63" s="200"/>
      <c r="IJ63" s="200"/>
      <c r="IK63" s="200"/>
      <c r="IL63" s="200"/>
      <c r="IM63" s="200"/>
      <c r="IN63" s="200"/>
      <c r="IO63" s="200"/>
      <c r="IP63" s="200"/>
      <c r="IQ63" s="200"/>
      <c r="IR63" s="200"/>
      <c r="IS63" s="200"/>
      <c r="IT63" s="200"/>
      <c r="IU63" s="200"/>
      <c r="IV63" s="200"/>
      <c r="IW63" s="200"/>
      <c r="IX63" s="200"/>
      <c r="IY63" s="200"/>
      <c r="IZ63" s="200"/>
      <c r="JA63" s="200"/>
    </row>
    <row r="64" spans="1:261" s="191" customFormat="1" x14ac:dyDescent="0.2">
      <c r="A64" s="180" t="s">
        <v>139</v>
      </c>
      <c r="B64" s="181" t="s">
        <v>152</v>
      </c>
      <c r="C64" s="181" t="s">
        <v>315</v>
      </c>
      <c r="D64" s="181"/>
      <c r="E64" s="182">
        <v>403</v>
      </c>
      <c r="F64" s="183" t="s">
        <v>8</v>
      </c>
      <c r="G64" s="182" t="s">
        <v>1100</v>
      </c>
      <c r="H64" s="182" t="s">
        <v>932</v>
      </c>
      <c r="I64" s="182" t="s">
        <v>7</v>
      </c>
      <c r="J64" s="181">
        <v>2</v>
      </c>
      <c r="K64" s="184">
        <v>1.7</v>
      </c>
      <c r="L64" s="195"/>
      <c r="M64" s="194"/>
      <c r="N64" s="200"/>
      <c r="O64" s="201">
        <v>122</v>
      </c>
      <c r="P64" s="203">
        <f t="shared" si="0"/>
        <v>207.4</v>
      </c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HI64" s="200"/>
      <c r="HJ64" s="200"/>
      <c r="HK64" s="200"/>
      <c r="HL64" s="200"/>
      <c r="HM64" s="200"/>
      <c r="HN64" s="200"/>
      <c r="HO64" s="200"/>
      <c r="HP64" s="200"/>
      <c r="HQ64" s="200"/>
      <c r="HR64" s="200"/>
      <c r="HS64" s="200"/>
      <c r="HT64" s="200"/>
      <c r="HU64" s="200"/>
      <c r="HV64" s="200"/>
      <c r="HW64" s="200"/>
      <c r="HX64" s="200"/>
      <c r="HY64" s="200"/>
      <c r="HZ64" s="200"/>
      <c r="IA64" s="200"/>
      <c r="IB64" s="200"/>
      <c r="IC64" s="200"/>
      <c r="ID64" s="200"/>
      <c r="IE64" s="200"/>
      <c r="IF64" s="200"/>
      <c r="IG64" s="200"/>
      <c r="IH64" s="200"/>
      <c r="II64" s="200"/>
      <c r="IJ64" s="200"/>
      <c r="IK64" s="200"/>
      <c r="IL64" s="200"/>
      <c r="IM64" s="200"/>
      <c r="IN64" s="200"/>
      <c r="IO64" s="200"/>
      <c r="IP64" s="200"/>
      <c r="IQ64" s="200"/>
      <c r="IR64" s="200"/>
      <c r="IS64" s="200"/>
      <c r="IT64" s="200"/>
      <c r="IU64" s="200"/>
      <c r="IV64" s="200"/>
      <c r="IW64" s="200"/>
      <c r="IX64" s="200"/>
      <c r="IY64" s="200"/>
      <c r="IZ64" s="200"/>
      <c r="JA64" s="200"/>
    </row>
    <row r="65" spans="1:261" s="191" customFormat="1" x14ac:dyDescent="0.2">
      <c r="A65" s="180" t="s">
        <v>246</v>
      </c>
      <c r="B65" s="181" t="s">
        <v>152</v>
      </c>
      <c r="C65" s="181" t="s">
        <v>67</v>
      </c>
      <c r="D65" s="181"/>
      <c r="E65" s="182" t="s">
        <v>247</v>
      </c>
      <c r="F65" s="183" t="s">
        <v>8</v>
      </c>
      <c r="G65" s="182" t="s">
        <v>91</v>
      </c>
      <c r="H65" s="182" t="s">
        <v>932</v>
      </c>
      <c r="I65" s="182" t="s">
        <v>7</v>
      </c>
      <c r="J65" s="181">
        <v>4</v>
      </c>
      <c r="K65" s="184">
        <v>2.4</v>
      </c>
      <c r="L65" s="195"/>
      <c r="M65" s="194"/>
      <c r="N65" s="200"/>
      <c r="O65" s="194">
        <v>92.25</v>
      </c>
      <c r="P65" s="203">
        <f t="shared" si="0"/>
        <v>221.4</v>
      </c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HI65" s="200"/>
      <c r="HJ65" s="200"/>
      <c r="HK65" s="200"/>
      <c r="HL65" s="200"/>
      <c r="HM65" s="200"/>
      <c r="HN65" s="200"/>
      <c r="HO65" s="200"/>
      <c r="HP65" s="200"/>
      <c r="HQ65" s="200"/>
      <c r="HR65" s="200"/>
      <c r="HS65" s="200"/>
      <c r="HT65" s="200"/>
      <c r="HU65" s="200"/>
      <c r="HV65" s="200"/>
      <c r="HW65" s="200"/>
      <c r="HX65" s="200"/>
      <c r="HY65" s="200"/>
      <c r="HZ65" s="200"/>
      <c r="IA65" s="200"/>
      <c r="IB65" s="200"/>
      <c r="IC65" s="200"/>
      <c r="ID65" s="200"/>
      <c r="IE65" s="200"/>
      <c r="IF65" s="200"/>
      <c r="IG65" s="200"/>
      <c r="IH65" s="200"/>
      <c r="II65" s="200"/>
      <c r="IJ65" s="200"/>
      <c r="IK65" s="200"/>
      <c r="IL65" s="200"/>
      <c r="IM65" s="200"/>
      <c r="IN65" s="200"/>
      <c r="IO65" s="200"/>
      <c r="IP65" s="200"/>
      <c r="IQ65" s="200"/>
      <c r="IR65" s="200"/>
      <c r="IS65" s="200"/>
      <c r="IT65" s="200"/>
      <c r="IU65" s="200"/>
      <c r="IV65" s="200"/>
      <c r="IW65" s="200"/>
      <c r="IX65" s="200"/>
      <c r="IY65" s="200"/>
      <c r="IZ65" s="200"/>
      <c r="JA65" s="200"/>
    </row>
    <row r="66" spans="1:261" s="191" customFormat="1" x14ac:dyDescent="0.2">
      <c r="A66" s="180" t="s">
        <v>158</v>
      </c>
      <c r="B66" s="181" t="s">
        <v>152</v>
      </c>
      <c r="C66" s="181" t="s">
        <v>71</v>
      </c>
      <c r="D66" s="181"/>
      <c r="E66" s="190" t="s">
        <v>31</v>
      </c>
      <c r="F66" s="183" t="s">
        <v>8</v>
      </c>
      <c r="G66" s="182" t="s">
        <v>32</v>
      </c>
      <c r="H66" s="182" t="s">
        <v>932</v>
      </c>
      <c r="I66" s="182" t="s">
        <v>7</v>
      </c>
      <c r="J66" s="181">
        <v>13</v>
      </c>
      <c r="K66" s="184">
        <v>7.55</v>
      </c>
      <c r="L66" s="195"/>
      <c r="M66" s="194"/>
      <c r="N66" s="200"/>
      <c r="O66" s="201">
        <v>85.4</v>
      </c>
      <c r="P66" s="203">
        <f t="shared" si="0"/>
        <v>644.77</v>
      </c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HI66" s="200"/>
      <c r="HJ66" s="200"/>
      <c r="HK66" s="200"/>
      <c r="HL66" s="200"/>
      <c r="HM66" s="200"/>
      <c r="HN66" s="200"/>
      <c r="HO66" s="200"/>
      <c r="HP66" s="200"/>
      <c r="HQ66" s="200"/>
      <c r="HR66" s="200"/>
      <c r="HS66" s="200"/>
      <c r="HT66" s="200"/>
      <c r="HU66" s="200"/>
      <c r="HV66" s="200"/>
      <c r="HW66" s="200"/>
      <c r="HX66" s="200"/>
      <c r="HY66" s="200"/>
      <c r="HZ66" s="200"/>
      <c r="IA66" s="200"/>
      <c r="IB66" s="200"/>
      <c r="IC66" s="200"/>
      <c r="ID66" s="200"/>
      <c r="IE66" s="200"/>
      <c r="IF66" s="200"/>
      <c r="IG66" s="200"/>
      <c r="IH66" s="200"/>
      <c r="II66" s="200"/>
      <c r="IJ66" s="200"/>
      <c r="IK66" s="200"/>
      <c r="IL66" s="200"/>
      <c r="IM66" s="200"/>
      <c r="IN66" s="200"/>
      <c r="IO66" s="200"/>
      <c r="IP66" s="200"/>
      <c r="IQ66" s="200"/>
      <c r="IR66" s="200"/>
      <c r="IS66" s="200"/>
      <c r="IT66" s="200"/>
      <c r="IU66" s="200"/>
      <c r="IV66" s="200"/>
      <c r="IW66" s="200"/>
      <c r="IX66" s="200"/>
      <c r="IY66" s="200"/>
      <c r="IZ66" s="200"/>
      <c r="JA66" s="200"/>
    </row>
    <row r="67" spans="1:261" s="191" customFormat="1" x14ac:dyDescent="0.2">
      <c r="A67" s="180" t="s">
        <v>244</v>
      </c>
      <c r="B67" s="181" t="s">
        <v>152</v>
      </c>
      <c r="C67" s="181" t="s">
        <v>245</v>
      </c>
      <c r="D67" s="181"/>
      <c r="E67" s="182" t="s">
        <v>92</v>
      </c>
      <c r="F67" s="183" t="s">
        <v>8</v>
      </c>
      <c r="G67" s="182" t="s">
        <v>36</v>
      </c>
      <c r="H67" s="182" t="s">
        <v>932</v>
      </c>
      <c r="I67" s="182" t="s">
        <v>7</v>
      </c>
      <c r="J67" s="181">
        <v>4</v>
      </c>
      <c r="K67" s="184">
        <v>1.78</v>
      </c>
      <c r="L67" s="195">
        <v>1</v>
      </c>
      <c r="M67" s="194">
        <v>0.45</v>
      </c>
      <c r="N67" s="200"/>
      <c r="O67" s="194">
        <v>92.25</v>
      </c>
      <c r="P67" s="203">
        <f t="shared" si="0"/>
        <v>164.20500000000001</v>
      </c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HI67" s="200"/>
      <c r="HJ67" s="200"/>
      <c r="HK67" s="200"/>
      <c r="HL67" s="200"/>
      <c r="HM67" s="200"/>
      <c r="HN67" s="200"/>
      <c r="HO67" s="200"/>
      <c r="HP67" s="200"/>
      <c r="HQ67" s="200"/>
      <c r="HR67" s="200"/>
      <c r="HS67" s="200"/>
      <c r="HT67" s="200"/>
      <c r="HU67" s="200"/>
      <c r="HV67" s="200"/>
      <c r="HW67" s="200"/>
      <c r="HX67" s="200"/>
      <c r="HY67" s="200"/>
      <c r="HZ67" s="200"/>
      <c r="IA67" s="200"/>
      <c r="IB67" s="200"/>
      <c r="IC67" s="200"/>
      <c r="ID67" s="200"/>
      <c r="IE67" s="200"/>
      <c r="IF67" s="200"/>
      <c r="IG67" s="200"/>
      <c r="IH67" s="200"/>
      <c r="II67" s="200"/>
      <c r="IJ67" s="200"/>
      <c r="IK67" s="200"/>
      <c r="IL67" s="200"/>
      <c r="IM67" s="200"/>
      <c r="IN67" s="200"/>
      <c r="IO67" s="200"/>
      <c r="IP67" s="200"/>
      <c r="IQ67" s="200"/>
      <c r="IR67" s="200"/>
      <c r="IS67" s="200"/>
      <c r="IT67" s="200"/>
      <c r="IU67" s="200"/>
      <c r="IV67" s="200"/>
      <c r="IW67" s="200"/>
      <c r="IX67" s="200"/>
      <c r="IY67" s="200"/>
      <c r="IZ67" s="200"/>
      <c r="JA67" s="200"/>
    </row>
    <row r="68" spans="1:261" s="191" customFormat="1" x14ac:dyDescent="0.2">
      <c r="A68" s="180" t="s">
        <v>248</v>
      </c>
      <c r="B68" s="181" t="s">
        <v>152</v>
      </c>
      <c r="C68" s="181" t="s">
        <v>34</v>
      </c>
      <c r="D68" s="181"/>
      <c r="E68" s="182" t="s">
        <v>35</v>
      </c>
      <c r="F68" s="183" t="s">
        <v>8</v>
      </c>
      <c r="G68" s="182" t="s">
        <v>33</v>
      </c>
      <c r="H68" s="182" t="s">
        <v>932</v>
      </c>
      <c r="I68" s="182" t="s">
        <v>7</v>
      </c>
      <c r="J68" s="181">
        <v>2</v>
      </c>
      <c r="K68" s="184">
        <v>1.3</v>
      </c>
      <c r="L68" s="195"/>
      <c r="M68" s="194"/>
      <c r="N68" s="200"/>
      <c r="O68" s="194">
        <v>98.4</v>
      </c>
      <c r="P68" s="203">
        <f t="shared" si="0"/>
        <v>127.92000000000002</v>
      </c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HI68" s="200"/>
      <c r="HJ68" s="200"/>
      <c r="HK68" s="200"/>
      <c r="HL68" s="200"/>
      <c r="HM68" s="200"/>
      <c r="HN68" s="200"/>
      <c r="HO68" s="200"/>
      <c r="HP68" s="200"/>
      <c r="HQ68" s="200"/>
      <c r="HR68" s="200"/>
      <c r="HS68" s="200"/>
      <c r="HT68" s="200"/>
      <c r="HU68" s="200"/>
      <c r="HV68" s="200"/>
      <c r="HW68" s="200"/>
      <c r="HX68" s="200"/>
      <c r="HY68" s="200"/>
      <c r="HZ68" s="200"/>
      <c r="IA68" s="200"/>
      <c r="IB68" s="200"/>
      <c r="IC68" s="200"/>
      <c r="ID68" s="200"/>
      <c r="IE68" s="200"/>
      <c r="IF68" s="200"/>
      <c r="IG68" s="200"/>
      <c r="IH68" s="200"/>
      <c r="II68" s="200"/>
      <c r="IJ68" s="200"/>
      <c r="IK68" s="200"/>
      <c r="IL68" s="200"/>
      <c r="IM68" s="200"/>
      <c r="IN68" s="200"/>
      <c r="IO68" s="200"/>
      <c r="IP68" s="200"/>
      <c r="IQ68" s="200"/>
      <c r="IR68" s="200"/>
      <c r="IS68" s="200"/>
      <c r="IT68" s="200"/>
      <c r="IU68" s="200"/>
      <c r="IV68" s="200"/>
      <c r="IW68" s="200"/>
      <c r="IX68" s="200"/>
      <c r="IY68" s="200"/>
      <c r="IZ68" s="200"/>
      <c r="JA68" s="200"/>
    </row>
    <row r="69" spans="1:261" s="191" customFormat="1" x14ac:dyDescent="0.2">
      <c r="A69" s="180" t="s">
        <v>248</v>
      </c>
      <c r="B69" s="181" t="s">
        <v>152</v>
      </c>
      <c r="C69" s="181" t="s">
        <v>34</v>
      </c>
      <c r="D69" s="181"/>
      <c r="E69" s="182" t="s">
        <v>35</v>
      </c>
      <c r="F69" s="183" t="s">
        <v>8</v>
      </c>
      <c r="G69" s="182" t="s">
        <v>935</v>
      </c>
      <c r="H69" s="182" t="s">
        <v>932</v>
      </c>
      <c r="I69" s="182" t="s">
        <v>7</v>
      </c>
      <c r="J69" s="181">
        <v>4</v>
      </c>
      <c r="K69" s="184">
        <v>4.0999999999999996</v>
      </c>
      <c r="L69" s="195"/>
      <c r="M69" s="194"/>
      <c r="N69" s="200"/>
      <c r="O69" s="194">
        <v>98.4</v>
      </c>
      <c r="P69" s="203">
        <f t="shared" si="0"/>
        <v>403.44</v>
      </c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HI69" s="200"/>
      <c r="HJ69" s="200"/>
      <c r="HK69" s="200"/>
      <c r="HL69" s="200"/>
      <c r="HM69" s="200"/>
      <c r="HN69" s="200"/>
      <c r="HO69" s="200"/>
      <c r="HP69" s="200"/>
      <c r="HQ69" s="200"/>
      <c r="HR69" s="200"/>
      <c r="HS69" s="200"/>
      <c r="HT69" s="200"/>
      <c r="HU69" s="200"/>
      <c r="HV69" s="200"/>
      <c r="HW69" s="200"/>
      <c r="HX69" s="200"/>
      <c r="HY69" s="200"/>
      <c r="HZ69" s="200"/>
      <c r="IA69" s="200"/>
      <c r="IB69" s="200"/>
      <c r="IC69" s="200"/>
      <c r="ID69" s="200"/>
      <c r="IE69" s="200"/>
      <c r="IF69" s="200"/>
      <c r="IG69" s="200"/>
      <c r="IH69" s="200"/>
      <c r="II69" s="200"/>
      <c r="IJ69" s="200"/>
      <c r="IK69" s="200"/>
      <c r="IL69" s="200"/>
      <c r="IM69" s="200"/>
      <c r="IN69" s="200"/>
      <c r="IO69" s="200"/>
      <c r="IP69" s="200"/>
      <c r="IQ69" s="200"/>
      <c r="IR69" s="200"/>
      <c r="IS69" s="200"/>
      <c r="IT69" s="200"/>
      <c r="IU69" s="200"/>
      <c r="IV69" s="200"/>
      <c r="IW69" s="200"/>
      <c r="IX69" s="200"/>
      <c r="IY69" s="200"/>
      <c r="IZ69" s="200"/>
      <c r="JA69" s="200"/>
    </row>
    <row r="70" spans="1:261" s="191" customFormat="1" x14ac:dyDescent="0.2">
      <c r="A70" s="180" t="s">
        <v>228</v>
      </c>
      <c r="B70" s="181" t="s">
        <v>152</v>
      </c>
      <c r="C70" s="181" t="s">
        <v>34</v>
      </c>
      <c r="D70" s="181"/>
      <c r="E70" s="182" t="s">
        <v>229</v>
      </c>
      <c r="F70" s="183" t="s">
        <v>8</v>
      </c>
      <c r="G70" s="182" t="s">
        <v>414</v>
      </c>
      <c r="H70" s="182" t="s">
        <v>932</v>
      </c>
      <c r="I70" s="182" t="s">
        <v>7</v>
      </c>
      <c r="J70" s="181">
        <v>3</v>
      </c>
      <c r="K70" s="184">
        <v>2.15</v>
      </c>
      <c r="L70" s="195"/>
      <c r="M70" s="194"/>
      <c r="N70" s="200"/>
      <c r="O70" s="201">
        <v>122</v>
      </c>
      <c r="P70" s="203">
        <f t="shared" si="0"/>
        <v>262.3</v>
      </c>
      <c r="Q70" s="200"/>
      <c r="R70" s="200"/>
      <c r="S70" s="200"/>
      <c r="T70" s="200"/>
      <c r="U70" s="200"/>
      <c r="V70" s="200"/>
      <c r="W70" s="200"/>
      <c r="X70" s="200"/>
      <c r="Y70" s="200"/>
      <c r="Z70" s="200"/>
      <c r="AA70" s="200"/>
      <c r="HI70" s="200"/>
      <c r="HJ70" s="200"/>
      <c r="HK70" s="200"/>
      <c r="HL70" s="200"/>
      <c r="HM70" s="200"/>
      <c r="HN70" s="200"/>
      <c r="HO70" s="200"/>
      <c r="HP70" s="200"/>
      <c r="HQ70" s="200"/>
      <c r="HR70" s="200"/>
      <c r="HS70" s="200"/>
      <c r="HT70" s="200"/>
      <c r="HU70" s="200"/>
      <c r="HV70" s="200"/>
      <c r="HW70" s="200"/>
      <c r="HX70" s="200"/>
      <c r="HY70" s="200"/>
      <c r="HZ70" s="200"/>
      <c r="IA70" s="200"/>
      <c r="IB70" s="200"/>
      <c r="IC70" s="200"/>
      <c r="ID70" s="200"/>
      <c r="IE70" s="200"/>
      <c r="IF70" s="200"/>
      <c r="IG70" s="200"/>
      <c r="IH70" s="200"/>
      <c r="II70" s="200"/>
      <c r="IJ70" s="200"/>
      <c r="IK70" s="200"/>
      <c r="IL70" s="200"/>
      <c r="IM70" s="200"/>
      <c r="IN70" s="200"/>
      <c r="IO70" s="200"/>
      <c r="IP70" s="200"/>
      <c r="IQ70" s="200"/>
      <c r="IR70" s="200"/>
      <c r="IS70" s="200"/>
      <c r="IT70" s="200"/>
      <c r="IU70" s="200"/>
      <c r="IV70" s="200"/>
      <c r="IW70" s="200"/>
      <c r="IX70" s="200"/>
      <c r="IY70" s="200"/>
      <c r="IZ70" s="200"/>
      <c r="JA70" s="200"/>
    </row>
    <row r="71" spans="1:261" s="191" customFormat="1" x14ac:dyDescent="0.2">
      <c r="A71" s="180" t="s">
        <v>164</v>
      </c>
      <c r="B71" s="181" t="s">
        <v>152</v>
      </c>
      <c r="C71" s="181" t="s">
        <v>54</v>
      </c>
      <c r="D71" s="181"/>
      <c r="E71" s="182" t="s">
        <v>46</v>
      </c>
      <c r="F71" s="183" t="s">
        <v>8</v>
      </c>
      <c r="G71" s="182" t="s">
        <v>36</v>
      </c>
      <c r="H71" s="182" t="s">
        <v>932</v>
      </c>
      <c r="I71" s="182" t="s">
        <v>7</v>
      </c>
      <c r="J71" s="181">
        <v>6</v>
      </c>
      <c r="K71" s="184">
        <v>2.6</v>
      </c>
      <c r="L71" s="195"/>
      <c r="M71" s="194"/>
      <c r="N71" s="200"/>
      <c r="O71" s="194">
        <v>93.4</v>
      </c>
      <c r="P71" s="203">
        <f t="shared" si="0"/>
        <v>242.84000000000003</v>
      </c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HI71" s="200"/>
      <c r="HJ71" s="200"/>
      <c r="HK71" s="200"/>
      <c r="HL71" s="200"/>
      <c r="HM71" s="200"/>
      <c r="HN71" s="200"/>
      <c r="HO71" s="200"/>
      <c r="HP71" s="200"/>
      <c r="HQ71" s="200"/>
      <c r="HR71" s="200"/>
      <c r="HS71" s="200"/>
      <c r="HT71" s="200"/>
      <c r="HU71" s="200"/>
      <c r="HV71" s="200"/>
      <c r="HW71" s="200"/>
      <c r="HX71" s="200"/>
      <c r="HY71" s="200"/>
      <c r="HZ71" s="200"/>
      <c r="IA71" s="200"/>
      <c r="IB71" s="200"/>
      <c r="IC71" s="200"/>
      <c r="ID71" s="200"/>
      <c r="IE71" s="200"/>
      <c r="IF71" s="200"/>
      <c r="IG71" s="200"/>
      <c r="IH71" s="200"/>
      <c r="II71" s="200"/>
      <c r="IJ71" s="200"/>
      <c r="IK71" s="200"/>
      <c r="IL71" s="200"/>
      <c r="IM71" s="200"/>
      <c r="IN71" s="200"/>
      <c r="IO71" s="200"/>
      <c r="IP71" s="200"/>
      <c r="IQ71" s="200"/>
      <c r="IR71" s="200"/>
      <c r="IS71" s="200"/>
      <c r="IT71" s="200"/>
      <c r="IU71" s="200"/>
      <c r="IV71" s="200"/>
      <c r="IW71" s="200"/>
      <c r="IX71" s="200"/>
      <c r="IY71" s="200"/>
      <c r="IZ71" s="200"/>
      <c r="JA71" s="200"/>
    </row>
    <row r="72" spans="1:261" x14ac:dyDescent="0.2">
      <c r="A72" s="180" t="s">
        <v>218</v>
      </c>
      <c r="B72" s="181" t="s">
        <v>152</v>
      </c>
      <c r="C72" s="181" t="s">
        <v>43</v>
      </c>
      <c r="D72" s="181"/>
      <c r="E72" s="182" t="s">
        <v>219</v>
      </c>
      <c r="F72" s="183" t="s">
        <v>8</v>
      </c>
      <c r="G72" s="182" t="s">
        <v>220</v>
      </c>
      <c r="H72" s="182" t="s">
        <v>23</v>
      </c>
      <c r="I72" s="182" t="s">
        <v>7</v>
      </c>
      <c r="J72" s="181">
        <v>1</v>
      </c>
      <c r="K72" s="184">
        <v>0.35</v>
      </c>
      <c r="L72" s="195"/>
      <c r="M72" s="194"/>
      <c r="N72" s="200"/>
      <c r="O72" s="194">
        <v>92.25</v>
      </c>
      <c r="P72" s="203">
        <f t="shared" ref="P72:P135" si="1">K72*O72</f>
        <v>32.287500000000001</v>
      </c>
      <c r="Q72" s="200"/>
      <c r="R72" s="200"/>
      <c r="S72" s="200"/>
      <c r="T72" s="200"/>
      <c r="U72" s="200"/>
      <c r="V72" s="200"/>
      <c r="W72" s="200"/>
      <c r="X72" s="200"/>
      <c r="Y72" s="200"/>
      <c r="Z72" s="200"/>
      <c r="AA72" s="200"/>
      <c r="HI72" s="200"/>
      <c r="HJ72" s="200"/>
      <c r="HK72" s="200"/>
      <c r="HL72" s="200"/>
      <c r="HM72" s="200"/>
      <c r="HN72" s="200"/>
      <c r="HO72" s="200"/>
      <c r="HP72" s="200"/>
      <c r="HQ72" s="200"/>
      <c r="HR72" s="200"/>
      <c r="HS72" s="200"/>
      <c r="HT72" s="200"/>
      <c r="HU72" s="200"/>
      <c r="HV72" s="200"/>
      <c r="HW72" s="200"/>
      <c r="HX72" s="200"/>
      <c r="HY72" s="200"/>
      <c r="HZ72" s="200"/>
      <c r="IA72" s="200"/>
      <c r="IB72" s="200"/>
      <c r="IC72" s="200"/>
      <c r="ID72" s="200"/>
      <c r="IE72" s="200"/>
      <c r="IF72" s="200"/>
      <c r="IG72" s="200"/>
      <c r="IH72" s="200"/>
      <c r="II72" s="200"/>
      <c r="IJ72" s="200"/>
      <c r="IK72" s="200"/>
      <c r="IL72" s="200"/>
      <c r="IM72" s="200"/>
      <c r="IN72" s="200"/>
      <c r="IO72" s="200"/>
      <c r="IP72" s="200"/>
      <c r="IQ72" s="200"/>
      <c r="IR72" s="200"/>
      <c r="IS72" s="200"/>
      <c r="IT72" s="200"/>
      <c r="IU72" s="200"/>
      <c r="IV72" s="200"/>
      <c r="IW72" s="200"/>
      <c r="IX72" s="200"/>
      <c r="IY72" s="200"/>
      <c r="IZ72" s="200"/>
      <c r="JA72" s="200"/>
    </row>
    <row r="73" spans="1:261" x14ac:dyDescent="0.2">
      <c r="A73" s="185" t="s">
        <v>402</v>
      </c>
      <c r="B73" s="186" t="s">
        <v>152</v>
      </c>
      <c r="C73" s="186" t="s">
        <v>912</v>
      </c>
      <c r="D73" s="186"/>
      <c r="E73" s="187">
        <v>4932</v>
      </c>
      <c r="F73" s="188" t="s">
        <v>8</v>
      </c>
      <c r="G73" s="187" t="s">
        <v>403</v>
      </c>
      <c r="H73" s="187" t="s">
        <v>23</v>
      </c>
      <c r="I73" s="187" t="s">
        <v>7</v>
      </c>
      <c r="J73" s="186">
        <v>4</v>
      </c>
      <c r="K73" s="189">
        <v>1.3</v>
      </c>
      <c r="L73" s="195"/>
      <c r="M73" s="194"/>
      <c r="N73" s="200"/>
      <c r="O73" s="201">
        <v>95</v>
      </c>
      <c r="P73" s="203">
        <f t="shared" si="1"/>
        <v>123.5</v>
      </c>
      <c r="Q73" s="200"/>
      <c r="R73" s="200"/>
      <c r="S73" s="200"/>
      <c r="T73" s="200"/>
      <c r="U73" s="200"/>
      <c r="V73" s="200"/>
      <c r="W73" s="200"/>
      <c r="X73" s="200"/>
      <c r="Y73" s="200"/>
      <c r="Z73" s="200"/>
      <c r="AA73" s="200"/>
      <c r="HI73" s="200"/>
      <c r="HJ73" s="200"/>
      <c r="HK73" s="200"/>
      <c r="HL73" s="200"/>
      <c r="HM73" s="200"/>
      <c r="HN73" s="200"/>
      <c r="HO73" s="200"/>
      <c r="HP73" s="200"/>
      <c r="HQ73" s="200"/>
      <c r="HR73" s="200"/>
      <c r="HS73" s="200"/>
      <c r="HT73" s="200"/>
      <c r="HU73" s="200"/>
      <c r="HV73" s="200"/>
      <c r="HW73" s="200"/>
      <c r="HX73" s="200"/>
      <c r="HY73" s="200"/>
      <c r="HZ73" s="200"/>
      <c r="IA73" s="200"/>
      <c r="IB73" s="200"/>
      <c r="IC73" s="200"/>
      <c r="ID73" s="200"/>
      <c r="IE73" s="200"/>
      <c r="IF73" s="200"/>
      <c r="IG73" s="200"/>
      <c r="IH73" s="200"/>
      <c r="II73" s="200"/>
      <c r="IJ73" s="200"/>
      <c r="IK73" s="200"/>
      <c r="IL73" s="200"/>
      <c r="IM73" s="200"/>
      <c r="IN73" s="200"/>
      <c r="IO73" s="200"/>
      <c r="IP73" s="200"/>
      <c r="IQ73" s="200"/>
      <c r="IR73" s="200"/>
      <c r="IS73" s="200"/>
      <c r="IT73" s="200"/>
      <c r="IU73" s="200"/>
      <c r="IV73" s="200"/>
      <c r="IW73" s="200"/>
      <c r="IX73" s="200"/>
      <c r="IY73" s="200"/>
      <c r="IZ73" s="200"/>
      <c r="JA73" s="200"/>
    </row>
    <row r="74" spans="1:261" x14ac:dyDescent="0.2">
      <c r="A74" s="180" t="s">
        <v>48</v>
      </c>
      <c r="B74" s="181" t="s">
        <v>152</v>
      </c>
      <c r="C74" s="181" t="s">
        <v>43</v>
      </c>
      <c r="D74" s="181"/>
      <c r="E74" s="182" t="s">
        <v>49</v>
      </c>
      <c r="F74" s="183" t="s">
        <v>8</v>
      </c>
      <c r="G74" s="182">
        <v>267735</v>
      </c>
      <c r="H74" s="182" t="s">
        <v>23</v>
      </c>
      <c r="I74" s="182" t="s">
        <v>7</v>
      </c>
      <c r="J74" s="181">
        <v>1</v>
      </c>
      <c r="K74" s="184">
        <v>1.05</v>
      </c>
      <c r="L74" s="195"/>
      <c r="M74" s="194"/>
      <c r="N74" s="200"/>
      <c r="O74" s="201">
        <v>95</v>
      </c>
      <c r="P74" s="203">
        <f t="shared" si="1"/>
        <v>99.75</v>
      </c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HI74" s="200"/>
      <c r="HJ74" s="200"/>
      <c r="HK74" s="200"/>
      <c r="HL74" s="200"/>
      <c r="HM74" s="200"/>
      <c r="HN74" s="200"/>
      <c r="HO74" s="200"/>
      <c r="HP74" s="200"/>
      <c r="HQ74" s="200"/>
      <c r="HR74" s="200"/>
      <c r="HS74" s="200"/>
      <c r="HT74" s="200"/>
      <c r="HU74" s="200"/>
      <c r="HV74" s="200"/>
      <c r="HW74" s="200"/>
      <c r="HX74" s="200"/>
      <c r="HY74" s="200"/>
      <c r="HZ74" s="200"/>
      <c r="IA74" s="200"/>
      <c r="IB74" s="200"/>
      <c r="IC74" s="200"/>
      <c r="ID74" s="200"/>
      <c r="IE74" s="200"/>
      <c r="IF74" s="200"/>
      <c r="IG74" s="200"/>
      <c r="IH74" s="200"/>
      <c r="II74" s="200"/>
      <c r="IJ74" s="200"/>
      <c r="IK74" s="200"/>
      <c r="IL74" s="200"/>
      <c r="IM74" s="200"/>
      <c r="IN74" s="200"/>
      <c r="IO74" s="200"/>
      <c r="IP74" s="200"/>
      <c r="IQ74" s="200"/>
      <c r="IR74" s="200"/>
      <c r="IS74" s="200"/>
      <c r="IT74" s="200"/>
      <c r="IU74" s="200"/>
      <c r="IV74" s="200"/>
      <c r="IW74" s="200"/>
      <c r="IX74" s="200"/>
      <c r="IY74" s="200"/>
      <c r="IZ74" s="200"/>
      <c r="JA74" s="200"/>
    </row>
    <row r="75" spans="1:261" x14ac:dyDescent="0.2">
      <c r="A75" s="180" t="s">
        <v>222</v>
      </c>
      <c r="B75" s="181" t="s">
        <v>152</v>
      </c>
      <c r="C75" s="181" t="s">
        <v>67</v>
      </c>
      <c r="D75" s="181"/>
      <c r="E75" s="182" t="s">
        <v>223</v>
      </c>
      <c r="F75" s="183" t="s">
        <v>8</v>
      </c>
      <c r="G75" s="182">
        <v>279846</v>
      </c>
      <c r="H75" s="182" t="s">
        <v>23</v>
      </c>
      <c r="I75" s="182" t="s">
        <v>7</v>
      </c>
      <c r="J75" s="181">
        <v>1</v>
      </c>
      <c r="K75" s="184">
        <v>1.05</v>
      </c>
      <c r="L75" s="195"/>
      <c r="M75" s="194"/>
      <c r="N75" s="200"/>
      <c r="O75" s="201">
        <v>95</v>
      </c>
      <c r="P75" s="203">
        <f t="shared" si="1"/>
        <v>99.75</v>
      </c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HI75" s="200"/>
      <c r="HJ75" s="200"/>
      <c r="HK75" s="200"/>
      <c r="HL75" s="200"/>
      <c r="HM75" s="200"/>
      <c r="HN75" s="200"/>
      <c r="HO75" s="200"/>
      <c r="HP75" s="200"/>
      <c r="HQ75" s="200"/>
      <c r="HR75" s="200"/>
      <c r="HS75" s="200"/>
      <c r="HT75" s="200"/>
      <c r="HU75" s="200"/>
      <c r="HV75" s="200"/>
      <c r="HW75" s="200"/>
      <c r="HX75" s="200"/>
      <c r="HY75" s="200"/>
      <c r="HZ75" s="200"/>
      <c r="IA75" s="200"/>
      <c r="IB75" s="200"/>
      <c r="IC75" s="200"/>
      <c r="ID75" s="200"/>
      <c r="IE75" s="200"/>
      <c r="IF75" s="200"/>
      <c r="IG75" s="200"/>
      <c r="IH75" s="200"/>
      <c r="II75" s="200"/>
      <c r="IJ75" s="200"/>
      <c r="IK75" s="200"/>
      <c r="IL75" s="200"/>
      <c r="IM75" s="200"/>
      <c r="IN75" s="200"/>
      <c r="IO75" s="200"/>
      <c r="IP75" s="200"/>
      <c r="IQ75" s="200"/>
      <c r="IR75" s="200"/>
      <c r="IS75" s="200"/>
      <c r="IT75" s="200"/>
      <c r="IU75" s="200"/>
      <c r="IV75" s="200"/>
      <c r="IW75" s="200"/>
      <c r="IX75" s="200"/>
      <c r="IY75" s="200"/>
      <c r="IZ75" s="200"/>
      <c r="JA75" s="200"/>
    </row>
    <row r="76" spans="1:261" x14ac:dyDescent="0.2">
      <c r="A76" s="180" t="s">
        <v>63</v>
      </c>
      <c r="B76" s="181" t="s">
        <v>152</v>
      </c>
      <c r="C76" s="181" t="s">
        <v>196</v>
      </c>
      <c r="D76" s="181"/>
      <c r="E76" s="182" t="s">
        <v>201</v>
      </c>
      <c r="F76" s="183" t="s">
        <v>8</v>
      </c>
      <c r="G76" s="182" t="s">
        <v>125</v>
      </c>
      <c r="H76" s="182" t="s">
        <v>23</v>
      </c>
      <c r="I76" s="182" t="s">
        <v>7</v>
      </c>
      <c r="J76" s="181">
        <v>54</v>
      </c>
      <c r="K76" s="184">
        <v>24.4</v>
      </c>
      <c r="L76" s="195"/>
      <c r="M76" s="194"/>
      <c r="N76" s="200"/>
      <c r="O76" s="201">
        <v>91</v>
      </c>
      <c r="P76" s="203">
        <f t="shared" si="1"/>
        <v>2220.4</v>
      </c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HI76" s="200"/>
      <c r="HJ76" s="200"/>
      <c r="HK76" s="200"/>
      <c r="HL76" s="200"/>
      <c r="HM76" s="200"/>
      <c r="HN76" s="200"/>
      <c r="HO76" s="200"/>
      <c r="HP76" s="200"/>
      <c r="HQ76" s="200"/>
      <c r="HR76" s="200"/>
      <c r="HS76" s="200"/>
      <c r="HT76" s="200"/>
      <c r="HU76" s="200"/>
      <c r="HV76" s="200"/>
      <c r="HW76" s="200"/>
      <c r="HX76" s="200"/>
      <c r="HY76" s="200"/>
      <c r="HZ76" s="200"/>
      <c r="IA76" s="200"/>
      <c r="IB76" s="200"/>
      <c r="IC76" s="200"/>
      <c r="ID76" s="200"/>
      <c r="IE76" s="200"/>
      <c r="IF76" s="200"/>
      <c r="IG76" s="200"/>
      <c r="IH76" s="200"/>
      <c r="II76" s="200"/>
      <c r="IJ76" s="200"/>
      <c r="IK76" s="200"/>
      <c r="IL76" s="200"/>
      <c r="IM76" s="200"/>
      <c r="IN76" s="200"/>
      <c r="IO76" s="200"/>
      <c r="IP76" s="200"/>
      <c r="IQ76" s="200"/>
      <c r="IR76" s="200"/>
      <c r="IS76" s="200"/>
      <c r="IT76" s="200"/>
      <c r="IU76" s="200"/>
      <c r="IV76" s="200"/>
      <c r="IW76" s="200"/>
      <c r="IX76" s="200"/>
      <c r="IY76" s="200"/>
      <c r="IZ76" s="200"/>
      <c r="JA76" s="200"/>
    </row>
    <row r="77" spans="1:261" s="191" customFormat="1" x14ac:dyDescent="0.2">
      <c r="A77" s="180" t="s">
        <v>64</v>
      </c>
      <c r="B77" s="181" t="s">
        <v>152</v>
      </c>
      <c r="C77" s="181" t="s">
        <v>102</v>
      </c>
      <c r="D77" s="181"/>
      <c r="E77" s="182" t="s">
        <v>186</v>
      </c>
      <c r="F77" s="183" t="s">
        <v>8</v>
      </c>
      <c r="G77" s="182" t="s">
        <v>126</v>
      </c>
      <c r="H77" s="182" t="s">
        <v>23</v>
      </c>
      <c r="I77" s="182" t="s">
        <v>7</v>
      </c>
      <c r="J77" s="181">
        <v>21</v>
      </c>
      <c r="K77" s="184">
        <v>3.8</v>
      </c>
      <c r="L77" s="195"/>
      <c r="M77" s="194"/>
      <c r="N77" s="200"/>
      <c r="O77" s="201">
        <v>91</v>
      </c>
      <c r="P77" s="203">
        <f t="shared" si="1"/>
        <v>345.8</v>
      </c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HI77" s="200"/>
      <c r="HJ77" s="200"/>
      <c r="HK77" s="200"/>
      <c r="HL77" s="200"/>
      <c r="HM77" s="200"/>
      <c r="HN77" s="200"/>
      <c r="HO77" s="200"/>
      <c r="HP77" s="200"/>
      <c r="HQ77" s="200"/>
      <c r="HR77" s="200"/>
      <c r="HS77" s="200"/>
      <c r="HT77" s="200"/>
      <c r="HU77" s="200"/>
      <c r="HV77" s="200"/>
      <c r="HW77" s="200"/>
      <c r="HX77" s="200"/>
      <c r="HY77" s="200"/>
      <c r="HZ77" s="200"/>
      <c r="IA77" s="200"/>
      <c r="IB77" s="200"/>
      <c r="IC77" s="200"/>
      <c r="ID77" s="200"/>
      <c r="IE77" s="200"/>
      <c r="IF77" s="200"/>
      <c r="IG77" s="200"/>
      <c r="IH77" s="200"/>
      <c r="II77" s="200"/>
      <c r="IJ77" s="200"/>
      <c r="IK77" s="200"/>
      <c r="IL77" s="200"/>
      <c r="IM77" s="200"/>
      <c r="IN77" s="200"/>
      <c r="IO77" s="200"/>
      <c r="IP77" s="200"/>
      <c r="IQ77" s="200"/>
      <c r="IR77" s="200"/>
      <c r="IS77" s="200"/>
      <c r="IT77" s="200"/>
      <c r="IU77" s="200"/>
      <c r="IV77" s="200"/>
      <c r="IW77" s="200"/>
      <c r="IX77" s="200"/>
      <c r="IY77" s="200"/>
      <c r="IZ77" s="200"/>
      <c r="JA77" s="200"/>
    </row>
    <row r="78" spans="1:261" x14ac:dyDescent="0.2">
      <c r="A78" s="180" t="s">
        <v>64</v>
      </c>
      <c r="B78" s="181" t="s">
        <v>152</v>
      </c>
      <c r="C78" s="181" t="s">
        <v>102</v>
      </c>
      <c r="D78" s="181"/>
      <c r="E78" s="182" t="s">
        <v>186</v>
      </c>
      <c r="F78" s="183" t="s">
        <v>8</v>
      </c>
      <c r="G78" s="182" t="s">
        <v>126</v>
      </c>
      <c r="H78" s="182" t="s">
        <v>23</v>
      </c>
      <c r="I78" s="182" t="s">
        <v>7</v>
      </c>
      <c r="J78" s="181">
        <v>14</v>
      </c>
      <c r="K78" s="184">
        <v>13.3</v>
      </c>
      <c r="L78" s="195"/>
      <c r="M78" s="194"/>
      <c r="N78" s="200"/>
      <c r="O78" s="201">
        <v>91</v>
      </c>
      <c r="P78" s="203">
        <f t="shared" si="1"/>
        <v>1210.3</v>
      </c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HI78" s="200"/>
      <c r="HJ78" s="200"/>
      <c r="HK78" s="200"/>
      <c r="HL78" s="200"/>
      <c r="HM78" s="200"/>
      <c r="HN78" s="200"/>
      <c r="HO78" s="200"/>
      <c r="HP78" s="200"/>
      <c r="HQ78" s="200"/>
      <c r="HR78" s="200"/>
      <c r="HS78" s="200"/>
      <c r="HT78" s="200"/>
      <c r="HU78" s="200"/>
      <c r="HV78" s="200"/>
      <c r="HW78" s="200"/>
      <c r="HX78" s="200"/>
      <c r="HY78" s="200"/>
      <c r="HZ78" s="200"/>
      <c r="IA78" s="200"/>
      <c r="IB78" s="200"/>
      <c r="IC78" s="200"/>
      <c r="ID78" s="200"/>
      <c r="IE78" s="200"/>
      <c r="IF78" s="200"/>
      <c r="IG78" s="200"/>
      <c r="IH78" s="200"/>
      <c r="II78" s="200"/>
      <c r="IJ78" s="200"/>
      <c r="IK78" s="200"/>
      <c r="IL78" s="200"/>
      <c r="IM78" s="200"/>
      <c r="IN78" s="200"/>
      <c r="IO78" s="200"/>
      <c r="IP78" s="200"/>
      <c r="IQ78" s="200"/>
      <c r="IR78" s="200"/>
      <c r="IS78" s="200"/>
      <c r="IT78" s="200"/>
      <c r="IU78" s="200"/>
      <c r="IV78" s="200"/>
      <c r="IW78" s="200"/>
      <c r="IX78" s="200"/>
      <c r="IY78" s="200"/>
      <c r="IZ78" s="200"/>
      <c r="JA78" s="200"/>
    </row>
    <row r="79" spans="1:261" x14ac:dyDescent="0.2">
      <c r="A79" s="180" t="s">
        <v>79</v>
      </c>
      <c r="B79" s="181" t="s">
        <v>152</v>
      </c>
      <c r="C79" s="181" t="s">
        <v>80</v>
      </c>
      <c r="D79" s="181"/>
      <c r="E79" s="182" t="s">
        <v>81</v>
      </c>
      <c r="F79" s="183" t="s">
        <v>8</v>
      </c>
      <c r="G79" s="182" t="s">
        <v>82</v>
      </c>
      <c r="H79" s="182" t="s">
        <v>23</v>
      </c>
      <c r="I79" s="182" t="s">
        <v>7</v>
      </c>
      <c r="J79" s="181">
        <v>2</v>
      </c>
      <c r="K79" s="184">
        <v>1.35</v>
      </c>
      <c r="L79" s="195"/>
      <c r="M79" s="194"/>
      <c r="N79" s="200"/>
      <c r="O79" s="201">
        <v>91</v>
      </c>
      <c r="P79" s="203">
        <f t="shared" si="1"/>
        <v>122.85000000000001</v>
      </c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HI79" s="200"/>
      <c r="HJ79" s="200"/>
      <c r="HK79" s="200"/>
      <c r="HL79" s="200"/>
      <c r="HM79" s="200"/>
      <c r="HN79" s="200"/>
      <c r="HO79" s="200"/>
      <c r="HP79" s="200"/>
      <c r="HQ79" s="200"/>
      <c r="HR79" s="200"/>
      <c r="HS79" s="200"/>
      <c r="HT79" s="200"/>
      <c r="HU79" s="200"/>
      <c r="HV79" s="200"/>
      <c r="HW79" s="200"/>
      <c r="HX79" s="200"/>
      <c r="HY79" s="200"/>
      <c r="HZ79" s="200"/>
      <c r="IA79" s="200"/>
      <c r="IB79" s="200"/>
      <c r="IC79" s="200"/>
      <c r="ID79" s="200"/>
      <c r="IE79" s="200"/>
      <c r="IF79" s="200"/>
      <c r="IG79" s="200"/>
      <c r="IH79" s="200"/>
      <c r="II79" s="200"/>
      <c r="IJ79" s="200"/>
      <c r="IK79" s="200"/>
      <c r="IL79" s="200"/>
      <c r="IM79" s="200"/>
      <c r="IN79" s="200"/>
      <c r="IO79" s="200"/>
      <c r="IP79" s="200"/>
      <c r="IQ79" s="200"/>
      <c r="IR79" s="200"/>
      <c r="IS79" s="200"/>
      <c r="IT79" s="200"/>
      <c r="IU79" s="200"/>
      <c r="IV79" s="200"/>
      <c r="IW79" s="200"/>
      <c r="IX79" s="200"/>
      <c r="IY79" s="200"/>
      <c r="IZ79" s="200"/>
      <c r="JA79" s="200"/>
    </row>
    <row r="80" spans="1:261" x14ac:dyDescent="0.2">
      <c r="A80" s="180" t="s">
        <v>79</v>
      </c>
      <c r="B80" s="181" t="s">
        <v>152</v>
      </c>
      <c r="C80" s="181" t="s">
        <v>80</v>
      </c>
      <c r="D80" s="181"/>
      <c r="E80" s="182" t="s">
        <v>81</v>
      </c>
      <c r="F80" s="183" t="s">
        <v>8</v>
      </c>
      <c r="G80" s="182" t="s">
        <v>82</v>
      </c>
      <c r="H80" s="182" t="s">
        <v>23</v>
      </c>
      <c r="I80" s="182" t="s">
        <v>7</v>
      </c>
      <c r="J80" s="181">
        <v>10</v>
      </c>
      <c r="K80" s="184">
        <v>12.65</v>
      </c>
      <c r="L80" s="195"/>
      <c r="M80" s="194"/>
      <c r="N80" s="200"/>
      <c r="O80" s="201">
        <v>91</v>
      </c>
      <c r="P80" s="203">
        <f t="shared" si="1"/>
        <v>1151.1500000000001</v>
      </c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HI80" s="200"/>
      <c r="HJ80" s="200"/>
      <c r="HK80" s="200"/>
      <c r="HL80" s="200"/>
      <c r="HM80" s="200"/>
      <c r="HN80" s="200"/>
      <c r="HO80" s="200"/>
      <c r="HP80" s="200"/>
      <c r="HQ80" s="200"/>
      <c r="HR80" s="200"/>
      <c r="HS80" s="200"/>
      <c r="HT80" s="200"/>
      <c r="HU80" s="200"/>
      <c r="HV80" s="200"/>
      <c r="HW80" s="200"/>
      <c r="HX80" s="200"/>
      <c r="HY80" s="200"/>
      <c r="HZ80" s="200"/>
      <c r="IA80" s="200"/>
      <c r="IB80" s="200"/>
      <c r="IC80" s="200"/>
      <c r="ID80" s="200"/>
      <c r="IE80" s="200"/>
      <c r="IF80" s="200"/>
      <c r="IG80" s="200"/>
      <c r="IH80" s="200"/>
      <c r="II80" s="200"/>
      <c r="IJ80" s="200"/>
      <c r="IK80" s="200"/>
      <c r="IL80" s="200"/>
      <c r="IM80" s="200"/>
      <c r="IN80" s="200"/>
      <c r="IO80" s="200"/>
      <c r="IP80" s="200"/>
      <c r="IQ80" s="200"/>
      <c r="IR80" s="200"/>
      <c r="IS80" s="200"/>
      <c r="IT80" s="200"/>
      <c r="IU80" s="200"/>
      <c r="IV80" s="200"/>
      <c r="IW80" s="200"/>
      <c r="IX80" s="200"/>
      <c r="IY80" s="200"/>
      <c r="IZ80" s="200"/>
      <c r="JA80" s="200"/>
    </row>
    <row r="81" spans="1:261" x14ac:dyDescent="0.2">
      <c r="A81" s="180" t="s">
        <v>79</v>
      </c>
      <c r="B81" s="181" t="s">
        <v>152</v>
      </c>
      <c r="C81" s="181" t="s">
        <v>80</v>
      </c>
      <c r="D81" s="181"/>
      <c r="E81" s="182" t="s">
        <v>81</v>
      </c>
      <c r="F81" s="183" t="s">
        <v>8</v>
      </c>
      <c r="G81" s="182" t="s">
        <v>982</v>
      </c>
      <c r="H81" s="182" t="s">
        <v>23</v>
      </c>
      <c r="I81" s="182" t="s">
        <v>7</v>
      </c>
      <c r="J81" s="181">
        <v>3</v>
      </c>
      <c r="K81" s="184">
        <v>2.9</v>
      </c>
      <c r="L81" s="195"/>
      <c r="M81" s="194"/>
      <c r="N81" s="200"/>
      <c r="O81" s="201">
        <v>91</v>
      </c>
      <c r="P81" s="203">
        <f t="shared" si="1"/>
        <v>263.89999999999998</v>
      </c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HI81" s="200"/>
      <c r="HJ81" s="200"/>
      <c r="HK81" s="200"/>
      <c r="HL81" s="200"/>
      <c r="HM81" s="200"/>
      <c r="HN81" s="200"/>
      <c r="HO81" s="200"/>
      <c r="HP81" s="200"/>
      <c r="HQ81" s="200"/>
      <c r="HR81" s="200"/>
      <c r="HS81" s="200"/>
      <c r="HT81" s="200"/>
      <c r="HU81" s="200"/>
      <c r="HV81" s="200"/>
      <c r="HW81" s="200"/>
      <c r="HX81" s="200"/>
      <c r="HY81" s="200"/>
      <c r="HZ81" s="200"/>
      <c r="IA81" s="200"/>
      <c r="IB81" s="200"/>
      <c r="IC81" s="200"/>
      <c r="ID81" s="200"/>
      <c r="IE81" s="200"/>
      <c r="IF81" s="200"/>
      <c r="IG81" s="200"/>
      <c r="IH81" s="200"/>
      <c r="II81" s="200"/>
      <c r="IJ81" s="200"/>
      <c r="IK81" s="200"/>
      <c r="IL81" s="200"/>
      <c r="IM81" s="200"/>
      <c r="IN81" s="200"/>
      <c r="IO81" s="200"/>
      <c r="IP81" s="200"/>
      <c r="IQ81" s="200"/>
      <c r="IR81" s="200"/>
      <c r="IS81" s="200"/>
      <c r="IT81" s="200"/>
      <c r="IU81" s="200"/>
      <c r="IV81" s="200"/>
      <c r="IW81" s="200"/>
      <c r="IX81" s="200"/>
      <c r="IY81" s="200"/>
      <c r="IZ81" s="200"/>
      <c r="JA81" s="200"/>
    </row>
    <row r="82" spans="1:261" x14ac:dyDescent="0.2">
      <c r="A82" s="180" t="s">
        <v>213</v>
      </c>
      <c r="B82" s="181" t="s">
        <v>152</v>
      </c>
      <c r="C82" s="181" t="s">
        <v>103</v>
      </c>
      <c r="D82" s="181"/>
      <c r="E82" s="182" t="s">
        <v>85</v>
      </c>
      <c r="F82" s="183" t="s">
        <v>8</v>
      </c>
      <c r="G82" s="182">
        <v>508054</v>
      </c>
      <c r="H82" s="182" t="s">
        <v>23</v>
      </c>
      <c r="I82" s="182" t="s">
        <v>7</v>
      </c>
      <c r="J82" s="181">
        <v>1</v>
      </c>
      <c r="K82" s="184">
        <v>0.9</v>
      </c>
      <c r="L82" s="195"/>
      <c r="M82" s="194"/>
      <c r="N82" s="200"/>
      <c r="O82" s="201">
        <v>122</v>
      </c>
      <c r="P82" s="203">
        <f t="shared" si="1"/>
        <v>109.8</v>
      </c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HI82" s="200"/>
      <c r="HJ82" s="200"/>
      <c r="HK82" s="200"/>
      <c r="HL82" s="200"/>
      <c r="HM82" s="200"/>
      <c r="HN82" s="200"/>
      <c r="HO82" s="200"/>
      <c r="HP82" s="200"/>
      <c r="HQ82" s="200"/>
      <c r="HR82" s="200"/>
      <c r="HS82" s="200"/>
      <c r="HT82" s="200"/>
      <c r="HU82" s="200"/>
      <c r="HV82" s="200"/>
      <c r="HW82" s="200"/>
      <c r="HX82" s="200"/>
      <c r="HY82" s="200"/>
      <c r="HZ82" s="200"/>
      <c r="IA82" s="200"/>
      <c r="IB82" s="200"/>
      <c r="IC82" s="200"/>
      <c r="ID82" s="200"/>
      <c r="IE82" s="200"/>
      <c r="IF82" s="200"/>
      <c r="IG82" s="200"/>
      <c r="IH82" s="200"/>
      <c r="II82" s="200"/>
      <c r="IJ82" s="200"/>
      <c r="IK82" s="200"/>
      <c r="IL82" s="200"/>
      <c r="IM82" s="200"/>
      <c r="IN82" s="200"/>
      <c r="IO82" s="200"/>
      <c r="IP82" s="200"/>
      <c r="IQ82" s="200"/>
      <c r="IR82" s="200"/>
      <c r="IS82" s="200"/>
      <c r="IT82" s="200"/>
      <c r="IU82" s="200"/>
      <c r="IV82" s="200"/>
      <c r="IW82" s="200"/>
      <c r="IX82" s="200"/>
      <c r="IY82" s="200"/>
      <c r="IZ82" s="200"/>
      <c r="JA82" s="200"/>
    </row>
    <row r="83" spans="1:261" x14ac:dyDescent="0.2">
      <c r="A83" s="180" t="s">
        <v>207</v>
      </c>
      <c r="B83" s="181" t="s">
        <v>152</v>
      </c>
      <c r="C83" s="181" t="s">
        <v>34</v>
      </c>
      <c r="D83" s="181"/>
      <c r="E83" s="182" t="s">
        <v>89</v>
      </c>
      <c r="F83" s="183" t="s">
        <v>8</v>
      </c>
      <c r="G83" s="182">
        <v>508711</v>
      </c>
      <c r="H83" s="182" t="s">
        <v>23</v>
      </c>
      <c r="I83" s="182" t="s">
        <v>7</v>
      </c>
      <c r="J83" s="181">
        <v>3</v>
      </c>
      <c r="K83" s="184">
        <v>2.66</v>
      </c>
      <c r="L83" s="195">
        <v>1</v>
      </c>
      <c r="M83" s="194">
        <v>1.04</v>
      </c>
      <c r="N83" s="200"/>
      <c r="O83" s="201">
        <v>122</v>
      </c>
      <c r="P83" s="203">
        <f t="shared" si="1"/>
        <v>324.52000000000004</v>
      </c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HI83" s="200"/>
      <c r="HJ83" s="200"/>
      <c r="HK83" s="200"/>
      <c r="HL83" s="200"/>
      <c r="HM83" s="200"/>
      <c r="HN83" s="200"/>
      <c r="HO83" s="200"/>
      <c r="HP83" s="200"/>
      <c r="HQ83" s="200"/>
      <c r="HR83" s="200"/>
      <c r="HS83" s="200"/>
      <c r="HT83" s="200"/>
      <c r="HU83" s="200"/>
      <c r="HV83" s="200"/>
      <c r="HW83" s="200"/>
      <c r="HX83" s="200"/>
      <c r="HY83" s="200"/>
      <c r="HZ83" s="200"/>
      <c r="IA83" s="200"/>
      <c r="IB83" s="200"/>
      <c r="IC83" s="200"/>
      <c r="ID83" s="200"/>
      <c r="IE83" s="200"/>
      <c r="IF83" s="200"/>
      <c r="IG83" s="200"/>
      <c r="IH83" s="200"/>
      <c r="II83" s="200"/>
      <c r="IJ83" s="200"/>
      <c r="IK83" s="200"/>
      <c r="IL83" s="200"/>
      <c r="IM83" s="200"/>
      <c r="IN83" s="200"/>
      <c r="IO83" s="200"/>
      <c r="IP83" s="200"/>
      <c r="IQ83" s="200"/>
      <c r="IR83" s="200"/>
      <c r="IS83" s="200"/>
      <c r="IT83" s="200"/>
      <c r="IU83" s="200"/>
      <c r="IV83" s="200"/>
      <c r="IW83" s="200"/>
      <c r="IX83" s="200"/>
      <c r="IY83" s="200"/>
      <c r="IZ83" s="200"/>
      <c r="JA83" s="200"/>
    </row>
    <row r="84" spans="1:261" x14ac:dyDescent="0.2">
      <c r="A84" s="180" t="s">
        <v>199</v>
      </c>
      <c r="B84" s="181" t="s">
        <v>152</v>
      </c>
      <c r="C84" s="181" t="s">
        <v>200</v>
      </c>
      <c r="D84" s="181"/>
      <c r="E84" s="182" t="s">
        <v>90</v>
      </c>
      <c r="F84" s="183" t="s">
        <v>8</v>
      </c>
      <c r="G84" s="182" t="s">
        <v>50</v>
      </c>
      <c r="H84" s="182" t="s">
        <v>23</v>
      </c>
      <c r="I84" s="182" t="s">
        <v>7</v>
      </c>
      <c r="J84" s="181">
        <v>26</v>
      </c>
      <c r="K84" s="184">
        <v>10</v>
      </c>
      <c r="L84" s="195"/>
      <c r="M84" s="194"/>
      <c r="N84" s="200"/>
      <c r="O84" s="201">
        <v>122</v>
      </c>
      <c r="P84" s="203">
        <f t="shared" si="1"/>
        <v>1220</v>
      </c>
      <c r="Q84" s="200"/>
      <c r="R84" s="200"/>
      <c r="S84" s="200"/>
      <c r="T84" s="200"/>
      <c r="U84" s="200"/>
      <c r="V84" s="200"/>
      <c r="W84" s="200"/>
      <c r="X84" s="200"/>
      <c r="Y84" s="200"/>
      <c r="Z84" s="200"/>
      <c r="AA84" s="200"/>
      <c r="HI84" s="200"/>
      <c r="HJ84" s="200"/>
      <c r="HK84" s="200"/>
      <c r="HL84" s="200"/>
      <c r="HM84" s="200"/>
      <c r="HN84" s="200"/>
      <c r="HO84" s="200"/>
      <c r="HP84" s="200"/>
      <c r="HQ84" s="200"/>
      <c r="HR84" s="200"/>
      <c r="HS84" s="200"/>
      <c r="HT84" s="200"/>
      <c r="HU84" s="200"/>
      <c r="HV84" s="200"/>
      <c r="HW84" s="200"/>
      <c r="HX84" s="200"/>
      <c r="HY84" s="200"/>
      <c r="HZ84" s="200"/>
      <c r="IA84" s="200"/>
      <c r="IB84" s="200"/>
      <c r="IC84" s="200"/>
      <c r="ID84" s="200"/>
      <c r="IE84" s="200"/>
      <c r="IF84" s="200"/>
      <c r="IG84" s="200"/>
      <c r="IH84" s="200"/>
      <c r="II84" s="200"/>
      <c r="IJ84" s="200"/>
      <c r="IK84" s="200"/>
      <c r="IL84" s="200"/>
      <c r="IM84" s="200"/>
      <c r="IN84" s="200"/>
      <c r="IO84" s="200"/>
      <c r="IP84" s="200"/>
      <c r="IQ84" s="200"/>
      <c r="IR84" s="200"/>
      <c r="IS84" s="200"/>
      <c r="IT84" s="200"/>
      <c r="IU84" s="200"/>
      <c r="IV84" s="200"/>
      <c r="IW84" s="200"/>
      <c r="IX84" s="200"/>
      <c r="IY84" s="200"/>
      <c r="IZ84" s="200"/>
      <c r="JA84" s="200"/>
    </row>
    <row r="85" spans="1:261" x14ac:dyDescent="0.2">
      <c r="A85" s="180" t="s">
        <v>60</v>
      </c>
      <c r="B85" s="181" t="s">
        <v>152</v>
      </c>
      <c r="C85" s="181" t="s">
        <v>61</v>
      </c>
      <c r="D85" s="181"/>
      <c r="E85" s="182" t="s">
        <v>195</v>
      </c>
      <c r="F85" s="183" t="s">
        <v>8</v>
      </c>
      <c r="G85" s="182" t="s">
        <v>62</v>
      </c>
      <c r="H85" s="182" t="s">
        <v>23</v>
      </c>
      <c r="I85" s="182" t="s">
        <v>7</v>
      </c>
      <c r="J85" s="181">
        <v>20</v>
      </c>
      <c r="K85" s="184">
        <v>5.9</v>
      </c>
      <c r="L85" s="195"/>
      <c r="M85" s="194"/>
      <c r="N85" s="200"/>
      <c r="O85" s="201">
        <v>91</v>
      </c>
      <c r="P85" s="203">
        <f t="shared" si="1"/>
        <v>536.9</v>
      </c>
      <c r="Q85" s="200"/>
      <c r="R85" s="200"/>
      <c r="S85" s="200"/>
      <c r="T85" s="200"/>
      <c r="U85" s="200"/>
      <c r="V85" s="200"/>
      <c r="W85" s="200"/>
      <c r="X85" s="200"/>
      <c r="Y85" s="200"/>
      <c r="Z85" s="200"/>
      <c r="AA85" s="200"/>
      <c r="HI85" s="200"/>
      <c r="HJ85" s="200"/>
      <c r="HK85" s="200"/>
      <c r="HL85" s="200"/>
      <c r="HM85" s="200"/>
      <c r="HN85" s="200"/>
      <c r="HO85" s="200"/>
      <c r="HP85" s="200"/>
      <c r="HQ85" s="200"/>
      <c r="HR85" s="200"/>
      <c r="HS85" s="200"/>
      <c r="HT85" s="200"/>
      <c r="HU85" s="200"/>
      <c r="HV85" s="200"/>
      <c r="HW85" s="200"/>
      <c r="HX85" s="200"/>
      <c r="HY85" s="200"/>
      <c r="HZ85" s="200"/>
      <c r="IA85" s="200"/>
      <c r="IB85" s="200"/>
      <c r="IC85" s="200"/>
      <c r="ID85" s="200"/>
      <c r="IE85" s="200"/>
      <c r="IF85" s="200"/>
      <c r="IG85" s="200"/>
      <c r="IH85" s="200"/>
      <c r="II85" s="200"/>
      <c r="IJ85" s="200"/>
      <c r="IK85" s="200"/>
      <c r="IL85" s="200"/>
      <c r="IM85" s="200"/>
      <c r="IN85" s="200"/>
      <c r="IO85" s="200"/>
      <c r="IP85" s="200"/>
      <c r="IQ85" s="200"/>
      <c r="IR85" s="200"/>
      <c r="IS85" s="200"/>
      <c r="IT85" s="200"/>
      <c r="IU85" s="200"/>
      <c r="IV85" s="200"/>
      <c r="IW85" s="200"/>
      <c r="IX85" s="200"/>
      <c r="IY85" s="200"/>
      <c r="IZ85" s="200"/>
      <c r="JA85" s="200"/>
    </row>
    <row r="86" spans="1:261" x14ac:dyDescent="0.2">
      <c r="A86" s="180" t="s">
        <v>204</v>
      </c>
      <c r="B86" s="181" t="s">
        <v>152</v>
      </c>
      <c r="C86" s="181" t="s">
        <v>102</v>
      </c>
      <c r="D86" s="181"/>
      <c r="E86" s="182" t="s">
        <v>205</v>
      </c>
      <c r="F86" s="183" t="s">
        <v>8</v>
      </c>
      <c r="G86" s="182" t="s">
        <v>206</v>
      </c>
      <c r="H86" s="182" t="s">
        <v>23</v>
      </c>
      <c r="I86" s="182" t="s">
        <v>7</v>
      </c>
      <c r="J86" s="181">
        <v>1</v>
      </c>
      <c r="K86" s="184">
        <v>1.1000000000000001</v>
      </c>
      <c r="L86" s="195"/>
      <c r="M86" s="194"/>
      <c r="N86" s="200"/>
      <c r="O86" s="194">
        <v>92.25</v>
      </c>
      <c r="P86" s="203">
        <f t="shared" si="1"/>
        <v>101.47500000000001</v>
      </c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HI86" s="200"/>
      <c r="HJ86" s="200"/>
      <c r="HK86" s="200"/>
      <c r="HL86" s="200"/>
      <c r="HM86" s="200"/>
      <c r="HN86" s="200"/>
      <c r="HO86" s="200"/>
      <c r="HP86" s="200"/>
      <c r="HQ86" s="200"/>
      <c r="HR86" s="200"/>
      <c r="HS86" s="200"/>
      <c r="HT86" s="200"/>
      <c r="HU86" s="200"/>
      <c r="HV86" s="200"/>
      <c r="HW86" s="200"/>
      <c r="HX86" s="200"/>
      <c r="HY86" s="200"/>
      <c r="HZ86" s="200"/>
      <c r="IA86" s="200"/>
      <c r="IB86" s="200"/>
      <c r="IC86" s="200"/>
      <c r="ID86" s="200"/>
      <c r="IE86" s="200"/>
      <c r="IF86" s="200"/>
      <c r="IG86" s="200"/>
      <c r="IH86" s="200"/>
      <c r="II86" s="200"/>
      <c r="IJ86" s="200"/>
      <c r="IK86" s="200"/>
      <c r="IL86" s="200"/>
      <c r="IM86" s="200"/>
      <c r="IN86" s="200"/>
      <c r="IO86" s="200"/>
      <c r="IP86" s="200"/>
      <c r="IQ86" s="200"/>
      <c r="IR86" s="200"/>
      <c r="IS86" s="200"/>
      <c r="IT86" s="200"/>
      <c r="IU86" s="200"/>
      <c r="IV86" s="200"/>
      <c r="IW86" s="200"/>
      <c r="IX86" s="200"/>
      <c r="IY86" s="200"/>
      <c r="IZ86" s="200"/>
      <c r="JA86" s="200"/>
    </row>
    <row r="87" spans="1:261" x14ac:dyDescent="0.2">
      <c r="A87" s="180" t="s">
        <v>134</v>
      </c>
      <c r="B87" s="181" t="s">
        <v>152</v>
      </c>
      <c r="C87" s="181" t="s">
        <v>135</v>
      </c>
      <c r="D87" s="181"/>
      <c r="E87" s="182" t="s">
        <v>86</v>
      </c>
      <c r="F87" s="183" t="s">
        <v>8</v>
      </c>
      <c r="G87" s="182" t="s">
        <v>384</v>
      </c>
      <c r="H87" s="182" t="s">
        <v>23</v>
      </c>
      <c r="I87" s="182" t="s">
        <v>7</v>
      </c>
      <c r="J87" s="181">
        <v>6</v>
      </c>
      <c r="K87" s="184">
        <v>1.68</v>
      </c>
      <c r="L87" s="195">
        <v>2</v>
      </c>
      <c r="M87" s="194">
        <v>1.22</v>
      </c>
      <c r="N87" s="200"/>
      <c r="O87" s="201">
        <v>122</v>
      </c>
      <c r="P87" s="203">
        <f t="shared" si="1"/>
        <v>204.95999999999998</v>
      </c>
      <c r="Q87" s="200"/>
      <c r="R87" s="200"/>
      <c r="S87" s="200"/>
      <c r="T87" s="200"/>
      <c r="U87" s="200"/>
      <c r="V87" s="200"/>
      <c r="W87" s="200"/>
      <c r="X87" s="200"/>
      <c r="Y87" s="200"/>
      <c r="Z87" s="200"/>
      <c r="AA87" s="200"/>
      <c r="HI87" s="200"/>
      <c r="HJ87" s="200"/>
      <c r="HK87" s="200"/>
      <c r="HL87" s="200"/>
      <c r="HM87" s="200"/>
      <c r="HN87" s="200"/>
      <c r="HO87" s="200"/>
      <c r="HP87" s="200"/>
      <c r="HQ87" s="200"/>
      <c r="HR87" s="200"/>
      <c r="HS87" s="200"/>
      <c r="HT87" s="200"/>
      <c r="HU87" s="200"/>
      <c r="HV87" s="200"/>
      <c r="HW87" s="200"/>
      <c r="HX87" s="200"/>
      <c r="HY87" s="200"/>
      <c r="HZ87" s="200"/>
      <c r="IA87" s="200"/>
      <c r="IB87" s="200"/>
      <c r="IC87" s="200"/>
      <c r="ID87" s="200"/>
      <c r="IE87" s="200"/>
      <c r="IF87" s="200"/>
      <c r="IG87" s="200"/>
      <c r="IH87" s="200"/>
      <c r="II87" s="200"/>
      <c r="IJ87" s="200"/>
      <c r="IK87" s="200"/>
      <c r="IL87" s="200"/>
      <c r="IM87" s="200"/>
      <c r="IN87" s="200"/>
      <c r="IO87" s="200"/>
      <c r="IP87" s="200"/>
      <c r="IQ87" s="200"/>
      <c r="IR87" s="200"/>
      <c r="IS87" s="200"/>
      <c r="IT87" s="200"/>
      <c r="IU87" s="200"/>
      <c r="IV87" s="200"/>
      <c r="IW87" s="200"/>
      <c r="IX87" s="200"/>
      <c r="IY87" s="200"/>
      <c r="IZ87" s="200"/>
      <c r="JA87" s="200"/>
    </row>
    <row r="88" spans="1:261" x14ac:dyDescent="0.2">
      <c r="A88" s="180" t="s">
        <v>134</v>
      </c>
      <c r="B88" s="181" t="s">
        <v>152</v>
      </c>
      <c r="C88" s="181" t="s">
        <v>135</v>
      </c>
      <c r="D88" s="181"/>
      <c r="E88" s="182" t="s">
        <v>86</v>
      </c>
      <c r="F88" s="183" t="s">
        <v>8</v>
      </c>
      <c r="G88" s="182" t="s">
        <v>974</v>
      </c>
      <c r="H88" s="182" t="s">
        <v>23</v>
      </c>
      <c r="I88" s="182" t="s">
        <v>7</v>
      </c>
      <c r="J88" s="181">
        <v>1</v>
      </c>
      <c r="K88" s="184">
        <v>1</v>
      </c>
      <c r="L88" s="195"/>
      <c r="M88" s="194"/>
      <c r="N88" s="200"/>
      <c r="O88" s="201">
        <v>122</v>
      </c>
      <c r="P88" s="203">
        <f t="shared" si="1"/>
        <v>122</v>
      </c>
      <c r="Q88" s="200"/>
      <c r="R88" s="200"/>
      <c r="S88" s="200"/>
      <c r="T88" s="200"/>
      <c r="U88" s="200"/>
      <c r="V88" s="200"/>
      <c r="W88" s="200"/>
      <c r="X88" s="200"/>
      <c r="Y88" s="200"/>
      <c r="Z88" s="200"/>
      <c r="AA88" s="200"/>
      <c r="HI88" s="200"/>
      <c r="HJ88" s="200"/>
      <c r="HK88" s="200"/>
      <c r="HL88" s="200"/>
      <c r="HM88" s="200"/>
      <c r="HN88" s="200"/>
      <c r="HO88" s="200"/>
      <c r="HP88" s="200"/>
      <c r="HQ88" s="200"/>
      <c r="HR88" s="200"/>
      <c r="HS88" s="200"/>
      <c r="HT88" s="200"/>
      <c r="HU88" s="200"/>
      <c r="HV88" s="200"/>
      <c r="HW88" s="200"/>
      <c r="HX88" s="200"/>
      <c r="HY88" s="200"/>
      <c r="HZ88" s="200"/>
      <c r="IA88" s="200"/>
      <c r="IB88" s="200"/>
      <c r="IC88" s="200"/>
      <c r="ID88" s="200"/>
      <c r="IE88" s="200"/>
      <c r="IF88" s="200"/>
      <c r="IG88" s="200"/>
      <c r="IH88" s="200"/>
      <c r="II88" s="200"/>
      <c r="IJ88" s="200"/>
      <c r="IK88" s="200"/>
      <c r="IL88" s="200"/>
      <c r="IM88" s="200"/>
      <c r="IN88" s="200"/>
      <c r="IO88" s="200"/>
      <c r="IP88" s="200"/>
      <c r="IQ88" s="200"/>
      <c r="IR88" s="200"/>
      <c r="IS88" s="200"/>
      <c r="IT88" s="200"/>
      <c r="IU88" s="200"/>
      <c r="IV88" s="200"/>
      <c r="IW88" s="200"/>
      <c r="IX88" s="200"/>
      <c r="IY88" s="200"/>
      <c r="IZ88" s="200"/>
      <c r="JA88" s="200"/>
    </row>
    <row r="89" spans="1:261" x14ac:dyDescent="0.2">
      <c r="A89" s="180" t="s">
        <v>74</v>
      </c>
      <c r="B89" s="181" t="s">
        <v>152</v>
      </c>
      <c r="C89" s="181" t="s">
        <v>17</v>
      </c>
      <c r="D89" s="181"/>
      <c r="E89" s="182" t="s">
        <v>75</v>
      </c>
      <c r="F89" s="183" t="s">
        <v>8</v>
      </c>
      <c r="G89" s="182" t="s">
        <v>404</v>
      </c>
      <c r="H89" s="182" t="s">
        <v>23</v>
      </c>
      <c r="I89" s="182" t="s">
        <v>7</v>
      </c>
      <c r="J89" s="181">
        <f>12+6</f>
        <v>18</v>
      </c>
      <c r="K89" s="184">
        <f>8.6+0.45</f>
        <v>9.0499999999999989</v>
      </c>
      <c r="L89" s="195"/>
      <c r="M89" s="194"/>
      <c r="N89" s="200"/>
      <c r="O89" s="201">
        <v>91</v>
      </c>
      <c r="P89" s="203">
        <f t="shared" si="1"/>
        <v>823.55</v>
      </c>
      <c r="Q89" s="200"/>
      <c r="R89" s="200"/>
      <c r="S89" s="200"/>
      <c r="T89" s="200"/>
      <c r="U89" s="200"/>
      <c r="V89" s="200"/>
      <c r="W89" s="200"/>
      <c r="X89" s="200"/>
      <c r="Y89" s="200"/>
      <c r="Z89" s="200"/>
      <c r="AA89" s="200"/>
      <c r="HI89" s="200"/>
      <c r="HJ89" s="200"/>
      <c r="HK89" s="200"/>
      <c r="HL89" s="200"/>
      <c r="HM89" s="200"/>
      <c r="HN89" s="200"/>
      <c r="HO89" s="200"/>
      <c r="HP89" s="200"/>
      <c r="HQ89" s="200"/>
      <c r="HR89" s="200"/>
      <c r="HS89" s="200"/>
      <c r="HT89" s="200"/>
      <c r="HU89" s="200"/>
      <c r="HV89" s="200"/>
      <c r="HW89" s="200"/>
      <c r="HX89" s="200"/>
      <c r="HY89" s="200"/>
      <c r="HZ89" s="200"/>
      <c r="IA89" s="200"/>
      <c r="IB89" s="200"/>
      <c r="IC89" s="200"/>
      <c r="ID89" s="200"/>
      <c r="IE89" s="200"/>
      <c r="IF89" s="200"/>
      <c r="IG89" s="200"/>
      <c r="IH89" s="200"/>
      <c r="II89" s="200"/>
      <c r="IJ89" s="200"/>
      <c r="IK89" s="200"/>
      <c r="IL89" s="200"/>
      <c r="IM89" s="200"/>
      <c r="IN89" s="200"/>
      <c r="IO89" s="200"/>
      <c r="IP89" s="200"/>
      <c r="IQ89" s="200"/>
      <c r="IR89" s="200"/>
      <c r="IS89" s="200"/>
      <c r="IT89" s="200"/>
      <c r="IU89" s="200"/>
      <c r="IV89" s="200"/>
      <c r="IW89" s="200"/>
      <c r="IX89" s="200"/>
      <c r="IY89" s="200"/>
      <c r="IZ89" s="200"/>
      <c r="JA89" s="200"/>
    </row>
    <row r="90" spans="1:261" x14ac:dyDescent="0.2">
      <c r="A90" s="180" t="s">
        <v>400</v>
      </c>
      <c r="B90" s="181" t="s">
        <v>152</v>
      </c>
      <c r="C90" s="181" t="s">
        <v>99</v>
      </c>
      <c r="D90" s="181"/>
      <c r="E90" s="182" t="s">
        <v>401</v>
      </c>
      <c r="F90" s="183" t="s">
        <v>8</v>
      </c>
      <c r="G90" s="182">
        <v>256996</v>
      </c>
      <c r="H90" s="182" t="s">
        <v>23</v>
      </c>
      <c r="I90" s="182" t="s">
        <v>7</v>
      </c>
      <c r="J90" s="181">
        <v>5</v>
      </c>
      <c r="K90" s="184">
        <v>1.9</v>
      </c>
      <c r="L90" s="195"/>
      <c r="M90" s="194"/>
      <c r="N90" s="200"/>
      <c r="O90" s="194">
        <v>92.25</v>
      </c>
      <c r="P90" s="203">
        <f t="shared" si="1"/>
        <v>175.27500000000001</v>
      </c>
      <c r="Q90" s="200"/>
      <c r="R90" s="200"/>
      <c r="S90" s="200"/>
      <c r="T90" s="200"/>
      <c r="U90" s="200"/>
      <c r="V90" s="200"/>
      <c r="W90" s="200"/>
      <c r="X90" s="200"/>
      <c r="Y90" s="200"/>
      <c r="Z90" s="200"/>
      <c r="AA90" s="200"/>
      <c r="HI90" s="200"/>
      <c r="HJ90" s="200"/>
      <c r="HK90" s="200"/>
      <c r="HL90" s="200"/>
      <c r="HM90" s="200"/>
      <c r="HN90" s="200"/>
      <c r="HO90" s="200"/>
      <c r="HP90" s="200"/>
      <c r="HQ90" s="200"/>
      <c r="HR90" s="200"/>
      <c r="HS90" s="200"/>
      <c r="HT90" s="200"/>
      <c r="HU90" s="200"/>
      <c r="HV90" s="200"/>
      <c r="HW90" s="200"/>
      <c r="HX90" s="200"/>
      <c r="HY90" s="200"/>
      <c r="HZ90" s="200"/>
      <c r="IA90" s="200"/>
      <c r="IB90" s="200"/>
      <c r="IC90" s="200"/>
      <c r="ID90" s="200"/>
      <c r="IE90" s="200"/>
      <c r="IF90" s="200"/>
      <c r="IG90" s="200"/>
      <c r="IH90" s="200"/>
      <c r="II90" s="200"/>
      <c r="IJ90" s="200"/>
      <c r="IK90" s="200"/>
      <c r="IL90" s="200"/>
      <c r="IM90" s="200"/>
      <c r="IN90" s="200"/>
      <c r="IO90" s="200"/>
      <c r="IP90" s="200"/>
      <c r="IQ90" s="200"/>
      <c r="IR90" s="200"/>
      <c r="IS90" s="200"/>
      <c r="IT90" s="200"/>
      <c r="IU90" s="200"/>
      <c r="IV90" s="200"/>
      <c r="IW90" s="200"/>
      <c r="IX90" s="200"/>
      <c r="IY90" s="200"/>
      <c r="IZ90" s="200"/>
      <c r="JA90" s="200"/>
    </row>
    <row r="91" spans="1:261" x14ac:dyDescent="0.2">
      <c r="A91" s="180" t="s">
        <v>133</v>
      </c>
      <c r="B91" s="181" t="s">
        <v>152</v>
      </c>
      <c r="C91" s="181" t="s">
        <v>214</v>
      </c>
      <c r="D91" s="181"/>
      <c r="E91" s="182" t="s">
        <v>198</v>
      </c>
      <c r="F91" s="183" t="s">
        <v>8</v>
      </c>
      <c r="G91" s="182" t="s">
        <v>399</v>
      </c>
      <c r="H91" s="182" t="s">
        <v>23</v>
      </c>
      <c r="I91" s="182" t="s">
        <v>7</v>
      </c>
      <c r="J91" s="181">
        <v>7</v>
      </c>
      <c r="K91" s="184">
        <v>1.95</v>
      </c>
      <c r="L91" s="195"/>
      <c r="M91" s="194"/>
      <c r="N91" s="200"/>
      <c r="O91" s="194">
        <v>92.25</v>
      </c>
      <c r="P91" s="203">
        <f t="shared" si="1"/>
        <v>179.88749999999999</v>
      </c>
      <c r="Q91" s="200"/>
      <c r="R91" s="200"/>
      <c r="S91" s="200"/>
      <c r="T91" s="200"/>
      <c r="U91" s="200"/>
      <c r="V91" s="200"/>
      <c r="W91" s="200"/>
      <c r="X91" s="200"/>
      <c r="Y91" s="200"/>
      <c r="Z91" s="200"/>
      <c r="AA91" s="200"/>
      <c r="HI91" s="200"/>
      <c r="HJ91" s="200"/>
      <c r="HK91" s="200"/>
      <c r="HL91" s="200"/>
      <c r="HM91" s="200"/>
      <c r="HN91" s="200"/>
      <c r="HO91" s="200"/>
      <c r="HP91" s="200"/>
      <c r="HQ91" s="200"/>
      <c r="HR91" s="200"/>
      <c r="HS91" s="200"/>
      <c r="HT91" s="200"/>
      <c r="HU91" s="200"/>
      <c r="HV91" s="200"/>
      <c r="HW91" s="200"/>
      <c r="HX91" s="200"/>
      <c r="HY91" s="200"/>
      <c r="HZ91" s="200"/>
      <c r="IA91" s="200"/>
      <c r="IB91" s="200"/>
      <c r="IC91" s="200"/>
      <c r="ID91" s="200"/>
      <c r="IE91" s="200"/>
      <c r="IF91" s="200"/>
      <c r="IG91" s="200"/>
      <c r="IH91" s="200"/>
      <c r="II91" s="200"/>
      <c r="IJ91" s="200"/>
      <c r="IK91" s="200"/>
      <c r="IL91" s="200"/>
      <c r="IM91" s="200"/>
      <c r="IN91" s="200"/>
      <c r="IO91" s="200"/>
      <c r="IP91" s="200"/>
      <c r="IQ91" s="200"/>
      <c r="IR91" s="200"/>
      <c r="IS91" s="200"/>
      <c r="IT91" s="200"/>
      <c r="IU91" s="200"/>
      <c r="IV91" s="200"/>
      <c r="IW91" s="200"/>
      <c r="IX91" s="200"/>
      <c r="IY91" s="200"/>
      <c r="IZ91" s="200"/>
      <c r="JA91" s="200"/>
    </row>
    <row r="92" spans="1:261" s="191" customFormat="1" x14ac:dyDescent="0.2">
      <c r="A92" s="180" t="s">
        <v>397</v>
      </c>
      <c r="B92" s="181" t="s">
        <v>152</v>
      </c>
      <c r="C92" s="181" t="s">
        <v>43</v>
      </c>
      <c r="D92" s="181"/>
      <c r="E92" s="193" t="s">
        <v>944</v>
      </c>
      <c r="F92" s="183" t="s">
        <v>8</v>
      </c>
      <c r="G92" s="182" t="s">
        <v>945</v>
      </c>
      <c r="H92" s="182" t="s">
        <v>23</v>
      </c>
      <c r="I92" s="182" t="s">
        <v>7</v>
      </c>
      <c r="J92" s="181">
        <f>1+3</f>
        <v>4</v>
      </c>
      <c r="K92" s="184">
        <f>1.05+2.35</f>
        <v>3.4000000000000004</v>
      </c>
      <c r="L92" s="195"/>
      <c r="M92" s="194"/>
      <c r="N92" s="200"/>
      <c r="O92" s="201">
        <v>91</v>
      </c>
      <c r="P92" s="203">
        <f t="shared" si="1"/>
        <v>309.40000000000003</v>
      </c>
      <c r="Q92" s="200"/>
      <c r="R92" s="200"/>
      <c r="S92" s="200"/>
      <c r="T92" s="200"/>
      <c r="U92" s="200"/>
      <c r="V92" s="200"/>
      <c r="W92" s="200"/>
      <c r="X92" s="200"/>
      <c r="Y92" s="200"/>
      <c r="Z92" s="200"/>
      <c r="AA92" s="200"/>
      <c r="HI92" s="200"/>
      <c r="HJ92" s="200"/>
      <c r="HK92" s="200"/>
      <c r="HL92" s="200"/>
      <c r="HM92" s="200"/>
      <c r="HN92" s="200"/>
      <c r="HO92" s="200"/>
      <c r="HP92" s="200"/>
      <c r="HQ92" s="200"/>
      <c r="HR92" s="200"/>
      <c r="HS92" s="200"/>
      <c r="HT92" s="200"/>
      <c r="HU92" s="200"/>
      <c r="HV92" s="200"/>
      <c r="HW92" s="200"/>
      <c r="HX92" s="200"/>
      <c r="HY92" s="200"/>
      <c r="HZ92" s="200"/>
      <c r="IA92" s="200"/>
      <c r="IB92" s="200"/>
      <c r="IC92" s="200"/>
      <c r="ID92" s="200"/>
      <c r="IE92" s="200"/>
      <c r="IF92" s="200"/>
      <c r="IG92" s="200"/>
      <c r="IH92" s="200"/>
      <c r="II92" s="200"/>
      <c r="IJ92" s="200"/>
      <c r="IK92" s="200"/>
      <c r="IL92" s="200"/>
      <c r="IM92" s="200"/>
      <c r="IN92" s="200"/>
      <c r="IO92" s="200"/>
      <c r="IP92" s="200"/>
      <c r="IQ92" s="200"/>
      <c r="IR92" s="200"/>
      <c r="IS92" s="200"/>
      <c r="IT92" s="200"/>
      <c r="IU92" s="200"/>
      <c r="IV92" s="200"/>
      <c r="IW92" s="200"/>
      <c r="IX92" s="200"/>
      <c r="IY92" s="200"/>
      <c r="IZ92" s="200"/>
      <c r="JA92" s="200"/>
    </row>
    <row r="93" spans="1:261" x14ac:dyDescent="0.2">
      <c r="A93" s="180" t="s">
        <v>132</v>
      </c>
      <c r="B93" s="181" t="s">
        <v>152</v>
      </c>
      <c r="C93" s="181" t="s">
        <v>131</v>
      </c>
      <c r="D93" s="181"/>
      <c r="E93" s="182" t="s">
        <v>88</v>
      </c>
      <c r="F93" s="183" t="s">
        <v>8</v>
      </c>
      <c r="G93" s="182" t="s">
        <v>184</v>
      </c>
      <c r="H93" s="182" t="s">
        <v>23</v>
      </c>
      <c r="I93" s="182" t="s">
        <v>7</v>
      </c>
      <c r="J93" s="181">
        <v>8</v>
      </c>
      <c r="K93" s="184">
        <v>2.8</v>
      </c>
      <c r="L93" s="195"/>
      <c r="M93" s="194"/>
      <c r="N93" s="200"/>
      <c r="O93" s="201">
        <v>91</v>
      </c>
      <c r="P93" s="203">
        <f t="shared" si="1"/>
        <v>254.79999999999998</v>
      </c>
      <c r="Q93" s="200"/>
      <c r="R93" s="200"/>
      <c r="S93" s="200"/>
      <c r="T93" s="200"/>
      <c r="U93" s="200"/>
      <c r="V93" s="200"/>
      <c r="W93" s="200"/>
      <c r="X93" s="200"/>
      <c r="Y93" s="200"/>
      <c r="Z93" s="200"/>
      <c r="AA93" s="200"/>
      <c r="HI93" s="200"/>
      <c r="HJ93" s="200"/>
      <c r="HK93" s="200"/>
      <c r="HL93" s="200"/>
      <c r="HM93" s="200"/>
      <c r="HN93" s="200"/>
      <c r="HO93" s="200"/>
      <c r="HP93" s="200"/>
      <c r="HQ93" s="200"/>
      <c r="HR93" s="200"/>
      <c r="HS93" s="200"/>
      <c r="HT93" s="200"/>
      <c r="HU93" s="200"/>
      <c r="HV93" s="200"/>
      <c r="HW93" s="200"/>
      <c r="HX93" s="200"/>
      <c r="HY93" s="200"/>
      <c r="HZ93" s="200"/>
      <c r="IA93" s="200"/>
      <c r="IB93" s="200"/>
      <c r="IC93" s="200"/>
      <c r="ID93" s="200"/>
      <c r="IE93" s="200"/>
      <c r="IF93" s="200"/>
      <c r="IG93" s="200"/>
      <c r="IH93" s="200"/>
      <c r="II93" s="200"/>
      <c r="IJ93" s="200"/>
      <c r="IK93" s="200"/>
      <c r="IL93" s="200"/>
      <c r="IM93" s="200"/>
      <c r="IN93" s="200"/>
      <c r="IO93" s="200"/>
      <c r="IP93" s="200"/>
      <c r="IQ93" s="200"/>
      <c r="IR93" s="200"/>
      <c r="IS93" s="200"/>
      <c r="IT93" s="200"/>
      <c r="IU93" s="200"/>
      <c r="IV93" s="200"/>
      <c r="IW93" s="200"/>
      <c r="IX93" s="200"/>
      <c r="IY93" s="200"/>
      <c r="IZ93" s="200"/>
      <c r="JA93" s="200"/>
    </row>
    <row r="94" spans="1:261" x14ac:dyDescent="0.2">
      <c r="A94" s="180" t="s">
        <v>132</v>
      </c>
      <c r="B94" s="181" t="s">
        <v>152</v>
      </c>
      <c r="C94" s="181" t="s">
        <v>131</v>
      </c>
      <c r="D94" s="181"/>
      <c r="E94" s="182" t="s">
        <v>88</v>
      </c>
      <c r="F94" s="183" t="s">
        <v>8</v>
      </c>
      <c r="G94" s="182" t="s">
        <v>385</v>
      </c>
      <c r="H94" s="182" t="s">
        <v>23</v>
      </c>
      <c r="I94" s="182" t="s">
        <v>7</v>
      </c>
      <c r="J94" s="181">
        <v>4</v>
      </c>
      <c r="K94" s="184">
        <v>2.4</v>
      </c>
      <c r="L94" s="195"/>
      <c r="M94" s="194"/>
      <c r="N94" s="200"/>
      <c r="O94" s="201">
        <v>91</v>
      </c>
      <c r="P94" s="203">
        <f t="shared" si="1"/>
        <v>218.4</v>
      </c>
      <c r="Q94" s="200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HI94" s="200"/>
      <c r="HJ94" s="200"/>
      <c r="HK94" s="200"/>
      <c r="HL94" s="200"/>
      <c r="HM94" s="200"/>
      <c r="HN94" s="200"/>
      <c r="HO94" s="200"/>
      <c r="HP94" s="200"/>
      <c r="HQ94" s="200"/>
      <c r="HR94" s="200"/>
      <c r="HS94" s="200"/>
      <c r="HT94" s="200"/>
      <c r="HU94" s="200"/>
      <c r="HV94" s="200"/>
      <c r="HW94" s="200"/>
      <c r="HX94" s="200"/>
      <c r="HY94" s="200"/>
      <c r="HZ94" s="200"/>
      <c r="IA94" s="200"/>
      <c r="IB94" s="200"/>
      <c r="IC94" s="200"/>
      <c r="ID94" s="200"/>
      <c r="IE94" s="200"/>
      <c r="IF94" s="200"/>
      <c r="IG94" s="200"/>
      <c r="IH94" s="200"/>
      <c r="II94" s="200"/>
      <c r="IJ94" s="200"/>
      <c r="IK94" s="200"/>
      <c r="IL94" s="200"/>
      <c r="IM94" s="200"/>
      <c r="IN94" s="200"/>
      <c r="IO94" s="200"/>
      <c r="IP94" s="200"/>
      <c r="IQ94" s="200"/>
      <c r="IR94" s="200"/>
      <c r="IS94" s="200"/>
      <c r="IT94" s="200"/>
      <c r="IU94" s="200"/>
      <c r="IV94" s="200"/>
      <c r="IW94" s="200"/>
      <c r="IX94" s="200"/>
      <c r="IY94" s="200"/>
      <c r="IZ94" s="200"/>
      <c r="JA94" s="200"/>
    </row>
    <row r="95" spans="1:261" x14ac:dyDescent="0.2">
      <c r="A95" s="180" t="s">
        <v>132</v>
      </c>
      <c r="B95" s="181" t="s">
        <v>152</v>
      </c>
      <c r="C95" s="181" t="s">
        <v>131</v>
      </c>
      <c r="D95" s="181"/>
      <c r="E95" s="182" t="s">
        <v>88</v>
      </c>
      <c r="F95" s="183" t="s">
        <v>8</v>
      </c>
      <c r="G95" s="182" t="s">
        <v>952</v>
      </c>
      <c r="H95" s="182" t="s">
        <v>23</v>
      </c>
      <c r="I95" s="182" t="s">
        <v>7</v>
      </c>
      <c r="J95" s="181">
        <v>4</v>
      </c>
      <c r="K95" s="184">
        <v>3</v>
      </c>
      <c r="L95" s="195"/>
      <c r="M95" s="194"/>
      <c r="N95" s="200"/>
      <c r="O95" s="201">
        <v>91</v>
      </c>
      <c r="P95" s="203">
        <f t="shared" si="1"/>
        <v>273</v>
      </c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HI95" s="200"/>
      <c r="HJ95" s="200"/>
      <c r="HK95" s="200"/>
      <c r="HL95" s="200"/>
      <c r="HM95" s="200"/>
      <c r="HN95" s="200"/>
      <c r="HO95" s="200"/>
      <c r="HP95" s="200"/>
      <c r="HQ95" s="200"/>
      <c r="HR95" s="200"/>
      <c r="HS95" s="200"/>
      <c r="HT95" s="200"/>
      <c r="HU95" s="200"/>
      <c r="HV95" s="200"/>
      <c r="HW95" s="200"/>
      <c r="HX95" s="200"/>
      <c r="HY95" s="200"/>
      <c r="HZ95" s="200"/>
      <c r="IA95" s="200"/>
      <c r="IB95" s="200"/>
      <c r="IC95" s="200"/>
      <c r="ID95" s="200"/>
      <c r="IE95" s="200"/>
      <c r="IF95" s="200"/>
      <c r="IG95" s="200"/>
      <c r="IH95" s="200"/>
      <c r="II95" s="200"/>
      <c r="IJ95" s="200"/>
      <c r="IK95" s="200"/>
      <c r="IL95" s="200"/>
      <c r="IM95" s="200"/>
      <c r="IN95" s="200"/>
      <c r="IO95" s="200"/>
      <c r="IP95" s="200"/>
      <c r="IQ95" s="200"/>
      <c r="IR95" s="200"/>
      <c r="IS95" s="200"/>
      <c r="IT95" s="200"/>
      <c r="IU95" s="200"/>
      <c r="IV95" s="200"/>
      <c r="IW95" s="200"/>
      <c r="IX95" s="200"/>
      <c r="IY95" s="200"/>
      <c r="IZ95" s="200"/>
      <c r="JA95" s="200"/>
    </row>
    <row r="96" spans="1:261" x14ac:dyDescent="0.2">
      <c r="A96" s="180" t="s">
        <v>405</v>
      </c>
      <c r="B96" s="181" t="s">
        <v>152</v>
      </c>
      <c r="C96" s="181" t="s">
        <v>10</v>
      </c>
      <c r="D96" s="181"/>
      <c r="E96" s="182" t="s">
        <v>406</v>
      </c>
      <c r="F96" s="183" t="s">
        <v>8</v>
      </c>
      <c r="G96" s="182" t="s">
        <v>980</v>
      </c>
      <c r="H96" s="182" t="s">
        <v>23</v>
      </c>
      <c r="I96" s="182" t="s">
        <v>7</v>
      </c>
      <c r="J96" s="181">
        <v>3</v>
      </c>
      <c r="K96" s="184">
        <v>2.75</v>
      </c>
      <c r="L96" s="195"/>
      <c r="M96" s="194"/>
      <c r="N96" s="200"/>
      <c r="O96" s="201">
        <v>122</v>
      </c>
      <c r="P96" s="203">
        <f t="shared" si="1"/>
        <v>335.5</v>
      </c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HI96" s="200"/>
      <c r="HJ96" s="200"/>
      <c r="HK96" s="200"/>
      <c r="HL96" s="200"/>
      <c r="HM96" s="200"/>
      <c r="HN96" s="200"/>
      <c r="HO96" s="200"/>
      <c r="HP96" s="200"/>
      <c r="HQ96" s="200"/>
      <c r="HR96" s="200"/>
      <c r="HS96" s="200"/>
      <c r="HT96" s="200"/>
      <c r="HU96" s="200"/>
      <c r="HV96" s="200"/>
      <c r="HW96" s="200"/>
      <c r="HX96" s="200"/>
      <c r="HY96" s="200"/>
      <c r="HZ96" s="200"/>
      <c r="IA96" s="200"/>
      <c r="IB96" s="200"/>
      <c r="IC96" s="200"/>
      <c r="ID96" s="200"/>
      <c r="IE96" s="200"/>
      <c r="IF96" s="200"/>
      <c r="IG96" s="200"/>
      <c r="IH96" s="200"/>
      <c r="II96" s="200"/>
      <c r="IJ96" s="200"/>
      <c r="IK96" s="200"/>
      <c r="IL96" s="200"/>
      <c r="IM96" s="200"/>
      <c r="IN96" s="200"/>
      <c r="IO96" s="200"/>
      <c r="IP96" s="200"/>
      <c r="IQ96" s="200"/>
      <c r="IR96" s="200"/>
      <c r="IS96" s="200"/>
      <c r="IT96" s="200"/>
      <c r="IU96" s="200"/>
      <c r="IV96" s="200"/>
      <c r="IW96" s="200"/>
      <c r="IX96" s="200"/>
      <c r="IY96" s="200"/>
      <c r="IZ96" s="200"/>
      <c r="JA96" s="200"/>
    </row>
    <row r="97" spans="1:261" s="191" customFormat="1" x14ac:dyDescent="0.2">
      <c r="A97" s="180" t="s">
        <v>240</v>
      </c>
      <c r="B97" s="181" t="s">
        <v>152</v>
      </c>
      <c r="C97" s="181" t="s">
        <v>241</v>
      </c>
      <c r="D97" s="181"/>
      <c r="E97" s="182" t="s">
        <v>242</v>
      </c>
      <c r="F97" s="183" t="s">
        <v>8</v>
      </c>
      <c r="G97" s="182" t="s">
        <v>936</v>
      </c>
      <c r="H97" s="182" t="s">
        <v>932</v>
      </c>
      <c r="I97" s="182" t="s">
        <v>7</v>
      </c>
      <c r="J97" s="181">
        <v>1</v>
      </c>
      <c r="K97" s="184">
        <v>0.35</v>
      </c>
      <c r="L97" s="195"/>
      <c r="M97" s="194"/>
      <c r="N97" s="200"/>
      <c r="O97" s="194">
        <v>92.35</v>
      </c>
      <c r="P97" s="203">
        <f t="shared" si="1"/>
        <v>32.322499999999998</v>
      </c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E97" s="200"/>
      <c r="AF97" s="200"/>
      <c r="AG97" s="200"/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0"/>
      <c r="AT97" s="200"/>
      <c r="AU97" s="200"/>
      <c r="AV97" s="200"/>
      <c r="AW97" s="200"/>
      <c r="AX97" s="200"/>
      <c r="AY97" s="200"/>
      <c r="AZ97" s="200"/>
      <c r="BA97" s="200"/>
      <c r="BB97" s="200"/>
      <c r="BC97" s="200"/>
      <c r="BD97" s="200"/>
      <c r="BE97" s="200"/>
      <c r="BF97" s="200"/>
      <c r="HI97" s="200"/>
      <c r="HJ97" s="200"/>
      <c r="HK97" s="200"/>
      <c r="HL97" s="200"/>
      <c r="HM97" s="200"/>
      <c r="HN97" s="200"/>
      <c r="HO97" s="200"/>
      <c r="HP97" s="200"/>
      <c r="HQ97" s="200"/>
      <c r="HR97" s="200"/>
      <c r="HS97" s="200"/>
      <c r="HT97" s="200"/>
      <c r="HU97" s="200"/>
      <c r="HV97" s="200"/>
      <c r="HW97" s="200"/>
      <c r="HX97" s="200"/>
      <c r="HY97" s="200"/>
      <c r="HZ97" s="200"/>
      <c r="IA97" s="200"/>
      <c r="IB97" s="200"/>
      <c r="IC97" s="200"/>
      <c r="ID97" s="200"/>
      <c r="IE97" s="200"/>
      <c r="IF97" s="200"/>
      <c r="IG97" s="200"/>
      <c r="IH97" s="200"/>
      <c r="II97" s="200"/>
      <c r="IJ97" s="200"/>
      <c r="IK97" s="200"/>
      <c r="IL97" s="200"/>
      <c r="IM97" s="200"/>
      <c r="IN97" s="200"/>
      <c r="IO97" s="200"/>
      <c r="IP97" s="200"/>
      <c r="IQ97" s="200"/>
      <c r="IR97" s="200"/>
      <c r="IS97" s="200"/>
      <c r="IT97" s="200"/>
      <c r="IU97" s="200"/>
      <c r="IV97" s="200"/>
      <c r="IW97" s="200"/>
      <c r="IX97" s="200"/>
      <c r="IY97" s="200"/>
      <c r="IZ97" s="200"/>
      <c r="JA97" s="200"/>
    </row>
    <row r="98" spans="1:261" s="191" customFormat="1" x14ac:dyDescent="0.2">
      <c r="A98" s="180" t="s">
        <v>234</v>
      </c>
      <c r="B98" s="181" t="s">
        <v>152</v>
      </c>
      <c r="C98" s="181" t="s">
        <v>99</v>
      </c>
      <c r="D98" s="181"/>
      <c r="E98" s="182" t="s">
        <v>235</v>
      </c>
      <c r="F98" s="183" t="s">
        <v>8</v>
      </c>
      <c r="G98" s="182" t="s">
        <v>938</v>
      </c>
      <c r="H98" s="182" t="s">
        <v>932</v>
      </c>
      <c r="I98" s="182" t="s">
        <v>7</v>
      </c>
      <c r="J98" s="181">
        <v>1</v>
      </c>
      <c r="K98" s="184">
        <v>0.35</v>
      </c>
      <c r="L98" s="195"/>
      <c r="M98" s="194"/>
      <c r="N98" s="200"/>
      <c r="O98" s="194">
        <v>92.25</v>
      </c>
      <c r="P98" s="203">
        <f t="shared" si="1"/>
        <v>32.287500000000001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200"/>
      <c r="AQ98" s="200"/>
      <c r="AR98" s="200"/>
      <c r="AS98" s="200"/>
      <c r="AT98" s="200"/>
      <c r="AU98" s="200"/>
      <c r="AV98" s="200"/>
      <c r="AW98" s="200"/>
      <c r="AX98" s="200"/>
      <c r="AY98" s="200"/>
      <c r="AZ98" s="200"/>
      <c r="BA98" s="200"/>
      <c r="BB98" s="200"/>
      <c r="BC98" s="200"/>
      <c r="BD98" s="200"/>
      <c r="BE98" s="200"/>
      <c r="BF98" s="200"/>
      <c r="HI98" s="200"/>
      <c r="HJ98" s="200"/>
      <c r="HK98" s="200"/>
      <c r="HL98" s="200"/>
      <c r="HM98" s="200"/>
      <c r="HN98" s="200"/>
      <c r="HO98" s="200"/>
      <c r="HP98" s="200"/>
      <c r="HQ98" s="200"/>
      <c r="HR98" s="200"/>
      <c r="HS98" s="200"/>
      <c r="HT98" s="200"/>
      <c r="HU98" s="200"/>
      <c r="HV98" s="200"/>
      <c r="HW98" s="200"/>
      <c r="HX98" s="200"/>
      <c r="HY98" s="200"/>
      <c r="HZ98" s="200"/>
      <c r="IA98" s="200"/>
      <c r="IB98" s="200"/>
      <c r="IC98" s="200"/>
      <c r="ID98" s="200"/>
      <c r="IE98" s="200"/>
      <c r="IF98" s="200"/>
      <c r="IG98" s="200"/>
      <c r="IH98" s="200"/>
      <c r="II98" s="200"/>
      <c r="IJ98" s="200"/>
      <c r="IK98" s="200"/>
      <c r="IL98" s="200"/>
      <c r="IM98" s="200"/>
      <c r="IN98" s="200"/>
      <c r="IO98" s="200"/>
      <c r="IP98" s="200"/>
      <c r="IQ98" s="200"/>
      <c r="IR98" s="200"/>
      <c r="IS98" s="200"/>
      <c r="IT98" s="200"/>
      <c r="IU98" s="200"/>
      <c r="IV98" s="200"/>
      <c r="IW98" s="200"/>
      <c r="IX98" s="200"/>
      <c r="IY98" s="200"/>
      <c r="IZ98" s="200"/>
      <c r="JA98" s="200"/>
    </row>
    <row r="99" spans="1:261" s="191" customFormat="1" x14ac:dyDescent="0.2">
      <c r="A99" s="180" t="s">
        <v>154</v>
      </c>
      <c r="B99" s="181" t="s">
        <v>152</v>
      </c>
      <c r="C99" s="181" t="s">
        <v>43</v>
      </c>
      <c r="D99" s="181"/>
      <c r="E99" s="190" t="s">
        <v>52</v>
      </c>
      <c r="F99" s="183" t="s">
        <v>8</v>
      </c>
      <c r="G99" s="182">
        <v>1212786</v>
      </c>
      <c r="H99" s="182" t="s">
        <v>932</v>
      </c>
      <c r="I99" s="182" t="s">
        <v>7</v>
      </c>
      <c r="J99" s="181">
        <v>9</v>
      </c>
      <c r="K99" s="184">
        <v>4.4000000000000004</v>
      </c>
      <c r="L99" s="195"/>
      <c r="M99" s="194"/>
      <c r="N99" s="200"/>
      <c r="O99" s="194">
        <v>98.18</v>
      </c>
      <c r="P99" s="203">
        <f t="shared" si="1"/>
        <v>431.99200000000008</v>
      </c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0"/>
      <c r="AT99" s="200"/>
      <c r="AU99" s="200"/>
      <c r="AV99" s="200"/>
      <c r="AW99" s="200"/>
      <c r="AX99" s="200"/>
      <c r="AY99" s="200"/>
      <c r="AZ99" s="200"/>
      <c r="BA99" s="200"/>
      <c r="BB99" s="200"/>
      <c r="BC99" s="200"/>
      <c r="BD99" s="200"/>
      <c r="BE99" s="200"/>
      <c r="BF99" s="200"/>
      <c r="HI99" s="200"/>
      <c r="HJ99" s="200"/>
      <c r="HK99" s="200"/>
      <c r="HL99" s="200"/>
      <c r="HM99" s="200"/>
      <c r="HN99" s="200"/>
      <c r="HO99" s="200"/>
      <c r="HP99" s="200"/>
      <c r="HQ99" s="200"/>
      <c r="HR99" s="200"/>
      <c r="HS99" s="200"/>
      <c r="HT99" s="200"/>
      <c r="HU99" s="200"/>
      <c r="HV99" s="200"/>
      <c r="HW99" s="200"/>
      <c r="HX99" s="200"/>
      <c r="HY99" s="200"/>
      <c r="HZ99" s="200"/>
      <c r="IA99" s="200"/>
      <c r="IB99" s="200"/>
      <c r="IC99" s="200"/>
      <c r="ID99" s="200"/>
      <c r="IE99" s="200"/>
      <c r="IF99" s="200"/>
      <c r="IG99" s="200"/>
      <c r="IH99" s="200"/>
      <c r="II99" s="200"/>
      <c r="IJ99" s="200"/>
      <c r="IK99" s="200"/>
      <c r="IL99" s="200"/>
      <c r="IM99" s="200"/>
      <c r="IN99" s="200"/>
      <c r="IO99" s="200"/>
      <c r="IP99" s="200"/>
      <c r="IQ99" s="200"/>
      <c r="IR99" s="200"/>
      <c r="IS99" s="200"/>
      <c r="IT99" s="200"/>
      <c r="IU99" s="200"/>
      <c r="IV99" s="200"/>
      <c r="IW99" s="200"/>
      <c r="IX99" s="200"/>
      <c r="IY99" s="200"/>
      <c r="IZ99" s="200"/>
      <c r="JA99" s="200"/>
    </row>
    <row r="100" spans="1:261" s="191" customFormat="1" x14ac:dyDescent="0.2">
      <c r="A100" s="180" t="s">
        <v>249</v>
      </c>
      <c r="B100" s="181" t="s">
        <v>152</v>
      </c>
      <c r="C100" s="181" t="s">
        <v>100</v>
      </c>
      <c r="D100" s="181"/>
      <c r="E100" s="182" t="s">
        <v>53</v>
      </c>
      <c r="F100" s="183" t="s">
        <v>8</v>
      </c>
      <c r="G100" s="182" t="s">
        <v>934</v>
      </c>
      <c r="H100" s="182" t="s">
        <v>932</v>
      </c>
      <c r="I100" s="182" t="s">
        <v>7</v>
      </c>
      <c r="J100" s="181">
        <v>4</v>
      </c>
      <c r="K100" s="184">
        <v>2.9</v>
      </c>
      <c r="L100" s="195"/>
      <c r="M100" s="194"/>
      <c r="N100" s="200"/>
      <c r="O100" s="194">
        <v>98.25</v>
      </c>
      <c r="P100" s="203">
        <f t="shared" si="1"/>
        <v>284.92500000000001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200"/>
      <c r="AQ100" s="200"/>
      <c r="AR100" s="200"/>
      <c r="AS100" s="200"/>
      <c r="AT100" s="200"/>
      <c r="AU100" s="200"/>
      <c r="AV100" s="200"/>
      <c r="AW100" s="200"/>
      <c r="AX100" s="200"/>
      <c r="AY100" s="200"/>
      <c r="AZ100" s="200"/>
      <c r="BA100" s="200"/>
      <c r="BB100" s="200"/>
      <c r="BC100" s="200"/>
      <c r="BD100" s="200"/>
      <c r="BE100" s="200"/>
      <c r="BF100" s="200"/>
      <c r="HI100" s="200"/>
      <c r="HJ100" s="200"/>
      <c r="HK100" s="200"/>
      <c r="HL100" s="200"/>
      <c r="HM100" s="200"/>
      <c r="HN100" s="200"/>
      <c r="HO100" s="200"/>
      <c r="HP100" s="200"/>
      <c r="HQ100" s="200"/>
      <c r="HR100" s="200"/>
      <c r="HS100" s="200"/>
      <c r="HT100" s="200"/>
      <c r="HU100" s="200"/>
      <c r="HV100" s="200"/>
      <c r="HW100" s="200"/>
      <c r="HX100" s="200"/>
      <c r="HY100" s="200"/>
      <c r="HZ100" s="200"/>
      <c r="IA100" s="200"/>
      <c r="IB100" s="200"/>
      <c r="IC100" s="200"/>
      <c r="ID100" s="200"/>
      <c r="IE100" s="200"/>
      <c r="IF100" s="200"/>
      <c r="IG100" s="200"/>
      <c r="IH100" s="200"/>
      <c r="II100" s="200"/>
      <c r="IJ100" s="200"/>
      <c r="IK100" s="200"/>
      <c r="IL100" s="200"/>
      <c r="IM100" s="200"/>
      <c r="IN100" s="200"/>
      <c r="IO100" s="200"/>
      <c r="IP100" s="200"/>
      <c r="IQ100" s="200"/>
      <c r="IR100" s="200"/>
      <c r="IS100" s="200"/>
      <c r="IT100" s="200"/>
      <c r="IU100" s="200"/>
      <c r="IV100" s="200"/>
      <c r="IW100" s="200"/>
      <c r="IX100" s="200"/>
      <c r="IY100" s="200"/>
      <c r="IZ100" s="200"/>
      <c r="JA100" s="200"/>
    </row>
    <row r="101" spans="1:261" s="191" customFormat="1" x14ac:dyDescent="0.2">
      <c r="A101" s="180" t="s">
        <v>147</v>
      </c>
      <c r="B101" s="181" t="s">
        <v>152</v>
      </c>
      <c r="C101" s="181" t="s">
        <v>54</v>
      </c>
      <c r="D101" s="181"/>
      <c r="E101" s="182" t="s">
        <v>55</v>
      </c>
      <c r="F101" s="183" t="s">
        <v>8</v>
      </c>
      <c r="G101" s="182" t="s">
        <v>33</v>
      </c>
      <c r="H101" s="182" t="s">
        <v>932</v>
      </c>
      <c r="I101" s="182" t="s">
        <v>7</v>
      </c>
      <c r="J101" s="181">
        <v>1</v>
      </c>
      <c r="K101" s="184">
        <v>0.45</v>
      </c>
      <c r="L101" s="195"/>
      <c r="M101" s="194"/>
      <c r="N101" s="200"/>
      <c r="O101" s="201">
        <v>98.4</v>
      </c>
      <c r="P101" s="203">
        <f t="shared" si="1"/>
        <v>44.28</v>
      </c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200"/>
      <c r="AQ101" s="200"/>
      <c r="AR101" s="200"/>
      <c r="AS101" s="200"/>
      <c r="AT101" s="200"/>
      <c r="AU101" s="200"/>
      <c r="AV101" s="200"/>
      <c r="AW101" s="200"/>
      <c r="AX101" s="200"/>
      <c r="AY101" s="200"/>
      <c r="AZ101" s="200"/>
      <c r="BA101" s="200"/>
      <c r="BB101" s="200"/>
      <c r="BC101" s="200"/>
      <c r="BD101" s="200"/>
      <c r="BE101" s="200"/>
      <c r="BF101" s="200"/>
      <c r="HI101" s="200"/>
      <c r="HJ101" s="200"/>
      <c r="HK101" s="200"/>
      <c r="HL101" s="200"/>
      <c r="HM101" s="200"/>
      <c r="HN101" s="200"/>
      <c r="HO101" s="200"/>
      <c r="HP101" s="200"/>
      <c r="HQ101" s="200"/>
      <c r="HR101" s="200"/>
      <c r="HS101" s="200"/>
      <c r="HT101" s="200"/>
      <c r="HU101" s="200"/>
      <c r="HV101" s="200"/>
      <c r="HW101" s="200"/>
      <c r="HX101" s="200"/>
      <c r="HY101" s="200"/>
      <c r="HZ101" s="200"/>
      <c r="IA101" s="200"/>
      <c r="IB101" s="200"/>
      <c r="IC101" s="200"/>
      <c r="ID101" s="200"/>
      <c r="IE101" s="200"/>
      <c r="IF101" s="200"/>
      <c r="IG101" s="200"/>
      <c r="IH101" s="200"/>
      <c r="II101" s="200"/>
      <c r="IJ101" s="200"/>
      <c r="IK101" s="200"/>
      <c r="IL101" s="200"/>
      <c r="IM101" s="200"/>
      <c r="IN101" s="200"/>
      <c r="IO101" s="200"/>
      <c r="IP101" s="200"/>
      <c r="IQ101" s="200"/>
      <c r="IR101" s="200"/>
      <c r="IS101" s="200"/>
      <c r="IT101" s="200"/>
      <c r="IU101" s="200"/>
      <c r="IV101" s="200"/>
      <c r="IW101" s="200"/>
      <c r="IX101" s="200"/>
      <c r="IY101" s="200"/>
      <c r="IZ101" s="200"/>
      <c r="JA101" s="200"/>
    </row>
    <row r="102" spans="1:261" s="191" customFormat="1" x14ac:dyDescent="0.2">
      <c r="A102" s="180" t="s">
        <v>162</v>
      </c>
      <c r="B102" s="181" t="s">
        <v>152</v>
      </c>
      <c r="C102" s="181" t="s">
        <v>54</v>
      </c>
      <c r="D102" s="181"/>
      <c r="E102" s="182" t="s">
        <v>163</v>
      </c>
      <c r="F102" s="183" t="s">
        <v>8</v>
      </c>
      <c r="G102" s="182" t="s">
        <v>91</v>
      </c>
      <c r="H102" s="182" t="s">
        <v>932</v>
      </c>
      <c r="I102" s="182" t="s">
        <v>7</v>
      </c>
      <c r="J102" s="181">
        <v>4</v>
      </c>
      <c r="K102" s="184">
        <v>2.65</v>
      </c>
      <c r="L102" s="195"/>
      <c r="M102" s="194"/>
      <c r="N102" s="200"/>
      <c r="O102" s="201">
        <v>122</v>
      </c>
      <c r="P102" s="203">
        <f t="shared" si="1"/>
        <v>323.3</v>
      </c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E102" s="200"/>
      <c r="AF102" s="200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0"/>
      <c r="AQ102" s="200"/>
      <c r="AR102" s="200"/>
      <c r="AS102" s="200"/>
      <c r="AT102" s="200"/>
      <c r="AU102" s="200"/>
      <c r="AV102" s="200"/>
      <c r="AW102" s="200"/>
      <c r="AX102" s="200"/>
      <c r="AY102" s="200"/>
      <c r="AZ102" s="200"/>
      <c r="BA102" s="200"/>
      <c r="BB102" s="200"/>
      <c r="BC102" s="200"/>
      <c r="BD102" s="200"/>
      <c r="BE102" s="200"/>
      <c r="BF102" s="200"/>
      <c r="HI102" s="200"/>
      <c r="HJ102" s="200"/>
      <c r="HK102" s="200"/>
      <c r="HL102" s="200"/>
      <c r="HM102" s="200"/>
      <c r="HN102" s="200"/>
      <c r="HO102" s="200"/>
      <c r="HP102" s="200"/>
      <c r="HQ102" s="200"/>
      <c r="HR102" s="200"/>
      <c r="HS102" s="200"/>
      <c r="HT102" s="200"/>
      <c r="HU102" s="200"/>
      <c r="HV102" s="200"/>
      <c r="HW102" s="200"/>
      <c r="HX102" s="200"/>
      <c r="HY102" s="200"/>
      <c r="HZ102" s="200"/>
      <c r="IA102" s="200"/>
      <c r="IB102" s="200"/>
      <c r="IC102" s="200"/>
      <c r="ID102" s="200"/>
      <c r="IE102" s="200"/>
      <c r="IF102" s="200"/>
      <c r="IG102" s="200"/>
      <c r="IH102" s="200"/>
      <c r="II102" s="200"/>
      <c r="IJ102" s="200"/>
      <c r="IK102" s="200"/>
      <c r="IL102" s="200"/>
      <c r="IM102" s="200"/>
      <c r="IN102" s="200"/>
      <c r="IO102" s="200"/>
      <c r="IP102" s="200"/>
      <c r="IQ102" s="200"/>
      <c r="IR102" s="200"/>
      <c r="IS102" s="200"/>
      <c r="IT102" s="200"/>
      <c r="IU102" s="200"/>
      <c r="IV102" s="200"/>
      <c r="IW102" s="200"/>
      <c r="IX102" s="200"/>
      <c r="IY102" s="200"/>
      <c r="IZ102" s="200"/>
      <c r="JA102" s="200"/>
    </row>
    <row r="103" spans="1:261" s="191" customFormat="1" x14ac:dyDescent="0.2">
      <c r="A103" s="180" t="s">
        <v>159</v>
      </c>
      <c r="B103" s="181" t="s">
        <v>152</v>
      </c>
      <c r="C103" s="181" t="s">
        <v>160</v>
      </c>
      <c r="D103" s="181"/>
      <c r="E103" s="182" t="s">
        <v>161</v>
      </c>
      <c r="F103" s="183" t="s">
        <v>8</v>
      </c>
      <c r="G103" s="182" t="s">
        <v>33</v>
      </c>
      <c r="H103" s="182" t="s">
        <v>932</v>
      </c>
      <c r="I103" s="182" t="s">
        <v>7</v>
      </c>
      <c r="J103" s="181">
        <v>3</v>
      </c>
      <c r="K103" s="184">
        <v>2.5</v>
      </c>
      <c r="L103" s="195"/>
      <c r="M103" s="194"/>
      <c r="N103" s="200"/>
      <c r="O103" s="201">
        <v>122</v>
      </c>
      <c r="P103" s="203">
        <f t="shared" si="1"/>
        <v>305</v>
      </c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E103" s="200"/>
      <c r="AF103" s="200"/>
      <c r="AG103" s="200"/>
      <c r="AH103" s="200"/>
      <c r="AI103" s="200"/>
      <c r="AJ103" s="200"/>
      <c r="AK103" s="200"/>
      <c r="AL103" s="200"/>
      <c r="AM103" s="200"/>
      <c r="AN103" s="200"/>
      <c r="AO103" s="200"/>
      <c r="AP103" s="200"/>
      <c r="AQ103" s="200"/>
      <c r="AR103" s="200"/>
      <c r="AS103" s="200"/>
      <c r="AT103" s="200"/>
      <c r="AU103" s="200"/>
      <c r="AV103" s="200"/>
      <c r="AW103" s="200"/>
      <c r="AX103" s="200"/>
      <c r="AY103" s="200"/>
      <c r="AZ103" s="200"/>
      <c r="BA103" s="200"/>
      <c r="BB103" s="200"/>
      <c r="BC103" s="200"/>
      <c r="BD103" s="200"/>
      <c r="BE103" s="200"/>
      <c r="BF103" s="200"/>
      <c r="HI103" s="200"/>
      <c r="HJ103" s="200"/>
      <c r="HK103" s="200"/>
      <c r="HL103" s="200"/>
      <c r="HM103" s="200"/>
      <c r="HN103" s="200"/>
      <c r="HO103" s="200"/>
      <c r="HP103" s="200"/>
      <c r="HQ103" s="200"/>
      <c r="HR103" s="200"/>
      <c r="HS103" s="200"/>
      <c r="HT103" s="200"/>
      <c r="HU103" s="200"/>
      <c r="HV103" s="200"/>
      <c r="HW103" s="200"/>
      <c r="HX103" s="200"/>
      <c r="HY103" s="200"/>
      <c r="HZ103" s="200"/>
      <c r="IA103" s="200"/>
      <c r="IB103" s="200"/>
      <c r="IC103" s="200"/>
      <c r="ID103" s="200"/>
      <c r="IE103" s="200"/>
      <c r="IF103" s="200"/>
      <c r="IG103" s="200"/>
      <c r="IH103" s="200"/>
      <c r="II103" s="200"/>
      <c r="IJ103" s="200"/>
      <c r="IK103" s="200"/>
      <c r="IL103" s="200"/>
      <c r="IM103" s="200"/>
      <c r="IN103" s="200"/>
      <c r="IO103" s="200"/>
      <c r="IP103" s="200"/>
      <c r="IQ103" s="200"/>
      <c r="IR103" s="200"/>
      <c r="IS103" s="200"/>
      <c r="IT103" s="200"/>
      <c r="IU103" s="200"/>
      <c r="IV103" s="200"/>
      <c r="IW103" s="200"/>
      <c r="IX103" s="200"/>
      <c r="IY103" s="200"/>
      <c r="IZ103" s="200"/>
      <c r="JA103" s="200"/>
    </row>
    <row r="104" spans="1:261" s="191" customFormat="1" x14ac:dyDescent="0.2">
      <c r="A104" s="180" t="s">
        <v>190</v>
      </c>
      <c r="B104" s="181" t="s">
        <v>152</v>
      </c>
      <c r="C104" s="181" t="s">
        <v>191</v>
      </c>
      <c r="D104" s="182" t="s">
        <v>192</v>
      </c>
      <c r="E104" s="182" t="s">
        <v>117</v>
      </c>
      <c r="F104" s="183" t="s">
        <v>8</v>
      </c>
      <c r="G104" s="182">
        <v>278986</v>
      </c>
      <c r="H104" s="182" t="s">
        <v>23</v>
      </c>
      <c r="I104" s="182" t="s">
        <v>7</v>
      </c>
      <c r="J104" s="181">
        <v>1</v>
      </c>
      <c r="K104" s="184">
        <v>0.9</v>
      </c>
      <c r="L104" s="195"/>
      <c r="M104" s="194"/>
      <c r="N104" s="200"/>
      <c r="O104" s="201">
        <v>91</v>
      </c>
      <c r="P104" s="203">
        <f t="shared" si="1"/>
        <v>81.900000000000006</v>
      </c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E104" s="200"/>
      <c r="AF104" s="200"/>
      <c r="AG104" s="200"/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0"/>
      <c r="AT104" s="200"/>
      <c r="AU104" s="200"/>
      <c r="AV104" s="200"/>
      <c r="AW104" s="200"/>
      <c r="AX104" s="200"/>
      <c r="AY104" s="200"/>
      <c r="AZ104" s="200"/>
      <c r="BA104" s="200"/>
      <c r="BB104" s="200"/>
      <c r="BC104" s="200"/>
      <c r="BD104" s="200"/>
      <c r="BE104" s="200"/>
      <c r="BF104" s="200"/>
      <c r="HI104" s="200"/>
      <c r="HJ104" s="200"/>
      <c r="HK104" s="200"/>
      <c r="HL104" s="200"/>
      <c r="HM104" s="200"/>
      <c r="HN104" s="200"/>
      <c r="HO104" s="200"/>
      <c r="HP104" s="200"/>
      <c r="HQ104" s="200"/>
      <c r="HR104" s="200"/>
      <c r="HS104" s="200"/>
      <c r="HT104" s="200"/>
      <c r="HU104" s="200"/>
      <c r="HV104" s="200"/>
      <c r="HW104" s="200"/>
      <c r="HX104" s="200"/>
      <c r="HY104" s="200"/>
      <c r="HZ104" s="200"/>
      <c r="IA104" s="200"/>
      <c r="IB104" s="200"/>
      <c r="IC104" s="200"/>
      <c r="ID104" s="200"/>
      <c r="IE104" s="200"/>
      <c r="IF104" s="200"/>
      <c r="IG104" s="200"/>
      <c r="IH104" s="200"/>
      <c r="II104" s="200"/>
      <c r="IJ104" s="200"/>
      <c r="IK104" s="200"/>
      <c r="IL104" s="200"/>
      <c r="IM104" s="200"/>
      <c r="IN104" s="200"/>
      <c r="IO104" s="200"/>
      <c r="IP104" s="200"/>
      <c r="IQ104" s="200"/>
      <c r="IR104" s="200"/>
      <c r="IS104" s="200"/>
      <c r="IT104" s="200"/>
      <c r="IU104" s="200"/>
      <c r="IV104" s="200"/>
      <c r="IW104" s="200"/>
      <c r="IX104" s="200"/>
      <c r="IY104" s="200"/>
      <c r="IZ104" s="200"/>
      <c r="JA104" s="200"/>
    </row>
    <row r="105" spans="1:261" x14ac:dyDescent="0.2">
      <c r="A105" s="180" t="s">
        <v>127</v>
      </c>
      <c r="B105" s="181" t="s">
        <v>152</v>
      </c>
      <c r="C105" s="181" t="s">
        <v>51</v>
      </c>
      <c r="D105" s="182" t="s">
        <v>193</v>
      </c>
      <c r="E105" s="182" t="s">
        <v>194</v>
      </c>
      <c r="F105" s="183" t="s">
        <v>8</v>
      </c>
      <c r="G105" s="182">
        <v>272358</v>
      </c>
      <c r="H105" s="182" t="s">
        <v>23</v>
      </c>
      <c r="I105" s="182" t="s">
        <v>7</v>
      </c>
      <c r="J105" s="181">
        <v>22</v>
      </c>
      <c r="K105" s="184">
        <v>9.25</v>
      </c>
      <c r="L105" s="195">
        <v>1</v>
      </c>
      <c r="M105" s="194">
        <v>1</v>
      </c>
      <c r="N105" s="200"/>
      <c r="O105" s="194">
        <v>92.25</v>
      </c>
      <c r="P105" s="203">
        <f t="shared" si="1"/>
        <v>853.3125</v>
      </c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  <c r="AA105" s="200"/>
      <c r="AE105" s="200"/>
      <c r="AF105" s="200"/>
      <c r="AG105" s="200"/>
      <c r="AH105" s="200"/>
      <c r="AI105" s="200"/>
      <c r="AJ105" s="200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  <c r="AX105" s="200"/>
      <c r="AY105" s="200"/>
      <c r="AZ105" s="200"/>
      <c r="BA105" s="200"/>
      <c r="BB105" s="200"/>
      <c r="BC105" s="200"/>
      <c r="BD105" s="200"/>
      <c r="BE105" s="200"/>
      <c r="BF105" s="200"/>
      <c r="HI105" s="200"/>
      <c r="HJ105" s="200"/>
      <c r="HK105" s="200"/>
      <c r="HL105" s="200"/>
      <c r="HM105" s="200"/>
      <c r="HN105" s="200"/>
      <c r="HO105" s="200"/>
      <c r="HP105" s="200"/>
      <c r="HQ105" s="200"/>
      <c r="HR105" s="200"/>
      <c r="HS105" s="200"/>
      <c r="HT105" s="200"/>
      <c r="HU105" s="200"/>
      <c r="HV105" s="200"/>
      <c r="HW105" s="200"/>
      <c r="HX105" s="200"/>
      <c r="HY105" s="200"/>
      <c r="HZ105" s="200"/>
      <c r="IA105" s="200"/>
      <c r="IB105" s="200"/>
      <c r="IC105" s="200"/>
      <c r="ID105" s="200"/>
      <c r="IE105" s="200"/>
      <c r="IF105" s="200"/>
      <c r="IG105" s="200"/>
      <c r="IH105" s="200"/>
      <c r="II105" s="200"/>
      <c r="IJ105" s="200"/>
      <c r="IK105" s="200"/>
      <c r="IL105" s="200"/>
      <c r="IM105" s="200"/>
      <c r="IN105" s="200"/>
      <c r="IO105" s="200"/>
      <c r="IP105" s="200"/>
      <c r="IQ105" s="200"/>
      <c r="IR105" s="200"/>
      <c r="IS105" s="200"/>
      <c r="IT105" s="200"/>
      <c r="IU105" s="200"/>
      <c r="IV105" s="200"/>
      <c r="IW105" s="200"/>
      <c r="IX105" s="200"/>
      <c r="IY105" s="200"/>
      <c r="IZ105" s="200"/>
      <c r="JA105" s="200"/>
    </row>
    <row r="106" spans="1:261" x14ac:dyDescent="0.2">
      <c r="A106" s="180" t="s">
        <v>127</v>
      </c>
      <c r="B106" s="181" t="s">
        <v>152</v>
      </c>
      <c r="C106" s="181" t="s">
        <v>51</v>
      </c>
      <c r="D106" s="182" t="s">
        <v>193</v>
      </c>
      <c r="E106" s="182" t="s">
        <v>194</v>
      </c>
      <c r="F106" s="183" t="s">
        <v>8</v>
      </c>
      <c r="G106" s="182">
        <v>278142</v>
      </c>
      <c r="H106" s="182" t="s">
        <v>23</v>
      </c>
      <c r="I106" s="182" t="s">
        <v>7</v>
      </c>
      <c r="J106" s="181">
        <v>31</v>
      </c>
      <c r="K106" s="184">
        <v>7.25</v>
      </c>
      <c r="L106" s="195"/>
      <c r="M106" s="194"/>
      <c r="N106" s="200"/>
      <c r="O106" s="194">
        <v>92.25</v>
      </c>
      <c r="P106" s="203">
        <f t="shared" si="1"/>
        <v>668.8125</v>
      </c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  <c r="AA106" s="200"/>
      <c r="AE106" s="200"/>
      <c r="AF106" s="200"/>
      <c r="AG106" s="200"/>
      <c r="AH106" s="200"/>
      <c r="AI106" s="200"/>
      <c r="AJ106" s="200"/>
      <c r="AK106" s="200"/>
      <c r="AL106" s="200"/>
      <c r="AM106" s="200"/>
      <c r="AN106" s="200"/>
      <c r="AO106" s="200"/>
      <c r="AP106" s="200"/>
      <c r="AQ106" s="200"/>
      <c r="AR106" s="200"/>
      <c r="AS106" s="200"/>
      <c r="AT106" s="200"/>
      <c r="AU106" s="200"/>
      <c r="AV106" s="200"/>
      <c r="AW106" s="200"/>
      <c r="AX106" s="200"/>
      <c r="AY106" s="200"/>
      <c r="AZ106" s="200"/>
      <c r="BA106" s="200"/>
      <c r="BB106" s="200"/>
      <c r="BC106" s="200"/>
      <c r="BD106" s="200"/>
      <c r="BE106" s="200"/>
      <c r="BF106" s="200"/>
      <c r="HI106" s="200"/>
      <c r="HJ106" s="200"/>
      <c r="HK106" s="200"/>
      <c r="HL106" s="200"/>
      <c r="HM106" s="200"/>
      <c r="HN106" s="200"/>
      <c r="HO106" s="200"/>
      <c r="HP106" s="200"/>
      <c r="HQ106" s="200"/>
      <c r="HR106" s="200"/>
      <c r="HS106" s="200"/>
      <c r="HT106" s="200"/>
      <c r="HU106" s="200"/>
      <c r="HV106" s="200"/>
      <c r="HW106" s="200"/>
      <c r="HX106" s="200"/>
      <c r="HY106" s="200"/>
      <c r="HZ106" s="200"/>
      <c r="IA106" s="200"/>
      <c r="IB106" s="200"/>
      <c r="IC106" s="200"/>
      <c r="ID106" s="200"/>
      <c r="IE106" s="200"/>
      <c r="IF106" s="200"/>
      <c r="IG106" s="200"/>
      <c r="IH106" s="200"/>
      <c r="II106" s="200"/>
      <c r="IJ106" s="200"/>
      <c r="IK106" s="200"/>
      <c r="IL106" s="200"/>
      <c r="IM106" s="200"/>
      <c r="IN106" s="200"/>
      <c r="IO106" s="200"/>
      <c r="IP106" s="200"/>
      <c r="IQ106" s="200"/>
      <c r="IR106" s="200"/>
      <c r="IS106" s="200"/>
      <c r="IT106" s="200"/>
      <c r="IU106" s="200"/>
      <c r="IV106" s="200"/>
      <c r="IW106" s="200"/>
      <c r="IX106" s="200"/>
      <c r="IY106" s="200"/>
      <c r="IZ106" s="200"/>
      <c r="JA106" s="200"/>
    </row>
    <row r="107" spans="1:261" x14ac:dyDescent="0.2">
      <c r="A107" s="180" t="s">
        <v>127</v>
      </c>
      <c r="B107" s="181" t="s">
        <v>152</v>
      </c>
      <c r="C107" s="181" t="s">
        <v>51</v>
      </c>
      <c r="D107" s="182" t="s">
        <v>193</v>
      </c>
      <c r="E107" s="182" t="s">
        <v>194</v>
      </c>
      <c r="F107" s="183" t="s">
        <v>8</v>
      </c>
      <c r="G107" s="182">
        <v>278142</v>
      </c>
      <c r="H107" s="182" t="s">
        <v>23</v>
      </c>
      <c r="I107" s="182" t="s">
        <v>7</v>
      </c>
      <c r="J107" s="181">
        <v>5</v>
      </c>
      <c r="K107" s="184">
        <v>2.2999999999999998</v>
      </c>
      <c r="L107" s="195"/>
      <c r="M107" s="194"/>
      <c r="N107" s="200"/>
      <c r="O107" s="194">
        <v>92.25</v>
      </c>
      <c r="P107" s="203">
        <f t="shared" si="1"/>
        <v>212.17499999999998</v>
      </c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  <c r="AA107" s="200"/>
      <c r="AE107" s="200"/>
      <c r="AF107" s="200"/>
      <c r="AG107" s="200"/>
      <c r="AH107" s="200"/>
      <c r="AI107" s="200"/>
      <c r="AJ107" s="200"/>
      <c r="AK107" s="200"/>
      <c r="AL107" s="200"/>
      <c r="AM107" s="200"/>
      <c r="AN107" s="200"/>
      <c r="AO107" s="200"/>
      <c r="AP107" s="200"/>
      <c r="AQ107" s="200"/>
      <c r="AR107" s="200"/>
      <c r="AS107" s="200"/>
      <c r="AT107" s="200"/>
      <c r="AU107" s="200"/>
      <c r="AV107" s="200"/>
      <c r="AW107" s="200"/>
      <c r="AX107" s="200"/>
      <c r="AY107" s="200"/>
      <c r="AZ107" s="200"/>
      <c r="BA107" s="200"/>
      <c r="BB107" s="200"/>
      <c r="BC107" s="200"/>
      <c r="BD107" s="200"/>
      <c r="BE107" s="200"/>
      <c r="BF107" s="200"/>
      <c r="HI107" s="200"/>
      <c r="HJ107" s="200"/>
      <c r="HK107" s="200"/>
      <c r="HL107" s="200"/>
      <c r="HM107" s="200"/>
      <c r="HN107" s="200"/>
      <c r="HO107" s="200"/>
      <c r="HP107" s="200"/>
      <c r="HQ107" s="200"/>
      <c r="HR107" s="200"/>
      <c r="HS107" s="200"/>
      <c r="HT107" s="200"/>
      <c r="HU107" s="200"/>
      <c r="HV107" s="200"/>
      <c r="HW107" s="200"/>
      <c r="HX107" s="200"/>
      <c r="HY107" s="200"/>
      <c r="HZ107" s="200"/>
      <c r="IA107" s="200"/>
      <c r="IB107" s="200"/>
      <c r="IC107" s="200"/>
      <c r="ID107" s="200"/>
      <c r="IE107" s="200"/>
      <c r="IF107" s="200"/>
      <c r="IG107" s="200"/>
      <c r="IH107" s="200"/>
      <c r="II107" s="200"/>
      <c r="IJ107" s="200"/>
      <c r="IK107" s="200"/>
      <c r="IL107" s="200"/>
      <c r="IM107" s="200"/>
      <c r="IN107" s="200"/>
      <c r="IO107" s="200"/>
      <c r="IP107" s="200"/>
      <c r="IQ107" s="200"/>
      <c r="IR107" s="200"/>
      <c r="IS107" s="200"/>
      <c r="IT107" s="200"/>
      <c r="IU107" s="200"/>
      <c r="IV107" s="200"/>
      <c r="IW107" s="200"/>
      <c r="IX107" s="200"/>
      <c r="IY107" s="200"/>
      <c r="IZ107" s="200"/>
      <c r="JA107" s="200"/>
    </row>
    <row r="108" spans="1:261" x14ac:dyDescent="0.2">
      <c r="A108" s="180" t="s">
        <v>127</v>
      </c>
      <c r="B108" s="181" t="s">
        <v>152</v>
      </c>
      <c r="C108" s="181" t="s">
        <v>51</v>
      </c>
      <c r="D108" s="182" t="s">
        <v>193</v>
      </c>
      <c r="E108" s="182" t="s">
        <v>194</v>
      </c>
      <c r="F108" s="183" t="s">
        <v>8</v>
      </c>
      <c r="G108" s="182">
        <v>280261</v>
      </c>
      <c r="H108" s="182" t="s">
        <v>23</v>
      </c>
      <c r="I108" s="182" t="s">
        <v>7</v>
      </c>
      <c r="J108" s="181">
        <v>3</v>
      </c>
      <c r="K108" s="184">
        <v>3.1</v>
      </c>
      <c r="L108" s="195"/>
      <c r="M108" s="194"/>
      <c r="N108" s="200"/>
      <c r="O108" s="194">
        <v>92.25</v>
      </c>
      <c r="P108" s="203">
        <f t="shared" si="1"/>
        <v>285.97500000000002</v>
      </c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  <c r="AA108" s="200"/>
      <c r="AE108" s="200"/>
      <c r="AF108" s="200"/>
      <c r="AG108" s="200"/>
      <c r="AH108" s="200"/>
      <c r="AI108" s="200"/>
      <c r="AJ108" s="200"/>
      <c r="AK108" s="200"/>
      <c r="AL108" s="200"/>
      <c r="AM108" s="200"/>
      <c r="AN108" s="200"/>
      <c r="AO108" s="200"/>
      <c r="AP108" s="200"/>
      <c r="AQ108" s="200"/>
      <c r="AR108" s="200"/>
      <c r="AS108" s="200"/>
      <c r="AT108" s="200"/>
      <c r="AU108" s="200"/>
      <c r="AV108" s="200"/>
      <c r="AW108" s="200"/>
      <c r="AX108" s="200"/>
      <c r="AY108" s="200"/>
      <c r="AZ108" s="200"/>
      <c r="BA108" s="200"/>
      <c r="BB108" s="200"/>
      <c r="BC108" s="200"/>
      <c r="BD108" s="200"/>
      <c r="BE108" s="200"/>
      <c r="BF108" s="200"/>
      <c r="HI108" s="200"/>
      <c r="HJ108" s="200"/>
      <c r="HK108" s="200"/>
      <c r="HL108" s="200"/>
      <c r="HM108" s="200"/>
      <c r="HN108" s="200"/>
      <c r="HO108" s="200"/>
      <c r="HP108" s="200"/>
      <c r="HQ108" s="200"/>
      <c r="HR108" s="200"/>
      <c r="HS108" s="200"/>
      <c r="HT108" s="200"/>
      <c r="HU108" s="200"/>
      <c r="HV108" s="200"/>
      <c r="HW108" s="200"/>
      <c r="HX108" s="200"/>
      <c r="HY108" s="200"/>
      <c r="HZ108" s="200"/>
      <c r="IA108" s="200"/>
      <c r="IB108" s="200"/>
      <c r="IC108" s="200"/>
      <c r="ID108" s="200"/>
      <c r="IE108" s="200"/>
      <c r="IF108" s="200"/>
      <c r="IG108" s="200"/>
      <c r="IH108" s="200"/>
      <c r="II108" s="200"/>
      <c r="IJ108" s="200"/>
      <c r="IK108" s="200"/>
      <c r="IL108" s="200"/>
      <c r="IM108" s="200"/>
      <c r="IN108" s="200"/>
      <c r="IO108" s="200"/>
      <c r="IP108" s="200"/>
      <c r="IQ108" s="200"/>
      <c r="IR108" s="200"/>
      <c r="IS108" s="200"/>
      <c r="IT108" s="200"/>
      <c r="IU108" s="200"/>
      <c r="IV108" s="200"/>
      <c r="IW108" s="200"/>
      <c r="IX108" s="200"/>
      <c r="IY108" s="200"/>
      <c r="IZ108" s="200"/>
      <c r="JA108" s="200"/>
    </row>
    <row r="109" spans="1:261" x14ac:dyDescent="0.2">
      <c r="A109" s="180" t="s">
        <v>916</v>
      </c>
      <c r="B109" s="181" t="s">
        <v>152</v>
      </c>
      <c r="C109" s="181" t="s">
        <v>51</v>
      </c>
      <c r="D109" s="182" t="s">
        <v>917</v>
      </c>
      <c r="E109" s="182" t="s">
        <v>194</v>
      </c>
      <c r="F109" s="183" t="s">
        <v>8</v>
      </c>
      <c r="G109" s="182">
        <v>282537</v>
      </c>
      <c r="H109" s="182" t="s">
        <v>23</v>
      </c>
      <c r="I109" s="182" t="s">
        <v>7</v>
      </c>
      <c r="J109" s="181">
        <v>1</v>
      </c>
      <c r="K109" s="184">
        <v>0.95</v>
      </c>
      <c r="L109" s="195">
        <v>1</v>
      </c>
      <c r="M109" s="194">
        <v>1</v>
      </c>
      <c r="O109" s="194">
        <v>92.25</v>
      </c>
      <c r="P109" s="203">
        <f t="shared" si="1"/>
        <v>87.637500000000003</v>
      </c>
      <c r="AE109" s="200"/>
      <c r="AF109" s="200"/>
      <c r="AG109" s="200"/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0"/>
      <c r="HI109" s="200"/>
      <c r="HJ109" s="200"/>
      <c r="HK109" s="200"/>
      <c r="HL109" s="200"/>
      <c r="HM109" s="200"/>
      <c r="HN109" s="200"/>
      <c r="HO109" s="200"/>
      <c r="HP109" s="200"/>
      <c r="HQ109" s="200"/>
      <c r="HR109" s="200"/>
      <c r="HS109" s="200"/>
      <c r="HT109" s="200"/>
      <c r="HU109" s="200"/>
      <c r="HV109" s="200"/>
      <c r="HW109" s="200"/>
      <c r="HX109" s="200"/>
      <c r="HY109" s="200"/>
      <c r="HZ109" s="200"/>
      <c r="IA109" s="200"/>
      <c r="IB109" s="200"/>
      <c r="IC109" s="200"/>
      <c r="ID109" s="200"/>
      <c r="IE109" s="200"/>
      <c r="IF109" s="200"/>
      <c r="IG109" s="200"/>
      <c r="IH109" s="200"/>
      <c r="II109" s="200"/>
      <c r="IJ109" s="200"/>
      <c r="IK109" s="200"/>
      <c r="IL109" s="200"/>
      <c r="IM109" s="200"/>
      <c r="IN109" s="200"/>
      <c r="IO109" s="200"/>
      <c r="IP109" s="200"/>
      <c r="IQ109" s="200"/>
      <c r="IR109" s="200"/>
      <c r="IS109" s="200"/>
      <c r="IT109" s="200"/>
      <c r="IU109" s="200"/>
      <c r="IV109" s="200"/>
      <c r="IW109" s="200"/>
      <c r="IX109" s="200"/>
      <c r="IY109" s="200"/>
      <c r="IZ109" s="200"/>
      <c r="JA109" s="200"/>
    </row>
    <row r="110" spans="1:261" x14ac:dyDescent="0.2">
      <c r="A110" s="180" t="s">
        <v>916</v>
      </c>
      <c r="B110" s="181" t="s">
        <v>152</v>
      </c>
      <c r="C110" s="181" t="s">
        <v>51</v>
      </c>
      <c r="D110" s="182" t="s">
        <v>917</v>
      </c>
      <c r="E110" s="182" t="s">
        <v>194</v>
      </c>
      <c r="F110" s="183" t="s">
        <v>8</v>
      </c>
      <c r="G110" s="182">
        <v>286902</v>
      </c>
      <c r="H110" s="182" t="s">
        <v>23</v>
      </c>
      <c r="I110" s="182" t="s">
        <v>7</v>
      </c>
      <c r="J110" s="181">
        <v>28</v>
      </c>
      <c r="K110" s="184">
        <v>26.55</v>
      </c>
      <c r="L110" s="195">
        <v>38</v>
      </c>
      <c r="M110" s="194"/>
      <c r="N110" s="200"/>
      <c r="O110" s="194">
        <v>92.25</v>
      </c>
      <c r="P110" s="203">
        <f t="shared" si="1"/>
        <v>2449.2375000000002</v>
      </c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  <c r="AA110" s="200"/>
      <c r="AB110" s="200"/>
      <c r="AC110" s="200"/>
      <c r="AD110" s="200"/>
      <c r="AE110" s="200"/>
      <c r="AF110" s="200"/>
      <c r="AG110" s="200"/>
      <c r="AH110" s="200"/>
      <c r="AI110" s="200"/>
      <c r="AJ110" s="200"/>
      <c r="AK110" s="200"/>
      <c r="AL110" s="200"/>
      <c r="AM110" s="200"/>
      <c r="AN110" s="200"/>
      <c r="AO110" s="200"/>
      <c r="AP110" s="200"/>
      <c r="AQ110" s="200"/>
      <c r="AR110" s="200"/>
      <c r="AS110" s="200"/>
      <c r="AT110" s="200"/>
      <c r="AU110" s="200"/>
      <c r="AV110" s="200"/>
      <c r="AW110" s="200"/>
      <c r="AX110" s="200"/>
      <c r="AY110" s="200"/>
      <c r="AZ110" s="200"/>
      <c r="BA110" s="200"/>
      <c r="BB110" s="200"/>
      <c r="BC110" s="200"/>
      <c r="BD110" s="200"/>
      <c r="BE110" s="200"/>
      <c r="BF110" s="200"/>
      <c r="HI110" s="200"/>
      <c r="HJ110" s="200"/>
      <c r="HK110" s="200"/>
      <c r="HL110" s="200"/>
      <c r="HM110" s="200"/>
      <c r="HN110" s="200"/>
      <c r="HO110" s="200"/>
      <c r="HP110" s="200"/>
      <c r="HQ110" s="200"/>
      <c r="HR110" s="200"/>
      <c r="HS110" s="200"/>
      <c r="HT110" s="200"/>
      <c r="HU110" s="200"/>
      <c r="HV110" s="200"/>
      <c r="HW110" s="200"/>
      <c r="HX110" s="200"/>
      <c r="HY110" s="200"/>
      <c r="HZ110" s="200"/>
      <c r="IA110" s="200"/>
      <c r="IB110" s="200"/>
      <c r="IC110" s="200"/>
      <c r="ID110" s="200"/>
      <c r="IE110" s="200"/>
      <c r="IF110" s="200"/>
      <c r="IG110" s="200"/>
      <c r="IH110" s="200"/>
      <c r="II110" s="200"/>
      <c r="IJ110" s="200"/>
      <c r="IK110" s="200"/>
      <c r="IL110" s="200"/>
      <c r="IM110" s="200"/>
      <c r="IN110" s="200"/>
      <c r="IO110" s="200"/>
      <c r="IP110" s="200"/>
      <c r="IQ110" s="200"/>
      <c r="IR110" s="200"/>
      <c r="IS110" s="200"/>
      <c r="IT110" s="200"/>
      <c r="IU110" s="200"/>
      <c r="IV110" s="200"/>
      <c r="IW110" s="200"/>
      <c r="IX110" s="200"/>
      <c r="IY110" s="200"/>
      <c r="IZ110" s="200"/>
      <c r="JA110" s="200"/>
    </row>
    <row r="111" spans="1:261" s="191" customFormat="1" x14ac:dyDescent="0.2">
      <c r="A111" s="180" t="s">
        <v>127</v>
      </c>
      <c r="B111" s="181" t="s">
        <v>152</v>
      </c>
      <c r="C111" s="181" t="s">
        <v>51</v>
      </c>
      <c r="D111" s="182" t="s">
        <v>193</v>
      </c>
      <c r="E111" s="182" t="s">
        <v>194</v>
      </c>
      <c r="F111" s="183" t="s">
        <v>8</v>
      </c>
      <c r="G111" s="182">
        <v>278142</v>
      </c>
      <c r="H111" s="182" t="s">
        <v>23</v>
      </c>
      <c r="I111" s="182" t="s">
        <v>7</v>
      </c>
      <c r="J111" s="181">
        <f>37+6</f>
        <v>43</v>
      </c>
      <c r="K111" s="184">
        <f>3.25+3.9</f>
        <v>7.15</v>
      </c>
      <c r="L111" s="195"/>
      <c r="M111" s="194"/>
      <c r="N111" s="200"/>
      <c r="O111" s="194">
        <v>92.25</v>
      </c>
      <c r="P111" s="203">
        <f t="shared" si="1"/>
        <v>659.58749999999998</v>
      </c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  <c r="AA111" s="200"/>
      <c r="AB111" s="200"/>
      <c r="AC111" s="200"/>
      <c r="AD111" s="200"/>
      <c r="AE111" s="200"/>
      <c r="AF111" s="200"/>
      <c r="AG111" s="200"/>
      <c r="AH111" s="200"/>
      <c r="AI111" s="200"/>
      <c r="AJ111" s="200"/>
      <c r="AK111" s="200"/>
      <c r="AL111" s="200"/>
      <c r="AM111" s="200"/>
      <c r="AN111" s="200"/>
      <c r="AO111" s="200"/>
      <c r="AP111" s="200"/>
      <c r="AQ111" s="200"/>
      <c r="AR111" s="200"/>
      <c r="AS111" s="200"/>
      <c r="AT111" s="200"/>
      <c r="AU111" s="200"/>
      <c r="AV111" s="200"/>
      <c r="AW111" s="200"/>
      <c r="AX111" s="200"/>
      <c r="AY111" s="200"/>
      <c r="AZ111" s="200"/>
      <c r="BA111" s="200"/>
      <c r="BB111" s="200"/>
      <c r="BC111" s="200"/>
      <c r="BD111" s="200"/>
      <c r="BE111" s="200"/>
      <c r="BF111" s="200"/>
      <c r="HI111" s="200"/>
      <c r="HJ111" s="200"/>
      <c r="HK111" s="200"/>
      <c r="HL111" s="200"/>
      <c r="HM111" s="200"/>
      <c r="HN111" s="200"/>
      <c r="HO111" s="200"/>
      <c r="HP111" s="200"/>
      <c r="HQ111" s="200"/>
      <c r="HR111" s="200"/>
      <c r="HS111" s="200"/>
      <c r="HT111" s="200"/>
      <c r="HU111" s="200"/>
      <c r="HV111" s="200"/>
      <c r="HW111" s="200"/>
      <c r="HX111" s="200"/>
      <c r="HY111" s="200"/>
      <c r="HZ111" s="200"/>
      <c r="IA111" s="200"/>
      <c r="IB111" s="200"/>
      <c r="IC111" s="200"/>
      <c r="ID111" s="200"/>
      <c r="IE111" s="200"/>
      <c r="IF111" s="200"/>
      <c r="IG111" s="200"/>
      <c r="IH111" s="200"/>
      <c r="II111" s="200"/>
      <c r="IJ111" s="200"/>
      <c r="IK111" s="200"/>
      <c r="IL111" s="200"/>
      <c r="IM111" s="200"/>
      <c r="IN111" s="200"/>
      <c r="IO111" s="200"/>
      <c r="IP111" s="200"/>
      <c r="IQ111" s="200"/>
      <c r="IR111" s="200"/>
      <c r="IS111" s="200"/>
      <c r="IT111" s="200"/>
      <c r="IU111" s="200"/>
      <c r="IV111" s="200"/>
      <c r="IW111" s="200"/>
      <c r="IX111" s="200"/>
      <c r="IY111" s="200"/>
      <c r="IZ111" s="200"/>
      <c r="JA111" s="200"/>
    </row>
    <row r="112" spans="1:261" x14ac:dyDescent="0.2">
      <c r="A112" s="180" t="s">
        <v>127</v>
      </c>
      <c r="B112" s="181" t="s">
        <v>152</v>
      </c>
      <c r="C112" s="181" t="s">
        <v>51</v>
      </c>
      <c r="D112" s="182" t="s">
        <v>193</v>
      </c>
      <c r="E112" s="182" t="s">
        <v>194</v>
      </c>
      <c r="F112" s="183" t="s">
        <v>8</v>
      </c>
      <c r="G112" s="182" t="s">
        <v>50</v>
      </c>
      <c r="H112" s="182" t="s">
        <v>23</v>
      </c>
      <c r="I112" s="182" t="s">
        <v>7</v>
      </c>
      <c r="J112" s="181">
        <v>15</v>
      </c>
      <c r="K112" s="184">
        <v>4.8</v>
      </c>
      <c r="L112" s="195"/>
      <c r="M112" s="194"/>
      <c r="N112" s="200"/>
      <c r="O112" s="194">
        <v>92.25</v>
      </c>
      <c r="P112" s="203">
        <f t="shared" si="1"/>
        <v>442.8</v>
      </c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  <c r="AA112" s="200"/>
      <c r="AB112" s="200"/>
      <c r="AC112" s="200"/>
      <c r="AD112" s="200"/>
      <c r="AE112" s="200"/>
      <c r="AF112" s="200"/>
      <c r="AG112" s="200"/>
      <c r="AH112" s="200"/>
      <c r="AI112" s="200"/>
      <c r="AJ112" s="200"/>
      <c r="AK112" s="200"/>
      <c r="AL112" s="200"/>
      <c r="AM112" s="200"/>
      <c r="AN112" s="200"/>
      <c r="AO112" s="200"/>
      <c r="AP112" s="200"/>
      <c r="AQ112" s="200"/>
      <c r="AR112" s="200"/>
      <c r="AS112" s="200"/>
      <c r="AT112" s="200"/>
      <c r="AU112" s="200"/>
      <c r="AV112" s="200"/>
      <c r="AW112" s="200"/>
      <c r="AX112" s="200"/>
      <c r="AY112" s="200"/>
      <c r="AZ112" s="200"/>
      <c r="BA112" s="200"/>
      <c r="BB112" s="200"/>
      <c r="BC112" s="200"/>
      <c r="BD112" s="200"/>
      <c r="BE112" s="200"/>
      <c r="BF112" s="200"/>
      <c r="HI112" s="200"/>
      <c r="HJ112" s="200"/>
      <c r="HK112" s="200"/>
      <c r="HL112" s="200"/>
      <c r="HM112" s="200"/>
      <c r="HN112" s="200"/>
      <c r="HO112" s="200"/>
      <c r="HP112" s="200"/>
      <c r="HQ112" s="200"/>
      <c r="HR112" s="200"/>
      <c r="HS112" s="200"/>
      <c r="HT112" s="200"/>
      <c r="HU112" s="200"/>
      <c r="HV112" s="200"/>
      <c r="HW112" s="200"/>
      <c r="HX112" s="200"/>
      <c r="HY112" s="200"/>
      <c r="HZ112" s="200"/>
      <c r="IA112" s="200"/>
      <c r="IB112" s="200"/>
      <c r="IC112" s="200"/>
      <c r="ID112" s="200"/>
      <c r="IE112" s="200"/>
      <c r="IF112" s="200"/>
      <c r="IG112" s="200"/>
      <c r="IH112" s="200"/>
      <c r="II112" s="200"/>
      <c r="IJ112" s="200"/>
      <c r="IK112" s="200"/>
      <c r="IL112" s="200"/>
      <c r="IM112" s="200"/>
      <c r="IN112" s="200"/>
      <c r="IO112" s="200"/>
      <c r="IP112" s="200"/>
      <c r="IQ112" s="200"/>
      <c r="IR112" s="200"/>
      <c r="IS112" s="200"/>
      <c r="IT112" s="200"/>
      <c r="IU112" s="200"/>
      <c r="IV112" s="200"/>
      <c r="IW112" s="200"/>
      <c r="IX112" s="200"/>
      <c r="IY112" s="200"/>
      <c r="IZ112" s="200"/>
      <c r="JA112" s="200"/>
    </row>
    <row r="113" spans="1:261" x14ac:dyDescent="0.2">
      <c r="A113" s="180" t="s">
        <v>26</v>
      </c>
      <c r="B113" s="181" t="s">
        <v>152</v>
      </c>
      <c r="C113" s="181" t="s">
        <v>17</v>
      </c>
      <c r="D113" s="182">
        <v>41</v>
      </c>
      <c r="E113" s="182"/>
      <c r="F113" s="183" t="s">
        <v>8</v>
      </c>
      <c r="G113" s="182">
        <v>283180</v>
      </c>
      <c r="H113" s="182" t="s">
        <v>23</v>
      </c>
      <c r="I113" s="182" t="s">
        <v>7</v>
      </c>
      <c r="J113" s="181">
        <v>81</v>
      </c>
      <c r="K113" s="184">
        <v>8.5</v>
      </c>
      <c r="L113" s="195"/>
      <c r="M113" s="194"/>
      <c r="N113" s="200"/>
      <c r="O113" s="201">
        <v>122</v>
      </c>
      <c r="P113" s="203">
        <f t="shared" si="1"/>
        <v>1037</v>
      </c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  <c r="AA113" s="200"/>
      <c r="AB113" s="200"/>
      <c r="AC113" s="200"/>
      <c r="AD113" s="200"/>
      <c r="AE113" s="200"/>
      <c r="AF113" s="200"/>
      <c r="AG113" s="200"/>
      <c r="AH113" s="200"/>
      <c r="AI113" s="200"/>
      <c r="AJ113" s="200"/>
      <c r="AK113" s="200"/>
      <c r="AL113" s="200"/>
      <c r="AM113" s="200"/>
      <c r="AN113" s="200"/>
      <c r="AO113" s="200"/>
      <c r="AP113" s="200"/>
      <c r="AQ113" s="200"/>
      <c r="AR113" s="200"/>
      <c r="AS113" s="200"/>
      <c r="AT113" s="200"/>
      <c r="AU113" s="200"/>
      <c r="AV113" s="200"/>
      <c r="AW113" s="200"/>
      <c r="AX113" s="200"/>
      <c r="AY113" s="200"/>
      <c r="AZ113" s="200"/>
      <c r="BA113" s="200"/>
      <c r="BB113" s="200"/>
      <c r="BC113" s="200"/>
      <c r="BD113" s="200"/>
      <c r="BE113" s="200"/>
      <c r="BF113" s="200"/>
      <c r="HI113" s="200"/>
      <c r="HJ113" s="200"/>
      <c r="HK113" s="200"/>
      <c r="HL113" s="200"/>
      <c r="HM113" s="200"/>
      <c r="HN113" s="200"/>
      <c r="HO113" s="200"/>
      <c r="HP113" s="200"/>
      <c r="HQ113" s="200"/>
      <c r="HR113" s="200"/>
      <c r="HS113" s="200"/>
      <c r="HT113" s="200"/>
      <c r="HU113" s="200"/>
      <c r="HV113" s="200"/>
      <c r="HW113" s="200"/>
      <c r="HX113" s="200"/>
      <c r="HY113" s="200"/>
      <c r="HZ113" s="200"/>
      <c r="IA113" s="200"/>
      <c r="IB113" s="200"/>
      <c r="IC113" s="200"/>
      <c r="ID113" s="200"/>
      <c r="IE113" s="200"/>
      <c r="IF113" s="200"/>
      <c r="IG113" s="200"/>
      <c r="IH113" s="200"/>
      <c r="II113" s="200"/>
      <c r="IJ113" s="200"/>
      <c r="IK113" s="200"/>
      <c r="IL113" s="200"/>
      <c r="IM113" s="200"/>
      <c r="IN113" s="200"/>
      <c r="IO113" s="200"/>
      <c r="IP113" s="200"/>
      <c r="IQ113" s="200"/>
      <c r="IR113" s="200"/>
      <c r="IS113" s="200"/>
      <c r="IT113" s="200"/>
      <c r="IU113" s="200"/>
      <c r="IV113" s="200"/>
      <c r="IW113" s="200"/>
      <c r="IX113" s="200"/>
      <c r="IY113" s="200"/>
      <c r="IZ113" s="200"/>
      <c r="JA113" s="200"/>
    </row>
    <row r="114" spans="1:261" x14ac:dyDescent="0.2">
      <c r="A114" s="180" t="s">
        <v>26</v>
      </c>
      <c r="B114" s="181" t="s">
        <v>152</v>
      </c>
      <c r="C114" s="181" t="s">
        <v>17</v>
      </c>
      <c r="D114" s="182" t="s">
        <v>183</v>
      </c>
      <c r="E114" s="182"/>
      <c r="F114" s="183" t="s">
        <v>8</v>
      </c>
      <c r="G114" s="182">
        <v>260945</v>
      </c>
      <c r="H114" s="182" t="s">
        <v>23</v>
      </c>
      <c r="I114" s="182" t="s">
        <v>7</v>
      </c>
      <c r="J114" s="181">
        <v>3</v>
      </c>
      <c r="K114" s="184">
        <v>0.95</v>
      </c>
      <c r="L114" s="195"/>
      <c r="M114" s="194"/>
      <c r="N114" s="200"/>
      <c r="O114" s="201">
        <v>122</v>
      </c>
      <c r="P114" s="203">
        <f t="shared" si="1"/>
        <v>115.89999999999999</v>
      </c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0"/>
      <c r="AD114" s="200"/>
      <c r="AE114" s="200"/>
      <c r="AF114" s="200"/>
      <c r="AG114" s="200"/>
      <c r="AH114" s="200"/>
      <c r="AI114" s="200"/>
      <c r="AJ114" s="200"/>
      <c r="AK114" s="200"/>
      <c r="AL114" s="200"/>
      <c r="AM114" s="200"/>
      <c r="AN114" s="200"/>
      <c r="AO114" s="200"/>
      <c r="AP114" s="200"/>
      <c r="AQ114" s="200"/>
      <c r="AR114" s="200"/>
      <c r="AS114" s="200"/>
      <c r="AT114" s="200"/>
      <c r="AU114" s="200"/>
      <c r="AV114" s="200"/>
      <c r="AW114" s="200"/>
      <c r="AX114" s="200"/>
      <c r="AY114" s="200"/>
      <c r="AZ114" s="200"/>
      <c r="BA114" s="200"/>
      <c r="BB114" s="200"/>
      <c r="BC114" s="200"/>
      <c r="BD114" s="200"/>
      <c r="BE114" s="200"/>
      <c r="BF114" s="200"/>
      <c r="HI114" s="200"/>
      <c r="HJ114" s="200"/>
      <c r="HK114" s="200"/>
      <c r="HL114" s="200"/>
      <c r="HM114" s="200"/>
      <c r="HN114" s="200"/>
      <c r="HO114" s="200"/>
      <c r="HP114" s="200"/>
      <c r="HQ114" s="200"/>
      <c r="HR114" s="200"/>
      <c r="HS114" s="200"/>
      <c r="HT114" s="200"/>
      <c r="HU114" s="200"/>
      <c r="HV114" s="200"/>
      <c r="HW114" s="200"/>
      <c r="HX114" s="200"/>
      <c r="HY114" s="200"/>
      <c r="HZ114" s="200"/>
      <c r="IA114" s="200"/>
      <c r="IB114" s="200"/>
      <c r="IC114" s="200"/>
      <c r="ID114" s="200"/>
      <c r="IE114" s="200"/>
      <c r="IF114" s="200"/>
      <c r="IG114" s="200"/>
      <c r="IH114" s="200"/>
      <c r="II114" s="200"/>
      <c r="IJ114" s="200"/>
      <c r="IK114" s="200"/>
      <c r="IL114" s="200"/>
      <c r="IM114" s="200"/>
      <c r="IN114" s="200"/>
      <c r="IO114" s="200"/>
      <c r="IP114" s="200"/>
      <c r="IQ114" s="200"/>
      <c r="IR114" s="200"/>
      <c r="IS114" s="200"/>
      <c r="IT114" s="200"/>
      <c r="IU114" s="200"/>
      <c r="IV114" s="200"/>
      <c r="IW114" s="200"/>
      <c r="IX114" s="200"/>
      <c r="IY114" s="200"/>
      <c r="IZ114" s="200"/>
      <c r="JA114" s="200"/>
    </row>
    <row r="115" spans="1:261" x14ac:dyDescent="0.2">
      <c r="A115" s="180" t="s">
        <v>26</v>
      </c>
      <c r="B115" s="181" t="s">
        <v>152</v>
      </c>
      <c r="C115" s="181" t="s">
        <v>17</v>
      </c>
      <c r="D115" s="182" t="s">
        <v>183</v>
      </c>
      <c r="E115" s="182"/>
      <c r="F115" s="183" t="s">
        <v>8</v>
      </c>
      <c r="G115" s="182">
        <v>285828</v>
      </c>
      <c r="H115" s="182" t="s">
        <v>23</v>
      </c>
      <c r="I115" s="182" t="s">
        <v>7</v>
      </c>
      <c r="J115" s="181">
        <v>20</v>
      </c>
      <c r="K115" s="184">
        <v>14.5</v>
      </c>
      <c r="L115" s="195"/>
      <c r="M115" s="194"/>
      <c r="N115" s="200"/>
      <c r="O115" s="201">
        <v>122</v>
      </c>
      <c r="P115" s="203">
        <f t="shared" si="1"/>
        <v>1769</v>
      </c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0"/>
      <c r="AD115" s="200"/>
      <c r="AE115" s="200"/>
      <c r="AF115" s="200"/>
      <c r="AG115" s="200"/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0"/>
      <c r="AT115" s="200"/>
      <c r="AU115" s="200"/>
      <c r="AV115" s="200"/>
      <c r="AW115" s="200"/>
      <c r="AX115" s="200"/>
      <c r="AY115" s="200"/>
      <c r="AZ115" s="200"/>
      <c r="BA115" s="200"/>
      <c r="BB115" s="200"/>
      <c r="BC115" s="200"/>
      <c r="BD115" s="200"/>
      <c r="BE115" s="200"/>
      <c r="BF115" s="200"/>
      <c r="HI115" s="200"/>
      <c r="HJ115" s="200"/>
      <c r="HK115" s="200"/>
      <c r="HL115" s="200"/>
      <c r="HM115" s="200"/>
      <c r="HN115" s="200"/>
      <c r="HO115" s="200"/>
      <c r="HP115" s="200"/>
      <c r="HQ115" s="200"/>
      <c r="HR115" s="200"/>
      <c r="HS115" s="200"/>
      <c r="HT115" s="200"/>
      <c r="HU115" s="200"/>
      <c r="HV115" s="200"/>
      <c r="HW115" s="200"/>
      <c r="HX115" s="200"/>
      <c r="HY115" s="200"/>
      <c r="HZ115" s="200"/>
      <c r="IA115" s="200"/>
      <c r="IB115" s="200"/>
      <c r="IC115" s="200"/>
      <c r="ID115" s="200"/>
      <c r="IE115" s="200"/>
      <c r="IF115" s="200"/>
      <c r="IG115" s="200"/>
      <c r="IH115" s="200"/>
      <c r="II115" s="200"/>
      <c r="IJ115" s="200"/>
      <c r="IK115" s="200"/>
      <c r="IL115" s="200"/>
      <c r="IM115" s="200"/>
      <c r="IN115" s="200"/>
      <c r="IO115" s="200"/>
      <c r="IP115" s="200"/>
      <c r="IQ115" s="200"/>
      <c r="IR115" s="200"/>
      <c r="IS115" s="200"/>
      <c r="IT115" s="200"/>
      <c r="IU115" s="200"/>
      <c r="IV115" s="200"/>
      <c r="IW115" s="200"/>
      <c r="IX115" s="200"/>
      <c r="IY115" s="200"/>
      <c r="IZ115" s="200"/>
      <c r="JA115" s="200"/>
    </row>
    <row r="116" spans="1:261" x14ac:dyDescent="0.2">
      <c r="A116" s="180" t="s">
        <v>65</v>
      </c>
      <c r="B116" s="181" t="s">
        <v>152</v>
      </c>
      <c r="C116" s="181" t="s">
        <v>17</v>
      </c>
      <c r="D116" s="182" t="s">
        <v>942</v>
      </c>
      <c r="E116" s="182" t="s">
        <v>911</v>
      </c>
      <c r="F116" s="183" t="s">
        <v>8</v>
      </c>
      <c r="G116" s="182">
        <v>275260</v>
      </c>
      <c r="H116" s="182" t="s">
        <v>23</v>
      </c>
      <c r="I116" s="182" t="s">
        <v>7</v>
      </c>
      <c r="J116" s="181">
        <v>18</v>
      </c>
      <c r="K116" s="184">
        <v>6.2</v>
      </c>
      <c r="L116" s="195"/>
      <c r="M116" s="194"/>
      <c r="N116" s="200"/>
      <c r="O116" s="201">
        <v>89</v>
      </c>
      <c r="P116" s="203">
        <f t="shared" si="1"/>
        <v>551.80000000000007</v>
      </c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0"/>
      <c r="AT116" s="200"/>
      <c r="AU116" s="200"/>
      <c r="AV116" s="200"/>
      <c r="AW116" s="200"/>
      <c r="AX116" s="200"/>
      <c r="AY116" s="200"/>
      <c r="AZ116" s="200"/>
      <c r="BA116" s="200"/>
      <c r="BB116" s="200"/>
      <c r="BC116" s="200"/>
      <c r="BD116" s="200"/>
      <c r="BE116" s="200"/>
      <c r="BF116" s="200"/>
      <c r="HI116" s="200"/>
      <c r="HJ116" s="200"/>
      <c r="HK116" s="200"/>
      <c r="HL116" s="200"/>
      <c r="HM116" s="200"/>
      <c r="HN116" s="200"/>
      <c r="HO116" s="200"/>
      <c r="HP116" s="200"/>
      <c r="HQ116" s="200"/>
      <c r="HR116" s="200"/>
      <c r="HS116" s="200"/>
      <c r="HT116" s="200"/>
      <c r="HU116" s="200"/>
      <c r="HV116" s="200"/>
      <c r="HW116" s="200"/>
      <c r="HX116" s="200"/>
      <c r="HY116" s="200"/>
      <c r="HZ116" s="200"/>
      <c r="IA116" s="200"/>
      <c r="IB116" s="200"/>
      <c r="IC116" s="200"/>
      <c r="ID116" s="200"/>
      <c r="IE116" s="200"/>
      <c r="IF116" s="200"/>
      <c r="IG116" s="200"/>
      <c r="IH116" s="200"/>
      <c r="II116" s="200"/>
      <c r="IJ116" s="200"/>
      <c r="IK116" s="200"/>
      <c r="IL116" s="200"/>
      <c r="IM116" s="200"/>
      <c r="IN116" s="200"/>
      <c r="IO116" s="200"/>
      <c r="IP116" s="200"/>
      <c r="IQ116" s="200"/>
      <c r="IR116" s="200"/>
      <c r="IS116" s="200"/>
      <c r="IT116" s="200"/>
      <c r="IU116" s="200"/>
      <c r="IV116" s="200"/>
      <c r="IW116" s="200"/>
      <c r="IX116" s="200"/>
      <c r="IY116" s="200"/>
      <c r="IZ116" s="200"/>
      <c r="JA116" s="200"/>
    </row>
    <row r="117" spans="1:261" x14ac:dyDescent="0.2">
      <c r="A117" s="180" t="s">
        <v>65</v>
      </c>
      <c r="B117" s="181" t="s">
        <v>152</v>
      </c>
      <c r="C117" s="181" t="s">
        <v>17</v>
      </c>
      <c r="D117" s="182" t="s">
        <v>942</v>
      </c>
      <c r="E117" s="182" t="s">
        <v>910</v>
      </c>
      <c r="F117" s="183" t="s">
        <v>8</v>
      </c>
      <c r="G117" s="182">
        <v>278306</v>
      </c>
      <c r="H117" s="182" t="s">
        <v>23</v>
      </c>
      <c r="I117" s="182" t="s">
        <v>7</v>
      </c>
      <c r="J117" s="181">
        <v>11</v>
      </c>
      <c r="K117" s="184">
        <v>4.55</v>
      </c>
      <c r="L117" s="195">
        <v>4</v>
      </c>
      <c r="M117" s="194">
        <v>2</v>
      </c>
      <c r="N117" s="200"/>
      <c r="O117" s="201">
        <v>91</v>
      </c>
      <c r="P117" s="203">
        <f t="shared" si="1"/>
        <v>414.05</v>
      </c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0"/>
      <c r="AD117" s="200"/>
      <c r="AE117" s="200"/>
      <c r="AF117" s="200"/>
      <c r="AG117" s="200"/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0"/>
      <c r="AT117" s="200"/>
      <c r="AU117" s="200"/>
      <c r="AV117" s="200"/>
      <c r="AW117" s="200"/>
      <c r="AX117" s="200"/>
      <c r="AY117" s="200"/>
      <c r="AZ117" s="200"/>
      <c r="BA117" s="200"/>
      <c r="BB117" s="200"/>
      <c r="BC117" s="200"/>
      <c r="BD117" s="200"/>
      <c r="BE117" s="200"/>
      <c r="BF117" s="200"/>
      <c r="HI117" s="200"/>
      <c r="HJ117" s="200"/>
      <c r="HK117" s="200"/>
      <c r="HL117" s="200"/>
      <c r="HM117" s="200"/>
      <c r="HN117" s="200"/>
      <c r="HO117" s="200"/>
      <c r="HP117" s="200"/>
      <c r="HQ117" s="200"/>
      <c r="HR117" s="200"/>
      <c r="HS117" s="200"/>
      <c r="HT117" s="200"/>
      <c r="HU117" s="200"/>
      <c r="HV117" s="200"/>
      <c r="HW117" s="200"/>
      <c r="HX117" s="200"/>
      <c r="HY117" s="200"/>
      <c r="HZ117" s="200"/>
      <c r="IA117" s="200"/>
      <c r="IB117" s="200"/>
      <c r="IC117" s="200"/>
      <c r="ID117" s="200"/>
      <c r="IE117" s="200"/>
      <c r="IF117" s="200"/>
      <c r="IG117" s="200"/>
      <c r="IH117" s="200"/>
      <c r="II117" s="200"/>
      <c r="IJ117" s="200"/>
      <c r="IK117" s="200"/>
      <c r="IL117" s="200"/>
      <c r="IM117" s="200"/>
      <c r="IN117" s="200"/>
      <c r="IO117" s="200"/>
      <c r="IP117" s="200"/>
      <c r="IQ117" s="200"/>
      <c r="IR117" s="200"/>
      <c r="IS117" s="200"/>
      <c r="IT117" s="200"/>
      <c r="IU117" s="200"/>
      <c r="IV117" s="200"/>
      <c r="IW117" s="200"/>
      <c r="IX117" s="200"/>
      <c r="IY117" s="200"/>
      <c r="IZ117" s="200"/>
      <c r="JA117" s="200"/>
    </row>
    <row r="118" spans="1:261" s="191" customFormat="1" x14ac:dyDescent="0.2">
      <c r="A118" s="180" t="s">
        <v>411</v>
      </c>
      <c r="B118" s="181" t="s">
        <v>152</v>
      </c>
      <c r="C118" s="181" t="s">
        <v>34</v>
      </c>
      <c r="D118" s="182"/>
      <c r="E118" s="182" t="s">
        <v>412</v>
      </c>
      <c r="F118" s="183" t="s">
        <v>8</v>
      </c>
      <c r="G118" s="182" t="s">
        <v>413</v>
      </c>
      <c r="H118" s="182" t="s">
        <v>932</v>
      </c>
      <c r="I118" s="182" t="s">
        <v>7</v>
      </c>
      <c r="J118" s="181">
        <v>4</v>
      </c>
      <c r="K118" s="184">
        <v>2.5</v>
      </c>
      <c r="L118" s="195"/>
      <c r="M118" s="194"/>
      <c r="N118" s="200"/>
      <c r="O118" s="201">
        <v>91</v>
      </c>
      <c r="P118" s="203">
        <f t="shared" si="1"/>
        <v>227.5</v>
      </c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0"/>
      <c r="AT118" s="200"/>
      <c r="AU118" s="200"/>
      <c r="AV118" s="200"/>
      <c r="AW118" s="200"/>
      <c r="AX118" s="200"/>
      <c r="AY118" s="200"/>
      <c r="AZ118" s="200"/>
      <c r="BA118" s="200"/>
      <c r="BB118" s="200"/>
      <c r="BC118" s="200"/>
      <c r="BD118" s="200"/>
      <c r="BE118" s="200"/>
      <c r="BF118" s="200"/>
      <c r="HI118" s="200"/>
      <c r="HJ118" s="200"/>
      <c r="HK118" s="200"/>
      <c r="HL118" s="200"/>
      <c r="HM118" s="200"/>
      <c r="HN118" s="200"/>
      <c r="HO118" s="200"/>
      <c r="HP118" s="200"/>
      <c r="HQ118" s="200"/>
      <c r="HR118" s="200"/>
      <c r="HS118" s="200"/>
      <c r="HT118" s="200"/>
      <c r="HU118" s="200"/>
      <c r="HV118" s="200"/>
      <c r="HW118" s="200"/>
      <c r="HX118" s="200"/>
      <c r="HY118" s="200"/>
      <c r="HZ118" s="200"/>
      <c r="IA118" s="200"/>
      <c r="IB118" s="200"/>
      <c r="IC118" s="200"/>
      <c r="ID118" s="200"/>
      <c r="IE118" s="200"/>
      <c r="IF118" s="200"/>
      <c r="IG118" s="200"/>
      <c r="IH118" s="200"/>
      <c r="II118" s="200"/>
      <c r="IJ118" s="200"/>
      <c r="IK118" s="200"/>
      <c r="IL118" s="200"/>
      <c r="IM118" s="200"/>
      <c r="IN118" s="200"/>
      <c r="IO118" s="200"/>
      <c r="IP118" s="200"/>
      <c r="IQ118" s="200"/>
      <c r="IR118" s="200"/>
      <c r="IS118" s="200"/>
      <c r="IT118" s="200"/>
      <c r="IU118" s="200"/>
      <c r="IV118" s="200"/>
      <c r="IW118" s="200"/>
      <c r="IX118" s="200"/>
      <c r="IY118" s="200"/>
      <c r="IZ118" s="200"/>
      <c r="JA118" s="200"/>
    </row>
    <row r="119" spans="1:261" x14ac:dyDescent="0.2">
      <c r="A119" s="180" t="s">
        <v>211</v>
      </c>
      <c r="B119" s="181" t="s">
        <v>152</v>
      </c>
      <c r="C119" s="181" t="s">
        <v>212</v>
      </c>
      <c r="D119" s="182" t="s">
        <v>913</v>
      </c>
      <c r="E119" s="182" t="s">
        <v>76</v>
      </c>
      <c r="F119" s="183" t="s">
        <v>8</v>
      </c>
      <c r="G119" s="182" t="s">
        <v>140</v>
      </c>
      <c r="H119" s="182" t="s">
        <v>23</v>
      </c>
      <c r="I119" s="182" t="s">
        <v>7</v>
      </c>
      <c r="J119" s="181">
        <v>11</v>
      </c>
      <c r="K119" s="184">
        <v>2.6</v>
      </c>
      <c r="L119" s="195"/>
      <c r="M119" s="194"/>
      <c r="N119" s="200"/>
      <c r="O119" s="194">
        <v>92.25</v>
      </c>
      <c r="P119" s="203">
        <f t="shared" si="1"/>
        <v>239.85</v>
      </c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0"/>
      <c r="AT119" s="200"/>
      <c r="AU119" s="200"/>
      <c r="AV119" s="200"/>
      <c r="AW119" s="200"/>
      <c r="AX119" s="200"/>
      <c r="AY119" s="200"/>
      <c r="AZ119" s="200"/>
      <c r="BA119" s="200"/>
      <c r="BB119" s="200"/>
      <c r="BC119" s="200"/>
      <c r="BD119" s="200"/>
      <c r="BE119" s="200"/>
      <c r="BF119" s="200"/>
      <c r="HI119" s="200"/>
      <c r="HJ119" s="200"/>
      <c r="HK119" s="200"/>
      <c r="HL119" s="200"/>
      <c r="HM119" s="200"/>
      <c r="HN119" s="200"/>
      <c r="HO119" s="200"/>
      <c r="HP119" s="200"/>
      <c r="HQ119" s="200"/>
      <c r="HR119" s="200"/>
      <c r="HS119" s="200"/>
      <c r="HT119" s="200"/>
      <c r="HU119" s="200"/>
      <c r="HV119" s="200"/>
      <c r="HW119" s="200"/>
      <c r="HX119" s="200"/>
      <c r="HY119" s="200"/>
      <c r="HZ119" s="200"/>
      <c r="IA119" s="200"/>
      <c r="IB119" s="200"/>
      <c r="IC119" s="200"/>
      <c r="ID119" s="200"/>
      <c r="IE119" s="200"/>
      <c r="IF119" s="200"/>
      <c r="IG119" s="200"/>
      <c r="IH119" s="200"/>
      <c r="II119" s="200"/>
      <c r="IJ119" s="200"/>
      <c r="IK119" s="200"/>
      <c r="IL119" s="200"/>
      <c r="IM119" s="200"/>
      <c r="IN119" s="200"/>
      <c r="IO119" s="200"/>
      <c r="IP119" s="200"/>
      <c r="IQ119" s="200"/>
      <c r="IR119" s="200"/>
      <c r="IS119" s="200"/>
      <c r="IT119" s="200"/>
      <c r="IU119" s="200"/>
      <c r="IV119" s="200"/>
      <c r="IW119" s="200"/>
      <c r="IX119" s="200"/>
      <c r="IY119" s="200"/>
      <c r="IZ119" s="200"/>
      <c r="JA119" s="200"/>
    </row>
    <row r="120" spans="1:261" x14ac:dyDescent="0.2">
      <c r="A120" s="180" t="s">
        <v>386</v>
      </c>
      <c r="B120" s="181" t="s">
        <v>152</v>
      </c>
      <c r="C120" s="181" t="s">
        <v>245</v>
      </c>
      <c r="D120" s="182" t="s">
        <v>387</v>
      </c>
      <c r="E120" s="182" t="s">
        <v>388</v>
      </c>
      <c r="F120" s="183" t="s">
        <v>8</v>
      </c>
      <c r="G120" s="182" t="s">
        <v>388</v>
      </c>
      <c r="H120" s="182" t="s">
        <v>23</v>
      </c>
      <c r="I120" s="182" t="s">
        <v>7</v>
      </c>
      <c r="J120" s="181">
        <v>1</v>
      </c>
      <c r="K120" s="184">
        <v>1.1499999999999999</v>
      </c>
      <c r="L120" s="195"/>
      <c r="M120" s="194"/>
      <c r="N120" s="200"/>
      <c r="O120" s="201">
        <v>93</v>
      </c>
      <c r="P120" s="203">
        <f t="shared" si="1"/>
        <v>106.94999999999999</v>
      </c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200"/>
      <c r="AZ120" s="200"/>
      <c r="BA120" s="200"/>
      <c r="BB120" s="200"/>
      <c r="BC120" s="200"/>
      <c r="BD120" s="200"/>
      <c r="BE120" s="200"/>
      <c r="BF120" s="200"/>
      <c r="HI120" s="200"/>
      <c r="HJ120" s="200"/>
      <c r="HK120" s="200"/>
      <c r="HL120" s="200"/>
      <c r="HM120" s="200"/>
      <c r="HN120" s="200"/>
      <c r="HO120" s="200"/>
      <c r="HP120" s="200"/>
      <c r="HQ120" s="200"/>
      <c r="HR120" s="200"/>
      <c r="HS120" s="200"/>
      <c r="HT120" s="200"/>
      <c r="HU120" s="200"/>
      <c r="HV120" s="200"/>
      <c r="HW120" s="200"/>
      <c r="HX120" s="200"/>
      <c r="HY120" s="200"/>
      <c r="HZ120" s="200"/>
      <c r="IA120" s="200"/>
      <c r="IB120" s="200"/>
      <c r="IC120" s="200"/>
      <c r="ID120" s="200"/>
      <c r="IE120" s="200"/>
      <c r="IF120" s="200"/>
      <c r="IG120" s="200"/>
      <c r="IH120" s="200"/>
      <c r="II120" s="200"/>
      <c r="IJ120" s="200"/>
      <c r="IK120" s="200"/>
      <c r="IL120" s="200"/>
      <c r="IM120" s="200"/>
      <c r="IN120" s="200"/>
      <c r="IO120" s="200"/>
      <c r="IP120" s="200"/>
      <c r="IQ120" s="200"/>
      <c r="IR120" s="200"/>
      <c r="IS120" s="200"/>
      <c r="IT120" s="200"/>
      <c r="IU120" s="200"/>
      <c r="IV120" s="200"/>
      <c r="IW120" s="200"/>
      <c r="IX120" s="200"/>
      <c r="IY120" s="200"/>
      <c r="IZ120" s="200"/>
      <c r="JA120" s="200"/>
    </row>
    <row r="121" spans="1:261" s="191" customFormat="1" x14ac:dyDescent="0.2">
      <c r="A121" s="180" t="s">
        <v>166</v>
      </c>
      <c r="B121" s="181" t="s">
        <v>152</v>
      </c>
      <c r="C121" s="181" t="s">
        <v>45</v>
      </c>
      <c r="D121" s="182"/>
      <c r="E121" s="182" t="s">
        <v>56</v>
      </c>
      <c r="F121" s="183" t="s">
        <v>8</v>
      </c>
      <c r="G121" s="182" t="s">
        <v>36</v>
      </c>
      <c r="H121" s="182" t="s">
        <v>932</v>
      </c>
      <c r="I121" s="182" t="s">
        <v>7</v>
      </c>
      <c r="J121" s="181">
        <v>2</v>
      </c>
      <c r="K121" s="184">
        <v>1.35</v>
      </c>
      <c r="L121" s="195"/>
      <c r="M121" s="194"/>
      <c r="N121" s="200"/>
      <c r="O121" s="194">
        <v>98.18</v>
      </c>
      <c r="P121" s="203">
        <f t="shared" si="1"/>
        <v>132.54300000000001</v>
      </c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0"/>
      <c r="AZ121" s="200"/>
      <c r="BA121" s="200"/>
      <c r="BB121" s="200"/>
      <c r="BC121" s="200"/>
      <c r="BD121" s="200"/>
      <c r="BE121" s="200"/>
      <c r="BF121" s="200"/>
      <c r="HI121" s="200"/>
      <c r="HJ121" s="200"/>
      <c r="HK121" s="200"/>
      <c r="HL121" s="200"/>
      <c r="HM121" s="200"/>
      <c r="HN121" s="200"/>
      <c r="HO121" s="200"/>
      <c r="HP121" s="200"/>
      <c r="HQ121" s="200"/>
      <c r="HR121" s="200"/>
      <c r="HS121" s="200"/>
      <c r="HT121" s="200"/>
      <c r="HU121" s="200"/>
      <c r="HV121" s="200"/>
      <c r="HW121" s="200"/>
      <c r="HX121" s="200"/>
      <c r="HY121" s="200"/>
      <c r="HZ121" s="200"/>
      <c r="IA121" s="200"/>
      <c r="IB121" s="200"/>
      <c r="IC121" s="200"/>
      <c r="ID121" s="200"/>
      <c r="IE121" s="200"/>
      <c r="IF121" s="200"/>
      <c r="IG121" s="200"/>
      <c r="IH121" s="200"/>
      <c r="II121" s="200"/>
      <c r="IJ121" s="200"/>
      <c r="IK121" s="200"/>
      <c r="IL121" s="200"/>
      <c r="IM121" s="200"/>
      <c r="IN121" s="200"/>
      <c r="IO121" s="200"/>
      <c r="IP121" s="200"/>
      <c r="IQ121" s="200"/>
      <c r="IR121" s="200"/>
      <c r="IS121" s="200"/>
      <c r="IT121" s="200"/>
      <c r="IU121" s="200"/>
      <c r="IV121" s="200"/>
      <c r="IW121" s="200"/>
      <c r="IX121" s="200"/>
      <c r="IY121" s="200"/>
      <c r="IZ121" s="200"/>
      <c r="JA121" s="200"/>
    </row>
    <row r="122" spans="1:261" s="191" customFormat="1" x14ac:dyDescent="0.2">
      <c r="A122" s="180" t="s">
        <v>250</v>
      </c>
      <c r="B122" s="181" t="s">
        <v>152</v>
      </c>
      <c r="C122" s="181" t="s">
        <v>45</v>
      </c>
      <c r="D122" s="181"/>
      <c r="E122" s="182" t="s">
        <v>57</v>
      </c>
      <c r="F122" s="183" t="s">
        <v>8</v>
      </c>
      <c r="G122" s="182" t="s">
        <v>33</v>
      </c>
      <c r="H122" s="182" t="s">
        <v>932</v>
      </c>
      <c r="I122" s="182" t="s">
        <v>7</v>
      </c>
      <c r="J122" s="181">
        <v>2</v>
      </c>
      <c r="K122" s="184">
        <v>0.85</v>
      </c>
      <c r="L122" s="195"/>
      <c r="M122" s="194"/>
      <c r="N122" s="200"/>
      <c r="O122" s="194">
        <v>98.25</v>
      </c>
      <c r="P122" s="203">
        <f t="shared" si="1"/>
        <v>83.512500000000003</v>
      </c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0"/>
      <c r="AT122" s="200"/>
      <c r="AU122" s="200"/>
      <c r="AV122" s="200"/>
      <c r="AW122" s="200"/>
      <c r="AX122" s="200"/>
      <c r="AY122" s="200"/>
      <c r="AZ122" s="200"/>
      <c r="BA122" s="200"/>
      <c r="BB122" s="200"/>
      <c r="BC122" s="200"/>
      <c r="BD122" s="200"/>
      <c r="BE122" s="200"/>
      <c r="BF122" s="200"/>
      <c r="HI122" s="200"/>
      <c r="HJ122" s="200"/>
      <c r="HK122" s="200"/>
      <c r="HL122" s="200"/>
      <c r="HM122" s="200"/>
      <c r="HN122" s="200"/>
      <c r="HO122" s="200"/>
      <c r="HP122" s="200"/>
      <c r="HQ122" s="200"/>
      <c r="HR122" s="200"/>
      <c r="HS122" s="200"/>
      <c r="HT122" s="200"/>
      <c r="HU122" s="200"/>
      <c r="HV122" s="200"/>
      <c r="HW122" s="200"/>
      <c r="HX122" s="200"/>
      <c r="HY122" s="200"/>
      <c r="HZ122" s="200"/>
      <c r="IA122" s="200"/>
      <c r="IB122" s="200"/>
      <c r="IC122" s="200"/>
      <c r="ID122" s="200"/>
      <c r="IE122" s="200"/>
      <c r="IF122" s="200"/>
      <c r="IG122" s="200"/>
      <c r="IH122" s="200"/>
      <c r="II122" s="200"/>
      <c r="IJ122" s="200"/>
      <c r="IK122" s="200"/>
      <c r="IL122" s="200"/>
      <c r="IM122" s="200"/>
      <c r="IN122" s="200"/>
      <c r="IO122" s="200"/>
      <c r="IP122" s="200"/>
      <c r="IQ122" s="200"/>
      <c r="IR122" s="200"/>
      <c r="IS122" s="200"/>
      <c r="IT122" s="200"/>
      <c r="IU122" s="200"/>
      <c r="IV122" s="200"/>
      <c r="IW122" s="200"/>
      <c r="IX122" s="200"/>
      <c r="IY122" s="200"/>
      <c r="IZ122" s="200"/>
      <c r="JA122" s="200"/>
    </row>
    <row r="123" spans="1:261" s="191" customFormat="1" x14ac:dyDescent="0.2">
      <c r="A123" s="180" t="s">
        <v>146</v>
      </c>
      <c r="B123" s="181" t="s">
        <v>152</v>
      </c>
      <c r="C123" s="181" t="s">
        <v>230</v>
      </c>
      <c r="D123" s="181"/>
      <c r="E123" s="182" t="s">
        <v>58</v>
      </c>
      <c r="F123" s="183" t="s">
        <v>8</v>
      </c>
      <c r="G123" s="182" t="s">
        <v>33</v>
      </c>
      <c r="H123" s="182" t="s">
        <v>932</v>
      </c>
      <c r="I123" s="182" t="s">
        <v>7</v>
      </c>
      <c r="J123" s="181">
        <v>3</v>
      </c>
      <c r="K123" s="184">
        <v>1.4</v>
      </c>
      <c r="L123" s="195"/>
      <c r="M123" s="194"/>
      <c r="N123" s="200"/>
      <c r="O123" s="194">
        <v>98.25</v>
      </c>
      <c r="P123" s="203">
        <f t="shared" si="1"/>
        <v>137.54999999999998</v>
      </c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  <c r="AA123" s="200"/>
      <c r="AB123" s="200"/>
      <c r="AC123" s="200"/>
      <c r="AD123" s="200"/>
      <c r="AE123" s="200"/>
      <c r="AF123" s="200"/>
      <c r="AG123" s="200"/>
      <c r="AH123" s="200"/>
      <c r="AI123" s="200"/>
      <c r="AJ123" s="200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  <c r="AX123" s="200"/>
      <c r="AY123" s="200"/>
      <c r="AZ123" s="200"/>
      <c r="BA123" s="200"/>
      <c r="BB123" s="200"/>
      <c r="BC123" s="200"/>
      <c r="BD123" s="200"/>
      <c r="BE123" s="200"/>
      <c r="BF123" s="200"/>
      <c r="HI123" s="200"/>
      <c r="HJ123" s="200"/>
      <c r="HK123" s="200"/>
      <c r="HL123" s="200"/>
      <c r="HM123" s="200"/>
      <c r="HN123" s="200"/>
      <c r="HO123" s="200"/>
      <c r="HP123" s="200"/>
      <c r="HQ123" s="200"/>
      <c r="HR123" s="200"/>
      <c r="HS123" s="200"/>
      <c r="HT123" s="200"/>
      <c r="HU123" s="200"/>
      <c r="HV123" s="200"/>
      <c r="HW123" s="200"/>
      <c r="HX123" s="200"/>
      <c r="HY123" s="200"/>
      <c r="HZ123" s="200"/>
      <c r="IA123" s="200"/>
      <c r="IB123" s="200"/>
      <c r="IC123" s="200"/>
      <c r="ID123" s="200"/>
      <c r="IE123" s="200"/>
      <c r="IF123" s="200"/>
      <c r="IG123" s="200"/>
      <c r="IH123" s="200"/>
      <c r="II123" s="200"/>
      <c r="IJ123" s="200"/>
      <c r="IK123" s="200"/>
      <c r="IL123" s="200"/>
      <c r="IM123" s="200"/>
      <c r="IN123" s="200"/>
      <c r="IO123" s="200"/>
      <c r="IP123" s="200"/>
      <c r="IQ123" s="200"/>
      <c r="IR123" s="200"/>
      <c r="IS123" s="200"/>
      <c r="IT123" s="200"/>
      <c r="IU123" s="200"/>
      <c r="IV123" s="200"/>
      <c r="IW123" s="200"/>
      <c r="IX123" s="200"/>
      <c r="IY123" s="200"/>
      <c r="IZ123" s="200"/>
      <c r="JA123" s="200"/>
    </row>
    <row r="124" spans="1:261" x14ac:dyDescent="0.2">
      <c r="A124" s="180" t="s">
        <v>175</v>
      </c>
      <c r="B124" s="181" t="s">
        <v>180</v>
      </c>
      <c r="C124" s="181" t="s">
        <v>173</v>
      </c>
      <c r="D124" s="181"/>
      <c r="E124" s="182" t="s">
        <v>174</v>
      </c>
      <c r="F124" s="183" t="s">
        <v>182</v>
      </c>
      <c r="G124" s="182" t="s">
        <v>41</v>
      </c>
      <c r="H124" s="182"/>
      <c r="I124" s="182" t="s">
        <v>7</v>
      </c>
      <c r="J124" s="181">
        <v>1</v>
      </c>
      <c r="K124" s="184">
        <v>0.35</v>
      </c>
      <c r="L124" s="194"/>
      <c r="M124" s="194"/>
      <c r="N124" s="200"/>
      <c r="O124" s="201">
        <v>42.5</v>
      </c>
      <c r="P124" s="203">
        <f t="shared" si="1"/>
        <v>14.874999999999998</v>
      </c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  <c r="AA124" s="200"/>
      <c r="AB124" s="200"/>
      <c r="AC124" s="200"/>
      <c r="AD124" s="200"/>
      <c r="AE124" s="200"/>
      <c r="AF124" s="200"/>
      <c r="AG124" s="200"/>
      <c r="AH124" s="200"/>
      <c r="AI124" s="200"/>
      <c r="AJ124" s="200"/>
      <c r="AK124" s="200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0"/>
      <c r="AX124" s="200"/>
      <c r="AY124" s="200"/>
      <c r="AZ124" s="200"/>
      <c r="BA124" s="200"/>
      <c r="BB124" s="200"/>
      <c r="BC124" s="200"/>
      <c r="BD124" s="200"/>
      <c r="BE124" s="200"/>
      <c r="BF124" s="200"/>
      <c r="HI124" s="200"/>
      <c r="HJ124" s="200"/>
      <c r="HK124" s="200"/>
      <c r="HL124" s="200"/>
      <c r="HM124" s="200"/>
      <c r="HN124" s="200"/>
      <c r="HO124" s="200"/>
      <c r="HP124" s="200"/>
      <c r="HQ124" s="200"/>
      <c r="HR124" s="200"/>
      <c r="HS124" s="200"/>
      <c r="HT124" s="200"/>
      <c r="HU124" s="200"/>
      <c r="HV124" s="200"/>
      <c r="HW124" s="200"/>
      <c r="HX124" s="200"/>
      <c r="HY124" s="200"/>
      <c r="HZ124" s="200"/>
      <c r="IA124" s="200"/>
      <c r="IB124" s="200"/>
      <c r="IC124" s="200"/>
      <c r="ID124" s="200"/>
      <c r="IE124" s="200"/>
      <c r="IF124" s="200"/>
      <c r="IG124" s="200"/>
      <c r="IH124" s="200"/>
      <c r="II124" s="200"/>
      <c r="IJ124" s="200"/>
      <c r="IK124" s="200"/>
      <c r="IL124" s="200"/>
      <c r="IM124" s="200"/>
      <c r="IN124" s="200"/>
      <c r="IO124" s="200"/>
      <c r="IP124" s="200"/>
      <c r="IQ124" s="200"/>
      <c r="IR124" s="200"/>
      <c r="IS124" s="200"/>
      <c r="IT124" s="200"/>
      <c r="IU124" s="200"/>
      <c r="IV124" s="200"/>
      <c r="IW124" s="200"/>
      <c r="IX124" s="200"/>
      <c r="IY124" s="200"/>
      <c r="IZ124" s="200"/>
      <c r="JA124" s="200"/>
    </row>
    <row r="125" spans="1:261" x14ac:dyDescent="0.2">
      <c r="A125" s="180" t="s">
        <v>176</v>
      </c>
      <c r="B125" s="181" t="s">
        <v>180</v>
      </c>
      <c r="C125" s="181" t="s">
        <v>173</v>
      </c>
      <c r="D125" s="181"/>
      <c r="E125" s="182" t="s">
        <v>177</v>
      </c>
      <c r="F125" s="183" t="s">
        <v>182</v>
      </c>
      <c r="G125" s="182" t="s">
        <v>41</v>
      </c>
      <c r="H125" s="182"/>
      <c r="I125" s="182" t="s">
        <v>7</v>
      </c>
      <c r="J125" s="181">
        <v>2</v>
      </c>
      <c r="K125" s="184">
        <v>0.75</v>
      </c>
      <c r="L125" s="194"/>
      <c r="M125" s="194"/>
      <c r="O125" s="203">
        <v>42.5</v>
      </c>
      <c r="P125" s="203">
        <f t="shared" si="1"/>
        <v>31.875</v>
      </c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  <c r="AA125" s="200"/>
      <c r="AB125" s="200"/>
      <c r="AC125" s="200"/>
      <c r="AD125" s="200"/>
      <c r="AE125" s="200"/>
      <c r="AF125" s="200"/>
      <c r="AG125" s="200"/>
      <c r="AH125" s="200"/>
      <c r="AI125" s="200"/>
      <c r="AJ125" s="200"/>
      <c r="AK125" s="200"/>
      <c r="AL125" s="200"/>
      <c r="AM125" s="200"/>
      <c r="AN125" s="200"/>
      <c r="AO125" s="200"/>
      <c r="AP125" s="200"/>
      <c r="AQ125" s="200"/>
      <c r="AR125" s="200"/>
      <c r="AS125" s="200"/>
      <c r="AT125" s="200"/>
      <c r="AU125" s="200"/>
      <c r="AV125" s="200"/>
      <c r="AW125" s="200"/>
      <c r="AX125" s="200"/>
      <c r="AY125" s="200"/>
      <c r="AZ125" s="200"/>
      <c r="BA125" s="200"/>
      <c r="BB125" s="200"/>
      <c r="BC125" s="200"/>
      <c r="BD125" s="200"/>
      <c r="BE125" s="200"/>
      <c r="BF125" s="200"/>
      <c r="HI125" s="200"/>
      <c r="HJ125" s="200"/>
      <c r="HK125" s="200"/>
      <c r="HL125" s="200"/>
      <c r="HM125" s="200"/>
      <c r="HN125" s="200"/>
      <c r="HO125" s="200"/>
      <c r="HP125" s="200"/>
      <c r="HQ125" s="200"/>
      <c r="HR125" s="200"/>
      <c r="HS125" s="200"/>
      <c r="HT125" s="200"/>
      <c r="HU125" s="200"/>
      <c r="HV125" s="200"/>
      <c r="HW125" s="200"/>
      <c r="HX125" s="200"/>
      <c r="HY125" s="200"/>
      <c r="HZ125" s="200"/>
      <c r="IA125" s="200"/>
      <c r="IB125" s="200"/>
      <c r="IC125" s="200"/>
      <c r="ID125" s="200"/>
      <c r="IE125" s="200"/>
      <c r="IF125" s="200"/>
      <c r="IG125" s="200"/>
      <c r="IH125" s="200"/>
      <c r="II125" s="200"/>
      <c r="IJ125" s="200"/>
      <c r="IK125" s="200"/>
      <c r="IL125" s="200"/>
      <c r="IM125" s="200"/>
      <c r="IN125" s="200"/>
      <c r="IO125" s="200"/>
      <c r="IP125" s="200"/>
      <c r="IQ125" s="200"/>
      <c r="IR125" s="200"/>
      <c r="IS125" s="200"/>
      <c r="IT125" s="200"/>
      <c r="IU125" s="200"/>
      <c r="IV125" s="200"/>
      <c r="IW125" s="200"/>
      <c r="IX125" s="200"/>
      <c r="IY125" s="200"/>
      <c r="IZ125" s="200"/>
      <c r="JA125" s="200"/>
    </row>
    <row r="126" spans="1:261" x14ac:dyDescent="0.2">
      <c r="A126" s="180" t="s">
        <v>178</v>
      </c>
      <c r="B126" s="181" t="s">
        <v>179</v>
      </c>
      <c r="C126" s="181" t="s">
        <v>181</v>
      </c>
      <c r="D126" s="181"/>
      <c r="E126" s="182"/>
      <c r="F126" s="183" t="s">
        <v>182</v>
      </c>
      <c r="G126" s="182" t="s">
        <v>41</v>
      </c>
      <c r="H126" s="182"/>
      <c r="I126" s="182" t="s">
        <v>7</v>
      </c>
      <c r="J126" s="181">
        <v>1</v>
      </c>
      <c r="K126" s="184">
        <v>0.2</v>
      </c>
      <c r="L126" s="194"/>
      <c r="M126" s="194"/>
      <c r="N126" s="200"/>
      <c r="O126" s="201">
        <v>42.5</v>
      </c>
      <c r="P126" s="203">
        <f t="shared" si="1"/>
        <v>8.5</v>
      </c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  <c r="AA126" s="200"/>
      <c r="AB126" s="200"/>
      <c r="AC126" s="200"/>
      <c r="AD126" s="200"/>
      <c r="AE126" s="200"/>
      <c r="AF126" s="200"/>
      <c r="AG126" s="200"/>
      <c r="AH126" s="200"/>
      <c r="AI126" s="200"/>
      <c r="AJ126" s="200"/>
      <c r="AK126" s="200"/>
      <c r="AL126" s="200"/>
      <c r="AM126" s="200"/>
      <c r="AN126" s="200"/>
      <c r="AO126" s="200"/>
      <c r="AP126" s="200"/>
      <c r="AQ126" s="200"/>
      <c r="AR126" s="200"/>
      <c r="AS126" s="200"/>
      <c r="AT126" s="200"/>
      <c r="AU126" s="200"/>
      <c r="AV126" s="200"/>
      <c r="AW126" s="200"/>
      <c r="AX126" s="200"/>
      <c r="AY126" s="200"/>
      <c r="AZ126" s="200"/>
      <c r="BA126" s="200"/>
      <c r="BB126" s="200"/>
      <c r="BC126" s="200"/>
      <c r="BD126" s="200"/>
      <c r="BE126" s="200"/>
      <c r="BF126" s="200"/>
      <c r="HI126" s="200"/>
      <c r="HJ126" s="200"/>
      <c r="HK126" s="200"/>
      <c r="HL126" s="200"/>
      <c r="HM126" s="200"/>
      <c r="HN126" s="200"/>
      <c r="HO126" s="200"/>
      <c r="HP126" s="200"/>
      <c r="HQ126" s="200"/>
      <c r="HR126" s="200"/>
      <c r="HS126" s="200"/>
      <c r="HT126" s="200"/>
      <c r="HU126" s="200"/>
      <c r="HV126" s="200"/>
      <c r="HW126" s="200"/>
      <c r="HX126" s="200"/>
      <c r="HY126" s="200"/>
      <c r="HZ126" s="200"/>
      <c r="IA126" s="200"/>
      <c r="IB126" s="200"/>
      <c r="IC126" s="200"/>
      <c r="ID126" s="200"/>
      <c r="IE126" s="200"/>
      <c r="IF126" s="200"/>
      <c r="IG126" s="200"/>
      <c r="IH126" s="200"/>
      <c r="II126" s="200"/>
      <c r="IJ126" s="200"/>
      <c r="IK126" s="200"/>
      <c r="IL126" s="200"/>
      <c r="IM126" s="200"/>
      <c r="IN126" s="200"/>
      <c r="IO126" s="200"/>
      <c r="IP126" s="200"/>
      <c r="IQ126" s="200"/>
      <c r="IR126" s="200"/>
      <c r="IS126" s="200"/>
      <c r="IT126" s="200"/>
      <c r="IU126" s="200"/>
      <c r="IV126" s="200"/>
      <c r="IW126" s="200"/>
      <c r="IX126" s="200"/>
      <c r="IY126" s="200"/>
      <c r="IZ126" s="200"/>
      <c r="JA126" s="200"/>
    </row>
    <row r="127" spans="1:261" s="191" customFormat="1" x14ac:dyDescent="0.2">
      <c r="A127" s="180" t="s">
        <v>415</v>
      </c>
      <c r="B127" s="181" t="s">
        <v>269</v>
      </c>
      <c r="C127" s="181" t="s">
        <v>9</v>
      </c>
      <c r="D127" s="182" t="s">
        <v>116</v>
      </c>
      <c r="E127" s="182" t="s">
        <v>169</v>
      </c>
      <c r="F127" s="183" t="s">
        <v>113</v>
      </c>
      <c r="G127" s="182">
        <v>507096</v>
      </c>
      <c r="H127" s="182" t="s">
        <v>23</v>
      </c>
      <c r="I127" s="182" t="s">
        <v>7</v>
      </c>
      <c r="J127" s="181">
        <v>3</v>
      </c>
      <c r="K127" s="184">
        <v>3.3</v>
      </c>
      <c r="L127" s="194"/>
      <c r="M127" s="194"/>
      <c r="N127" s="200"/>
      <c r="O127" s="194">
        <v>92.25</v>
      </c>
      <c r="P127" s="203">
        <f t="shared" si="1"/>
        <v>304.42500000000001</v>
      </c>
      <c r="Q127" s="200"/>
      <c r="R127" s="200"/>
      <c r="S127" s="200"/>
      <c r="T127" s="200"/>
      <c r="U127" s="200"/>
      <c r="V127" s="200"/>
      <c r="W127" s="200"/>
      <c r="X127" s="200"/>
      <c r="Y127" s="200"/>
      <c r="Z127" s="200"/>
      <c r="AA127" s="200"/>
      <c r="AB127" s="200"/>
      <c r="AC127" s="200"/>
      <c r="AD127" s="200"/>
      <c r="AE127" s="200"/>
      <c r="AF127" s="200"/>
      <c r="AG127" s="200"/>
      <c r="AH127" s="200"/>
      <c r="AI127" s="200"/>
      <c r="AJ127" s="200"/>
      <c r="AK127" s="200"/>
      <c r="AL127" s="200"/>
      <c r="AM127" s="200"/>
      <c r="AN127" s="200"/>
      <c r="AO127" s="200"/>
      <c r="AP127" s="200"/>
      <c r="AQ127" s="200"/>
      <c r="AR127" s="200"/>
      <c r="AS127" s="200"/>
      <c r="AT127" s="200"/>
      <c r="AU127" s="200"/>
      <c r="AV127" s="200"/>
      <c r="AW127" s="200"/>
      <c r="AX127" s="200"/>
      <c r="AY127" s="200"/>
      <c r="AZ127" s="200"/>
      <c r="BA127" s="200"/>
      <c r="BB127" s="200"/>
      <c r="BC127" s="200"/>
      <c r="BD127" s="200"/>
      <c r="BE127" s="200"/>
      <c r="BF127" s="200"/>
      <c r="HI127" s="200"/>
      <c r="HJ127" s="200"/>
      <c r="HK127" s="200"/>
      <c r="HL127" s="200"/>
      <c r="HM127" s="200"/>
      <c r="HN127" s="200"/>
      <c r="HO127" s="200"/>
      <c r="HP127" s="200"/>
      <c r="HQ127" s="200"/>
      <c r="HR127" s="200"/>
      <c r="HS127" s="200"/>
      <c r="HT127" s="200"/>
      <c r="HU127" s="200"/>
      <c r="HV127" s="200"/>
      <c r="HW127" s="200"/>
      <c r="HX127" s="200"/>
      <c r="HY127" s="200"/>
      <c r="HZ127" s="200"/>
      <c r="IA127" s="200"/>
      <c r="IB127" s="200"/>
      <c r="IC127" s="200"/>
      <c r="ID127" s="200"/>
      <c r="IE127" s="200"/>
      <c r="IF127" s="200"/>
      <c r="IG127" s="200"/>
      <c r="IH127" s="200"/>
      <c r="II127" s="200"/>
      <c r="IJ127" s="200"/>
      <c r="IK127" s="200"/>
      <c r="IL127" s="200"/>
      <c r="IM127" s="200"/>
      <c r="IN127" s="200"/>
      <c r="IO127" s="200"/>
      <c r="IP127" s="200"/>
      <c r="IQ127" s="200"/>
      <c r="IR127" s="200"/>
      <c r="IS127" s="200"/>
      <c r="IT127" s="200"/>
      <c r="IU127" s="200"/>
      <c r="IV127" s="200"/>
      <c r="IW127" s="200"/>
      <c r="IX127" s="200"/>
      <c r="IY127" s="200"/>
      <c r="IZ127" s="200"/>
      <c r="JA127" s="200"/>
    </row>
    <row r="128" spans="1:261" s="191" customFormat="1" x14ac:dyDescent="0.2">
      <c r="A128" s="180" t="s">
        <v>416</v>
      </c>
      <c r="B128" s="181" t="s">
        <v>269</v>
      </c>
      <c r="C128" s="181" t="s">
        <v>10</v>
      </c>
      <c r="D128" s="182" t="s">
        <v>114</v>
      </c>
      <c r="E128" s="182" t="s">
        <v>114</v>
      </c>
      <c r="F128" s="183" t="s">
        <v>113</v>
      </c>
      <c r="G128" s="182" t="s">
        <v>966</v>
      </c>
      <c r="H128" s="182" t="s">
        <v>23</v>
      </c>
      <c r="I128" s="182" t="s">
        <v>7</v>
      </c>
      <c r="J128" s="181">
        <v>4</v>
      </c>
      <c r="K128" s="184">
        <v>4.3</v>
      </c>
      <c r="L128" s="194"/>
      <c r="M128" s="194"/>
      <c r="N128" s="200"/>
      <c r="O128" s="194">
        <v>92.25</v>
      </c>
      <c r="P128" s="203">
        <f t="shared" si="1"/>
        <v>396.67500000000001</v>
      </c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  <c r="AA128" s="200"/>
      <c r="AB128" s="200"/>
      <c r="AC128" s="200"/>
      <c r="AD128" s="200"/>
      <c r="AE128" s="200"/>
      <c r="AF128" s="200"/>
      <c r="AG128" s="200"/>
      <c r="AH128" s="200"/>
      <c r="AI128" s="200"/>
      <c r="AJ128" s="200"/>
      <c r="AK128" s="200"/>
      <c r="AL128" s="200"/>
      <c r="AM128" s="200"/>
      <c r="AN128" s="200"/>
      <c r="AO128" s="200"/>
      <c r="AP128" s="200"/>
      <c r="AQ128" s="200"/>
      <c r="AR128" s="200"/>
      <c r="AS128" s="200"/>
      <c r="AT128" s="200"/>
      <c r="AU128" s="200"/>
      <c r="AV128" s="200"/>
      <c r="AW128" s="200"/>
      <c r="AX128" s="200"/>
      <c r="AY128" s="200"/>
      <c r="AZ128" s="200"/>
      <c r="BA128" s="200"/>
      <c r="BB128" s="200"/>
      <c r="BC128" s="200"/>
      <c r="BD128" s="200"/>
      <c r="BE128" s="200"/>
      <c r="BF128" s="200"/>
      <c r="HI128" s="200"/>
      <c r="HJ128" s="200"/>
      <c r="HK128" s="200"/>
      <c r="HL128" s="200"/>
      <c r="HM128" s="200"/>
      <c r="HN128" s="200"/>
      <c r="HO128" s="200"/>
      <c r="HP128" s="200"/>
      <c r="HQ128" s="200"/>
      <c r="HR128" s="200"/>
      <c r="HS128" s="200"/>
      <c r="HT128" s="200"/>
      <c r="HU128" s="200"/>
      <c r="HV128" s="200"/>
      <c r="HW128" s="200"/>
      <c r="HX128" s="200"/>
      <c r="HY128" s="200"/>
      <c r="HZ128" s="200"/>
      <c r="IA128" s="200"/>
      <c r="IB128" s="200"/>
      <c r="IC128" s="200"/>
      <c r="ID128" s="200"/>
      <c r="IE128" s="200"/>
      <c r="IF128" s="200"/>
      <c r="IG128" s="200"/>
      <c r="IH128" s="200"/>
      <c r="II128" s="200"/>
      <c r="IJ128" s="200"/>
      <c r="IK128" s="200"/>
      <c r="IL128" s="200"/>
      <c r="IM128" s="200"/>
      <c r="IN128" s="200"/>
      <c r="IO128" s="200"/>
      <c r="IP128" s="200"/>
      <c r="IQ128" s="200"/>
      <c r="IR128" s="200"/>
      <c r="IS128" s="200"/>
      <c r="IT128" s="200"/>
      <c r="IU128" s="200"/>
      <c r="IV128" s="200"/>
      <c r="IW128" s="200"/>
      <c r="IX128" s="200"/>
      <c r="IY128" s="200"/>
      <c r="IZ128" s="200"/>
      <c r="JA128" s="200"/>
    </row>
    <row r="129" spans="1:261" s="191" customFormat="1" x14ac:dyDescent="0.2">
      <c r="A129" s="180" t="s">
        <v>417</v>
      </c>
      <c r="B129" s="181" t="s">
        <v>269</v>
      </c>
      <c r="C129" s="181" t="s">
        <v>188</v>
      </c>
      <c r="D129" s="182" t="s">
        <v>418</v>
      </c>
      <c r="E129" s="182" t="s">
        <v>189</v>
      </c>
      <c r="F129" s="183" t="s">
        <v>113</v>
      </c>
      <c r="G129" s="182" t="s">
        <v>967</v>
      </c>
      <c r="H129" s="182"/>
      <c r="I129" s="182" t="s">
        <v>7</v>
      </c>
      <c r="J129" s="181">
        <v>1</v>
      </c>
      <c r="K129" s="184">
        <v>0.9</v>
      </c>
      <c r="L129" s="194"/>
      <c r="M129" s="194"/>
      <c r="N129" s="200"/>
      <c r="O129" s="194">
        <v>92.25</v>
      </c>
      <c r="P129" s="203">
        <f t="shared" si="1"/>
        <v>83.025000000000006</v>
      </c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0"/>
      <c r="AX129" s="200"/>
      <c r="AY129" s="200"/>
      <c r="AZ129" s="200"/>
      <c r="BA129" s="200"/>
      <c r="BB129" s="200"/>
      <c r="BC129" s="200"/>
      <c r="BD129" s="200"/>
      <c r="BE129" s="200"/>
      <c r="BF129" s="200"/>
      <c r="HI129" s="200"/>
      <c r="HJ129" s="200"/>
      <c r="HK129" s="200"/>
      <c r="HL129" s="200"/>
      <c r="HM129" s="200"/>
      <c r="HN129" s="200"/>
      <c r="HO129" s="200"/>
      <c r="HP129" s="200"/>
      <c r="HQ129" s="200"/>
      <c r="HR129" s="200"/>
      <c r="HS129" s="200"/>
      <c r="HT129" s="200"/>
      <c r="HU129" s="200"/>
      <c r="HV129" s="200"/>
      <c r="HW129" s="200"/>
      <c r="HX129" s="200"/>
      <c r="HY129" s="200"/>
      <c r="HZ129" s="200"/>
      <c r="IA129" s="200"/>
      <c r="IB129" s="200"/>
      <c r="IC129" s="200"/>
      <c r="ID129" s="200"/>
      <c r="IE129" s="200"/>
      <c r="IF129" s="200"/>
      <c r="IG129" s="200"/>
      <c r="IH129" s="200"/>
      <c r="II129" s="200"/>
      <c r="IJ129" s="200"/>
      <c r="IK129" s="200"/>
      <c r="IL129" s="200"/>
      <c r="IM129" s="200"/>
      <c r="IN129" s="200"/>
      <c r="IO129" s="200"/>
      <c r="IP129" s="200"/>
      <c r="IQ129" s="200"/>
      <c r="IR129" s="200"/>
      <c r="IS129" s="200"/>
      <c r="IT129" s="200"/>
      <c r="IU129" s="200"/>
      <c r="IV129" s="200"/>
      <c r="IW129" s="200"/>
      <c r="IX129" s="200"/>
      <c r="IY129" s="200"/>
      <c r="IZ129" s="200"/>
      <c r="JA129" s="200"/>
    </row>
    <row r="130" spans="1:261" x14ac:dyDescent="0.2">
      <c r="A130" s="180" t="s">
        <v>1025</v>
      </c>
      <c r="B130" s="181" t="s">
        <v>269</v>
      </c>
      <c r="C130" s="181" t="s">
        <v>1026</v>
      </c>
      <c r="D130" s="182" t="s">
        <v>1027</v>
      </c>
      <c r="E130" s="182"/>
      <c r="F130" s="183" t="s">
        <v>113</v>
      </c>
      <c r="G130" s="182" t="s">
        <v>1028</v>
      </c>
      <c r="H130" s="182"/>
      <c r="I130" s="182" t="s">
        <v>7</v>
      </c>
      <c r="J130" s="181">
        <v>8</v>
      </c>
      <c r="K130" s="184">
        <v>7.65</v>
      </c>
      <c r="L130" s="194"/>
      <c r="M130" s="194"/>
      <c r="N130" s="200"/>
      <c r="O130" s="194">
        <v>92.25</v>
      </c>
      <c r="P130" s="203">
        <f t="shared" si="1"/>
        <v>705.71249999999998</v>
      </c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200"/>
      <c r="AC130" s="20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0"/>
      <c r="AX130" s="200"/>
      <c r="AY130" s="200"/>
      <c r="AZ130" s="200"/>
      <c r="BA130" s="200"/>
      <c r="BB130" s="200"/>
      <c r="BC130" s="200"/>
      <c r="BD130" s="200"/>
      <c r="BE130" s="200"/>
      <c r="BF130" s="200"/>
      <c r="HI130" s="200"/>
      <c r="HJ130" s="200"/>
      <c r="HK130" s="200"/>
      <c r="HL130" s="200"/>
      <c r="HM130" s="200"/>
      <c r="HN130" s="200"/>
      <c r="HO130" s="200"/>
      <c r="HP130" s="200"/>
      <c r="HQ130" s="200"/>
      <c r="HR130" s="200"/>
      <c r="HS130" s="200"/>
      <c r="HT130" s="200"/>
      <c r="HU130" s="200"/>
      <c r="HV130" s="200"/>
      <c r="HW130" s="200"/>
      <c r="HX130" s="200"/>
      <c r="HY130" s="200"/>
      <c r="HZ130" s="200"/>
      <c r="IA130" s="200"/>
      <c r="IB130" s="200"/>
      <c r="IC130" s="200"/>
      <c r="ID130" s="200"/>
      <c r="IE130" s="200"/>
      <c r="IF130" s="200"/>
      <c r="IG130" s="200"/>
      <c r="IH130" s="200"/>
      <c r="II130" s="200"/>
      <c r="IJ130" s="200"/>
      <c r="IK130" s="200"/>
      <c r="IL130" s="200"/>
      <c r="IM130" s="200"/>
      <c r="IN130" s="200"/>
      <c r="IO130" s="200"/>
      <c r="IP130" s="200"/>
      <c r="IQ130" s="200"/>
      <c r="IR130" s="200"/>
      <c r="IS130" s="200"/>
      <c r="IT130" s="200"/>
      <c r="IU130" s="200"/>
      <c r="IV130" s="200"/>
      <c r="IW130" s="200"/>
      <c r="IX130" s="200"/>
      <c r="IY130" s="200"/>
      <c r="IZ130" s="200"/>
      <c r="JA130" s="200"/>
    </row>
    <row r="131" spans="1:261" x14ac:dyDescent="0.2">
      <c r="A131" s="180" t="s">
        <v>1029</v>
      </c>
      <c r="B131" s="181" t="s">
        <v>269</v>
      </c>
      <c r="C131" s="181" t="s">
        <v>10</v>
      </c>
      <c r="D131" s="182" t="s">
        <v>1030</v>
      </c>
      <c r="E131" s="182"/>
      <c r="F131" s="183" t="s">
        <v>113</v>
      </c>
      <c r="G131" s="182" t="s">
        <v>1031</v>
      </c>
      <c r="H131" s="182"/>
      <c r="I131" s="182" t="s">
        <v>7</v>
      </c>
      <c r="J131" s="181">
        <v>7</v>
      </c>
      <c r="K131" s="184">
        <v>7.5</v>
      </c>
      <c r="L131" s="194"/>
      <c r="M131" s="194"/>
      <c r="N131" s="200"/>
      <c r="O131" s="194">
        <v>92.25</v>
      </c>
      <c r="P131" s="203">
        <f t="shared" si="1"/>
        <v>691.875</v>
      </c>
      <c r="Q131" s="200"/>
      <c r="R131" s="200"/>
      <c r="S131" s="200"/>
      <c r="T131" s="200"/>
      <c r="U131" s="200"/>
      <c r="V131" s="200"/>
      <c r="W131" s="200"/>
      <c r="X131" s="200"/>
      <c r="Y131" s="200"/>
      <c r="Z131" s="200"/>
      <c r="AA131" s="200"/>
      <c r="AB131" s="200"/>
      <c r="AC131" s="200"/>
      <c r="AD131" s="200"/>
      <c r="AE131" s="200"/>
      <c r="AF131" s="200"/>
      <c r="AG131" s="200"/>
      <c r="AH131" s="200"/>
      <c r="AI131" s="200"/>
      <c r="AJ131" s="200"/>
      <c r="AK131" s="200"/>
      <c r="AL131" s="200"/>
      <c r="AM131" s="200"/>
      <c r="AN131" s="200"/>
      <c r="AO131" s="200"/>
      <c r="AP131" s="200"/>
      <c r="AQ131" s="200"/>
      <c r="AR131" s="200"/>
      <c r="AS131" s="200"/>
      <c r="AT131" s="200"/>
      <c r="AU131" s="200"/>
      <c r="AV131" s="200"/>
      <c r="AW131" s="200"/>
      <c r="AX131" s="200"/>
      <c r="AY131" s="200"/>
      <c r="AZ131" s="200"/>
      <c r="BA131" s="200"/>
      <c r="BB131" s="200"/>
      <c r="BC131" s="200"/>
      <c r="BD131" s="200"/>
      <c r="BE131" s="200"/>
      <c r="BF131" s="200"/>
      <c r="HI131" s="200"/>
      <c r="HJ131" s="200"/>
      <c r="HK131" s="200"/>
      <c r="HL131" s="200"/>
      <c r="HM131" s="200"/>
      <c r="HN131" s="200"/>
      <c r="HO131" s="200"/>
      <c r="HP131" s="200"/>
      <c r="HQ131" s="200"/>
      <c r="HR131" s="200"/>
      <c r="HS131" s="200"/>
      <c r="HT131" s="200"/>
      <c r="HU131" s="200"/>
      <c r="HV131" s="200"/>
      <c r="HW131" s="200"/>
      <c r="HX131" s="200"/>
      <c r="HY131" s="200"/>
      <c r="HZ131" s="200"/>
      <c r="IA131" s="200"/>
      <c r="IB131" s="200"/>
      <c r="IC131" s="200"/>
      <c r="ID131" s="200"/>
      <c r="IE131" s="200"/>
      <c r="IF131" s="200"/>
      <c r="IG131" s="200"/>
      <c r="IH131" s="200"/>
      <c r="II131" s="200"/>
      <c r="IJ131" s="200"/>
      <c r="IK131" s="200"/>
      <c r="IL131" s="200"/>
      <c r="IM131" s="200"/>
      <c r="IN131" s="200"/>
      <c r="IO131" s="200"/>
      <c r="IP131" s="200"/>
      <c r="IQ131" s="200"/>
      <c r="IR131" s="200"/>
      <c r="IS131" s="200"/>
      <c r="IT131" s="200"/>
      <c r="IU131" s="200"/>
      <c r="IV131" s="200"/>
      <c r="IW131" s="200"/>
      <c r="IX131" s="200"/>
      <c r="IY131" s="200"/>
      <c r="IZ131" s="200"/>
      <c r="JA131" s="200"/>
    </row>
    <row r="132" spans="1:261" x14ac:dyDescent="0.2">
      <c r="A132" s="180" t="s">
        <v>1032</v>
      </c>
      <c r="B132" s="181" t="s">
        <v>269</v>
      </c>
      <c r="C132" s="181" t="s">
        <v>200</v>
      </c>
      <c r="D132" s="182">
        <v>4345</v>
      </c>
      <c r="E132" s="182"/>
      <c r="F132" s="183" t="s">
        <v>113</v>
      </c>
      <c r="G132" s="182" t="s">
        <v>1036</v>
      </c>
      <c r="H132" s="182"/>
      <c r="I132" s="182" t="s">
        <v>7</v>
      </c>
      <c r="J132" s="181">
        <v>4</v>
      </c>
      <c r="K132" s="184">
        <v>1.7</v>
      </c>
      <c r="L132" s="194"/>
      <c r="M132" s="194"/>
      <c r="N132" s="200"/>
      <c r="O132" s="194">
        <v>92.25</v>
      </c>
      <c r="P132" s="203">
        <f t="shared" si="1"/>
        <v>156.82499999999999</v>
      </c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0"/>
      <c r="AH132" s="200"/>
      <c r="AI132" s="200"/>
      <c r="AJ132" s="200"/>
      <c r="AK132" s="200"/>
      <c r="AL132" s="200"/>
      <c r="AM132" s="200"/>
      <c r="AN132" s="200"/>
      <c r="AO132" s="200"/>
      <c r="AP132" s="200"/>
      <c r="AQ132" s="200"/>
      <c r="AR132" s="200"/>
      <c r="AS132" s="200"/>
      <c r="AT132" s="200"/>
      <c r="AU132" s="200"/>
      <c r="AV132" s="200"/>
      <c r="AW132" s="200"/>
      <c r="AX132" s="200"/>
      <c r="AY132" s="200"/>
      <c r="AZ132" s="200"/>
      <c r="BA132" s="200"/>
      <c r="BB132" s="200"/>
      <c r="BC132" s="200"/>
      <c r="BD132" s="200"/>
      <c r="BE132" s="200"/>
      <c r="BF132" s="200"/>
      <c r="HI132" s="200"/>
      <c r="HJ132" s="200"/>
      <c r="HK132" s="200"/>
      <c r="HL132" s="200"/>
      <c r="HM132" s="200"/>
      <c r="HN132" s="200"/>
      <c r="HO132" s="200"/>
      <c r="HP132" s="200"/>
      <c r="HQ132" s="200"/>
      <c r="HR132" s="200"/>
      <c r="HS132" s="200"/>
      <c r="HT132" s="200"/>
      <c r="HU132" s="200"/>
      <c r="HV132" s="200"/>
      <c r="HW132" s="200"/>
      <c r="HX132" s="200"/>
      <c r="HY132" s="200"/>
      <c r="HZ132" s="200"/>
      <c r="IA132" s="200"/>
      <c r="IB132" s="200"/>
      <c r="IC132" s="200"/>
      <c r="ID132" s="200"/>
      <c r="IE132" s="200"/>
      <c r="IF132" s="200"/>
      <c r="IG132" s="200"/>
      <c r="IH132" s="200"/>
      <c r="II132" s="200"/>
      <c r="IJ132" s="200"/>
      <c r="IK132" s="200"/>
      <c r="IL132" s="200"/>
      <c r="IM132" s="200"/>
      <c r="IN132" s="200"/>
      <c r="IO132" s="200"/>
      <c r="IP132" s="200"/>
      <c r="IQ132" s="200"/>
      <c r="IR132" s="200"/>
      <c r="IS132" s="200"/>
      <c r="IT132" s="200"/>
      <c r="IU132" s="200"/>
      <c r="IV132" s="200"/>
      <c r="IW132" s="200"/>
      <c r="IX132" s="200"/>
      <c r="IY132" s="200"/>
      <c r="IZ132" s="200"/>
      <c r="JA132" s="200"/>
    </row>
    <row r="133" spans="1:261" x14ac:dyDescent="0.2">
      <c r="A133" s="180" t="s">
        <v>1033</v>
      </c>
      <c r="B133" s="181" t="s">
        <v>269</v>
      </c>
      <c r="C133" s="181" t="s">
        <v>1034</v>
      </c>
      <c r="D133" s="182" t="s">
        <v>1035</v>
      </c>
      <c r="E133" s="182"/>
      <c r="F133" s="183" t="s">
        <v>113</v>
      </c>
      <c r="G133" s="182" t="s">
        <v>823</v>
      </c>
      <c r="H133" s="182"/>
      <c r="I133" s="182" t="s">
        <v>7</v>
      </c>
      <c r="J133" s="181">
        <v>8</v>
      </c>
      <c r="K133" s="184">
        <v>8.6</v>
      </c>
      <c r="L133" s="194"/>
      <c r="M133" s="194"/>
      <c r="N133" s="200"/>
      <c r="O133" s="194">
        <v>92.25</v>
      </c>
      <c r="P133" s="203">
        <f t="shared" si="1"/>
        <v>793.35</v>
      </c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  <c r="AA133" s="200"/>
      <c r="AB133" s="200"/>
      <c r="AC133" s="200"/>
      <c r="AD133" s="200"/>
      <c r="AE133" s="200"/>
      <c r="AF133" s="200"/>
      <c r="AG133" s="200"/>
      <c r="AH133" s="200"/>
      <c r="AI133" s="200"/>
      <c r="AJ133" s="200"/>
      <c r="AK133" s="200"/>
      <c r="AL133" s="200"/>
      <c r="AM133" s="200"/>
      <c r="AN133" s="200"/>
      <c r="AO133" s="200"/>
      <c r="AP133" s="200"/>
      <c r="AQ133" s="200"/>
      <c r="AR133" s="200"/>
      <c r="AS133" s="200"/>
      <c r="AT133" s="200"/>
      <c r="AU133" s="200"/>
      <c r="AV133" s="200"/>
      <c r="AW133" s="200"/>
      <c r="AX133" s="200"/>
      <c r="AY133" s="200"/>
      <c r="AZ133" s="200"/>
      <c r="BA133" s="200"/>
      <c r="BB133" s="200"/>
      <c r="BC133" s="200"/>
      <c r="BD133" s="200"/>
      <c r="BE133" s="200"/>
      <c r="BF133" s="200"/>
      <c r="HI133" s="200"/>
      <c r="HJ133" s="200"/>
      <c r="HK133" s="200"/>
      <c r="HL133" s="200"/>
      <c r="HM133" s="200"/>
      <c r="HN133" s="200"/>
      <c r="HO133" s="200"/>
      <c r="HP133" s="200"/>
      <c r="HQ133" s="200"/>
      <c r="HR133" s="200"/>
      <c r="HS133" s="200"/>
      <c r="HT133" s="200"/>
      <c r="HU133" s="200"/>
      <c r="HV133" s="200"/>
      <c r="HW133" s="200"/>
      <c r="HX133" s="200"/>
      <c r="HY133" s="200"/>
      <c r="HZ133" s="200"/>
      <c r="IA133" s="200"/>
      <c r="IB133" s="200"/>
      <c r="IC133" s="200"/>
      <c r="ID133" s="200"/>
      <c r="IE133" s="200"/>
      <c r="IF133" s="200"/>
      <c r="IG133" s="200"/>
      <c r="IH133" s="200"/>
      <c r="II133" s="200"/>
      <c r="IJ133" s="200"/>
      <c r="IK133" s="200"/>
      <c r="IL133" s="200"/>
      <c r="IM133" s="200"/>
      <c r="IN133" s="200"/>
      <c r="IO133" s="200"/>
      <c r="IP133" s="200"/>
      <c r="IQ133" s="200"/>
      <c r="IR133" s="200"/>
      <c r="IS133" s="200"/>
      <c r="IT133" s="200"/>
      <c r="IU133" s="200"/>
      <c r="IV133" s="200"/>
      <c r="IW133" s="200"/>
      <c r="IX133" s="200"/>
      <c r="IY133" s="200"/>
      <c r="IZ133" s="200"/>
      <c r="JA133" s="200"/>
    </row>
    <row r="134" spans="1:261" x14ac:dyDescent="0.2">
      <c r="A134" s="180" t="s">
        <v>171</v>
      </c>
      <c r="B134" s="181" t="s">
        <v>167</v>
      </c>
      <c r="C134" s="181" t="s">
        <v>43</v>
      </c>
      <c r="D134" s="182"/>
      <c r="E134" s="182">
        <v>3112</v>
      </c>
      <c r="F134" s="183" t="s">
        <v>8</v>
      </c>
      <c r="G134" s="182">
        <v>505001</v>
      </c>
      <c r="H134" s="182" t="s">
        <v>23</v>
      </c>
      <c r="I134" s="182" t="s">
        <v>7</v>
      </c>
      <c r="J134" s="181">
        <v>1</v>
      </c>
      <c r="K134" s="184">
        <v>0.9</v>
      </c>
      <c r="L134" s="195"/>
      <c r="M134" s="194"/>
      <c r="N134" s="200"/>
      <c r="O134" s="194">
        <v>92.25</v>
      </c>
      <c r="P134" s="203">
        <f t="shared" si="1"/>
        <v>83.025000000000006</v>
      </c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0"/>
      <c r="AT134" s="200"/>
      <c r="AU134" s="200"/>
      <c r="AV134" s="200"/>
      <c r="AW134" s="200"/>
      <c r="AX134" s="200"/>
      <c r="AY134" s="200"/>
      <c r="AZ134" s="200"/>
      <c r="BA134" s="200"/>
      <c r="BB134" s="200"/>
      <c r="BC134" s="200"/>
      <c r="BD134" s="200"/>
      <c r="BE134" s="200"/>
      <c r="BF134" s="200"/>
      <c r="HI134" s="200"/>
      <c r="HJ134" s="200"/>
      <c r="HK134" s="200"/>
      <c r="HL134" s="200"/>
      <c r="HM134" s="200"/>
      <c r="HN134" s="200"/>
      <c r="HO134" s="200"/>
      <c r="HP134" s="200"/>
      <c r="HQ134" s="200"/>
      <c r="HR134" s="200"/>
      <c r="HS134" s="200"/>
      <c r="HT134" s="200"/>
      <c r="HU134" s="200"/>
      <c r="HV134" s="200"/>
      <c r="HW134" s="200"/>
      <c r="HX134" s="200"/>
      <c r="HY134" s="200"/>
      <c r="HZ134" s="200"/>
      <c r="IA134" s="200"/>
      <c r="IB134" s="200"/>
      <c r="IC134" s="200"/>
      <c r="ID134" s="200"/>
      <c r="IE134" s="200"/>
      <c r="IF134" s="200"/>
      <c r="IG134" s="200"/>
      <c r="IH134" s="200"/>
      <c r="II134" s="200"/>
      <c r="IJ134" s="200"/>
      <c r="IK134" s="200"/>
      <c r="IL134" s="200"/>
      <c r="IM134" s="200"/>
      <c r="IN134" s="200"/>
      <c r="IO134" s="200"/>
      <c r="IP134" s="200"/>
      <c r="IQ134" s="200"/>
      <c r="IR134" s="200"/>
      <c r="IS134" s="200"/>
      <c r="IT134" s="200"/>
      <c r="IU134" s="200"/>
      <c r="IV134" s="200"/>
      <c r="IW134" s="200"/>
      <c r="IX134" s="200"/>
      <c r="IY134" s="200"/>
      <c r="IZ134" s="200"/>
      <c r="JA134" s="200"/>
    </row>
    <row r="135" spans="1:261" x14ac:dyDescent="0.2">
      <c r="A135" s="180" t="s">
        <v>172</v>
      </c>
      <c r="B135" s="181" t="s">
        <v>167</v>
      </c>
      <c r="C135" s="181" t="s">
        <v>69</v>
      </c>
      <c r="D135" s="182"/>
      <c r="E135" s="182">
        <v>3439</v>
      </c>
      <c r="F135" s="183" t="s">
        <v>8</v>
      </c>
      <c r="G135" s="182">
        <v>505000</v>
      </c>
      <c r="H135" s="182" t="s">
        <v>23</v>
      </c>
      <c r="I135" s="182" t="s">
        <v>7</v>
      </c>
      <c r="J135" s="181">
        <v>1</v>
      </c>
      <c r="K135" s="184">
        <v>0.9</v>
      </c>
      <c r="L135" s="195"/>
      <c r="M135" s="194"/>
      <c r="N135" s="200"/>
      <c r="O135" s="194">
        <v>92.25</v>
      </c>
      <c r="P135" s="203">
        <f t="shared" si="1"/>
        <v>83.025000000000006</v>
      </c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0"/>
      <c r="AT135" s="200"/>
      <c r="AU135" s="200"/>
      <c r="AV135" s="200"/>
      <c r="AW135" s="200"/>
      <c r="AX135" s="200"/>
      <c r="AY135" s="200"/>
      <c r="AZ135" s="200"/>
      <c r="BA135" s="200"/>
      <c r="BB135" s="200"/>
      <c r="BC135" s="200"/>
      <c r="BD135" s="200"/>
      <c r="BE135" s="200"/>
      <c r="BF135" s="200"/>
      <c r="HI135" s="200"/>
      <c r="HJ135" s="200"/>
      <c r="HK135" s="200"/>
      <c r="HL135" s="200"/>
      <c r="HM135" s="200"/>
      <c r="HN135" s="200"/>
      <c r="HO135" s="200"/>
      <c r="HP135" s="200"/>
      <c r="HQ135" s="200"/>
      <c r="HR135" s="200"/>
      <c r="HS135" s="200"/>
      <c r="HT135" s="200"/>
      <c r="HU135" s="200"/>
      <c r="HV135" s="200"/>
      <c r="HW135" s="200"/>
      <c r="HX135" s="200"/>
      <c r="HY135" s="200"/>
      <c r="HZ135" s="200"/>
      <c r="IA135" s="200"/>
      <c r="IB135" s="200"/>
      <c r="IC135" s="200"/>
      <c r="ID135" s="200"/>
      <c r="IE135" s="200"/>
      <c r="IF135" s="200"/>
      <c r="IG135" s="200"/>
      <c r="IH135" s="200"/>
      <c r="II135" s="200"/>
      <c r="IJ135" s="200"/>
      <c r="IK135" s="200"/>
      <c r="IL135" s="200"/>
      <c r="IM135" s="200"/>
      <c r="IN135" s="200"/>
      <c r="IO135" s="200"/>
      <c r="IP135" s="200"/>
      <c r="IQ135" s="200"/>
      <c r="IR135" s="200"/>
      <c r="IS135" s="200"/>
      <c r="IT135" s="200"/>
      <c r="IU135" s="200"/>
      <c r="IV135" s="200"/>
      <c r="IW135" s="200"/>
      <c r="IX135" s="200"/>
      <c r="IY135" s="200"/>
      <c r="IZ135" s="200"/>
      <c r="JA135" s="200"/>
    </row>
    <row r="136" spans="1:261" x14ac:dyDescent="0.2">
      <c r="A136" s="180" t="s">
        <v>129</v>
      </c>
      <c r="B136" s="181" t="s">
        <v>167</v>
      </c>
      <c r="C136" s="181" t="s">
        <v>10</v>
      </c>
      <c r="D136" s="182"/>
      <c r="E136" s="190" t="s">
        <v>170</v>
      </c>
      <c r="F136" s="183" t="s">
        <v>8</v>
      </c>
      <c r="G136" s="182">
        <v>505567</v>
      </c>
      <c r="H136" s="182" t="s">
        <v>23</v>
      </c>
      <c r="I136" s="182" t="s">
        <v>7</v>
      </c>
      <c r="J136" s="181">
        <v>5</v>
      </c>
      <c r="K136" s="184">
        <v>4.8499999999999996</v>
      </c>
      <c r="L136" s="195"/>
      <c r="M136" s="194"/>
      <c r="N136" s="200"/>
      <c r="O136" s="194">
        <v>92.25</v>
      </c>
      <c r="P136" s="203">
        <f t="shared" ref="P136:P196" si="2">K136*O136</f>
        <v>447.41249999999997</v>
      </c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  <c r="AZ136" s="200"/>
      <c r="BA136" s="200"/>
      <c r="BB136" s="200"/>
      <c r="BC136" s="200"/>
      <c r="BD136" s="200"/>
      <c r="BE136" s="200"/>
      <c r="BF136" s="200"/>
      <c r="HI136" s="200"/>
      <c r="HJ136" s="200"/>
      <c r="HK136" s="200"/>
      <c r="HL136" s="200"/>
      <c r="HM136" s="200"/>
      <c r="HN136" s="200"/>
      <c r="HO136" s="200"/>
      <c r="HP136" s="200"/>
      <c r="HQ136" s="200"/>
      <c r="HR136" s="200"/>
      <c r="HS136" s="200"/>
      <c r="HT136" s="200"/>
      <c r="HU136" s="200"/>
      <c r="HV136" s="200"/>
      <c r="HW136" s="200"/>
      <c r="HX136" s="200"/>
      <c r="HY136" s="200"/>
      <c r="HZ136" s="200"/>
      <c r="IA136" s="200"/>
      <c r="IB136" s="200"/>
      <c r="IC136" s="200"/>
      <c r="ID136" s="200"/>
      <c r="IE136" s="200"/>
      <c r="IF136" s="200"/>
      <c r="IG136" s="200"/>
      <c r="IH136" s="200"/>
      <c r="II136" s="200"/>
      <c r="IJ136" s="200"/>
      <c r="IK136" s="200"/>
      <c r="IL136" s="200"/>
      <c r="IM136" s="200"/>
      <c r="IN136" s="200"/>
      <c r="IO136" s="200"/>
      <c r="IP136" s="200"/>
      <c r="IQ136" s="200"/>
      <c r="IR136" s="200"/>
      <c r="IS136" s="200"/>
      <c r="IT136" s="200"/>
      <c r="IU136" s="200"/>
      <c r="IV136" s="200"/>
      <c r="IW136" s="200"/>
      <c r="IX136" s="200"/>
      <c r="IY136" s="200"/>
      <c r="IZ136" s="200"/>
      <c r="JA136" s="200"/>
    </row>
    <row r="137" spans="1:261" x14ac:dyDescent="0.2">
      <c r="A137" s="180" t="s">
        <v>168</v>
      </c>
      <c r="B137" s="181" t="s">
        <v>167</v>
      </c>
      <c r="C137" s="181" t="s">
        <v>9</v>
      </c>
      <c r="D137" s="182" t="s">
        <v>116</v>
      </c>
      <c r="E137" s="182" t="s">
        <v>169</v>
      </c>
      <c r="F137" s="183" t="s">
        <v>8</v>
      </c>
      <c r="G137" s="182">
        <v>111003</v>
      </c>
      <c r="H137" s="182" t="s">
        <v>23</v>
      </c>
      <c r="I137" s="182" t="s">
        <v>7</v>
      </c>
      <c r="J137" s="181">
        <v>5</v>
      </c>
      <c r="K137" s="184">
        <v>4.7</v>
      </c>
      <c r="L137" s="195"/>
      <c r="M137" s="194"/>
      <c r="N137" s="200"/>
      <c r="O137" s="194">
        <v>120.2</v>
      </c>
      <c r="P137" s="203">
        <f t="shared" si="2"/>
        <v>564.94000000000005</v>
      </c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0"/>
      <c r="AZ137" s="200"/>
      <c r="BA137" s="200"/>
      <c r="BB137" s="200"/>
      <c r="BC137" s="200"/>
      <c r="BD137" s="200"/>
      <c r="BE137" s="200"/>
      <c r="BF137" s="200"/>
      <c r="HI137" s="200"/>
      <c r="HJ137" s="200"/>
      <c r="HK137" s="200"/>
      <c r="HL137" s="200"/>
      <c r="HM137" s="200"/>
      <c r="HN137" s="200"/>
      <c r="HO137" s="200"/>
      <c r="HP137" s="200"/>
      <c r="HQ137" s="200"/>
      <c r="HR137" s="200"/>
      <c r="HS137" s="200"/>
      <c r="HT137" s="200"/>
      <c r="HU137" s="200"/>
      <c r="HV137" s="200"/>
      <c r="HW137" s="200"/>
      <c r="HX137" s="200"/>
      <c r="HY137" s="200"/>
      <c r="HZ137" s="200"/>
      <c r="IA137" s="200"/>
      <c r="IB137" s="200"/>
      <c r="IC137" s="200"/>
      <c r="ID137" s="200"/>
      <c r="IE137" s="200"/>
      <c r="IF137" s="200"/>
      <c r="IG137" s="200"/>
      <c r="IH137" s="200"/>
      <c r="II137" s="200"/>
      <c r="IJ137" s="200"/>
      <c r="IK137" s="200"/>
      <c r="IL137" s="200"/>
      <c r="IM137" s="200"/>
      <c r="IN137" s="200"/>
      <c r="IO137" s="200"/>
      <c r="IP137" s="200"/>
      <c r="IQ137" s="200"/>
      <c r="IR137" s="200"/>
      <c r="IS137" s="200"/>
      <c r="IT137" s="200"/>
      <c r="IU137" s="200"/>
      <c r="IV137" s="200"/>
      <c r="IW137" s="200"/>
      <c r="IX137" s="200"/>
      <c r="IY137" s="200"/>
      <c r="IZ137" s="200"/>
      <c r="JA137" s="200"/>
    </row>
    <row r="138" spans="1:261" s="191" customFormat="1" x14ac:dyDescent="0.2">
      <c r="A138" s="180" t="s">
        <v>120</v>
      </c>
      <c r="B138" s="181" t="s">
        <v>314</v>
      </c>
      <c r="C138" s="181" t="s">
        <v>259</v>
      </c>
      <c r="D138" s="181"/>
      <c r="E138" s="193" t="s">
        <v>939</v>
      </c>
      <c r="F138" s="183" t="s">
        <v>111</v>
      </c>
      <c r="G138" s="182" t="s">
        <v>956</v>
      </c>
      <c r="H138" s="182" t="s">
        <v>23</v>
      </c>
      <c r="I138" s="182" t="s">
        <v>7</v>
      </c>
      <c r="J138" s="181">
        <f>6+2+7</f>
        <v>15</v>
      </c>
      <c r="K138" s="184">
        <f>5.9+1.2+3.15</f>
        <v>10.25</v>
      </c>
      <c r="L138" s="194"/>
      <c r="M138" s="194"/>
      <c r="N138" s="200"/>
      <c r="O138" s="194">
        <v>32.869999999999997</v>
      </c>
      <c r="P138" s="203">
        <f t="shared" si="2"/>
        <v>336.91749999999996</v>
      </c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0"/>
      <c r="AT138" s="200"/>
      <c r="AU138" s="200"/>
      <c r="AV138" s="200"/>
      <c r="AW138" s="200"/>
      <c r="AX138" s="200"/>
      <c r="AY138" s="200"/>
      <c r="AZ138" s="200"/>
      <c r="BA138" s="200"/>
      <c r="BB138" s="200"/>
      <c r="BC138" s="200"/>
      <c r="BD138" s="200"/>
      <c r="BE138" s="200"/>
      <c r="BF138" s="200"/>
      <c r="HI138" s="200"/>
      <c r="HJ138" s="200"/>
      <c r="HK138" s="200"/>
      <c r="HL138" s="200"/>
      <c r="HM138" s="200"/>
      <c r="HN138" s="200"/>
      <c r="HO138" s="200"/>
      <c r="HP138" s="200"/>
      <c r="HQ138" s="200"/>
      <c r="HR138" s="200"/>
      <c r="HS138" s="200"/>
      <c r="HT138" s="200"/>
      <c r="HU138" s="200"/>
      <c r="HV138" s="200"/>
      <c r="HW138" s="200"/>
      <c r="HX138" s="200"/>
      <c r="HY138" s="200"/>
      <c r="HZ138" s="200"/>
      <c r="IA138" s="200"/>
      <c r="IB138" s="200"/>
      <c r="IC138" s="200"/>
      <c r="ID138" s="200"/>
      <c r="IE138" s="200"/>
      <c r="IF138" s="200"/>
      <c r="IG138" s="200"/>
      <c r="IH138" s="200"/>
      <c r="II138" s="200"/>
      <c r="IJ138" s="200"/>
      <c r="IK138" s="200"/>
      <c r="IL138" s="200"/>
      <c r="IM138" s="200"/>
      <c r="IN138" s="200"/>
      <c r="IO138" s="200"/>
      <c r="IP138" s="200"/>
      <c r="IQ138" s="200"/>
      <c r="IR138" s="200"/>
      <c r="IS138" s="200"/>
      <c r="IT138" s="200"/>
      <c r="IU138" s="200"/>
      <c r="IV138" s="200"/>
      <c r="IW138" s="200"/>
      <c r="IX138" s="200"/>
      <c r="IY138" s="200"/>
      <c r="IZ138" s="200"/>
      <c r="JA138" s="200"/>
    </row>
    <row r="139" spans="1:261" s="191" customFormat="1" x14ac:dyDescent="0.2">
      <c r="A139" s="180" t="s">
        <v>120</v>
      </c>
      <c r="B139" s="181" t="s">
        <v>314</v>
      </c>
      <c r="C139" s="181" t="s">
        <v>259</v>
      </c>
      <c r="D139" s="181"/>
      <c r="E139" s="193" t="s">
        <v>939</v>
      </c>
      <c r="F139" s="183" t="s">
        <v>111</v>
      </c>
      <c r="G139" s="182" t="s">
        <v>957</v>
      </c>
      <c r="H139" s="182" t="s">
        <v>23</v>
      </c>
      <c r="I139" s="182" t="s">
        <v>7</v>
      </c>
      <c r="J139" s="181">
        <v>4</v>
      </c>
      <c r="K139" s="184">
        <v>2.15</v>
      </c>
      <c r="L139" s="195"/>
      <c r="M139" s="194"/>
      <c r="N139" s="200"/>
      <c r="O139" s="194">
        <v>35.869999999999997</v>
      </c>
      <c r="P139" s="203">
        <f t="shared" si="2"/>
        <v>77.120499999999993</v>
      </c>
      <c r="Q139" s="200"/>
      <c r="R139" s="200"/>
      <c r="S139" s="200"/>
      <c r="T139" s="200"/>
      <c r="U139" s="200"/>
      <c r="V139" s="200"/>
      <c r="W139" s="200"/>
      <c r="X139" s="200"/>
      <c r="Y139" s="200"/>
      <c r="Z139" s="200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200"/>
      <c r="AT139" s="200"/>
      <c r="AU139" s="200"/>
      <c r="AV139" s="200"/>
      <c r="AW139" s="200"/>
      <c r="AX139" s="200"/>
      <c r="AY139" s="200"/>
      <c r="AZ139" s="200"/>
      <c r="BA139" s="200"/>
      <c r="BB139" s="200"/>
      <c r="BC139" s="200"/>
      <c r="BD139" s="200"/>
      <c r="BE139" s="200"/>
      <c r="BF139" s="200"/>
      <c r="HI139" s="200"/>
      <c r="HJ139" s="200"/>
      <c r="HK139" s="200"/>
      <c r="HL139" s="200"/>
      <c r="HM139" s="200"/>
      <c r="HN139" s="200"/>
      <c r="HO139" s="200"/>
      <c r="HP139" s="200"/>
      <c r="HQ139" s="200"/>
      <c r="HR139" s="200"/>
      <c r="HS139" s="200"/>
      <c r="HT139" s="200"/>
      <c r="HU139" s="200"/>
      <c r="HV139" s="200"/>
      <c r="HW139" s="200"/>
      <c r="HX139" s="200"/>
      <c r="HY139" s="200"/>
      <c r="HZ139" s="200"/>
      <c r="IA139" s="200"/>
      <c r="IB139" s="200"/>
      <c r="IC139" s="200"/>
      <c r="ID139" s="200"/>
      <c r="IE139" s="200"/>
      <c r="IF139" s="200"/>
      <c r="IG139" s="200"/>
      <c r="IH139" s="200"/>
      <c r="II139" s="200"/>
      <c r="IJ139" s="200"/>
      <c r="IK139" s="200"/>
      <c r="IL139" s="200"/>
      <c r="IM139" s="200"/>
      <c r="IN139" s="200"/>
      <c r="IO139" s="200"/>
      <c r="IP139" s="200"/>
      <c r="IQ139" s="200"/>
      <c r="IR139" s="200"/>
      <c r="IS139" s="200"/>
      <c r="IT139" s="200"/>
      <c r="IU139" s="200"/>
      <c r="IV139" s="200"/>
      <c r="IW139" s="200"/>
      <c r="IX139" s="200"/>
      <c r="IY139" s="200"/>
      <c r="IZ139" s="200"/>
      <c r="JA139" s="200"/>
    </row>
    <row r="140" spans="1:261" x14ac:dyDescent="0.2">
      <c r="A140" s="180" t="s">
        <v>136</v>
      </c>
      <c r="B140" s="181" t="s">
        <v>314</v>
      </c>
      <c r="C140" s="181" t="s">
        <v>266</v>
      </c>
      <c r="D140" s="181"/>
      <c r="E140" s="182" t="s">
        <v>267</v>
      </c>
      <c r="F140" s="183" t="s">
        <v>111</v>
      </c>
      <c r="G140" s="182" t="s">
        <v>137</v>
      </c>
      <c r="H140" s="182" t="s">
        <v>23</v>
      </c>
      <c r="I140" s="182" t="s">
        <v>7</v>
      </c>
      <c r="J140" s="181">
        <v>1</v>
      </c>
      <c r="K140" s="184">
        <v>0.6</v>
      </c>
      <c r="L140" s="195"/>
      <c r="M140" s="194"/>
      <c r="N140" s="200"/>
      <c r="O140" s="194">
        <v>35.869999999999997</v>
      </c>
      <c r="P140" s="203">
        <f t="shared" si="2"/>
        <v>21.521999999999998</v>
      </c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  <c r="AV140" s="200"/>
      <c r="AW140" s="200"/>
      <c r="AX140" s="200"/>
      <c r="AY140" s="200"/>
      <c r="AZ140" s="200"/>
      <c r="BA140" s="200"/>
      <c r="BB140" s="200"/>
      <c r="BC140" s="200"/>
      <c r="BD140" s="200"/>
      <c r="BE140" s="200"/>
      <c r="BF140" s="200"/>
      <c r="HI140" s="200"/>
      <c r="HJ140" s="200"/>
      <c r="HK140" s="200"/>
      <c r="HL140" s="200"/>
      <c r="HM140" s="200"/>
      <c r="HN140" s="200"/>
      <c r="HO140" s="200"/>
      <c r="HP140" s="200"/>
      <c r="HQ140" s="200"/>
      <c r="HR140" s="200"/>
      <c r="HS140" s="200"/>
      <c r="HT140" s="200"/>
      <c r="HU140" s="200"/>
      <c r="HV140" s="200"/>
      <c r="HW140" s="200"/>
      <c r="HX140" s="200"/>
      <c r="HY140" s="200"/>
      <c r="HZ140" s="200"/>
      <c r="IA140" s="200"/>
      <c r="IB140" s="200"/>
      <c r="IC140" s="200"/>
      <c r="ID140" s="200"/>
      <c r="IE140" s="200"/>
      <c r="IF140" s="200"/>
      <c r="IG140" s="200"/>
      <c r="IH140" s="200"/>
      <c r="II140" s="200"/>
      <c r="IJ140" s="200"/>
      <c r="IK140" s="200"/>
      <c r="IL140" s="200"/>
      <c r="IM140" s="200"/>
      <c r="IN140" s="200"/>
      <c r="IO140" s="200"/>
      <c r="IP140" s="200"/>
      <c r="IQ140" s="200"/>
      <c r="IR140" s="200"/>
      <c r="IS140" s="200"/>
      <c r="IT140" s="200"/>
      <c r="IU140" s="200"/>
      <c r="IV140" s="200"/>
      <c r="IW140" s="200"/>
      <c r="IX140" s="200"/>
      <c r="IY140" s="200"/>
      <c r="IZ140" s="200"/>
      <c r="JA140" s="200"/>
    </row>
    <row r="141" spans="1:261" s="191" customFormat="1" x14ac:dyDescent="0.2">
      <c r="A141" s="180" t="s">
        <v>136</v>
      </c>
      <c r="B141" s="181" t="s">
        <v>314</v>
      </c>
      <c r="C141" s="181" t="s">
        <v>266</v>
      </c>
      <c r="D141" s="181"/>
      <c r="E141" s="182" t="s">
        <v>267</v>
      </c>
      <c r="F141" s="183" t="s">
        <v>111</v>
      </c>
      <c r="G141" s="182" t="s">
        <v>962</v>
      </c>
      <c r="H141" s="182" t="s">
        <v>23</v>
      </c>
      <c r="I141" s="182" t="s">
        <v>7</v>
      </c>
      <c r="J141" s="181">
        <v>4</v>
      </c>
      <c r="K141" s="184">
        <v>2.15</v>
      </c>
      <c r="L141" s="195"/>
      <c r="M141" s="194"/>
      <c r="N141" s="200"/>
      <c r="O141" s="194">
        <v>35.869999999999997</v>
      </c>
      <c r="P141" s="203">
        <f t="shared" si="2"/>
        <v>77.120499999999993</v>
      </c>
      <c r="Q141" s="200"/>
      <c r="R141" s="200"/>
      <c r="S141" s="200"/>
      <c r="T141" s="200"/>
      <c r="U141" s="200"/>
      <c r="V141" s="200"/>
      <c r="W141" s="200"/>
      <c r="X141" s="200"/>
      <c r="Y141" s="200"/>
      <c r="Z141" s="200"/>
      <c r="AA141" s="200"/>
      <c r="AB141" s="200"/>
      <c r="AC141" s="200"/>
      <c r="AD141" s="200"/>
      <c r="AE141" s="200"/>
      <c r="AF141" s="200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200"/>
      <c r="AQ141" s="200"/>
      <c r="AR141" s="200"/>
      <c r="AS141" s="200"/>
      <c r="AT141" s="200"/>
      <c r="AU141" s="200"/>
      <c r="AV141" s="200"/>
      <c r="AW141" s="200"/>
      <c r="AX141" s="200"/>
      <c r="AY141" s="200"/>
      <c r="AZ141" s="200"/>
      <c r="BA141" s="200"/>
      <c r="BB141" s="200"/>
      <c r="BC141" s="200"/>
      <c r="BD141" s="200"/>
      <c r="BE141" s="200"/>
      <c r="BF141" s="200"/>
      <c r="HI141" s="200"/>
      <c r="HJ141" s="200"/>
      <c r="HK141" s="200"/>
      <c r="HL141" s="200"/>
      <c r="HM141" s="200"/>
      <c r="HN141" s="200"/>
      <c r="HO141" s="200"/>
      <c r="HP141" s="200"/>
      <c r="HQ141" s="200"/>
      <c r="HR141" s="200"/>
      <c r="HS141" s="200"/>
      <c r="HT141" s="200"/>
      <c r="HU141" s="200"/>
      <c r="HV141" s="200"/>
      <c r="HW141" s="200"/>
      <c r="HX141" s="200"/>
      <c r="HY141" s="200"/>
      <c r="HZ141" s="200"/>
      <c r="IA141" s="200"/>
      <c r="IB141" s="200"/>
      <c r="IC141" s="200"/>
      <c r="ID141" s="200"/>
      <c r="IE141" s="200"/>
      <c r="IF141" s="200"/>
      <c r="IG141" s="200"/>
      <c r="IH141" s="200"/>
      <c r="II141" s="200"/>
      <c r="IJ141" s="200"/>
      <c r="IK141" s="200"/>
      <c r="IL141" s="200"/>
      <c r="IM141" s="200"/>
      <c r="IN141" s="200"/>
      <c r="IO141" s="200"/>
      <c r="IP141" s="200"/>
      <c r="IQ141" s="200"/>
      <c r="IR141" s="200"/>
      <c r="IS141" s="200"/>
      <c r="IT141" s="200"/>
      <c r="IU141" s="200"/>
      <c r="IV141" s="200"/>
      <c r="IW141" s="200"/>
      <c r="IX141" s="200"/>
      <c r="IY141" s="200"/>
      <c r="IZ141" s="200"/>
      <c r="JA141" s="200"/>
    </row>
    <row r="142" spans="1:261" s="191" customFormat="1" x14ac:dyDescent="0.2">
      <c r="A142" s="180" t="s">
        <v>119</v>
      </c>
      <c r="B142" s="181" t="s">
        <v>314</v>
      </c>
      <c r="C142" s="181" t="s">
        <v>260</v>
      </c>
      <c r="D142" s="181"/>
      <c r="E142" s="182" t="s">
        <v>261</v>
      </c>
      <c r="F142" s="183" t="s">
        <v>111</v>
      </c>
      <c r="G142" s="182" t="s">
        <v>121</v>
      </c>
      <c r="H142" s="182" t="s">
        <v>23</v>
      </c>
      <c r="I142" s="182" t="s">
        <v>7</v>
      </c>
      <c r="J142" s="181">
        <f>12+9</f>
        <v>21</v>
      </c>
      <c r="K142" s="184">
        <f>11.85+8.35</f>
        <v>20.2</v>
      </c>
      <c r="L142" s="195"/>
      <c r="M142" s="194"/>
      <c r="N142" s="200"/>
      <c r="O142" s="194">
        <v>35.869999999999997</v>
      </c>
      <c r="P142" s="203">
        <f t="shared" si="2"/>
        <v>724.57399999999996</v>
      </c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  <c r="AA142" s="200"/>
      <c r="AB142" s="200"/>
      <c r="AC142" s="200"/>
      <c r="AD142" s="200"/>
      <c r="AE142" s="200"/>
      <c r="AF142" s="200"/>
      <c r="AG142" s="200"/>
      <c r="AH142" s="200"/>
      <c r="AI142" s="200"/>
      <c r="AJ142" s="200"/>
      <c r="AK142" s="200"/>
      <c r="AL142" s="200"/>
      <c r="AM142" s="200"/>
      <c r="AN142" s="200"/>
      <c r="AO142" s="200"/>
      <c r="AP142" s="200"/>
      <c r="AQ142" s="200"/>
      <c r="AR142" s="200"/>
      <c r="AS142" s="200"/>
      <c r="AT142" s="200"/>
      <c r="AU142" s="200"/>
      <c r="AV142" s="200"/>
      <c r="AW142" s="200"/>
      <c r="AX142" s="200"/>
      <c r="AY142" s="200"/>
      <c r="AZ142" s="200"/>
      <c r="BA142" s="200"/>
      <c r="BB142" s="200"/>
      <c r="BC142" s="200"/>
      <c r="BD142" s="200"/>
      <c r="BE142" s="200"/>
      <c r="BF142" s="200"/>
      <c r="HI142" s="200"/>
      <c r="HJ142" s="200"/>
      <c r="HK142" s="200"/>
      <c r="HL142" s="200"/>
      <c r="HM142" s="200"/>
      <c r="HN142" s="200"/>
      <c r="HO142" s="200"/>
      <c r="HP142" s="200"/>
      <c r="HQ142" s="200"/>
      <c r="HR142" s="200"/>
      <c r="HS142" s="200"/>
      <c r="HT142" s="200"/>
      <c r="HU142" s="200"/>
      <c r="HV142" s="200"/>
      <c r="HW142" s="200"/>
      <c r="HX142" s="200"/>
      <c r="HY142" s="200"/>
      <c r="HZ142" s="200"/>
      <c r="IA142" s="200"/>
      <c r="IB142" s="200"/>
      <c r="IC142" s="200"/>
      <c r="ID142" s="200"/>
      <c r="IE142" s="200"/>
      <c r="IF142" s="200"/>
      <c r="IG142" s="200"/>
      <c r="IH142" s="200"/>
      <c r="II142" s="200"/>
      <c r="IJ142" s="200"/>
      <c r="IK142" s="200"/>
      <c r="IL142" s="200"/>
      <c r="IM142" s="200"/>
      <c r="IN142" s="200"/>
      <c r="IO142" s="200"/>
      <c r="IP142" s="200"/>
      <c r="IQ142" s="200"/>
      <c r="IR142" s="200"/>
      <c r="IS142" s="200"/>
      <c r="IT142" s="200"/>
      <c r="IU142" s="200"/>
      <c r="IV142" s="200"/>
      <c r="IW142" s="200"/>
      <c r="IX142" s="200"/>
      <c r="IY142" s="200"/>
      <c r="IZ142" s="200"/>
      <c r="JA142" s="200"/>
    </row>
    <row r="143" spans="1:261" s="191" customFormat="1" x14ac:dyDescent="0.2">
      <c r="A143" s="180" t="s">
        <v>119</v>
      </c>
      <c r="B143" s="181" t="s">
        <v>314</v>
      </c>
      <c r="C143" s="181" t="s">
        <v>260</v>
      </c>
      <c r="D143" s="181"/>
      <c r="E143" s="182" t="s">
        <v>261</v>
      </c>
      <c r="F143" s="183" t="s">
        <v>111</v>
      </c>
      <c r="G143" s="182" t="s">
        <v>958</v>
      </c>
      <c r="H143" s="182" t="s">
        <v>23</v>
      </c>
      <c r="I143" s="182" t="s">
        <v>7</v>
      </c>
      <c r="J143" s="181">
        <v>10</v>
      </c>
      <c r="K143" s="184">
        <v>9.6</v>
      </c>
      <c r="L143" s="195"/>
      <c r="M143" s="194"/>
      <c r="N143" s="200"/>
      <c r="O143" s="194">
        <v>35.869999999999997</v>
      </c>
      <c r="P143" s="203">
        <f t="shared" si="2"/>
        <v>344.35199999999998</v>
      </c>
      <c r="Q143" s="200"/>
      <c r="R143" s="200"/>
      <c r="S143" s="200"/>
      <c r="T143" s="200"/>
      <c r="U143" s="200"/>
      <c r="V143" s="200"/>
      <c r="W143" s="200"/>
      <c r="X143" s="200"/>
      <c r="Y143" s="200"/>
      <c r="Z143" s="200"/>
      <c r="AA143" s="200"/>
      <c r="AB143" s="200"/>
      <c r="AC143" s="200"/>
      <c r="AD143" s="200"/>
      <c r="AE143" s="200"/>
      <c r="AF143" s="200"/>
      <c r="AG143" s="200"/>
      <c r="AH143" s="200"/>
      <c r="AI143" s="200"/>
      <c r="AJ143" s="200"/>
      <c r="AK143" s="200"/>
      <c r="AL143" s="200"/>
      <c r="AM143" s="200"/>
      <c r="AN143" s="200"/>
      <c r="AO143" s="200"/>
      <c r="AP143" s="200"/>
      <c r="AQ143" s="200"/>
      <c r="AR143" s="200"/>
      <c r="AS143" s="200"/>
      <c r="AT143" s="200"/>
      <c r="AU143" s="200"/>
      <c r="AV143" s="200"/>
      <c r="AW143" s="200"/>
      <c r="AX143" s="200"/>
      <c r="AY143" s="200"/>
      <c r="AZ143" s="200"/>
      <c r="BA143" s="200"/>
      <c r="BB143" s="200"/>
      <c r="BC143" s="200"/>
      <c r="BD143" s="200"/>
      <c r="BE143" s="200"/>
      <c r="BF143" s="200"/>
      <c r="HI143" s="200"/>
      <c r="HJ143" s="200"/>
      <c r="HK143" s="200"/>
      <c r="HL143" s="200"/>
      <c r="HM143" s="200"/>
      <c r="HN143" s="200"/>
      <c r="HO143" s="200"/>
      <c r="HP143" s="200"/>
      <c r="HQ143" s="200"/>
      <c r="HR143" s="200"/>
      <c r="HS143" s="200"/>
      <c r="HT143" s="200"/>
      <c r="HU143" s="200"/>
      <c r="HV143" s="200"/>
      <c r="HW143" s="200"/>
      <c r="HX143" s="200"/>
      <c r="HY143" s="200"/>
      <c r="HZ143" s="200"/>
      <c r="IA143" s="200"/>
      <c r="IB143" s="200"/>
      <c r="IC143" s="200"/>
      <c r="ID143" s="200"/>
      <c r="IE143" s="200"/>
      <c r="IF143" s="200"/>
      <c r="IG143" s="200"/>
      <c r="IH143" s="200"/>
      <c r="II143" s="200"/>
      <c r="IJ143" s="200"/>
      <c r="IK143" s="200"/>
      <c r="IL143" s="200"/>
      <c r="IM143" s="200"/>
      <c r="IN143" s="200"/>
      <c r="IO143" s="200"/>
      <c r="IP143" s="200"/>
      <c r="IQ143" s="200"/>
      <c r="IR143" s="200"/>
      <c r="IS143" s="200"/>
      <c r="IT143" s="200"/>
      <c r="IU143" s="200"/>
      <c r="IV143" s="200"/>
      <c r="IW143" s="200"/>
      <c r="IX143" s="200"/>
      <c r="IY143" s="200"/>
      <c r="IZ143" s="200"/>
      <c r="JA143" s="200"/>
    </row>
    <row r="144" spans="1:261" s="191" customFormat="1" x14ac:dyDescent="0.2">
      <c r="A144" s="180" t="s">
        <v>119</v>
      </c>
      <c r="B144" s="181" t="s">
        <v>314</v>
      </c>
      <c r="C144" s="181" t="s">
        <v>260</v>
      </c>
      <c r="D144" s="181"/>
      <c r="E144" s="182" t="s">
        <v>261</v>
      </c>
      <c r="F144" s="183" t="s">
        <v>111</v>
      </c>
      <c r="G144" s="182" t="s">
        <v>959</v>
      </c>
      <c r="H144" s="182" t="s">
        <v>23</v>
      </c>
      <c r="I144" s="182" t="s">
        <v>7</v>
      </c>
      <c r="J144" s="181">
        <v>12</v>
      </c>
      <c r="K144" s="184">
        <v>12.45</v>
      </c>
      <c r="L144" s="195"/>
      <c r="M144" s="194"/>
      <c r="N144" s="200"/>
      <c r="O144" s="194">
        <v>35.869999999999997</v>
      </c>
      <c r="P144" s="203">
        <f t="shared" si="2"/>
        <v>446.58149999999995</v>
      </c>
      <c r="Q144" s="200"/>
      <c r="R144" s="200"/>
      <c r="S144" s="200"/>
      <c r="T144" s="200"/>
      <c r="U144" s="200"/>
      <c r="V144" s="200"/>
      <c r="W144" s="200"/>
      <c r="X144" s="200"/>
      <c r="Y144" s="200"/>
      <c r="Z144" s="200"/>
      <c r="AA144" s="200"/>
      <c r="AB144" s="200"/>
      <c r="AC144" s="200"/>
      <c r="AD144" s="200"/>
      <c r="AE144" s="200"/>
      <c r="AF144" s="200"/>
      <c r="AG144" s="200"/>
      <c r="AH144" s="200"/>
      <c r="AI144" s="200"/>
      <c r="AJ144" s="200"/>
      <c r="AK144" s="200"/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 s="200"/>
      <c r="AX144" s="200"/>
      <c r="AY144" s="200"/>
      <c r="AZ144" s="200"/>
      <c r="BA144" s="200"/>
      <c r="BB144" s="200"/>
      <c r="BC144" s="200"/>
      <c r="BD144" s="200"/>
      <c r="BE144" s="200"/>
      <c r="BF144" s="200"/>
      <c r="HI144" s="200"/>
      <c r="HJ144" s="200"/>
      <c r="HK144" s="200"/>
      <c r="HL144" s="200"/>
      <c r="HM144" s="200"/>
      <c r="HN144" s="200"/>
      <c r="HO144" s="200"/>
      <c r="HP144" s="200"/>
      <c r="HQ144" s="200"/>
      <c r="HR144" s="200"/>
      <c r="HS144" s="200"/>
      <c r="HT144" s="200"/>
      <c r="HU144" s="200"/>
      <c r="HV144" s="200"/>
      <c r="HW144" s="200"/>
      <c r="HX144" s="200"/>
      <c r="HY144" s="200"/>
      <c r="HZ144" s="200"/>
      <c r="IA144" s="200"/>
      <c r="IB144" s="200"/>
      <c r="IC144" s="200"/>
      <c r="ID144" s="200"/>
      <c r="IE144" s="200"/>
      <c r="IF144" s="200"/>
      <c r="IG144" s="200"/>
      <c r="IH144" s="200"/>
      <c r="II144" s="200"/>
      <c r="IJ144" s="200"/>
      <c r="IK144" s="200"/>
      <c r="IL144" s="200"/>
      <c r="IM144" s="200"/>
      <c r="IN144" s="200"/>
      <c r="IO144" s="200"/>
      <c r="IP144" s="200"/>
      <c r="IQ144" s="200"/>
      <c r="IR144" s="200"/>
      <c r="IS144" s="200"/>
      <c r="IT144" s="200"/>
      <c r="IU144" s="200"/>
      <c r="IV144" s="200"/>
      <c r="IW144" s="200"/>
      <c r="IX144" s="200"/>
      <c r="IY144" s="200"/>
      <c r="IZ144" s="200"/>
      <c r="JA144" s="200"/>
    </row>
    <row r="145" spans="1:261" s="191" customFormat="1" x14ac:dyDescent="0.2">
      <c r="A145" s="180" t="s">
        <v>118</v>
      </c>
      <c r="B145" s="181" t="s">
        <v>314</v>
      </c>
      <c r="C145" s="181" t="s">
        <v>262</v>
      </c>
      <c r="D145" s="181"/>
      <c r="E145" s="182" t="s">
        <v>263</v>
      </c>
      <c r="F145" s="183" t="s">
        <v>111</v>
      </c>
      <c r="G145" s="182" t="s">
        <v>961</v>
      </c>
      <c r="H145" s="182" t="s">
        <v>23</v>
      </c>
      <c r="I145" s="182" t="s">
        <v>7</v>
      </c>
      <c r="J145" s="181">
        <v>2</v>
      </c>
      <c r="K145" s="184">
        <v>1.5</v>
      </c>
      <c r="L145" s="195"/>
      <c r="M145" s="194"/>
      <c r="N145" s="200"/>
      <c r="O145" s="194">
        <v>35.869999999999997</v>
      </c>
      <c r="P145" s="203">
        <f t="shared" si="2"/>
        <v>53.804999999999993</v>
      </c>
      <c r="Q145" s="200"/>
      <c r="R145" s="200"/>
      <c r="S145" s="200"/>
      <c r="T145" s="200"/>
      <c r="U145" s="200"/>
      <c r="V145" s="200"/>
      <c r="W145" s="200"/>
      <c r="X145" s="200"/>
      <c r="Y145" s="200"/>
      <c r="Z145" s="200"/>
      <c r="AA145" s="200"/>
      <c r="AB145" s="200"/>
      <c r="AC145" s="200"/>
      <c r="AD145" s="200"/>
      <c r="AE145" s="200"/>
      <c r="AF145" s="200"/>
      <c r="AG145" s="200"/>
      <c r="AH145" s="200"/>
      <c r="AI145" s="200"/>
      <c r="AJ145" s="200"/>
      <c r="AK145" s="200"/>
      <c r="AL145" s="200"/>
      <c r="AM145" s="200"/>
      <c r="AN145" s="200"/>
      <c r="AO145" s="200"/>
      <c r="AP145" s="200"/>
      <c r="AQ145" s="200"/>
      <c r="AR145" s="200"/>
      <c r="AS145" s="200"/>
      <c r="AT145" s="200"/>
      <c r="AU145" s="200"/>
      <c r="AV145" s="200"/>
      <c r="AW145" s="200"/>
      <c r="AX145" s="200"/>
      <c r="AY145" s="200"/>
      <c r="AZ145" s="200"/>
      <c r="BA145" s="200"/>
      <c r="BB145" s="200"/>
      <c r="BC145" s="200"/>
      <c r="BD145" s="200"/>
      <c r="BE145" s="200"/>
      <c r="BF145" s="200"/>
      <c r="HI145" s="200"/>
      <c r="HJ145" s="200"/>
      <c r="HK145" s="200"/>
      <c r="HL145" s="200"/>
      <c r="HM145" s="200"/>
      <c r="HN145" s="200"/>
      <c r="HO145" s="200"/>
      <c r="HP145" s="200"/>
      <c r="HQ145" s="200"/>
      <c r="HR145" s="200"/>
      <c r="HS145" s="200"/>
      <c r="HT145" s="200"/>
      <c r="HU145" s="200"/>
      <c r="HV145" s="200"/>
      <c r="HW145" s="200"/>
      <c r="HX145" s="200"/>
      <c r="HY145" s="200"/>
      <c r="HZ145" s="200"/>
      <c r="IA145" s="200"/>
      <c r="IB145" s="200"/>
      <c r="IC145" s="200"/>
      <c r="ID145" s="200"/>
      <c r="IE145" s="200"/>
      <c r="IF145" s="200"/>
      <c r="IG145" s="200"/>
      <c r="IH145" s="200"/>
      <c r="II145" s="200"/>
      <c r="IJ145" s="200"/>
      <c r="IK145" s="200"/>
      <c r="IL145" s="200"/>
      <c r="IM145" s="200"/>
      <c r="IN145" s="200"/>
      <c r="IO145" s="200"/>
      <c r="IP145" s="200"/>
      <c r="IQ145" s="200"/>
      <c r="IR145" s="200"/>
      <c r="IS145" s="200"/>
      <c r="IT145" s="200"/>
      <c r="IU145" s="200"/>
      <c r="IV145" s="200"/>
      <c r="IW145" s="200"/>
      <c r="IX145" s="200"/>
      <c r="IY145" s="200"/>
      <c r="IZ145" s="200"/>
      <c r="JA145" s="200"/>
    </row>
    <row r="146" spans="1:261" s="191" customFormat="1" x14ac:dyDescent="0.2">
      <c r="A146" s="180" t="s">
        <v>118</v>
      </c>
      <c r="B146" s="181" t="s">
        <v>314</v>
      </c>
      <c r="C146" s="181" t="s">
        <v>262</v>
      </c>
      <c r="D146" s="181"/>
      <c r="E146" s="182" t="s">
        <v>263</v>
      </c>
      <c r="F146" s="183" t="s">
        <v>111</v>
      </c>
      <c r="G146" s="182" t="s">
        <v>960</v>
      </c>
      <c r="H146" s="182" t="s">
        <v>23</v>
      </c>
      <c r="I146" s="182" t="s">
        <v>7</v>
      </c>
      <c r="J146" s="181">
        <v>2</v>
      </c>
      <c r="K146" s="184">
        <v>1.5</v>
      </c>
      <c r="L146" s="195"/>
      <c r="M146" s="194"/>
      <c r="N146" s="200"/>
      <c r="O146" s="194">
        <v>35.869999999999997</v>
      </c>
      <c r="P146" s="203">
        <f t="shared" si="2"/>
        <v>53.804999999999993</v>
      </c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  <c r="AA146" s="200"/>
      <c r="AB146" s="200"/>
      <c r="AC146" s="200"/>
      <c r="AD146" s="200"/>
      <c r="AE146" s="200"/>
      <c r="AF146" s="200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200"/>
      <c r="AT146" s="200"/>
      <c r="AU146" s="200"/>
      <c r="AV146" s="200"/>
      <c r="AW146" s="200"/>
      <c r="AX146" s="200"/>
      <c r="AY146" s="200"/>
      <c r="AZ146" s="200"/>
      <c r="BA146" s="200"/>
      <c r="BB146" s="200"/>
      <c r="BC146" s="200"/>
      <c r="BD146" s="200"/>
      <c r="BE146" s="200"/>
      <c r="BF146" s="200"/>
      <c r="HI146" s="200"/>
      <c r="HJ146" s="200"/>
      <c r="HK146" s="200"/>
      <c r="HL146" s="200"/>
      <c r="HM146" s="200"/>
      <c r="HN146" s="200"/>
      <c r="HO146" s="200"/>
      <c r="HP146" s="200"/>
      <c r="HQ146" s="200"/>
      <c r="HR146" s="200"/>
      <c r="HS146" s="200"/>
      <c r="HT146" s="200"/>
      <c r="HU146" s="200"/>
      <c r="HV146" s="200"/>
      <c r="HW146" s="200"/>
      <c r="HX146" s="200"/>
      <c r="HY146" s="200"/>
      <c r="HZ146" s="200"/>
      <c r="IA146" s="200"/>
      <c r="IB146" s="200"/>
      <c r="IC146" s="200"/>
      <c r="ID146" s="200"/>
      <c r="IE146" s="200"/>
      <c r="IF146" s="200"/>
      <c r="IG146" s="200"/>
      <c r="IH146" s="200"/>
      <c r="II146" s="200"/>
      <c r="IJ146" s="200"/>
      <c r="IK146" s="200"/>
      <c r="IL146" s="200"/>
      <c r="IM146" s="200"/>
      <c r="IN146" s="200"/>
      <c r="IO146" s="200"/>
      <c r="IP146" s="200"/>
      <c r="IQ146" s="200"/>
      <c r="IR146" s="200"/>
      <c r="IS146" s="200"/>
      <c r="IT146" s="200"/>
      <c r="IU146" s="200"/>
      <c r="IV146" s="200"/>
      <c r="IW146" s="200"/>
      <c r="IX146" s="200"/>
      <c r="IY146" s="200"/>
      <c r="IZ146" s="200"/>
      <c r="JA146" s="200"/>
    </row>
    <row r="147" spans="1:261" s="191" customFormat="1" x14ac:dyDescent="0.2">
      <c r="A147" s="180" t="s">
        <v>118</v>
      </c>
      <c r="B147" s="181" t="s">
        <v>314</v>
      </c>
      <c r="C147" s="181" t="s">
        <v>262</v>
      </c>
      <c r="D147" s="181"/>
      <c r="E147" s="182" t="s">
        <v>263</v>
      </c>
      <c r="F147" s="183" t="s">
        <v>111</v>
      </c>
      <c r="G147" s="182" t="s">
        <v>963</v>
      </c>
      <c r="H147" s="182" t="s">
        <v>23</v>
      </c>
      <c r="I147" s="182" t="s">
        <v>7</v>
      </c>
      <c r="J147" s="181">
        <f>2+3</f>
        <v>5</v>
      </c>
      <c r="K147" s="184">
        <f>2.5+2.3</f>
        <v>4.8</v>
      </c>
      <c r="L147" s="195"/>
      <c r="M147" s="194"/>
      <c r="N147" s="200"/>
      <c r="O147" s="194">
        <v>35.869999999999997</v>
      </c>
      <c r="P147" s="203">
        <f t="shared" si="2"/>
        <v>172.17599999999999</v>
      </c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200"/>
      <c r="AC147" s="200"/>
      <c r="AD147" s="200"/>
      <c r="AE147" s="200"/>
      <c r="AF147" s="200"/>
      <c r="AG147" s="200"/>
      <c r="AH147" s="200"/>
      <c r="AI147" s="200"/>
      <c r="AJ147" s="200"/>
      <c r="AK147" s="200"/>
      <c r="AL147" s="200"/>
      <c r="AM147" s="200"/>
      <c r="AN147" s="200"/>
      <c r="AO147" s="200"/>
      <c r="AP147" s="200"/>
      <c r="AQ147" s="200"/>
      <c r="AR147" s="200"/>
      <c r="AS147" s="200"/>
      <c r="AT147" s="200"/>
      <c r="AU147" s="200"/>
      <c r="AV147" s="200"/>
      <c r="AW147" s="200"/>
      <c r="AX147" s="200"/>
      <c r="AY147" s="200"/>
      <c r="AZ147" s="200"/>
      <c r="BA147" s="200"/>
      <c r="BB147" s="200"/>
      <c r="BC147" s="200"/>
      <c r="BD147" s="200"/>
      <c r="BE147" s="200"/>
      <c r="BF147" s="200"/>
      <c r="HI147" s="200"/>
      <c r="HJ147" s="200"/>
      <c r="HK147" s="200"/>
      <c r="HL147" s="200"/>
      <c r="HM147" s="200"/>
      <c r="HN147" s="200"/>
      <c r="HO147" s="200"/>
      <c r="HP147" s="200"/>
      <c r="HQ147" s="200"/>
      <c r="HR147" s="200"/>
      <c r="HS147" s="200"/>
      <c r="HT147" s="200"/>
      <c r="HU147" s="200"/>
      <c r="HV147" s="200"/>
      <c r="HW147" s="200"/>
      <c r="HX147" s="200"/>
      <c r="HY147" s="200"/>
      <c r="HZ147" s="200"/>
      <c r="IA147" s="200"/>
      <c r="IB147" s="200"/>
      <c r="IC147" s="200"/>
      <c r="ID147" s="200"/>
      <c r="IE147" s="200"/>
      <c r="IF147" s="200"/>
      <c r="IG147" s="200"/>
      <c r="IH147" s="200"/>
      <c r="II147" s="200"/>
      <c r="IJ147" s="200"/>
      <c r="IK147" s="200"/>
      <c r="IL147" s="200"/>
      <c r="IM147" s="200"/>
      <c r="IN147" s="200"/>
      <c r="IO147" s="200"/>
      <c r="IP147" s="200"/>
      <c r="IQ147" s="200"/>
      <c r="IR147" s="200"/>
      <c r="IS147" s="200"/>
      <c r="IT147" s="200"/>
      <c r="IU147" s="200"/>
      <c r="IV147" s="200"/>
      <c r="IW147" s="200"/>
      <c r="IX147" s="200"/>
      <c r="IY147" s="200"/>
      <c r="IZ147" s="200"/>
      <c r="JA147" s="200"/>
    </row>
    <row r="148" spans="1:261" s="191" customFormat="1" x14ac:dyDescent="0.2">
      <c r="A148" s="180" t="s">
        <v>118</v>
      </c>
      <c r="B148" s="181" t="s">
        <v>314</v>
      </c>
      <c r="C148" s="181" t="s">
        <v>262</v>
      </c>
      <c r="D148" s="181"/>
      <c r="E148" s="182" t="s">
        <v>263</v>
      </c>
      <c r="F148" s="183" t="s">
        <v>111</v>
      </c>
      <c r="G148" s="182" t="s">
        <v>965</v>
      </c>
      <c r="H148" s="182" t="s">
        <v>23</v>
      </c>
      <c r="I148" s="182" t="s">
        <v>7</v>
      </c>
      <c r="J148" s="181">
        <v>2</v>
      </c>
      <c r="K148" s="184">
        <v>1.1000000000000001</v>
      </c>
      <c r="L148" s="195"/>
      <c r="M148" s="194"/>
      <c r="N148" s="200"/>
      <c r="O148" s="194">
        <v>35.869999999999997</v>
      </c>
      <c r="P148" s="203">
        <f t="shared" si="2"/>
        <v>39.457000000000001</v>
      </c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200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0"/>
      <c r="AT148" s="200"/>
      <c r="AU148" s="200"/>
      <c r="AV148" s="200"/>
      <c r="AW148" s="200"/>
      <c r="AX148" s="200"/>
      <c r="AY148" s="200"/>
      <c r="AZ148" s="200"/>
      <c r="BA148" s="200"/>
      <c r="BB148" s="200"/>
      <c r="BC148" s="200"/>
      <c r="BD148" s="200"/>
      <c r="BE148" s="200"/>
      <c r="BF148" s="200"/>
      <c r="HI148" s="200"/>
      <c r="HJ148" s="200"/>
      <c r="HK148" s="200"/>
      <c r="HL148" s="200"/>
      <c r="HM148" s="200"/>
      <c r="HN148" s="200"/>
      <c r="HO148" s="200"/>
      <c r="HP148" s="200"/>
      <c r="HQ148" s="200"/>
      <c r="HR148" s="200"/>
      <c r="HS148" s="200"/>
      <c r="HT148" s="200"/>
      <c r="HU148" s="200"/>
      <c r="HV148" s="200"/>
      <c r="HW148" s="200"/>
      <c r="HX148" s="200"/>
      <c r="HY148" s="200"/>
      <c r="HZ148" s="200"/>
      <c r="IA148" s="200"/>
      <c r="IB148" s="200"/>
      <c r="IC148" s="200"/>
      <c r="ID148" s="200"/>
      <c r="IE148" s="200"/>
      <c r="IF148" s="200"/>
      <c r="IG148" s="200"/>
      <c r="IH148" s="200"/>
      <c r="II148" s="200"/>
      <c r="IJ148" s="200"/>
      <c r="IK148" s="200"/>
      <c r="IL148" s="200"/>
      <c r="IM148" s="200"/>
      <c r="IN148" s="200"/>
      <c r="IO148" s="200"/>
      <c r="IP148" s="200"/>
      <c r="IQ148" s="200"/>
      <c r="IR148" s="200"/>
      <c r="IS148" s="200"/>
      <c r="IT148" s="200"/>
      <c r="IU148" s="200"/>
      <c r="IV148" s="200"/>
      <c r="IW148" s="200"/>
      <c r="IX148" s="200"/>
      <c r="IY148" s="200"/>
      <c r="IZ148" s="200"/>
      <c r="JA148" s="200"/>
    </row>
    <row r="149" spans="1:261" s="191" customFormat="1" x14ac:dyDescent="0.2">
      <c r="A149" s="180" t="s">
        <v>122</v>
      </c>
      <c r="B149" s="181" t="s">
        <v>314</v>
      </c>
      <c r="C149" s="181" t="s">
        <v>264</v>
      </c>
      <c r="D149" s="181"/>
      <c r="E149" s="182" t="s">
        <v>265</v>
      </c>
      <c r="F149" s="183" t="s">
        <v>111</v>
      </c>
      <c r="G149" s="182" t="s">
        <v>964</v>
      </c>
      <c r="H149" s="182" t="s">
        <v>23</v>
      </c>
      <c r="I149" s="182" t="s">
        <v>7</v>
      </c>
      <c r="J149" s="181">
        <f>1+3</f>
        <v>4</v>
      </c>
      <c r="K149" s="184">
        <f>0.9+1.6</f>
        <v>2.5</v>
      </c>
      <c r="L149" s="195"/>
      <c r="M149" s="194"/>
      <c r="N149" s="200"/>
      <c r="O149" s="194">
        <v>35.869999999999997</v>
      </c>
      <c r="P149" s="203">
        <f t="shared" si="2"/>
        <v>89.674999999999997</v>
      </c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  <c r="AX149" s="200"/>
      <c r="AY149" s="200"/>
      <c r="AZ149" s="200"/>
      <c r="BA149" s="200"/>
      <c r="BB149" s="200"/>
      <c r="BC149" s="200"/>
      <c r="BD149" s="200"/>
      <c r="BE149" s="200"/>
      <c r="BF149" s="200"/>
      <c r="HI149" s="200"/>
      <c r="HJ149" s="200"/>
      <c r="HK149" s="200"/>
      <c r="HL149" s="200"/>
      <c r="HM149" s="200"/>
      <c r="HN149" s="200"/>
      <c r="HO149" s="200"/>
      <c r="HP149" s="200"/>
      <c r="HQ149" s="200"/>
      <c r="HR149" s="200"/>
      <c r="HS149" s="200"/>
      <c r="HT149" s="200"/>
      <c r="HU149" s="200"/>
      <c r="HV149" s="200"/>
      <c r="HW149" s="200"/>
      <c r="HX149" s="200"/>
      <c r="HY149" s="200"/>
      <c r="HZ149" s="200"/>
      <c r="IA149" s="200"/>
      <c r="IB149" s="200"/>
      <c r="IC149" s="200"/>
      <c r="ID149" s="200"/>
      <c r="IE149" s="200"/>
      <c r="IF149" s="200"/>
      <c r="IG149" s="200"/>
      <c r="IH149" s="200"/>
      <c r="II149" s="200"/>
      <c r="IJ149" s="200"/>
      <c r="IK149" s="200"/>
      <c r="IL149" s="200"/>
      <c r="IM149" s="200"/>
      <c r="IN149" s="200"/>
      <c r="IO149" s="200"/>
      <c r="IP149" s="200"/>
      <c r="IQ149" s="200"/>
      <c r="IR149" s="200"/>
      <c r="IS149" s="200"/>
      <c r="IT149" s="200"/>
      <c r="IU149" s="200"/>
      <c r="IV149" s="200"/>
      <c r="IW149" s="200"/>
      <c r="IX149" s="200"/>
      <c r="IY149" s="200"/>
      <c r="IZ149" s="200"/>
      <c r="JA149" s="200"/>
    </row>
    <row r="150" spans="1:261" s="191" customFormat="1" x14ac:dyDescent="0.2">
      <c r="A150" s="180" t="s">
        <v>143</v>
      </c>
      <c r="B150" s="181" t="s">
        <v>314</v>
      </c>
      <c r="C150" s="181" t="s">
        <v>47</v>
      </c>
      <c r="D150" s="181"/>
      <c r="E150" s="182" t="s">
        <v>316</v>
      </c>
      <c r="F150" s="183" t="s">
        <v>111</v>
      </c>
      <c r="G150" s="182" t="s">
        <v>1116</v>
      </c>
      <c r="H150" s="182" t="s">
        <v>23</v>
      </c>
      <c r="I150" s="182" t="s">
        <v>7</v>
      </c>
      <c r="J150" s="181">
        <v>12</v>
      </c>
      <c r="K150" s="184">
        <v>12</v>
      </c>
      <c r="L150" s="195">
        <v>57</v>
      </c>
      <c r="M150" s="194"/>
      <c r="N150" s="200"/>
      <c r="O150" s="194">
        <v>35.869999999999997</v>
      </c>
      <c r="P150" s="203">
        <f t="shared" si="2"/>
        <v>430.43999999999994</v>
      </c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0"/>
      <c r="AT150" s="200"/>
      <c r="AU150" s="200"/>
      <c r="AV150" s="200"/>
      <c r="AW150" s="200"/>
      <c r="AX150" s="200"/>
      <c r="AY150" s="200"/>
      <c r="AZ150" s="200"/>
      <c r="BA150" s="200"/>
      <c r="BB150" s="200"/>
      <c r="BC150" s="200"/>
      <c r="BD150" s="200"/>
      <c r="BE150" s="200"/>
      <c r="BF150" s="200"/>
      <c r="HI150" s="200"/>
      <c r="HJ150" s="200"/>
      <c r="HK150" s="200"/>
      <c r="HL150" s="200"/>
      <c r="HM150" s="200"/>
      <c r="HN150" s="200"/>
      <c r="HO150" s="200"/>
      <c r="HP150" s="200"/>
      <c r="HQ150" s="200"/>
      <c r="HR150" s="200"/>
      <c r="HS150" s="200"/>
      <c r="HT150" s="200"/>
      <c r="HU150" s="200"/>
      <c r="HV150" s="200"/>
      <c r="HW150" s="200"/>
      <c r="HX150" s="200"/>
      <c r="HY150" s="200"/>
      <c r="HZ150" s="200"/>
      <c r="IA150" s="200"/>
      <c r="IB150" s="200"/>
      <c r="IC150" s="200"/>
      <c r="ID150" s="200"/>
      <c r="IE150" s="200"/>
      <c r="IF150" s="200"/>
      <c r="IG150" s="200"/>
      <c r="IH150" s="200"/>
      <c r="II150" s="200"/>
      <c r="IJ150" s="200"/>
      <c r="IK150" s="200"/>
      <c r="IL150" s="200"/>
      <c r="IM150" s="200"/>
      <c r="IN150" s="200"/>
      <c r="IO150" s="200"/>
      <c r="IP150" s="200"/>
      <c r="IQ150" s="200"/>
      <c r="IR150" s="200"/>
      <c r="IS150" s="200"/>
      <c r="IT150" s="200"/>
      <c r="IU150" s="200"/>
      <c r="IV150" s="200"/>
      <c r="IW150" s="200"/>
      <c r="IX150" s="200"/>
      <c r="IY150" s="200"/>
      <c r="IZ150" s="200"/>
      <c r="JA150" s="200"/>
    </row>
    <row r="151" spans="1:261" s="191" customFormat="1" x14ac:dyDescent="0.2">
      <c r="A151" s="180" t="s">
        <v>430</v>
      </c>
      <c r="B151" s="181" t="s">
        <v>461</v>
      </c>
      <c r="C151" s="181" t="s">
        <v>431</v>
      </c>
      <c r="D151" s="181"/>
      <c r="E151" s="182" t="s">
        <v>432</v>
      </c>
      <c r="F151" s="183" t="s">
        <v>111</v>
      </c>
      <c r="G151" s="182" t="s">
        <v>433</v>
      </c>
      <c r="H151" s="182" t="s">
        <v>23</v>
      </c>
      <c r="I151" s="182" t="s">
        <v>7</v>
      </c>
      <c r="J151" s="181">
        <f>12+4+2</f>
        <v>18</v>
      </c>
      <c r="K151" s="184">
        <f>12.7+3.8+1.3</f>
        <v>17.8</v>
      </c>
      <c r="L151" s="195"/>
      <c r="M151" s="194"/>
      <c r="N151" s="200"/>
      <c r="O151" s="194">
        <v>35.869999999999997</v>
      </c>
      <c r="P151" s="203">
        <f t="shared" si="2"/>
        <v>638.48599999999999</v>
      </c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200"/>
      <c r="AC151" s="200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0"/>
      <c r="AZ151" s="200"/>
      <c r="BA151" s="200"/>
      <c r="BB151" s="200"/>
      <c r="BC151" s="200"/>
      <c r="BD151" s="200"/>
      <c r="BE151" s="200"/>
      <c r="BF151" s="200"/>
      <c r="HI151" s="200"/>
      <c r="HJ151" s="200"/>
      <c r="HK151" s="200"/>
      <c r="HL151" s="200"/>
      <c r="HM151" s="200"/>
      <c r="HN151" s="200"/>
      <c r="HO151" s="200"/>
      <c r="HP151" s="200"/>
      <c r="HQ151" s="200"/>
      <c r="HR151" s="200"/>
      <c r="HS151" s="200"/>
      <c r="HT151" s="200"/>
      <c r="HU151" s="200"/>
      <c r="HV151" s="200"/>
      <c r="HW151" s="200"/>
      <c r="HX151" s="200"/>
      <c r="HY151" s="200"/>
      <c r="HZ151" s="200"/>
      <c r="IA151" s="200"/>
      <c r="IB151" s="200"/>
      <c r="IC151" s="200"/>
      <c r="ID151" s="200"/>
      <c r="IE151" s="200"/>
      <c r="IF151" s="200"/>
      <c r="IG151" s="200"/>
      <c r="IH151" s="200"/>
      <c r="II151" s="200"/>
      <c r="IJ151" s="200"/>
      <c r="IK151" s="200"/>
      <c r="IL151" s="200"/>
      <c r="IM151" s="200"/>
      <c r="IN151" s="200"/>
      <c r="IO151" s="200"/>
      <c r="IP151" s="200"/>
      <c r="IQ151" s="200"/>
      <c r="IR151" s="200"/>
      <c r="IS151" s="200"/>
      <c r="IT151" s="200"/>
      <c r="IU151" s="200"/>
      <c r="IV151" s="200"/>
      <c r="IW151" s="200"/>
      <c r="IX151" s="200"/>
      <c r="IY151" s="200"/>
      <c r="IZ151" s="200"/>
      <c r="JA151" s="200"/>
    </row>
    <row r="152" spans="1:261" s="191" customFormat="1" x14ac:dyDescent="0.2">
      <c r="A152" s="180" t="s">
        <v>430</v>
      </c>
      <c r="B152" s="181" t="s">
        <v>461</v>
      </c>
      <c r="C152" s="181" t="s">
        <v>431</v>
      </c>
      <c r="D152" s="181"/>
      <c r="E152" s="182" t="s">
        <v>432</v>
      </c>
      <c r="F152" s="183" t="s">
        <v>111</v>
      </c>
      <c r="G152" s="182" t="s">
        <v>434</v>
      </c>
      <c r="H152" s="182" t="s">
        <v>23</v>
      </c>
      <c r="I152" s="182" t="s">
        <v>7</v>
      </c>
      <c r="J152" s="181">
        <v>8</v>
      </c>
      <c r="K152" s="184">
        <v>8.8000000000000007</v>
      </c>
      <c r="L152" s="195"/>
      <c r="M152" s="194"/>
      <c r="N152" s="200"/>
      <c r="O152" s="194">
        <v>35.869999999999997</v>
      </c>
      <c r="P152" s="203">
        <f t="shared" si="2"/>
        <v>315.65600000000001</v>
      </c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  <c r="AA152" s="200"/>
      <c r="AB152" s="200"/>
      <c r="AC152" s="200"/>
      <c r="AD152" s="200"/>
      <c r="AE152" s="200"/>
      <c r="AF152" s="200"/>
      <c r="AG152" s="200"/>
      <c r="AH152" s="200"/>
      <c r="AI152" s="200"/>
      <c r="AJ152" s="200"/>
      <c r="AK152" s="200"/>
      <c r="AL152" s="200"/>
      <c r="AM152" s="200"/>
      <c r="AN152" s="200"/>
      <c r="AO152" s="200"/>
      <c r="AP152" s="200"/>
      <c r="AQ152" s="200"/>
      <c r="AR152" s="200"/>
      <c r="AS152" s="200"/>
      <c r="AT152" s="200"/>
      <c r="AU152" s="200"/>
      <c r="AV152" s="200"/>
      <c r="AW152" s="200"/>
      <c r="AX152" s="200"/>
      <c r="AY152" s="200"/>
      <c r="AZ152" s="200"/>
      <c r="BA152" s="200"/>
      <c r="BB152" s="200"/>
      <c r="BC152" s="200"/>
      <c r="BD152" s="200"/>
      <c r="BE152" s="200"/>
      <c r="BF152" s="200"/>
      <c r="HI152" s="200"/>
      <c r="HJ152" s="200"/>
      <c r="HK152" s="200"/>
      <c r="HL152" s="200"/>
      <c r="HM152" s="200"/>
      <c r="HN152" s="200"/>
      <c r="HO152" s="200"/>
      <c r="HP152" s="200"/>
      <c r="HQ152" s="200"/>
      <c r="HR152" s="200"/>
      <c r="HS152" s="200"/>
      <c r="HT152" s="200"/>
      <c r="HU152" s="200"/>
      <c r="HV152" s="200"/>
      <c r="HW152" s="200"/>
      <c r="HX152" s="200"/>
      <c r="HY152" s="200"/>
      <c r="HZ152" s="200"/>
      <c r="IA152" s="200"/>
      <c r="IB152" s="200"/>
      <c r="IC152" s="200"/>
      <c r="ID152" s="200"/>
      <c r="IE152" s="200"/>
      <c r="IF152" s="200"/>
      <c r="IG152" s="200"/>
      <c r="IH152" s="200"/>
      <c r="II152" s="200"/>
      <c r="IJ152" s="200"/>
      <c r="IK152" s="200"/>
      <c r="IL152" s="200"/>
      <c r="IM152" s="200"/>
      <c r="IN152" s="200"/>
      <c r="IO152" s="200"/>
      <c r="IP152" s="200"/>
      <c r="IQ152" s="200"/>
      <c r="IR152" s="200"/>
      <c r="IS152" s="200"/>
      <c r="IT152" s="200"/>
      <c r="IU152" s="200"/>
      <c r="IV152" s="200"/>
      <c r="IW152" s="200"/>
      <c r="IX152" s="200"/>
      <c r="IY152" s="200"/>
      <c r="IZ152" s="200"/>
      <c r="JA152" s="200"/>
    </row>
    <row r="153" spans="1:261" s="191" customFormat="1" x14ac:dyDescent="0.2">
      <c r="A153" s="180" t="s">
        <v>429</v>
      </c>
      <c r="B153" s="181" t="s">
        <v>460</v>
      </c>
      <c r="C153" s="181" t="s">
        <v>47</v>
      </c>
      <c r="D153" s="181"/>
      <c r="E153" s="182" t="s">
        <v>316</v>
      </c>
      <c r="F153" s="183" t="s">
        <v>111</v>
      </c>
      <c r="G153" s="182" t="s">
        <v>144</v>
      </c>
      <c r="H153" s="182" t="s">
        <v>23</v>
      </c>
      <c r="I153" s="182" t="s">
        <v>7</v>
      </c>
      <c r="J153" s="181">
        <v>1</v>
      </c>
      <c r="K153" s="184">
        <v>1.05</v>
      </c>
      <c r="L153" s="195"/>
      <c r="M153" s="194"/>
      <c r="N153" s="200"/>
      <c r="O153" s="194">
        <v>35.869999999999997</v>
      </c>
      <c r="P153" s="203">
        <f t="shared" si="2"/>
        <v>37.663499999999999</v>
      </c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200"/>
      <c r="AC153" s="200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0"/>
      <c r="AT153" s="200"/>
      <c r="AU153" s="200"/>
      <c r="AV153" s="200"/>
      <c r="AW153" s="200"/>
      <c r="AX153" s="200"/>
      <c r="AY153" s="200"/>
      <c r="AZ153" s="200"/>
      <c r="BA153" s="200"/>
      <c r="BB153" s="200"/>
      <c r="BC153" s="200"/>
      <c r="BD153" s="200"/>
      <c r="BE153" s="200"/>
      <c r="BF153" s="200"/>
      <c r="HI153" s="200"/>
      <c r="HJ153" s="200"/>
      <c r="HK153" s="200"/>
      <c r="HL153" s="200"/>
      <c r="HM153" s="200"/>
      <c r="HN153" s="200"/>
      <c r="HO153" s="200"/>
      <c r="HP153" s="200"/>
      <c r="HQ153" s="200"/>
      <c r="HR153" s="200"/>
      <c r="HS153" s="200"/>
      <c r="HT153" s="200"/>
      <c r="HU153" s="200"/>
      <c r="HV153" s="200"/>
      <c r="HW153" s="200"/>
      <c r="HX153" s="200"/>
      <c r="HY153" s="200"/>
      <c r="HZ153" s="200"/>
      <c r="IA153" s="200"/>
      <c r="IB153" s="200"/>
      <c r="IC153" s="200"/>
      <c r="ID153" s="200"/>
      <c r="IE153" s="200"/>
      <c r="IF153" s="200"/>
      <c r="IG153" s="200"/>
      <c r="IH153" s="200"/>
      <c r="II153" s="200"/>
      <c r="IJ153" s="200"/>
      <c r="IK153" s="200"/>
      <c r="IL153" s="200"/>
      <c r="IM153" s="200"/>
      <c r="IN153" s="200"/>
      <c r="IO153" s="200"/>
      <c r="IP153" s="200"/>
      <c r="IQ153" s="200"/>
      <c r="IR153" s="200"/>
      <c r="IS153" s="200"/>
      <c r="IT153" s="200"/>
      <c r="IU153" s="200"/>
      <c r="IV153" s="200"/>
      <c r="IW153" s="200"/>
      <c r="IX153" s="200"/>
      <c r="IY153" s="200"/>
      <c r="IZ153" s="200"/>
      <c r="JA153" s="200"/>
    </row>
    <row r="154" spans="1:261" s="191" customFormat="1" x14ac:dyDescent="0.2">
      <c r="A154" s="180" t="s">
        <v>1106</v>
      </c>
      <c r="B154" s="181" t="s">
        <v>1112</v>
      </c>
      <c r="C154" s="181" t="s">
        <v>9</v>
      </c>
      <c r="D154" s="181"/>
      <c r="E154" s="182" t="s">
        <v>116</v>
      </c>
      <c r="F154" s="183" t="s">
        <v>111</v>
      </c>
      <c r="G154" s="182" t="s">
        <v>1113</v>
      </c>
      <c r="H154" s="182" t="s">
        <v>23</v>
      </c>
      <c r="I154" s="182" t="s">
        <v>7</v>
      </c>
      <c r="J154" s="181">
        <v>2</v>
      </c>
      <c r="K154" s="184">
        <v>2</v>
      </c>
      <c r="L154" s="195">
        <v>24</v>
      </c>
      <c r="M154" s="194"/>
      <c r="N154" s="200"/>
      <c r="O154" s="194">
        <v>35.869999999999997</v>
      </c>
      <c r="P154" s="203">
        <f t="shared" si="2"/>
        <v>71.739999999999995</v>
      </c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  <c r="AA154" s="200"/>
      <c r="AB154" s="200"/>
      <c r="AC154" s="200"/>
      <c r="AD154" s="200"/>
      <c r="AE154" s="200"/>
      <c r="AF154" s="200"/>
      <c r="AG154" s="200"/>
      <c r="AH154" s="200"/>
      <c r="AI154" s="200"/>
      <c r="AJ154" s="200"/>
      <c r="AK154" s="200"/>
      <c r="AL154" s="200"/>
      <c r="AM154" s="200"/>
      <c r="AN154" s="200"/>
      <c r="AO154" s="200"/>
      <c r="AP154" s="200"/>
      <c r="AQ154" s="200"/>
      <c r="AR154" s="200"/>
      <c r="AS154" s="200"/>
      <c r="AT154" s="200"/>
      <c r="AU154" s="200"/>
      <c r="AV154" s="200"/>
      <c r="AW154" s="200"/>
      <c r="AX154" s="200"/>
      <c r="AY154" s="200"/>
      <c r="AZ154" s="200"/>
      <c r="BA154" s="200"/>
      <c r="BB154" s="200"/>
      <c r="BC154" s="200"/>
      <c r="BD154" s="200"/>
      <c r="BE154" s="200"/>
      <c r="BF154" s="200"/>
      <c r="HI154" s="200"/>
      <c r="HJ154" s="200"/>
      <c r="HK154" s="200"/>
      <c r="HL154" s="200"/>
      <c r="HM154" s="200"/>
      <c r="HN154" s="200"/>
      <c r="HO154" s="200"/>
      <c r="HP154" s="200"/>
      <c r="HQ154" s="200"/>
      <c r="HR154" s="200"/>
      <c r="HS154" s="200"/>
      <c r="HT154" s="200"/>
      <c r="HU154" s="200"/>
      <c r="HV154" s="200"/>
      <c r="HW154" s="200"/>
      <c r="HX154" s="200"/>
      <c r="HY154" s="200"/>
      <c r="HZ154" s="200"/>
      <c r="IA154" s="200"/>
      <c r="IB154" s="200"/>
      <c r="IC154" s="200"/>
      <c r="ID154" s="200"/>
      <c r="IE154" s="200"/>
      <c r="IF154" s="200"/>
      <c r="IG154" s="200"/>
      <c r="IH154" s="200"/>
      <c r="II154" s="200"/>
      <c r="IJ154" s="200"/>
      <c r="IK154" s="200"/>
      <c r="IL154" s="200"/>
      <c r="IM154" s="200"/>
      <c r="IN154" s="200"/>
      <c r="IO154" s="200"/>
      <c r="IP154" s="200"/>
      <c r="IQ154" s="200"/>
      <c r="IR154" s="200"/>
      <c r="IS154" s="200"/>
      <c r="IT154" s="200"/>
      <c r="IU154" s="200"/>
      <c r="IV154" s="200"/>
      <c r="IW154" s="200"/>
      <c r="IX154" s="200"/>
      <c r="IY154" s="200"/>
      <c r="IZ154" s="200"/>
      <c r="JA154" s="200"/>
    </row>
    <row r="155" spans="1:261" s="191" customFormat="1" x14ac:dyDescent="0.2">
      <c r="A155" s="180" t="s">
        <v>1117</v>
      </c>
      <c r="B155" s="181" t="s">
        <v>314</v>
      </c>
      <c r="C155" s="181" t="s">
        <v>45</v>
      </c>
      <c r="D155" s="181"/>
      <c r="E155" s="182" t="s">
        <v>1118</v>
      </c>
      <c r="F155" s="183" t="s">
        <v>111</v>
      </c>
      <c r="G155" s="182" t="s">
        <v>1119</v>
      </c>
      <c r="H155" s="182" t="s">
        <v>23</v>
      </c>
      <c r="I155" s="182" t="s">
        <v>7</v>
      </c>
      <c r="J155" s="181">
        <v>9</v>
      </c>
      <c r="K155" s="184">
        <v>9.1999999999999993</v>
      </c>
      <c r="L155" s="195">
        <v>58</v>
      </c>
      <c r="M155" s="194"/>
      <c r="N155" s="200"/>
      <c r="O155" s="194">
        <v>35.869999999999997</v>
      </c>
      <c r="P155" s="203">
        <f t="shared" si="2"/>
        <v>330.00399999999996</v>
      </c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  <c r="AA155" s="200"/>
      <c r="AB155" s="200"/>
      <c r="AC155" s="200"/>
      <c r="AD155" s="200"/>
      <c r="AE155" s="200"/>
      <c r="AF155" s="200"/>
      <c r="AG155" s="200"/>
      <c r="AH155" s="200"/>
      <c r="AI155" s="200"/>
      <c r="AJ155" s="200"/>
      <c r="AK155" s="200"/>
      <c r="AL155" s="200"/>
      <c r="AM155" s="200"/>
      <c r="AN155" s="200"/>
      <c r="AO155" s="200"/>
      <c r="AP155" s="200"/>
      <c r="AQ155" s="200"/>
      <c r="AR155" s="200"/>
      <c r="AS155" s="200"/>
      <c r="AT155" s="200"/>
      <c r="AU155" s="200"/>
      <c r="AV155" s="200"/>
      <c r="AW155" s="200"/>
      <c r="AX155" s="200"/>
      <c r="AY155" s="200"/>
      <c r="AZ155" s="200"/>
      <c r="BA155" s="200"/>
      <c r="BB155" s="200"/>
      <c r="BC155" s="200"/>
      <c r="BD155" s="200"/>
      <c r="BE155" s="200"/>
      <c r="BF155" s="200"/>
      <c r="HI155" s="200"/>
      <c r="HJ155" s="200"/>
      <c r="HK155" s="200"/>
      <c r="HL155" s="200"/>
      <c r="HM155" s="200"/>
      <c r="HN155" s="200"/>
      <c r="HO155" s="200"/>
      <c r="HP155" s="200"/>
      <c r="HQ155" s="200"/>
      <c r="HR155" s="200"/>
      <c r="HS155" s="200"/>
      <c r="HT155" s="200"/>
      <c r="HU155" s="200"/>
      <c r="HV155" s="200"/>
      <c r="HW155" s="200"/>
      <c r="HX155" s="200"/>
      <c r="HY155" s="200"/>
      <c r="HZ155" s="200"/>
      <c r="IA155" s="200"/>
      <c r="IB155" s="200"/>
      <c r="IC155" s="200"/>
      <c r="ID155" s="200"/>
      <c r="IE155" s="200"/>
      <c r="IF155" s="200"/>
      <c r="IG155" s="200"/>
      <c r="IH155" s="200"/>
      <c r="II155" s="200"/>
      <c r="IJ155" s="200"/>
      <c r="IK155" s="200"/>
      <c r="IL155" s="200"/>
      <c r="IM155" s="200"/>
      <c r="IN155" s="200"/>
      <c r="IO155" s="200"/>
      <c r="IP155" s="200"/>
      <c r="IQ155" s="200"/>
      <c r="IR155" s="200"/>
      <c r="IS155" s="200"/>
      <c r="IT155" s="200"/>
      <c r="IU155" s="200"/>
      <c r="IV155" s="200"/>
      <c r="IW155" s="200"/>
      <c r="IX155" s="200"/>
      <c r="IY155" s="200"/>
      <c r="IZ155" s="200"/>
      <c r="JA155" s="200"/>
    </row>
    <row r="156" spans="1:261" s="191" customFormat="1" x14ac:dyDescent="0.2">
      <c r="A156" s="180" t="s">
        <v>136</v>
      </c>
      <c r="B156" s="181" t="s">
        <v>314</v>
      </c>
      <c r="C156" s="181" t="s">
        <v>1120</v>
      </c>
      <c r="D156" s="181"/>
      <c r="E156" s="182" t="s">
        <v>267</v>
      </c>
      <c r="F156" s="183" t="s">
        <v>111</v>
      </c>
      <c r="G156" s="182" t="s">
        <v>1121</v>
      </c>
      <c r="H156" s="182" t="s">
        <v>23</v>
      </c>
      <c r="I156" s="182" t="s">
        <v>7</v>
      </c>
      <c r="J156" s="181">
        <v>21</v>
      </c>
      <c r="K156" s="184">
        <v>22</v>
      </c>
      <c r="L156" s="195">
        <v>65</v>
      </c>
      <c r="M156" s="194"/>
      <c r="N156" s="200"/>
      <c r="O156" s="194">
        <v>35.869999999999997</v>
      </c>
      <c r="P156" s="203">
        <f t="shared" si="2"/>
        <v>789.14</v>
      </c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  <c r="AA156" s="200"/>
      <c r="AB156" s="200"/>
      <c r="AC156" s="200"/>
      <c r="AD156" s="200"/>
      <c r="AE156" s="200"/>
      <c r="AF156" s="200"/>
      <c r="AG156" s="200"/>
      <c r="AH156" s="200"/>
      <c r="AI156" s="200"/>
      <c r="AJ156" s="200"/>
      <c r="AK156" s="200"/>
      <c r="AL156" s="200"/>
      <c r="AM156" s="200"/>
      <c r="AN156" s="200"/>
      <c r="AO156" s="200"/>
      <c r="AP156" s="200"/>
      <c r="AQ156" s="200"/>
      <c r="AR156" s="200"/>
      <c r="AS156" s="200"/>
      <c r="AT156" s="200"/>
      <c r="AU156" s="200"/>
      <c r="AV156" s="200"/>
      <c r="AW156" s="200"/>
      <c r="AX156" s="200"/>
      <c r="AY156" s="200"/>
      <c r="AZ156" s="200"/>
      <c r="BA156" s="200"/>
      <c r="BB156" s="200"/>
      <c r="BC156" s="200"/>
      <c r="BD156" s="200"/>
      <c r="BE156" s="200"/>
      <c r="BF156" s="200"/>
      <c r="HI156" s="200"/>
      <c r="HJ156" s="200"/>
      <c r="HK156" s="200"/>
      <c r="HL156" s="200"/>
      <c r="HM156" s="200"/>
      <c r="HN156" s="200"/>
      <c r="HO156" s="200"/>
      <c r="HP156" s="200"/>
      <c r="HQ156" s="200"/>
      <c r="HR156" s="200"/>
      <c r="HS156" s="200"/>
      <c r="HT156" s="200"/>
      <c r="HU156" s="200"/>
      <c r="HV156" s="200"/>
      <c r="HW156" s="200"/>
      <c r="HX156" s="200"/>
      <c r="HY156" s="200"/>
      <c r="HZ156" s="200"/>
      <c r="IA156" s="200"/>
      <c r="IB156" s="200"/>
      <c r="IC156" s="200"/>
      <c r="ID156" s="200"/>
      <c r="IE156" s="200"/>
      <c r="IF156" s="200"/>
      <c r="IG156" s="200"/>
      <c r="IH156" s="200"/>
      <c r="II156" s="200"/>
      <c r="IJ156" s="200"/>
      <c r="IK156" s="200"/>
      <c r="IL156" s="200"/>
      <c r="IM156" s="200"/>
      <c r="IN156" s="200"/>
      <c r="IO156" s="200"/>
      <c r="IP156" s="200"/>
      <c r="IQ156" s="200"/>
      <c r="IR156" s="200"/>
      <c r="IS156" s="200"/>
      <c r="IT156" s="200"/>
      <c r="IU156" s="200"/>
      <c r="IV156" s="200"/>
      <c r="IW156" s="200"/>
      <c r="IX156" s="200"/>
      <c r="IY156" s="200"/>
      <c r="IZ156" s="200"/>
      <c r="JA156" s="200"/>
    </row>
    <row r="157" spans="1:261" s="191" customFormat="1" x14ac:dyDescent="0.2">
      <c r="A157" s="180" t="s">
        <v>1122</v>
      </c>
      <c r="B157" s="181" t="s">
        <v>314</v>
      </c>
      <c r="C157" s="181" t="s">
        <v>1123</v>
      </c>
      <c r="D157" s="181"/>
      <c r="E157" s="182" t="s">
        <v>1124</v>
      </c>
      <c r="F157" s="183" t="s">
        <v>111</v>
      </c>
      <c r="G157" s="182" t="s">
        <v>1125</v>
      </c>
      <c r="H157" s="182" t="s">
        <v>23</v>
      </c>
      <c r="I157" s="182" t="s">
        <v>7</v>
      </c>
      <c r="J157" s="181">
        <v>26</v>
      </c>
      <c r="K157" s="184">
        <v>28.4</v>
      </c>
      <c r="L157" s="195">
        <v>59</v>
      </c>
      <c r="M157" s="194"/>
      <c r="N157" s="200"/>
      <c r="O157" s="194">
        <v>35.869999999999997</v>
      </c>
      <c r="P157" s="203">
        <f t="shared" si="2"/>
        <v>1018.7079999999999</v>
      </c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  <c r="AA157" s="200"/>
      <c r="AB157" s="200"/>
      <c r="AC157" s="200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200"/>
      <c r="AT157" s="200"/>
      <c r="AU157" s="200"/>
      <c r="AV157" s="200"/>
      <c r="AW157" s="200"/>
      <c r="AX157" s="200"/>
      <c r="AY157" s="200"/>
      <c r="AZ157" s="200"/>
      <c r="BA157" s="200"/>
      <c r="BB157" s="200"/>
      <c r="BC157" s="200"/>
      <c r="BD157" s="200"/>
      <c r="BE157" s="200"/>
      <c r="BF157" s="200"/>
      <c r="HI157" s="200"/>
      <c r="HJ157" s="200"/>
      <c r="HK157" s="200"/>
      <c r="HL157" s="200"/>
      <c r="HM157" s="200"/>
      <c r="HN157" s="200"/>
      <c r="HO157" s="200"/>
      <c r="HP157" s="200"/>
      <c r="HQ157" s="200"/>
      <c r="HR157" s="200"/>
      <c r="HS157" s="200"/>
      <c r="HT157" s="200"/>
      <c r="HU157" s="200"/>
      <c r="HV157" s="200"/>
      <c r="HW157" s="200"/>
      <c r="HX157" s="200"/>
      <c r="HY157" s="200"/>
      <c r="HZ157" s="200"/>
      <c r="IA157" s="200"/>
      <c r="IB157" s="200"/>
      <c r="IC157" s="200"/>
      <c r="ID157" s="200"/>
      <c r="IE157" s="200"/>
      <c r="IF157" s="200"/>
      <c r="IG157" s="200"/>
      <c r="IH157" s="200"/>
      <c r="II157" s="200"/>
      <c r="IJ157" s="200"/>
      <c r="IK157" s="200"/>
      <c r="IL157" s="200"/>
      <c r="IM157" s="200"/>
      <c r="IN157" s="200"/>
      <c r="IO157" s="200"/>
      <c r="IP157" s="200"/>
      <c r="IQ157" s="200"/>
      <c r="IR157" s="200"/>
      <c r="IS157" s="200"/>
      <c r="IT157" s="200"/>
      <c r="IU157" s="200"/>
      <c r="IV157" s="200"/>
      <c r="IW157" s="200"/>
      <c r="IX157" s="200"/>
      <c r="IY157" s="200"/>
      <c r="IZ157" s="200"/>
      <c r="JA157" s="200"/>
    </row>
    <row r="158" spans="1:261" s="191" customFormat="1" x14ac:dyDescent="0.2">
      <c r="A158" s="180" t="s">
        <v>1122</v>
      </c>
      <c r="B158" s="181" t="s">
        <v>314</v>
      </c>
      <c r="C158" s="181" t="s">
        <v>1123</v>
      </c>
      <c r="D158" s="181"/>
      <c r="E158" s="182" t="s">
        <v>1124</v>
      </c>
      <c r="F158" s="183" t="s">
        <v>111</v>
      </c>
      <c r="G158" s="182" t="s">
        <v>1126</v>
      </c>
      <c r="H158" s="182" t="s">
        <v>23</v>
      </c>
      <c r="I158" s="182" t="s">
        <v>7</v>
      </c>
      <c r="J158" s="181">
        <v>44</v>
      </c>
      <c r="K158" s="184">
        <v>44.7</v>
      </c>
      <c r="L158" s="195">
        <v>60</v>
      </c>
      <c r="M158" s="194"/>
      <c r="N158" s="200"/>
      <c r="O158" s="194">
        <v>35.869999999999997</v>
      </c>
      <c r="P158" s="203">
        <f t="shared" si="2"/>
        <v>1603.3889999999999</v>
      </c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0"/>
      <c r="AH158" s="200"/>
      <c r="AI158" s="200"/>
      <c r="AJ158" s="200"/>
      <c r="AK158" s="200"/>
      <c r="AL158" s="200"/>
      <c r="AM158" s="200"/>
      <c r="AN158" s="200"/>
      <c r="AO158" s="200"/>
      <c r="AP158" s="200"/>
      <c r="AQ158" s="200"/>
      <c r="AR158" s="200"/>
      <c r="AS158" s="200"/>
      <c r="AT158" s="200"/>
      <c r="AU158" s="200"/>
      <c r="AV158" s="200"/>
      <c r="AW158" s="200"/>
      <c r="AX158" s="200"/>
      <c r="AY158" s="200"/>
      <c r="AZ158" s="200"/>
      <c r="BA158" s="200"/>
      <c r="BB158" s="200"/>
      <c r="BC158" s="200"/>
      <c r="BD158" s="200"/>
      <c r="BE158" s="200"/>
      <c r="BF158" s="200"/>
      <c r="HI158" s="200"/>
      <c r="HJ158" s="200"/>
      <c r="HK158" s="200"/>
      <c r="HL158" s="200"/>
      <c r="HM158" s="200"/>
      <c r="HN158" s="200"/>
      <c r="HO158" s="200"/>
      <c r="HP158" s="200"/>
      <c r="HQ158" s="200"/>
      <c r="HR158" s="200"/>
      <c r="HS158" s="200"/>
      <c r="HT158" s="200"/>
      <c r="HU158" s="200"/>
      <c r="HV158" s="200"/>
      <c r="HW158" s="200"/>
      <c r="HX158" s="200"/>
      <c r="HY158" s="200"/>
      <c r="HZ158" s="200"/>
      <c r="IA158" s="200"/>
      <c r="IB158" s="200"/>
      <c r="IC158" s="200"/>
      <c r="ID158" s="200"/>
      <c r="IE158" s="200"/>
      <c r="IF158" s="200"/>
      <c r="IG158" s="200"/>
      <c r="IH158" s="200"/>
      <c r="II158" s="200"/>
      <c r="IJ158" s="200"/>
      <c r="IK158" s="200"/>
      <c r="IL158" s="200"/>
      <c r="IM158" s="200"/>
      <c r="IN158" s="200"/>
      <c r="IO158" s="200"/>
      <c r="IP158" s="200"/>
      <c r="IQ158" s="200"/>
      <c r="IR158" s="200"/>
      <c r="IS158" s="200"/>
      <c r="IT158" s="200"/>
      <c r="IU158" s="200"/>
      <c r="IV158" s="200"/>
      <c r="IW158" s="200"/>
      <c r="IX158" s="200"/>
      <c r="IY158" s="200"/>
      <c r="IZ158" s="200"/>
      <c r="JA158" s="200"/>
    </row>
    <row r="159" spans="1:261" x14ac:dyDescent="0.2">
      <c r="A159" s="180" t="s">
        <v>350</v>
      </c>
      <c r="B159" s="181" t="s">
        <v>271</v>
      </c>
      <c r="C159" s="181" t="s">
        <v>188</v>
      </c>
      <c r="D159" s="181"/>
      <c r="E159" s="182" t="s">
        <v>993</v>
      </c>
      <c r="F159" s="183" t="s">
        <v>992</v>
      </c>
      <c r="G159" s="182">
        <v>217300</v>
      </c>
      <c r="H159" s="182" t="s">
        <v>23</v>
      </c>
      <c r="I159" s="182" t="s">
        <v>7</v>
      </c>
      <c r="J159" s="181">
        <v>7</v>
      </c>
      <c r="K159" s="184">
        <v>5.05</v>
      </c>
      <c r="L159" s="194"/>
      <c r="M159" s="194"/>
      <c r="N159" s="200"/>
      <c r="O159" s="201">
        <v>119</v>
      </c>
      <c r="P159" s="203">
        <f t="shared" si="2"/>
        <v>600.94999999999993</v>
      </c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  <c r="AA159" s="200"/>
      <c r="AB159" s="200"/>
      <c r="AC159" s="200"/>
      <c r="AD159" s="200"/>
      <c r="AE159" s="200"/>
      <c r="AF159" s="200"/>
      <c r="AG159" s="200"/>
      <c r="AH159" s="200"/>
      <c r="AI159" s="200"/>
      <c r="AJ159" s="200"/>
      <c r="AK159" s="200"/>
      <c r="AL159" s="200"/>
      <c r="AM159" s="200"/>
      <c r="AN159" s="200"/>
      <c r="AO159" s="200"/>
      <c r="AP159" s="200"/>
      <c r="AQ159" s="200"/>
      <c r="AR159" s="200"/>
      <c r="AS159" s="200"/>
      <c r="AT159" s="200"/>
      <c r="AU159" s="200"/>
      <c r="AV159" s="200"/>
      <c r="AW159" s="200"/>
      <c r="AX159" s="200"/>
      <c r="AY159" s="200"/>
      <c r="AZ159" s="200"/>
      <c r="BA159" s="200"/>
      <c r="BB159" s="200"/>
      <c r="BC159" s="200"/>
      <c r="BD159" s="200"/>
      <c r="BE159" s="200"/>
      <c r="BF159" s="200"/>
      <c r="HI159" s="200"/>
      <c r="HJ159" s="200"/>
      <c r="HK159" s="200"/>
      <c r="HL159" s="200"/>
      <c r="HM159" s="200"/>
      <c r="HN159" s="200"/>
      <c r="HO159" s="200"/>
      <c r="HP159" s="200"/>
      <c r="HQ159" s="200"/>
      <c r="HR159" s="200"/>
      <c r="HS159" s="200"/>
      <c r="HT159" s="200"/>
      <c r="HU159" s="200"/>
      <c r="HV159" s="200"/>
      <c r="HW159" s="200"/>
      <c r="HX159" s="200"/>
      <c r="HY159" s="200"/>
      <c r="HZ159" s="200"/>
      <c r="IA159" s="200"/>
      <c r="IB159" s="200"/>
      <c r="IC159" s="200"/>
      <c r="ID159" s="200"/>
      <c r="IE159" s="200"/>
      <c r="IF159" s="200"/>
      <c r="IG159" s="200"/>
      <c r="IH159" s="200"/>
      <c r="II159" s="200"/>
      <c r="IJ159" s="200"/>
      <c r="IK159" s="200"/>
      <c r="IL159" s="200"/>
      <c r="IM159" s="200"/>
      <c r="IN159" s="200"/>
      <c r="IO159" s="200"/>
      <c r="IP159" s="200"/>
      <c r="IQ159" s="200"/>
      <c r="IR159" s="200"/>
      <c r="IS159" s="200"/>
      <c r="IT159" s="200"/>
      <c r="IU159" s="200"/>
      <c r="IV159" s="200"/>
      <c r="IW159" s="200"/>
      <c r="IX159" s="200"/>
      <c r="IY159" s="200"/>
      <c r="IZ159" s="200"/>
      <c r="JA159" s="200"/>
    </row>
    <row r="160" spans="1:261" x14ac:dyDescent="0.2">
      <c r="A160" s="180" t="s">
        <v>351</v>
      </c>
      <c r="B160" s="181" t="s">
        <v>271</v>
      </c>
      <c r="C160" s="181" t="s">
        <v>22</v>
      </c>
      <c r="D160" s="181"/>
      <c r="E160" s="182" t="s">
        <v>272</v>
      </c>
      <c r="F160" s="183" t="s">
        <v>992</v>
      </c>
      <c r="G160" s="182">
        <v>210013</v>
      </c>
      <c r="H160" s="182" t="s">
        <v>23</v>
      </c>
      <c r="I160" s="182" t="s">
        <v>7</v>
      </c>
      <c r="J160" s="181">
        <v>7</v>
      </c>
      <c r="K160" s="184">
        <v>3.8</v>
      </c>
      <c r="L160" s="194"/>
      <c r="M160" s="194"/>
      <c r="N160" s="200"/>
      <c r="O160" s="201">
        <v>119</v>
      </c>
      <c r="P160" s="203">
        <f t="shared" si="2"/>
        <v>452.2</v>
      </c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200"/>
      <c r="AT160" s="200"/>
      <c r="AU160" s="200"/>
      <c r="AV160" s="200"/>
      <c r="AW160" s="200"/>
      <c r="AX160" s="200"/>
      <c r="AY160" s="200"/>
      <c r="AZ160" s="200"/>
      <c r="BA160" s="200"/>
      <c r="BB160" s="200"/>
      <c r="BC160" s="200"/>
      <c r="BD160" s="200"/>
      <c r="BE160" s="200"/>
      <c r="BF160" s="200"/>
      <c r="HI160" s="200"/>
      <c r="HJ160" s="200"/>
      <c r="HK160" s="200"/>
      <c r="HL160" s="200"/>
      <c r="HM160" s="200"/>
      <c r="HN160" s="200"/>
      <c r="HO160" s="200"/>
      <c r="HP160" s="200"/>
      <c r="HQ160" s="200"/>
      <c r="HR160" s="200"/>
      <c r="HS160" s="200"/>
      <c r="HT160" s="200"/>
      <c r="HU160" s="200"/>
      <c r="HV160" s="200"/>
      <c r="HW160" s="200"/>
      <c r="HX160" s="200"/>
      <c r="HY160" s="200"/>
      <c r="HZ160" s="200"/>
      <c r="IA160" s="200"/>
      <c r="IB160" s="200"/>
      <c r="IC160" s="200"/>
      <c r="ID160" s="200"/>
      <c r="IE160" s="200"/>
      <c r="IF160" s="200"/>
      <c r="IG160" s="200"/>
      <c r="IH160" s="200"/>
      <c r="II160" s="200"/>
      <c r="IJ160" s="200"/>
      <c r="IK160" s="200"/>
      <c r="IL160" s="200"/>
      <c r="IM160" s="200"/>
      <c r="IN160" s="200"/>
      <c r="IO160" s="200"/>
      <c r="IP160" s="200"/>
      <c r="IQ160" s="200"/>
      <c r="IR160" s="200"/>
      <c r="IS160" s="200"/>
      <c r="IT160" s="200"/>
      <c r="IU160" s="200"/>
      <c r="IV160" s="200"/>
      <c r="IW160" s="200"/>
      <c r="IX160" s="200"/>
      <c r="IY160" s="200"/>
      <c r="IZ160" s="200"/>
      <c r="JA160" s="200"/>
    </row>
    <row r="161" spans="1:261" x14ac:dyDescent="0.2">
      <c r="A161" s="180" t="s">
        <v>458</v>
      </c>
      <c r="B161" s="181" t="s">
        <v>459</v>
      </c>
      <c r="C161" s="181" t="s">
        <v>9</v>
      </c>
      <c r="D161" s="182" t="s">
        <v>116</v>
      </c>
      <c r="E161" s="182" t="s">
        <v>116</v>
      </c>
      <c r="F161" s="183" t="s">
        <v>448</v>
      </c>
      <c r="G161" s="182">
        <v>281691</v>
      </c>
      <c r="H161" s="182" t="s">
        <v>23</v>
      </c>
      <c r="I161" s="182" t="s">
        <v>7</v>
      </c>
      <c r="J161" s="181">
        <v>11</v>
      </c>
      <c r="K161" s="184">
        <f>8.5+0.65</f>
        <v>9.15</v>
      </c>
      <c r="L161" s="194"/>
      <c r="M161" s="194"/>
      <c r="N161" s="200"/>
      <c r="O161" s="194">
        <v>92.25</v>
      </c>
      <c r="P161" s="203">
        <f t="shared" si="2"/>
        <v>844.08749999999998</v>
      </c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0"/>
      <c r="AT161" s="200"/>
      <c r="AU161" s="200"/>
      <c r="AV161" s="200"/>
      <c r="AW161" s="200"/>
      <c r="AX161" s="200"/>
      <c r="AY161" s="200"/>
      <c r="AZ161" s="200"/>
      <c r="BA161" s="200"/>
      <c r="BB161" s="200"/>
      <c r="BC161" s="200"/>
      <c r="BD161" s="200"/>
      <c r="BE161" s="200"/>
      <c r="BF161" s="200"/>
      <c r="HI161" s="200"/>
      <c r="HJ161" s="200"/>
      <c r="HK161" s="200"/>
      <c r="HL161" s="200"/>
      <c r="HM161" s="200"/>
      <c r="HN161" s="200"/>
      <c r="HO161" s="200"/>
      <c r="HP161" s="200"/>
      <c r="HQ161" s="200"/>
      <c r="HR161" s="200"/>
      <c r="HS161" s="200"/>
      <c r="HT161" s="200"/>
      <c r="HU161" s="200"/>
      <c r="HV161" s="200"/>
      <c r="HW161" s="200"/>
      <c r="HX161" s="200"/>
      <c r="HY161" s="200"/>
      <c r="HZ161" s="200"/>
      <c r="IA161" s="200"/>
      <c r="IB161" s="200"/>
      <c r="IC161" s="200"/>
      <c r="ID161" s="200"/>
      <c r="IE161" s="200"/>
      <c r="IF161" s="200"/>
      <c r="IG161" s="200"/>
      <c r="IH161" s="200"/>
      <c r="II161" s="200"/>
      <c r="IJ161" s="200"/>
      <c r="IK161" s="200"/>
      <c r="IL161" s="200"/>
      <c r="IM161" s="200"/>
      <c r="IN161" s="200"/>
      <c r="IO161" s="200"/>
      <c r="IP161" s="200"/>
      <c r="IQ161" s="200"/>
      <c r="IR161" s="200"/>
      <c r="IS161" s="200"/>
      <c r="IT161" s="200"/>
      <c r="IU161" s="200"/>
      <c r="IV161" s="200"/>
      <c r="IW161" s="200"/>
      <c r="IX161" s="200"/>
      <c r="IY161" s="200"/>
      <c r="IZ161" s="200"/>
      <c r="JA161" s="200"/>
    </row>
    <row r="162" spans="1:261" x14ac:dyDescent="0.2">
      <c r="A162" s="180" t="s">
        <v>458</v>
      </c>
      <c r="B162" s="181" t="s">
        <v>459</v>
      </c>
      <c r="C162" s="181" t="s">
        <v>9</v>
      </c>
      <c r="D162" s="182" t="s">
        <v>116</v>
      </c>
      <c r="E162" s="182" t="s">
        <v>116</v>
      </c>
      <c r="F162" s="183" t="s">
        <v>448</v>
      </c>
      <c r="G162" s="182">
        <v>281692</v>
      </c>
      <c r="H162" s="182" t="s">
        <v>23</v>
      </c>
      <c r="I162" s="182" t="s">
        <v>7</v>
      </c>
      <c r="J162" s="181">
        <v>6</v>
      </c>
      <c r="K162" s="184">
        <v>6.95</v>
      </c>
      <c r="L162" s="194"/>
      <c r="M162" s="194"/>
      <c r="N162" s="200"/>
      <c r="O162" s="194">
        <v>92.25</v>
      </c>
      <c r="P162" s="203">
        <f t="shared" si="2"/>
        <v>641.13750000000005</v>
      </c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  <c r="AE162" s="200"/>
      <c r="AF162" s="200"/>
      <c r="AG162" s="200"/>
      <c r="AH162" s="200"/>
      <c r="AI162" s="200"/>
      <c r="AJ162" s="200"/>
      <c r="AK162" s="200"/>
      <c r="AL162" s="200"/>
      <c r="AM162" s="200"/>
      <c r="AN162" s="200"/>
      <c r="AO162" s="200"/>
      <c r="AP162" s="200"/>
      <c r="AQ162" s="200"/>
      <c r="AR162" s="200"/>
      <c r="AS162" s="200"/>
      <c r="AT162" s="200"/>
      <c r="AU162" s="200"/>
      <c r="AV162" s="200"/>
      <c r="AW162" s="200"/>
      <c r="AX162" s="200"/>
      <c r="AY162" s="200"/>
      <c r="AZ162" s="200"/>
      <c r="BA162" s="200"/>
      <c r="BB162" s="200"/>
      <c r="BC162" s="200"/>
      <c r="BD162" s="200"/>
      <c r="BE162" s="200"/>
      <c r="BF162" s="200"/>
      <c r="HI162" s="200"/>
      <c r="HJ162" s="200"/>
      <c r="HK162" s="200"/>
      <c r="HL162" s="200"/>
      <c r="HM162" s="200"/>
      <c r="HN162" s="200"/>
      <c r="HO162" s="200"/>
      <c r="HP162" s="200"/>
      <c r="HQ162" s="200"/>
      <c r="HR162" s="200"/>
      <c r="HS162" s="200"/>
      <c r="HT162" s="200"/>
      <c r="HU162" s="200"/>
      <c r="HV162" s="200"/>
      <c r="HW162" s="200"/>
      <c r="HX162" s="200"/>
      <c r="HY162" s="200"/>
      <c r="HZ162" s="200"/>
      <c r="IA162" s="200"/>
      <c r="IB162" s="200"/>
      <c r="IC162" s="200"/>
      <c r="ID162" s="200"/>
      <c r="IE162" s="200"/>
      <c r="IF162" s="200"/>
      <c r="IG162" s="200"/>
      <c r="IH162" s="200"/>
      <c r="II162" s="200"/>
      <c r="IJ162" s="200"/>
      <c r="IK162" s="200"/>
      <c r="IL162" s="200"/>
      <c r="IM162" s="200"/>
      <c r="IN162" s="200"/>
      <c r="IO162" s="200"/>
      <c r="IP162" s="200"/>
      <c r="IQ162" s="200"/>
      <c r="IR162" s="200"/>
      <c r="IS162" s="200"/>
      <c r="IT162" s="200"/>
      <c r="IU162" s="200"/>
      <c r="IV162" s="200"/>
      <c r="IW162" s="200"/>
      <c r="IX162" s="200"/>
      <c r="IY162" s="200"/>
      <c r="IZ162" s="200"/>
      <c r="JA162" s="200"/>
    </row>
    <row r="163" spans="1:261" x14ac:dyDescent="0.2">
      <c r="A163" s="180" t="s">
        <v>456</v>
      </c>
      <c r="B163" s="181" t="s">
        <v>457</v>
      </c>
      <c r="C163" s="181" t="s">
        <v>447</v>
      </c>
      <c r="D163" s="182"/>
      <c r="E163" s="182"/>
      <c r="F163" s="183" t="s">
        <v>452</v>
      </c>
      <c r="G163" s="182" t="s">
        <v>41</v>
      </c>
      <c r="H163" s="182" t="s">
        <v>44</v>
      </c>
      <c r="I163" s="182" t="s">
        <v>7</v>
      </c>
      <c r="J163" s="181">
        <v>1</v>
      </c>
      <c r="K163" s="184">
        <v>0.6</v>
      </c>
      <c r="L163" s="194"/>
      <c r="M163" s="194"/>
      <c r="N163" s="200"/>
      <c r="O163" s="194">
        <v>92.25</v>
      </c>
      <c r="P163" s="203">
        <f t="shared" si="2"/>
        <v>55.35</v>
      </c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  <c r="AL163" s="200"/>
      <c r="AM163" s="200"/>
      <c r="AN163" s="200"/>
      <c r="AO163" s="200"/>
      <c r="AP163" s="200"/>
      <c r="AQ163" s="200"/>
      <c r="AR163" s="200"/>
      <c r="AS163" s="200"/>
      <c r="AT163" s="200"/>
      <c r="AU163" s="200"/>
      <c r="AV163" s="200"/>
      <c r="AW163" s="200"/>
      <c r="AX163" s="200"/>
      <c r="AY163" s="200"/>
      <c r="AZ163" s="200"/>
      <c r="BA163" s="200"/>
      <c r="BB163" s="200"/>
      <c r="BC163" s="200"/>
      <c r="BD163" s="200"/>
      <c r="BE163" s="200"/>
      <c r="BF163" s="200"/>
      <c r="HI163" s="200"/>
      <c r="HJ163" s="200"/>
      <c r="HK163" s="200"/>
      <c r="HL163" s="200"/>
      <c r="HM163" s="200"/>
      <c r="HN163" s="200"/>
      <c r="HO163" s="200"/>
      <c r="HP163" s="200"/>
      <c r="HQ163" s="200"/>
      <c r="HR163" s="200"/>
      <c r="HS163" s="200"/>
      <c r="HT163" s="200"/>
      <c r="HU163" s="200"/>
      <c r="HV163" s="200"/>
      <c r="HW163" s="200"/>
      <c r="HX163" s="200"/>
      <c r="HY163" s="200"/>
      <c r="HZ163" s="200"/>
      <c r="IA163" s="200"/>
      <c r="IB163" s="200"/>
      <c r="IC163" s="200"/>
      <c r="ID163" s="200"/>
      <c r="IE163" s="200"/>
      <c r="IF163" s="200"/>
      <c r="IG163" s="200"/>
      <c r="IH163" s="200"/>
      <c r="II163" s="200"/>
      <c r="IJ163" s="200"/>
      <c r="IK163" s="200"/>
      <c r="IL163" s="200"/>
      <c r="IM163" s="200"/>
      <c r="IN163" s="200"/>
      <c r="IO163" s="200"/>
      <c r="IP163" s="200"/>
      <c r="IQ163" s="200"/>
      <c r="IR163" s="200"/>
      <c r="IS163" s="200"/>
      <c r="IT163" s="200"/>
      <c r="IU163" s="200"/>
      <c r="IV163" s="200"/>
      <c r="IW163" s="200"/>
      <c r="IX163" s="200"/>
      <c r="IY163" s="200"/>
      <c r="IZ163" s="200"/>
      <c r="JA163" s="200"/>
    </row>
    <row r="164" spans="1:261" x14ac:dyDescent="0.2">
      <c r="A164" s="180" t="s">
        <v>450</v>
      </c>
      <c r="B164" s="181" t="s">
        <v>451</v>
      </c>
      <c r="C164" s="181" t="s">
        <v>9</v>
      </c>
      <c r="D164" s="182" t="s">
        <v>116</v>
      </c>
      <c r="E164" s="182" t="s">
        <v>169</v>
      </c>
      <c r="F164" s="183" t="s">
        <v>452</v>
      </c>
      <c r="G164" s="182" t="s">
        <v>453</v>
      </c>
      <c r="H164" s="182" t="s">
        <v>23</v>
      </c>
      <c r="I164" s="182" t="s">
        <v>7</v>
      </c>
      <c r="J164" s="181">
        <v>3</v>
      </c>
      <c r="K164" s="184">
        <v>1.85</v>
      </c>
      <c r="L164" s="194"/>
      <c r="M164" s="194"/>
      <c r="N164" s="200"/>
      <c r="O164" s="194">
        <v>92.25</v>
      </c>
      <c r="P164" s="203">
        <f t="shared" si="2"/>
        <v>170.66249999999999</v>
      </c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00"/>
      <c r="AP164" s="200"/>
      <c r="AQ164" s="200"/>
      <c r="AR164" s="200"/>
      <c r="AS164" s="200"/>
      <c r="AT164" s="200"/>
      <c r="AU164" s="200"/>
      <c r="AV164" s="200"/>
      <c r="AW164" s="200"/>
      <c r="AX164" s="200"/>
      <c r="AY164" s="200"/>
      <c r="AZ164" s="200"/>
      <c r="BA164" s="200"/>
      <c r="BB164" s="200"/>
      <c r="BC164" s="200"/>
      <c r="BD164" s="200"/>
      <c r="BE164" s="200"/>
      <c r="BF164" s="200"/>
      <c r="HI164" s="200"/>
      <c r="HJ164" s="200"/>
      <c r="HK164" s="200"/>
      <c r="HL164" s="200"/>
      <c r="HM164" s="200"/>
      <c r="HN164" s="200"/>
      <c r="HO164" s="200"/>
      <c r="HP164" s="200"/>
      <c r="HQ164" s="200"/>
      <c r="HR164" s="200"/>
      <c r="HS164" s="200"/>
      <c r="HT164" s="200"/>
      <c r="HU164" s="200"/>
      <c r="HV164" s="200"/>
      <c r="HW164" s="200"/>
      <c r="HX164" s="200"/>
      <c r="HY164" s="200"/>
      <c r="HZ164" s="200"/>
      <c r="IA164" s="200"/>
      <c r="IB164" s="200"/>
      <c r="IC164" s="200"/>
      <c r="ID164" s="200"/>
      <c r="IE164" s="200"/>
      <c r="IF164" s="200"/>
      <c r="IG164" s="200"/>
      <c r="IH164" s="200"/>
      <c r="II164" s="200"/>
      <c r="IJ164" s="200"/>
      <c r="IK164" s="200"/>
      <c r="IL164" s="200"/>
      <c r="IM164" s="200"/>
      <c r="IN164" s="200"/>
      <c r="IO164" s="200"/>
      <c r="IP164" s="200"/>
      <c r="IQ164" s="200"/>
      <c r="IR164" s="200"/>
      <c r="IS164" s="200"/>
      <c r="IT164" s="200"/>
      <c r="IU164" s="200"/>
      <c r="IV164" s="200"/>
      <c r="IW164" s="200"/>
      <c r="IX164" s="200"/>
      <c r="IY164" s="200"/>
      <c r="IZ164" s="200"/>
      <c r="JA164" s="200"/>
    </row>
    <row r="165" spans="1:261" x14ac:dyDescent="0.2">
      <c r="A165" s="180">
        <v>730</v>
      </c>
      <c r="B165" s="181" t="s">
        <v>1077</v>
      </c>
      <c r="C165" s="181" t="s">
        <v>106</v>
      </c>
      <c r="D165" s="182">
        <v>10</v>
      </c>
      <c r="E165" s="182">
        <v>10</v>
      </c>
      <c r="F165" s="183" t="s">
        <v>452</v>
      </c>
      <c r="G165" s="182">
        <v>217459</v>
      </c>
      <c r="H165" s="182" t="s">
        <v>23</v>
      </c>
      <c r="I165" s="182" t="s">
        <v>7</v>
      </c>
      <c r="J165" s="181">
        <v>3</v>
      </c>
      <c r="K165" s="184">
        <v>3.15</v>
      </c>
      <c r="L165" s="194"/>
      <c r="M165" s="194"/>
      <c r="N165" s="200"/>
      <c r="O165" s="194">
        <v>92.25</v>
      </c>
      <c r="P165" s="203">
        <f t="shared" si="2"/>
        <v>290.58749999999998</v>
      </c>
      <c r="Q165" s="200"/>
      <c r="R165" s="200"/>
      <c r="S165" s="200"/>
      <c r="T165" s="200"/>
      <c r="U165" s="200"/>
      <c r="V165" s="200"/>
      <c r="W165" s="200"/>
      <c r="X165" s="200"/>
      <c r="Y165" s="200"/>
      <c r="Z165" s="200"/>
      <c r="AA165" s="200"/>
      <c r="AB165" s="200"/>
      <c r="AC165" s="200"/>
      <c r="AD165" s="200"/>
      <c r="AE165" s="200"/>
      <c r="AF165" s="200"/>
      <c r="AG165" s="200"/>
      <c r="AH165" s="200"/>
      <c r="AI165" s="200"/>
      <c r="AJ165" s="200"/>
      <c r="AK165" s="200"/>
      <c r="AL165" s="200"/>
      <c r="AM165" s="200"/>
      <c r="AN165" s="200"/>
      <c r="AO165" s="200"/>
      <c r="AP165" s="200"/>
      <c r="AQ165" s="200"/>
      <c r="AR165" s="200"/>
      <c r="AS165" s="200"/>
      <c r="AT165" s="200"/>
      <c r="AU165" s="200"/>
      <c r="AV165" s="200"/>
      <c r="AW165" s="200"/>
      <c r="AX165" s="200"/>
      <c r="AY165" s="200"/>
      <c r="AZ165" s="200"/>
      <c r="BA165" s="200"/>
      <c r="BB165" s="200"/>
      <c r="BC165" s="200"/>
      <c r="BD165" s="200"/>
      <c r="BE165" s="200"/>
      <c r="BF165" s="200"/>
      <c r="HI165" s="200"/>
      <c r="HJ165" s="200"/>
      <c r="HK165" s="200"/>
      <c r="HL165" s="200"/>
      <c r="HM165" s="200"/>
      <c r="HN165" s="200"/>
      <c r="HO165" s="200"/>
      <c r="HP165" s="200"/>
      <c r="HQ165" s="200"/>
      <c r="HR165" s="200"/>
      <c r="HS165" s="200"/>
      <c r="HT165" s="200"/>
      <c r="HU165" s="200"/>
      <c r="HV165" s="200"/>
      <c r="HW165" s="200"/>
      <c r="HX165" s="200"/>
      <c r="HY165" s="200"/>
      <c r="HZ165" s="200"/>
      <c r="IA165" s="200"/>
      <c r="IB165" s="200"/>
      <c r="IC165" s="200"/>
      <c r="ID165" s="200"/>
      <c r="IE165" s="200"/>
      <c r="IF165" s="200"/>
      <c r="IG165" s="200"/>
      <c r="IH165" s="200"/>
      <c r="II165" s="200"/>
      <c r="IJ165" s="200"/>
      <c r="IK165" s="200"/>
      <c r="IL165" s="200"/>
      <c r="IM165" s="200"/>
      <c r="IN165" s="200"/>
      <c r="IO165" s="200"/>
      <c r="IP165" s="200"/>
      <c r="IQ165" s="200"/>
      <c r="IR165" s="200"/>
      <c r="IS165" s="200"/>
      <c r="IT165" s="200"/>
      <c r="IU165" s="200"/>
      <c r="IV165" s="200"/>
      <c r="IW165" s="200"/>
      <c r="IX165" s="200"/>
      <c r="IY165" s="200"/>
      <c r="IZ165" s="200"/>
      <c r="JA165" s="200"/>
    </row>
    <row r="166" spans="1:261" x14ac:dyDescent="0.2">
      <c r="A166" s="180" t="s">
        <v>1068</v>
      </c>
      <c r="B166" s="181" t="s">
        <v>1067</v>
      </c>
      <c r="C166" s="181" t="s">
        <v>43</v>
      </c>
      <c r="D166" s="182"/>
      <c r="E166" s="182"/>
      <c r="F166" s="183" t="s">
        <v>452</v>
      </c>
      <c r="G166" s="182" t="s">
        <v>41</v>
      </c>
      <c r="H166" s="182" t="s">
        <v>23</v>
      </c>
      <c r="I166" s="182" t="s">
        <v>7</v>
      </c>
      <c r="J166" s="181">
        <f>3+1</f>
        <v>4</v>
      </c>
      <c r="K166" s="184">
        <f>1.85+0.85</f>
        <v>2.7</v>
      </c>
      <c r="L166" s="194"/>
      <c r="M166" s="194"/>
      <c r="N166" s="200"/>
      <c r="O166" s="194">
        <v>92.25</v>
      </c>
      <c r="P166" s="203">
        <f t="shared" si="2"/>
        <v>249.07500000000002</v>
      </c>
      <c r="Q166" s="200"/>
      <c r="R166" s="200"/>
      <c r="S166" s="200"/>
      <c r="T166" s="200"/>
      <c r="U166" s="200"/>
      <c r="V166" s="200"/>
      <c r="W166" s="200"/>
      <c r="X166" s="200"/>
      <c r="Y166" s="200"/>
      <c r="Z166" s="200"/>
      <c r="AA166" s="200"/>
      <c r="AB166" s="200"/>
      <c r="AC166" s="200"/>
      <c r="AD166" s="200"/>
      <c r="AE166" s="200"/>
      <c r="AF166" s="200"/>
      <c r="AG166" s="200"/>
      <c r="AH166" s="200"/>
      <c r="AI166" s="200"/>
      <c r="AJ166" s="200"/>
      <c r="AK166" s="200"/>
      <c r="AL166" s="200"/>
      <c r="AM166" s="200"/>
      <c r="AN166" s="200"/>
      <c r="AO166" s="200"/>
      <c r="AP166" s="200"/>
      <c r="AQ166" s="200"/>
      <c r="AR166" s="200"/>
      <c r="AS166" s="200"/>
      <c r="AT166" s="200"/>
      <c r="AU166" s="200"/>
      <c r="AV166" s="200"/>
      <c r="AW166" s="200"/>
      <c r="AX166" s="200"/>
      <c r="AY166" s="200"/>
      <c r="AZ166" s="200"/>
      <c r="BA166" s="200"/>
      <c r="BB166" s="200"/>
      <c r="BC166" s="200"/>
      <c r="BD166" s="200"/>
      <c r="BE166" s="200"/>
      <c r="BF166" s="200"/>
      <c r="HI166" s="200"/>
      <c r="HJ166" s="200"/>
      <c r="HK166" s="200"/>
      <c r="HL166" s="200"/>
      <c r="HM166" s="200"/>
      <c r="HN166" s="200"/>
      <c r="HO166" s="200"/>
      <c r="HP166" s="200"/>
      <c r="HQ166" s="200"/>
      <c r="HR166" s="200"/>
      <c r="HS166" s="200"/>
      <c r="HT166" s="200"/>
      <c r="HU166" s="200"/>
      <c r="HV166" s="200"/>
      <c r="HW166" s="200"/>
      <c r="HX166" s="200"/>
      <c r="HY166" s="200"/>
      <c r="HZ166" s="200"/>
      <c r="IA166" s="200"/>
      <c r="IB166" s="200"/>
      <c r="IC166" s="200"/>
      <c r="ID166" s="200"/>
      <c r="IE166" s="200"/>
      <c r="IF166" s="200"/>
      <c r="IG166" s="200"/>
      <c r="IH166" s="200"/>
      <c r="II166" s="200"/>
      <c r="IJ166" s="200"/>
      <c r="IK166" s="200"/>
      <c r="IL166" s="200"/>
      <c r="IM166" s="200"/>
      <c r="IN166" s="200"/>
      <c r="IO166" s="200"/>
      <c r="IP166" s="200"/>
      <c r="IQ166" s="200"/>
      <c r="IR166" s="200"/>
      <c r="IS166" s="200"/>
      <c r="IT166" s="200"/>
      <c r="IU166" s="200"/>
      <c r="IV166" s="200"/>
      <c r="IW166" s="200"/>
      <c r="IX166" s="200"/>
      <c r="IY166" s="200"/>
      <c r="IZ166" s="200"/>
      <c r="JA166" s="200"/>
    </row>
    <row r="167" spans="1:261" x14ac:dyDescent="0.2">
      <c r="A167" s="180" t="s">
        <v>1071</v>
      </c>
      <c r="B167" s="181" t="s">
        <v>1069</v>
      </c>
      <c r="C167" s="181" t="s">
        <v>225</v>
      </c>
      <c r="D167" s="182" t="s">
        <v>1070</v>
      </c>
      <c r="E167" s="182"/>
      <c r="F167" s="183" t="s">
        <v>452</v>
      </c>
      <c r="G167" s="182" t="s">
        <v>1072</v>
      </c>
      <c r="H167" s="182" t="s">
        <v>23</v>
      </c>
      <c r="I167" s="182" t="s">
        <v>7</v>
      </c>
      <c r="J167" s="181">
        <v>1</v>
      </c>
      <c r="K167" s="184">
        <v>0.3</v>
      </c>
      <c r="L167" s="194"/>
      <c r="M167" s="194"/>
      <c r="N167" s="200"/>
      <c r="O167" s="194">
        <v>92.25</v>
      </c>
      <c r="P167" s="203">
        <f t="shared" si="2"/>
        <v>27.675000000000001</v>
      </c>
      <c r="Q167" s="200"/>
      <c r="R167" s="200"/>
      <c r="S167" s="200"/>
      <c r="T167" s="200"/>
      <c r="U167" s="200"/>
      <c r="V167" s="200"/>
      <c r="W167" s="200"/>
      <c r="X167" s="200"/>
      <c r="Y167" s="200"/>
      <c r="Z167" s="200"/>
      <c r="AA167" s="200"/>
      <c r="AB167" s="200"/>
      <c r="AC167" s="200"/>
      <c r="AD167" s="200"/>
      <c r="AE167" s="200"/>
      <c r="AF167" s="200"/>
      <c r="AG167" s="200"/>
      <c r="AH167" s="200"/>
      <c r="AI167" s="200"/>
      <c r="AJ167" s="200"/>
      <c r="AK167" s="200"/>
      <c r="AL167" s="200"/>
      <c r="AM167" s="200"/>
      <c r="AN167" s="200"/>
      <c r="AO167" s="200"/>
      <c r="AP167" s="200"/>
      <c r="AQ167" s="200"/>
      <c r="AR167" s="200"/>
      <c r="AS167" s="200"/>
      <c r="AT167" s="200"/>
      <c r="AU167" s="200"/>
      <c r="AV167" s="200"/>
      <c r="AW167" s="200"/>
      <c r="AX167" s="200"/>
      <c r="AY167" s="200"/>
      <c r="AZ167" s="200"/>
      <c r="BA167" s="200"/>
      <c r="BB167" s="200"/>
      <c r="BC167" s="200"/>
      <c r="BD167" s="200"/>
      <c r="BE167" s="200"/>
      <c r="BF167" s="200"/>
      <c r="HI167" s="200"/>
      <c r="HJ167" s="200"/>
      <c r="HK167" s="200"/>
      <c r="HL167" s="200"/>
      <c r="HM167" s="200"/>
      <c r="HN167" s="200"/>
      <c r="HO167" s="200"/>
      <c r="HP167" s="200"/>
      <c r="HQ167" s="200"/>
      <c r="HR167" s="200"/>
      <c r="HS167" s="200"/>
      <c r="HT167" s="200"/>
      <c r="HU167" s="200"/>
      <c r="HV167" s="200"/>
      <c r="HW167" s="200"/>
      <c r="HX167" s="200"/>
      <c r="HY167" s="200"/>
      <c r="HZ167" s="200"/>
      <c r="IA167" s="200"/>
      <c r="IB167" s="200"/>
      <c r="IC167" s="200"/>
      <c r="ID167" s="200"/>
      <c r="IE167" s="200"/>
      <c r="IF167" s="200"/>
      <c r="IG167" s="200"/>
      <c r="IH167" s="200"/>
      <c r="II167" s="200"/>
      <c r="IJ167" s="200"/>
      <c r="IK167" s="200"/>
      <c r="IL167" s="200"/>
      <c r="IM167" s="200"/>
      <c r="IN167" s="200"/>
      <c r="IO167" s="200"/>
      <c r="IP167" s="200"/>
      <c r="IQ167" s="200"/>
      <c r="IR167" s="200"/>
      <c r="IS167" s="200"/>
      <c r="IT167" s="200"/>
      <c r="IU167" s="200"/>
      <c r="IV167" s="200"/>
      <c r="IW167" s="200"/>
      <c r="IX167" s="200"/>
      <c r="IY167" s="200"/>
      <c r="IZ167" s="200"/>
      <c r="JA167" s="200"/>
    </row>
    <row r="168" spans="1:261" x14ac:dyDescent="0.2">
      <c r="A168" s="180" t="s">
        <v>275</v>
      </c>
      <c r="B168" s="181" t="s">
        <v>273</v>
      </c>
      <c r="C168" s="181" t="s">
        <v>106</v>
      </c>
      <c r="D168" s="181"/>
      <c r="E168" s="182"/>
      <c r="F168" s="183" t="s">
        <v>107</v>
      </c>
      <c r="G168" s="182" t="s">
        <v>41</v>
      </c>
      <c r="H168" s="182" t="s">
        <v>274</v>
      </c>
      <c r="I168" s="182" t="s">
        <v>7</v>
      </c>
      <c r="J168" s="181">
        <v>1</v>
      </c>
      <c r="K168" s="184">
        <v>0.8</v>
      </c>
      <c r="L168" s="194"/>
      <c r="M168" s="194"/>
      <c r="N168" s="200"/>
      <c r="O168" s="194">
        <v>92.25</v>
      </c>
      <c r="P168" s="203">
        <f t="shared" si="2"/>
        <v>73.8</v>
      </c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  <c r="AA168" s="200"/>
      <c r="AB168" s="200"/>
      <c r="AC168" s="200"/>
      <c r="AD168" s="200"/>
      <c r="AE168" s="200"/>
      <c r="AF168" s="200"/>
      <c r="AG168" s="200"/>
      <c r="AH168" s="200"/>
      <c r="AI168" s="200"/>
      <c r="AJ168" s="200"/>
      <c r="AK168" s="200"/>
      <c r="AL168" s="200"/>
      <c r="AM168" s="200"/>
      <c r="AN168" s="200"/>
      <c r="AO168" s="200"/>
      <c r="AP168" s="200"/>
      <c r="AQ168" s="200"/>
      <c r="AR168" s="200"/>
      <c r="AS168" s="200"/>
      <c r="AT168" s="200"/>
      <c r="AU168" s="200"/>
      <c r="AV168" s="200"/>
      <c r="AW168" s="200"/>
      <c r="AX168" s="200"/>
      <c r="AY168" s="200"/>
      <c r="AZ168" s="200"/>
      <c r="BA168" s="200"/>
      <c r="BB168" s="200"/>
      <c r="BC168" s="200"/>
      <c r="BD168" s="200"/>
      <c r="BE168" s="200"/>
      <c r="BF168" s="200"/>
      <c r="HI168" s="200"/>
      <c r="HJ168" s="200"/>
      <c r="HK168" s="200"/>
      <c r="HL168" s="200"/>
      <c r="HM168" s="200"/>
      <c r="HN168" s="200"/>
      <c r="HO168" s="200"/>
      <c r="HP168" s="200"/>
      <c r="HQ168" s="200"/>
      <c r="HR168" s="200"/>
      <c r="HS168" s="200"/>
      <c r="HT168" s="200"/>
      <c r="HU168" s="200"/>
      <c r="HV168" s="200"/>
      <c r="HW168" s="200"/>
      <c r="HX168" s="200"/>
      <c r="HY168" s="200"/>
      <c r="HZ168" s="200"/>
      <c r="IA168" s="200"/>
      <c r="IB168" s="200"/>
      <c r="IC168" s="200"/>
      <c r="ID168" s="200"/>
      <c r="IE168" s="200"/>
      <c r="IF168" s="200"/>
      <c r="IG168" s="200"/>
      <c r="IH168" s="200"/>
      <c r="II168" s="200"/>
      <c r="IJ168" s="200"/>
      <c r="IK168" s="200"/>
      <c r="IL168" s="200"/>
      <c r="IM168" s="200"/>
      <c r="IN168" s="200"/>
      <c r="IO168" s="200"/>
      <c r="IP168" s="200"/>
      <c r="IQ168" s="200"/>
      <c r="IR168" s="200"/>
      <c r="IS168" s="200"/>
      <c r="IT168" s="200"/>
      <c r="IU168" s="200"/>
      <c r="IV168" s="200"/>
      <c r="IW168" s="200"/>
      <c r="IX168" s="200"/>
      <c r="IY168" s="200"/>
      <c r="IZ168" s="200"/>
      <c r="JA168" s="200"/>
    </row>
    <row r="169" spans="1:261" x14ac:dyDescent="0.2">
      <c r="A169" s="180" t="s">
        <v>275</v>
      </c>
      <c r="B169" s="181" t="s">
        <v>273</v>
      </c>
      <c r="C169" s="181" t="s">
        <v>110</v>
      </c>
      <c r="D169" s="181"/>
      <c r="E169" s="182"/>
      <c r="F169" s="183" t="s">
        <v>107</v>
      </c>
      <c r="G169" s="182" t="s">
        <v>41</v>
      </c>
      <c r="H169" s="182" t="s">
        <v>274</v>
      </c>
      <c r="I169" s="182" t="s">
        <v>7</v>
      </c>
      <c r="J169" s="181">
        <v>1</v>
      </c>
      <c r="K169" s="184">
        <v>0.95</v>
      </c>
      <c r="L169" s="194"/>
      <c r="M169" s="194"/>
      <c r="N169" s="200"/>
      <c r="O169" s="194">
        <v>92.25</v>
      </c>
      <c r="P169" s="203">
        <f t="shared" si="2"/>
        <v>87.637500000000003</v>
      </c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00"/>
      <c r="AT169" s="200"/>
      <c r="AU169" s="200"/>
      <c r="AV169" s="200"/>
      <c r="AW169" s="200"/>
      <c r="AX169" s="200"/>
      <c r="AY169" s="200"/>
      <c r="AZ169" s="200"/>
      <c r="BA169" s="200"/>
      <c r="BB169" s="200"/>
      <c r="BC169" s="200"/>
      <c r="BD169" s="200"/>
      <c r="BE169" s="200"/>
      <c r="BF169" s="200"/>
      <c r="HI169" s="200"/>
      <c r="HJ169" s="200"/>
      <c r="HK169" s="200"/>
      <c r="HL169" s="200"/>
      <c r="HM169" s="200"/>
      <c r="HN169" s="200"/>
      <c r="HO169" s="200"/>
      <c r="HP169" s="200"/>
      <c r="HQ169" s="200"/>
      <c r="HR169" s="200"/>
      <c r="HS169" s="200"/>
      <c r="HT169" s="200"/>
      <c r="HU169" s="200"/>
      <c r="HV169" s="200"/>
      <c r="HW169" s="200"/>
      <c r="HX169" s="200"/>
      <c r="HY169" s="200"/>
      <c r="HZ169" s="200"/>
      <c r="IA169" s="200"/>
      <c r="IB169" s="200"/>
      <c r="IC169" s="200"/>
      <c r="ID169" s="200"/>
      <c r="IE169" s="200"/>
      <c r="IF169" s="200"/>
      <c r="IG169" s="200"/>
      <c r="IH169" s="200"/>
      <c r="II169" s="200"/>
      <c r="IJ169" s="200"/>
      <c r="IK169" s="200"/>
      <c r="IL169" s="200"/>
      <c r="IM169" s="200"/>
      <c r="IN169" s="200"/>
      <c r="IO169" s="200"/>
      <c r="IP169" s="200"/>
      <c r="IQ169" s="200"/>
      <c r="IR169" s="200"/>
      <c r="IS169" s="200"/>
      <c r="IT169" s="200"/>
      <c r="IU169" s="200"/>
      <c r="IV169" s="200"/>
      <c r="IW169" s="200"/>
      <c r="IX169" s="200"/>
      <c r="IY169" s="200"/>
      <c r="IZ169" s="200"/>
      <c r="JA169" s="200"/>
    </row>
    <row r="170" spans="1:261" x14ac:dyDescent="0.2">
      <c r="A170" s="180" t="s">
        <v>275</v>
      </c>
      <c r="B170" s="181" t="s">
        <v>273</v>
      </c>
      <c r="C170" s="181" t="s">
        <v>109</v>
      </c>
      <c r="D170" s="181"/>
      <c r="E170" s="182"/>
      <c r="F170" s="183" t="s">
        <v>107</v>
      </c>
      <c r="G170" s="182" t="s">
        <v>41</v>
      </c>
      <c r="H170" s="182" t="s">
        <v>274</v>
      </c>
      <c r="I170" s="182" t="s">
        <v>7</v>
      </c>
      <c r="J170" s="181">
        <v>2</v>
      </c>
      <c r="K170" s="184">
        <v>1.6</v>
      </c>
      <c r="L170" s="194"/>
      <c r="M170" s="194"/>
      <c r="N170" s="200"/>
      <c r="O170" s="194">
        <v>92.25</v>
      </c>
      <c r="P170" s="203">
        <f t="shared" si="2"/>
        <v>147.6</v>
      </c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  <c r="AL170" s="200"/>
      <c r="AM170" s="200"/>
      <c r="AN170" s="200"/>
      <c r="AO170" s="200"/>
      <c r="AP170" s="200"/>
      <c r="AQ170" s="200"/>
      <c r="AR170" s="200"/>
      <c r="AS170" s="200"/>
      <c r="AT170" s="200"/>
      <c r="AU170" s="200"/>
      <c r="AV170" s="200"/>
      <c r="AW170" s="200"/>
      <c r="AX170" s="200"/>
      <c r="AY170" s="200"/>
      <c r="AZ170" s="200"/>
      <c r="BA170" s="200"/>
      <c r="BB170" s="200"/>
      <c r="BC170" s="200"/>
      <c r="BD170" s="200"/>
      <c r="BE170" s="200"/>
      <c r="BF170" s="200"/>
      <c r="HI170" s="200"/>
      <c r="HJ170" s="200"/>
      <c r="HK170" s="200"/>
      <c r="HL170" s="200"/>
      <c r="HM170" s="200"/>
      <c r="HN170" s="200"/>
      <c r="HO170" s="200"/>
      <c r="HP170" s="200"/>
      <c r="HQ170" s="200"/>
      <c r="HR170" s="200"/>
      <c r="HS170" s="200"/>
      <c r="HT170" s="200"/>
      <c r="HU170" s="200"/>
      <c r="HV170" s="200"/>
      <c r="HW170" s="200"/>
      <c r="HX170" s="200"/>
      <c r="HY170" s="200"/>
      <c r="HZ170" s="200"/>
      <c r="IA170" s="200"/>
      <c r="IB170" s="200"/>
      <c r="IC170" s="200"/>
      <c r="ID170" s="200"/>
      <c r="IE170" s="200"/>
      <c r="IF170" s="200"/>
      <c r="IG170" s="200"/>
      <c r="IH170" s="200"/>
      <c r="II170" s="200"/>
      <c r="IJ170" s="200"/>
      <c r="IK170" s="200"/>
      <c r="IL170" s="200"/>
      <c r="IM170" s="200"/>
      <c r="IN170" s="200"/>
      <c r="IO170" s="200"/>
      <c r="IP170" s="200"/>
      <c r="IQ170" s="200"/>
      <c r="IR170" s="200"/>
      <c r="IS170" s="200"/>
      <c r="IT170" s="200"/>
      <c r="IU170" s="200"/>
      <c r="IV170" s="200"/>
      <c r="IW170" s="200"/>
      <c r="IX170" s="200"/>
      <c r="IY170" s="200"/>
      <c r="IZ170" s="200"/>
      <c r="JA170" s="200"/>
    </row>
    <row r="171" spans="1:261" x14ac:dyDescent="0.2">
      <c r="A171" s="180" t="s">
        <v>275</v>
      </c>
      <c r="B171" s="181" t="s">
        <v>273</v>
      </c>
      <c r="C171" s="181" t="s">
        <v>102</v>
      </c>
      <c r="D171" s="181"/>
      <c r="E171" s="182"/>
      <c r="F171" s="183" t="s">
        <v>107</v>
      </c>
      <c r="G171" s="182" t="s">
        <v>41</v>
      </c>
      <c r="H171" s="182" t="s">
        <v>280</v>
      </c>
      <c r="I171" s="182" t="s">
        <v>7</v>
      </c>
      <c r="J171" s="181">
        <v>1</v>
      </c>
      <c r="K171" s="184">
        <v>0.45</v>
      </c>
      <c r="L171" s="194"/>
      <c r="M171" s="194"/>
      <c r="N171" s="200"/>
      <c r="O171" s="194">
        <v>92.25</v>
      </c>
      <c r="P171" s="203">
        <f t="shared" si="2"/>
        <v>41.512500000000003</v>
      </c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  <c r="AL171" s="200"/>
      <c r="AM171" s="200"/>
      <c r="AN171" s="200"/>
      <c r="AO171" s="200"/>
      <c r="AP171" s="200"/>
      <c r="AQ171" s="200"/>
      <c r="AR171" s="200"/>
      <c r="AS171" s="200"/>
      <c r="AT171" s="200"/>
      <c r="AU171" s="200"/>
      <c r="AV171" s="200"/>
      <c r="AW171" s="200"/>
      <c r="AX171" s="200"/>
      <c r="AY171" s="200"/>
      <c r="AZ171" s="200"/>
      <c r="BA171" s="200"/>
      <c r="BB171" s="200"/>
      <c r="BC171" s="200"/>
      <c r="BD171" s="200"/>
      <c r="BE171" s="200"/>
      <c r="BF171" s="200"/>
      <c r="HI171" s="200"/>
      <c r="HJ171" s="200"/>
      <c r="HK171" s="200"/>
      <c r="HL171" s="200"/>
      <c r="HM171" s="200"/>
      <c r="HN171" s="200"/>
      <c r="HO171" s="200"/>
      <c r="HP171" s="200"/>
      <c r="HQ171" s="200"/>
      <c r="HR171" s="200"/>
      <c r="HS171" s="200"/>
      <c r="HT171" s="200"/>
      <c r="HU171" s="200"/>
      <c r="HV171" s="200"/>
      <c r="HW171" s="200"/>
      <c r="HX171" s="200"/>
      <c r="HY171" s="200"/>
      <c r="HZ171" s="200"/>
      <c r="IA171" s="200"/>
      <c r="IB171" s="200"/>
      <c r="IC171" s="200"/>
      <c r="ID171" s="200"/>
      <c r="IE171" s="200"/>
      <c r="IF171" s="200"/>
      <c r="IG171" s="200"/>
      <c r="IH171" s="200"/>
      <c r="II171" s="200"/>
      <c r="IJ171" s="200"/>
      <c r="IK171" s="200"/>
      <c r="IL171" s="200"/>
      <c r="IM171" s="200"/>
      <c r="IN171" s="200"/>
      <c r="IO171" s="200"/>
      <c r="IP171" s="200"/>
      <c r="IQ171" s="200"/>
      <c r="IR171" s="200"/>
      <c r="IS171" s="200"/>
      <c r="IT171" s="200"/>
      <c r="IU171" s="200"/>
      <c r="IV171" s="200"/>
      <c r="IW171" s="200"/>
      <c r="IX171" s="200"/>
      <c r="IY171" s="200"/>
      <c r="IZ171" s="200"/>
      <c r="JA171" s="200"/>
    </row>
    <row r="172" spans="1:261" x14ac:dyDescent="0.2">
      <c r="A172" s="180" t="s">
        <v>275</v>
      </c>
      <c r="B172" s="181" t="s">
        <v>273</v>
      </c>
      <c r="C172" s="181" t="s">
        <v>108</v>
      </c>
      <c r="D172" s="181"/>
      <c r="E172" s="182"/>
      <c r="F172" s="183" t="s">
        <v>107</v>
      </c>
      <c r="G172" s="182" t="s">
        <v>41</v>
      </c>
      <c r="H172" s="182" t="s">
        <v>274</v>
      </c>
      <c r="I172" s="182" t="s">
        <v>7</v>
      </c>
      <c r="J172" s="181">
        <v>1</v>
      </c>
      <c r="K172" s="184">
        <v>0.85</v>
      </c>
      <c r="L172" s="194"/>
      <c r="M172" s="194"/>
      <c r="N172" s="200"/>
      <c r="O172" s="194">
        <v>92.25</v>
      </c>
      <c r="P172" s="203">
        <f t="shared" si="2"/>
        <v>78.412499999999994</v>
      </c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  <c r="AL172" s="200"/>
      <c r="AM172" s="200"/>
      <c r="AN172" s="200"/>
      <c r="AO172" s="200"/>
      <c r="AP172" s="200"/>
      <c r="AQ172" s="200"/>
      <c r="AR172" s="200"/>
      <c r="AS172" s="200"/>
      <c r="AT172" s="200"/>
      <c r="AU172" s="200"/>
      <c r="AV172" s="200"/>
      <c r="AW172" s="200"/>
      <c r="AX172" s="200"/>
      <c r="AY172" s="200"/>
      <c r="AZ172" s="200"/>
      <c r="BA172" s="200"/>
      <c r="BB172" s="200"/>
      <c r="BC172" s="200"/>
      <c r="BD172" s="200"/>
      <c r="BE172" s="200"/>
      <c r="BF172" s="200"/>
      <c r="HI172" s="200"/>
      <c r="HJ172" s="200"/>
      <c r="HK172" s="200"/>
      <c r="HL172" s="200"/>
      <c r="HM172" s="200"/>
      <c r="HN172" s="200"/>
      <c r="HO172" s="200"/>
      <c r="HP172" s="200"/>
      <c r="HQ172" s="200"/>
      <c r="HR172" s="200"/>
      <c r="HS172" s="200"/>
      <c r="HT172" s="200"/>
      <c r="HU172" s="200"/>
      <c r="HV172" s="200"/>
      <c r="HW172" s="200"/>
      <c r="HX172" s="200"/>
      <c r="HY172" s="200"/>
      <c r="HZ172" s="200"/>
      <c r="IA172" s="200"/>
      <c r="IB172" s="200"/>
      <c r="IC172" s="200"/>
      <c r="ID172" s="200"/>
      <c r="IE172" s="200"/>
      <c r="IF172" s="200"/>
      <c r="IG172" s="200"/>
      <c r="IH172" s="200"/>
      <c r="II172" s="200"/>
      <c r="IJ172" s="200"/>
      <c r="IK172" s="200"/>
      <c r="IL172" s="200"/>
      <c r="IM172" s="200"/>
      <c r="IN172" s="200"/>
      <c r="IO172" s="200"/>
      <c r="IP172" s="200"/>
      <c r="IQ172" s="200"/>
      <c r="IR172" s="200"/>
      <c r="IS172" s="200"/>
      <c r="IT172" s="200"/>
      <c r="IU172" s="200"/>
      <c r="IV172" s="200"/>
      <c r="IW172" s="200"/>
      <c r="IX172" s="200"/>
      <c r="IY172" s="200"/>
      <c r="IZ172" s="200"/>
      <c r="JA172" s="200"/>
    </row>
    <row r="173" spans="1:261" x14ac:dyDescent="0.2">
      <c r="A173" s="180" t="s">
        <v>275</v>
      </c>
      <c r="B173" s="181" t="s">
        <v>273</v>
      </c>
      <c r="C173" s="181" t="s">
        <v>9</v>
      </c>
      <c r="D173" s="181"/>
      <c r="E173" s="182"/>
      <c r="F173" s="183" t="s">
        <v>107</v>
      </c>
      <c r="G173" s="182" t="s">
        <v>41</v>
      </c>
      <c r="H173" s="182" t="s">
        <v>274</v>
      </c>
      <c r="I173" s="182" t="s">
        <v>7</v>
      </c>
      <c r="J173" s="181">
        <v>5</v>
      </c>
      <c r="K173" s="184">
        <v>5.55</v>
      </c>
      <c r="L173" s="194"/>
      <c r="M173" s="194"/>
      <c r="N173" s="200"/>
      <c r="O173" s="194">
        <v>92.25</v>
      </c>
      <c r="P173" s="203">
        <f t="shared" si="2"/>
        <v>511.98750000000001</v>
      </c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  <c r="AL173" s="200"/>
      <c r="AM173" s="200"/>
      <c r="AN173" s="200"/>
      <c r="AO173" s="200"/>
      <c r="AP173" s="200"/>
      <c r="AQ173" s="200"/>
      <c r="AR173" s="200"/>
      <c r="AS173" s="200"/>
      <c r="AT173" s="200"/>
      <c r="AU173" s="200"/>
      <c r="AV173" s="200"/>
      <c r="AW173" s="200"/>
      <c r="AX173" s="200"/>
      <c r="AY173" s="200"/>
      <c r="AZ173" s="200"/>
      <c r="BA173" s="200"/>
      <c r="BB173" s="200"/>
      <c r="BC173" s="200"/>
      <c r="BD173" s="200"/>
      <c r="BE173" s="200"/>
      <c r="BF173" s="200"/>
      <c r="HI173" s="200"/>
      <c r="HJ173" s="200"/>
      <c r="HK173" s="200"/>
      <c r="HL173" s="200"/>
      <c r="HM173" s="200"/>
      <c r="HN173" s="200"/>
      <c r="HO173" s="200"/>
      <c r="HP173" s="200"/>
      <c r="HQ173" s="200"/>
      <c r="HR173" s="200"/>
      <c r="HS173" s="200"/>
      <c r="HT173" s="200"/>
      <c r="HU173" s="200"/>
      <c r="HV173" s="200"/>
      <c r="HW173" s="200"/>
      <c r="HX173" s="200"/>
      <c r="HY173" s="200"/>
      <c r="HZ173" s="200"/>
      <c r="IA173" s="200"/>
      <c r="IB173" s="200"/>
      <c r="IC173" s="200"/>
      <c r="ID173" s="200"/>
      <c r="IE173" s="200"/>
      <c r="IF173" s="200"/>
      <c r="IG173" s="200"/>
      <c r="IH173" s="200"/>
      <c r="II173" s="200"/>
      <c r="IJ173" s="200"/>
      <c r="IK173" s="200"/>
      <c r="IL173" s="200"/>
      <c r="IM173" s="200"/>
      <c r="IN173" s="200"/>
      <c r="IO173" s="200"/>
      <c r="IP173" s="200"/>
      <c r="IQ173" s="200"/>
      <c r="IR173" s="200"/>
      <c r="IS173" s="200"/>
      <c r="IT173" s="200"/>
      <c r="IU173" s="200"/>
      <c r="IV173" s="200"/>
      <c r="IW173" s="200"/>
      <c r="IX173" s="200"/>
      <c r="IY173" s="200"/>
      <c r="IZ173" s="200"/>
      <c r="JA173" s="200"/>
    </row>
    <row r="174" spans="1:261" x14ac:dyDescent="0.2">
      <c r="A174" s="180" t="s">
        <v>275</v>
      </c>
      <c r="B174" s="181" t="s">
        <v>273</v>
      </c>
      <c r="C174" s="181" t="s">
        <v>103</v>
      </c>
      <c r="D174" s="181"/>
      <c r="E174" s="182"/>
      <c r="F174" s="183" t="s">
        <v>107</v>
      </c>
      <c r="G174" s="182" t="s">
        <v>41</v>
      </c>
      <c r="H174" s="182" t="s">
        <v>274</v>
      </c>
      <c r="I174" s="182" t="s">
        <v>7</v>
      </c>
      <c r="J174" s="181">
        <v>1</v>
      </c>
      <c r="K174" s="184">
        <v>1.1499999999999999</v>
      </c>
      <c r="L174" s="194"/>
      <c r="M174" s="194"/>
      <c r="N174" s="200"/>
      <c r="O174" s="194">
        <v>92.25</v>
      </c>
      <c r="P174" s="203">
        <f t="shared" si="2"/>
        <v>106.08749999999999</v>
      </c>
      <c r="Q174" s="200"/>
      <c r="R174" s="200"/>
      <c r="S174" s="200"/>
      <c r="T174" s="200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200"/>
      <c r="AT174" s="200"/>
      <c r="AU174" s="200"/>
      <c r="AV174" s="200"/>
      <c r="AW174" s="200"/>
      <c r="AX174" s="200"/>
      <c r="AY174" s="200"/>
      <c r="AZ174" s="200"/>
      <c r="BA174" s="200"/>
      <c r="BB174" s="200"/>
      <c r="BC174" s="200"/>
      <c r="BD174" s="200"/>
      <c r="BE174" s="200"/>
      <c r="BF174" s="200"/>
      <c r="HI174" s="200"/>
      <c r="HJ174" s="200"/>
      <c r="HK174" s="200"/>
      <c r="HL174" s="200"/>
      <c r="HM174" s="200"/>
      <c r="HN174" s="200"/>
      <c r="HO174" s="200"/>
      <c r="HP174" s="200"/>
      <c r="HQ174" s="200"/>
      <c r="HR174" s="200"/>
      <c r="HS174" s="200"/>
      <c r="HT174" s="200"/>
      <c r="HU174" s="200"/>
      <c r="HV174" s="200"/>
      <c r="HW174" s="200"/>
      <c r="HX174" s="200"/>
      <c r="HY174" s="200"/>
      <c r="HZ174" s="200"/>
      <c r="IA174" s="200"/>
      <c r="IB174" s="200"/>
      <c r="IC174" s="200"/>
      <c r="ID174" s="200"/>
      <c r="IE174" s="200"/>
      <c r="IF174" s="200"/>
      <c r="IG174" s="200"/>
      <c r="IH174" s="200"/>
      <c r="II174" s="200"/>
      <c r="IJ174" s="200"/>
      <c r="IK174" s="200"/>
      <c r="IL174" s="200"/>
      <c r="IM174" s="200"/>
      <c r="IN174" s="200"/>
      <c r="IO174" s="200"/>
      <c r="IP174" s="200"/>
      <c r="IQ174" s="200"/>
      <c r="IR174" s="200"/>
      <c r="IS174" s="200"/>
      <c r="IT174" s="200"/>
      <c r="IU174" s="200"/>
      <c r="IV174" s="200"/>
      <c r="IW174" s="200"/>
      <c r="IX174" s="200"/>
      <c r="IY174" s="200"/>
      <c r="IZ174" s="200"/>
      <c r="JA174" s="200"/>
    </row>
    <row r="175" spans="1:261" x14ac:dyDescent="0.2">
      <c r="A175" s="180" t="s">
        <v>275</v>
      </c>
      <c r="B175" s="181" t="s">
        <v>273</v>
      </c>
      <c r="C175" s="181" t="s">
        <v>1014</v>
      </c>
      <c r="D175" s="181"/>
      <c r="E175" s="182"/>
      <c r="F175" s="183" t="s">
        <v>107</v>
      </c>
      <c r="G175" s="182" t="s">
        <v>41</v>
      </c>
      <c r="H175" s="182" t="s">
        <v>274</v>
      </c>
      <c r="I175" s="182" t="s">
        <v>7</v>
      </c>
      <c r="J175" s="181">
        <v>2</v>
      </c>
      <c r="K175" s="184">
        <v>0.9</v>
      </c>
      <c r="L175" s="194"/>
      <c r="M175" s="194"/>
      <c r="N175" s="200"/>
      <c r="O175" s="194">
        <v>92.25</v>
      </c>
      <c r="P175" s="203">
        <f t="shared" si="2"/>
        <v>83.025000000000006</v>
      </c>
      <c r="Q175" s="200"/>
      <c r="R175" s="200"/>
      <c r="S175" s="200"/>
      <c r="T175" s="200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200"/>
      <c r="AT175" s="200"/>
      <c r="AU175" s="200"/>
      <c r="AV175" s="200"/>
      <c r="AW175" s="200"/>
      <c r="AX175" s="200"/>
      <c r="AY175" s="200"/>
      <c r="AZ175" s="200"/>
      <c r="BA175" s="200"/>
      <c r="BB175" s="200"/>
      <c r="BC175" s="200"/>
      <c r="BD175" s="200"/>
      <c r="BE175" s="200"/>
      <c r="BF175" s="200"/>
      <c r="HI175" s="200"/>
      <c r="HJ175" s="200"/>
      <c r="HK175" s="200"/>
      <c r="HL175" s="200"/>
      <c r="HM175" s="200"/>
      <c r="HN175" s="200"/>
      <c r="HO175" s="200"/>
      <c r="HP175" s="200"/>
      <c r="HQ175" s="200"/>
      <c r="HR175" s="200"/>
      <c r="HS175" s="200"/>
      <c r="HT175" s="200"/>
      <c r="HU175" s="200"/>
      <c r="HV175" s="200"/>
      <c r="HW175" s="200"/>
      <c r="HX175" s="200"/>
      <c r="HY175" s="200"/>
      <c r="HZ175" s="200"/>
      <c r="IA175" s="200"/>
      <c r="IB175" s="200"/>
      <c r="IC175" s="200"/>
      <c r="ID175" s="200"/>
      <c r="IE175" s="200"/>
      <c r="IF175" s="200"/>
      <c r="IG175" s="200"/>
      <c r="IH175" s="200"/>
      <c r="II175" s="200"/>
      <c r="IJ175" s="200"/>
      <c r="IK175" s="200"/>
      <c r="IL175" s="200"/>
      <c r="IM175" s="200"/>
      <c r="IN175" s="200"/>
      <c r="IO175" s="200"/>
      <c r="IP175" s="200"/>
      <c r="IQ175" s="200"/>
      <c r="IR175" s="200"/>
      <c r="IS175" s="200"/>
      <c r="IT175" s="200"/>
      <c r="IU175" s="200"/>
      <c r="IV175" s="200"/>
      <c r="IW175" s="200"/>
      <c r="IX175" s="200"/>
      <c r="IY175" s="200"/>
      <c r="IZ175" s="200"/>
      <c r="JA175" s="200"/>
    </row>
    <row r="176" spans="1:261" x14ac:dyDescent="0.2">
      <c r="A176" s="180" t="s">
        <v>275</v>
      </c>
      <c r="B176" s="181" t="s">
        <v>276</v>
      </c>
      <c r="C176" s="181" t="s">
        <v>991</v>
      </c>
      <c r="D176" s="181"/>
      <c r="E176" s="182"/>
      <c r="F176" s="183" t="s">
        <v>105</v>
      </c>
      <c r="G176" s="182" t="s">
        <v>41</v>
      </c>
      <c r="H176" s="182" t="s">
        <v>990</v>
      </c>
      <c r="I176" s="182" t="s">
        <v>7</v>
      </c>
      <c r="J176" s="181">
        <v>11</v>
      </c>
      <c r="K176" s="184">
        <v>2.2999999999999998</v>
      </c>
      <c r="L176" s="194"/>
      <c r="M176" s="194"/>
      <c r="N176" s="200"/>
      <c r="O176" s="194">
        <v>92.25</v>
      </c>
      <c r="P176" s="203">
        <f t="shared" si="2"/>
        <v>212.17499999999998</v>
      </c>
      <c r="Q176" s="200"/>
      <c r="R176" s="200"/>
      <c r="S176" s="200"/>
      <c r="T176" s="200"/>
      <c r="U176" s="200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  <c r="AL176" s="200"/>
      <c r="AM176" s="200"/>
      <c r="AN176" s="200"/>
      <c r="AO176" s="200"/>
      <c r="AP176" s="200"/>
      <c r="AQ176" s="200"/>
      <c r="AR176" s="200"/>
      <c r="AS176" s="200"/>
      <c r="AT176" s="200"/>
      <c r="AU176" s="200"/>
      <c r="AV176" s="200"/>
      <c r="AW176" s="200"/>
      <c r="AX176" s="200"/>
      <c r="AY176" s="200"/>
      <c r="AZ176" s="200"/>
      <c r="BA176" s="200"/>
      <c r="BB176" s="200"/>
      <c r="BC176" s="200"/>
      <c r="BD176" s="200"/>
      <c r="BE176" s="200"/>
      <c r="BF176" s="200"/>
      <c r="HI176" s="200"/>
      <c r="HJ176" s="200"/>
      <c r="HK176" s="200"/>
      <c r="HL176" s="200"/>
      <c r="HM176" s="200"/>
      <c r="HN176" s="200"/>
      <c r="HO176" s="200"/>
      <c r="HP176" s="200"/>
      <c r="HQ176" s="200"/>
      <c r="HR176" s="200"/>
      <c r="HS176" s="200"/>
      <c r="HT176" s="200"/>
      <c r="HU176" s="200"/>
      <c r="HV176" s="200"/>
      <c r="HW176" s="200"/>
      <c r="HX176" s="200"/>
      <c r="HY176" s="200"/>
      <c r="HZ176" s="200"/>
      <c r="IA176" s="200"/>
      <c r="IB176" s="200"/>
      <c r="IC176" s="200"/>
      <c r="ID176" s="200"/>
      <c r="IE176" s="200"/>
      <c r="IF176" s="200"/>
      <c r="IG176" s="200"/>
      <c r="IH176" s="200"/>
      <c r="II176" s="200"/>
      <c r="IJ176" s="200"/>
      <c r="IK176" s="200"/>
      <c r="IL176" s="200"/>
      <c r="IM176" s="200"/>
      <c r="IN176" s="200"/>
      <c r="IO176" s="200"/>
      <c r="IP176" s="200"/>
      <c r="IQ176" s="200"/>
      <c r="IR176" s="200"/>
      <c r="IS176" s="200"/>
      <c r="IT176" s="200"/>
      <c r="IU176" s="200"/>
      <c r="IV176" s="200"/>
      <c r="IW176" s="200"/>
      <c r="IX176" s="200"/>
      <c r="IY176" s="200"/>
      <c r="IZ176" s="200"/>
      <c r="JA176" s="200"/>
    </row>
    <row r="177" spans="1:261" x14ac:dyDescent="0.2">
      <c r="A177" s="180" t="s">
        <v>275</v>
      </c>
      <c r="B177" s="181" t="s">
        <v>276</v>
      </c>
      <c r="C177" s="181" t="s">
        <v>1078</v>
      </c>
      <c r="D177" s="181"/>
      <c r="E177" s="182"/>
      <c r="F177" s="183" t="s">
        <v>105</v>
      </c>
      <c r="G177" s="182" t="s">
        <v>41</v>
      </c>
      <c r="H177" s="182" t="s">
        <v>280</v>
      </c>
      <c r="I177" s="182" t="s">
        <v>7</v>
      </c>
      <c r="J177" s="181">
        <v>1</v>
      </c>
      <c r="K177" s="184">
        <v>0.65</v>
      </c>
      <c r="L177" s="194"/>
      <c r="M177" s="194"/>
      <c r="N177" s="200"/>
      <c r="O177" s="194">
        <v>92.25</v>
      </c>
      <c r="P177" s="203">
        <f t="shared" si="2"/>
        <v>59.962499999999999</v>
      </c>
      <c r="Q177" s="200"/>
      <c r="R177" s="200"/>
      <c r="S177" s="200"/>
      <c r="T177" s="200"/>
      <c r="U177" s="200"/>
      <c r="V177" s="200"/>
      <c r="W177" s="200"/>
      <c r="X177" s="200"/>
      <c r="Y177" s="200"/>
      <c r="Z177" s="200"/>
      <c r="AA177" s="200"/>
      <c r="AB177" s="200"/>
      <c r="AC177" s="200"/>
      <c r="AD177" s="200"/>
      <c r="AE177" s="200"/>
      <c r="AF177" s="200"/>
      <c r="AG177" s="200"/>
      <c r="AH177" s="200"/>
      <c r="AI177" s="200"/>
      <c r="AJ177" s="200"/>
      <c r="AK177" s="200"/>
      <c r="AL177" s="200"/>
      <c r="AM177" s="200"/>
      <c r="AN177" s="200"/>
      <c r="AO177" s="200"/>
      <c r="AP177" s="200"/>
      <c r="AQ177" s="200"/>
      <c r="AR177" s="200"/>
      <c r="AS177" s="200"/>
      <c r="AT177" s="200"/>
      <c r="AU177" s="200"/>
      <c r="AV177" s="200"/>
      <c r="AW177" s="200"/>
      <c r="AX177" s="200"/>
      <c r="AY177" s="200"/>
      <c r="AZ177" s="200"/>
      <c r="BA177" s="200"/>
      <c r="BB177" s="200"/>
      <c r="BC177" s="200"/>
      <c r="BD177" s="200"/>
      <c r="BE177" s="200"/>
      <c r="BF177" s="200"/>
      <c r="HI177" s="200"/>
      <c r="HJ177" s="200"/>
      <c r="HK177" s="200"/>
      <c r="HL177" s="200"/>
      <c r="HM177" s="200"/>
      <c r="HN177" s="200"/>
      <c r="HO177" s="200"/>
      <c r="HP177" s="200"/>
      <c r="HQ177" s="200"/>
      <c r="HR177" s="200"/>
      <c r="HS177" s="200"/>
      <c r="HT177" s="200"/>
      <c r="HU177" s="200"/>
      <c r="HV177" s="200"/>
      <c r="HW177" s="200"/>
      <c r="HX177" s="200"/>
      <c r="HY177" s="200"/>
      <c r="HZ177" s="200"/>
      <c r="IA177" s="200"/>
      <c r="IB177" s="200"/>
      <c r="IC177" s="200"/>
      <c r="ID177" s="200"/>
      <c r="IE177" s="200"/>
      <c r="IF177" s="200"/>
      <c r="IG177" s="200"/>
      <c r="IH177" s="200"/>
      <c r="II177" s="200"/>
      <c r="IJ177" s="200"/>
      <c r="IK177" s="200"/>
      <c r="IL177" s="200"/>
      <c r="IM177" s="200"/>
      <c r="IN177" s="200"/>
      <c r="IO177" s="200"/>
      <c r="IP177" s="200"/>
      <c r="IQ177" s="200"/>
      <c r="IR177" s="200"/>
      <c r="IS177" s="200"/>
      <c r="IT177" s="200"/>
      <c r="IU177" s="200"/>
      <c r="IV177" s="200"/>
      <c r="IW177" s="200"/>
      <c r="IX177" s="200"/>
      <c r="IY177" s="200"/>
      <c r="IZ177" s="200"/>
      <c r="JA177" s="200"/>
    </row>
    <row r="178" spans="1:261" x14ac:dyDescent="0.2">
      <c r="A178" s="180" t="s">
        <v>275</v>
      </c>
      <c r="B178" s="181" t="s">
        <v>276</v>
      </c>
      <c r="C178" s="181" t="s">
        <v>10</v>
      </c>
      <c r="D178" s="181"/>
      <c r="E178" s="182"/>
      <c r="F178" s="183" t="s">
        <v>105</v>
      </c>
      <c r="G178" s="182" t="s">
        <v>41</v>
      </c>
      <c r="H178" s="182" t="s">
        <v>288</v>
      </c>
      <c r="I178" s="182" t="s">
        <v>7</v>
      </c>
      <c r="J178" s="181">
        <v>1</v>
      </c>
      <c r="K178" s="184">
        <v>1</v>
      </c>
      <c r="L178" s="194"/>
      <c r="M178" s="194"/>
      <c r="N178" s="200"/>
      <c r="O178" s="194">
        <v>92.25</v>
      </c>
      <c r="P178" s="203">
        <f t="shared" si="2"/>
        <v>92.25</v>
      </c>
      <c r="Q178" s="200"/>
      <c r="R178" s="200"/>
      <c r="S178" s="200"/>
      <c r="T178" s="200"/>
      <c r="U178" s="200"/>
      <c r="V178" s="200"/>
      <c r="W178" s="200"/>
      <c r="X178" s="200"/>
      <c r="Y178" s="200"/>
      <c r="Z178" s="200"/>
      <c r="AA178" s="200"/>
      <c r="AB178" s="200"/>
      <c r="AC178" s="200"/>
      <c r="AD178" s="200"/>
      <c r="AE178" s="200"/>
      <c r="AF178" s="200"/>
      <c r="AG178" s="200"/>
      <c r="AH178" s="200"/>
      <c r="AI178" s="200"/>
      <c r="AJ178" s="200"/>
      <c r="AK178" s="200"/>
      <c r="AL178" s="200"/>
      <c r="AM178" s="200"/>
      <c r="AN178" s="200"/>
      <c r="AO178" s="200"/>
      <c r="AP178" s="200"/>
      <c r="AQ178" s="200"/>
      <c r="AR178" s="200"/>
      <c r="AS178" s="200"/>
      <c r="AT178" s="200"/>
      <c r="AU178" s="200"/>
      <c r="AV178" s="200"/>
      <c r="AW178" s="200"/>
      <c r="AX178" s="200"/>
      <c r="AY178" s="200"/>
      <c r="AZ178" s="200"/>
      <c r="BA178" s="200"/>
      <c r="BB178" s="200"/>
      <c r="BC178" s="200"/>
      <c r="BD178" s="200"/>
      <c r="BE178" s="200"/>
      <c r="BF178" s="200"/>
      <c r="HI178" s="200"/>
      <c r="HJ178" s="200"/>
      <c r="HK178" s="200"/>
      <c r="HL178" s="200"/>
      <c r="HM178" s="200"/>
      <c r="HN178" s="200"/>
      <c r="HO178" s="200"/>
      <c r="HP178" s="200"/>
      <c r="HQ178" s="200"/>
      <c r="HR178" s="200"/>
      <c r="HS178" s="200"/>
      <c r="HT178" s="200"/>
      <c r="HU178" s="200"/>
      <c r="HV178" s="200"/>
      <c r="HW178" s="200"/>
      <c r="HX178" s="200"/>
      <c r="HY178" s="200"/>
      <c r="HZ178" s="200"/>
      <c r="IA178" s="200"/>
      <c r="IB178" s="200"/>
      <c r="IC178" s="200"/>
      <c r="ID178" s="200"/>
      <c r="IE178" s="200"/>
      <c r="IF178" s="200"/>
      <c r="IG178" s="200"/>
      <c r="IH178" s="200"/>
      <c r="II178" s="200"/>
      <c r="IJ178" s="200"/>
      <c r="IK178" s="200"/>
      <c r="IL178" s="200"/>
      <c r="IM178" s="200"/>
      <c r="IN178" s="200"/>
      <c r="IO178" s="200"/>
      <c r="IP178" s="200"/>
      <c r="IQ178" s="200"/>
      <c r="IR178" s="200"/>
      <c r="IS178" s="200"/>
      <c r="IT178" s="200"/>
      <c r="IU178" s="200"/>
      <c r="IV178" s="200"/>
      <c r="IW178" s="200"/>
      <c r="IX178" s="200"/>
      <c r="IY178" s="200"/>
      <c r="IZ178" s="200"/>
      <c r="JA178" s="200"/>
    </row>
    <row r="179" spans="1:261" x14ac:dyDescent="0.2">
      <c r="A179" s="180" t="s">
        <v>275</v>
      </c>
      <c r="B179" s="181" t="s">
        <v>276</v>
      </c>
      <c r="C179" s="181" t="s">
        <v>200</v>
      </c>
      <c r="D179" s="181"/>
      <c r="E179" s="182"/>
      <c r="F179" s="183" t="s">
        <v>105</v>
      </c>
      <c r="G179" s="182" t="s">
        <v>41</v>
      </c>
      <c r="H179" s="182" t="s">
        <v>288</v>
      </c>
      <c r="I179" s="182" t="s">
        <v>7</v>
      </c>
      <c r="J179" s="181">
        <v>1</v>
      </c>
      <c r="K179" s="184">
        <v>1.1499999999999999</v>
      </c>
      <c r="L179" s="194"/>
      <c r="M179" s="194"/>
      <c r="N179" s="200"/>
      <c r="O179" s="194">
        <v>92.25</v>
      </c>
      <c r="P179" s="203">
        <f t="shared" si="2"/>
        <v>106.08749999999999</v>
      </c>
      <c r="Q179" s="200"/>
      <c r="R179" s="200"/>
      <c r="S179" s="200"/>
      <c r="T179" s="200"/>
      <c r="U179" s="200"/>
      <c r="V179" s="200"/>
      <c r="W179" s="200"/>
      <c r="X179" s="200"/>
      <c r="Y179" s="200"/>
      <c r="Z179" s="200"/>
      <c r="AA179" s="200"/>
      <c r="AB179" s="200"/>
      <c r="AC179" s="200"/>
      <c r="AD179" s="200"/>
      <c r="AE179" s="200"/>
      <c r="AF179" s="200"/>
      <c r="AG179" s="200"/>
      <c r="AH179" s="200"/>
      <c r="AI179" s="200"/>
      <c r="AJ179" s="200"/>
      <c r="AK179" s="200"/>
      <c r="AL179" s="200"/>
      <c r="AM179" s="200"/>
      <c r="AN179" s="200"/>
      <c r="AO179" s="200"/>
      <c r="AP179" s="200"/>
      <c r="AQ179" s="200"/>
      <c r="AR179" s="200"/>
      <c r="AS179" s="200"/>
      <c r="AT179" s="200"/>
      <c r="AU179" s="200"/>
      <c r="AV179" s="200"/>
      <c r="AW179" s="200"/>
      <c r="AX179" s="200"/>
      <c r="AY179" s="200"/>
      <c r="AZ179" s="200"/>
      <c r="BA179" s="200"/>
      <c r="BB179" s="200"/>
      <c r="BC179" s="200"/>
      <c r="BD179" s="200"/>
      <c r="BE179" s="200"/>
      <c r="BF179" s="200"/>
      <c r="HI179" s="200"/>
      <c r="HJ179" s="200"/>
      <c r="HK179" s="200"/>
      <c r="HL179" s="200"/>
      <c r="HM179" s="200"/>
      <c r="HN179" s="200"/>
      <c r="HO179" s="200"/>
      <c r="HP179" s="200"/>
      <c r="HQ179" s="200"/>
      <c r="HR179" s="200"/>
      <c r="HS179" s="200"/>
      <c r="HT179" s="200"/>
      <c r="HU179" s="200"/>
      <c r="HV179" s="200"/>
      <c r="HW179" s="200"/>
      <c r="HX179" s="200"/>
      <c r="HY179" s="200"/>
      <c r="HZ179" s="200"/>
      <c r="IA179" s="200"/>
      <c r="IB179" s="200"/>
      <c r="IC179" s="200"/>
      <c r="ID179" s="200"/>
      <c r="IE179" s="200"/>
      <c r="IF179" s="200"/>
      <c r="IG179" s="200"/>
      <c r="IH179" s="200"/>
      <c r="II179" s="200"/>
      <c r="IJ179" s="200"/>
      <c r="IK179" s="200"/>
      <c r="IL179" s="200"/>
      <c r="IM179" s="200"/>
      <c r="IN179" s="200"/>
      <c r="IO179" s="200"/>
      <c r="IP179" s="200"/>
      <c r="IQ179" s="200"/>
      <c r="IR179" s="200"/>
      <c r="IS179" s="200"/>
      <c r="IT179" s="200"/>
      <c r="IU179" s="200"/>
      <c r="IV179" s="200"/>
      <c r="IW179" s="200"/>
      <c r="IX179" s="200"/>
      <c r="IY179" s="200"/>
      <c r="IZ179" s="200"/>
      <c r="JA179" s="200"/>
    </row>
    <row r="180" spans="1:261" x14ac:dyDescent="0.2">
      <c r="A180" s="180" t="s">
        <v>275</v>
      </c>
      <c r="B180" s="181" t="s">
        <v>276</v>
      </c>
      <c r="C180" s="181" t="s">
        <v>270</v>
      </c>
      <c r="D180" s="181"/>
      <c r="E180" s="182"/>
      <c r="F180" s="183" t="s">
        <v>105</v>
      </c>
      <c r="G180" s="182" t="s">
        <v>41</v>
      </c>
      <c r="H180" s="182" t="s">
        <v>990</v>
      </c>
      <c r="I180" s="182" t="s">
        <v>7</v>
      </c>
      <c r="J180" s="181">
        <v>1</v>
      </c>
      <c r="K180" s="184">
        <v>0.8</v>
      </c>
      <c r="L180" s="194"/>
      <c r="M180" s="194"/>
      <c r="N180" s="200"/>
      <c r="O180" s="194">
        <v>92.25</v>
      </c>
      <c r="P180" s="203">
        <f t="shared" si="2"/>
        <v>73.8</v>
      </c>
      <c r="Q180" s="200"/>
      <c r="R180" s="200"/>
      <c r="S180" s="200"/>
      <c r="T180" s="200"/>
      <c r="U180" s="200"/>
      <c r="V180" s="200"/>
      <c r="W180" s="200"/>
      <c r="X180" s="200"/>
      <c r="Y180" s="200"/>
      <c r="Z180" s="200"/>
      <c r="AA180" s="200"/>
      <c r="AB180" s="200"/>
      <c r="AC180" s="200"/>
      <c r="AD180" s="200"/>
      <c r="AE180" s="200"/>
      <c r="AF180" s="200"/>
      <c r="AG180" s="200"/>
      <c r="AH180" s="200"/>
      <c r="AI180" s="200"/>
      <c r="AJ180" s="200"/>
      <c r="AK180" s="200"/>
      <c r="AL180" s="200"/>
      <c r="AM180" s="200"/>
      <c r="AN180" s="200"/>
      <c r="AO180" s="200"/>
      <c r="AP180" s="200"/>
      <c r="AQ180" s="200"/>
      <c r="AR180" s="200"/>
      <c r="AS180" s="200"/>
      <c r="AT180" s="200"/>
      <c r="AU180" s="200"/>
      <c r="AV180" s="200"/>
      <c r="AW180" s="200"/>
      <c r="AX180" s="200"/>
      <c r="AY180" s="200"/>
      <c r="AZ180" s="200"/>
      <c r="BA180" s="200"/>
      <c r="BB180" s="200"/>
      <c r="BC180" s="200"/>
      <c r="BD180" s="200"/>
      <c r="BE180" s="200"/>
      <c r="BF180" s="200"/>
      <c r="HI180" s="200"/>
      <c r="HJ180" s="200"/>
      <c r="HK180" s="200"/>
      <c r="HL180" s="200"/>
      <c r="HM180" s="200"/>
      <c r="HN180" s="200"/>
      <c r="HO180" s="200"/>
      <c r="HP180" s="200"/>
      <c r="HQ180" s="200"/>
      <c r="HR180" s="200"/>
      <c r="HS180" s="200"/>
      <c r="HT180" s="200"/>
      <c r="HU180" s="200"/>
      <c r="HV180" s="200"/>
      <c r="HW180" s="200"/>
      <c r="HX180" s="200"/>
      <c r="HY180" s="200"/>
      <c r="HZ180" s="200"/>
      <c r="IA180" s="200"/>
      <c r="IB180" s="200"/>
      <c r="IC180" s="200"/>
      <c r="ID180" s="200"/>
      <c r="IE180" s="200"/>
      <c r="IF180" s="200"/>
      <c r="IG180" s="200"/>
      <c r="IH180" s="200"/>
      <c r="II180" s="200"/>
      <c r="IJ180" s="200"/>
      <c r="IK180" s="200"/>
      <c r="IL180" s="200"/>
      <c r="IM180" s="200"/>
      <c r="IN180" s="200"/>
      <c r="IO180" s="200"/>
      <c r="IP180" s="200"/>
      <c r="IQ180" s="200"/>
      <c r="IR180" s="200"/>
      <c r="IS180" s="200"/>
      <c r="IT180" s="200"/>
      <c r="IU180" s="200"/>
      <c r="IV180" s="200"/>
      <c r="IW180" s="200"/>
      <c r="IX180" s="200"/>
      <c r="IY180" s="200"/>
      <c r="IZ180" s="200"/>
      <c r="JA180" s="200"/>
    </row>
    <row r="181" spans="1:261" x14ac:dyDescent="0.2">
      <c r="A181" s="180" t="s">
        <v>275</v>
      </c>
      <c r="B181" s="181" t="s">
        <v>276</v>
      </c>
      <c r="C181" s="181" t="s">
        <v>230</v>
      </c>
      <c r="D181" s="181"/>
      <c r="E181" s="182"/>
      <c r="F181" s="183" t="s">
        <v>105</v>
      </c>
      <c r="G181" s="182" t="s">
        <v>41</v>
      </c>
      <c r="H181" s="182"/>
      <c r="I181" s="182" t="s">
        <v>7</v>
      </c>
      <c r="J181" s="181">
        <v>2</v>
      </c>
      <c r="K181" s="184">
        <v>1</v>
      </c>
      <c r="L181" s="194"/>
      <c r="M181" s="194"/>
      <c r="N181" s="200"/>
      <c r="O181" s="194">
        <v>92.25</v>
      </c>
      <c r="P181" s="203">
        <f t="shared" si="2"/>
        <v>92.25</v>
      </c>
      <c r="Q181" s="200"/>
      <c r="R181" s="200"/>
      <c r="S181" s="200"/>
      <c r="T181" s="200"/>
      <c r="U181" s="200"/>
      <c r="V181" s="200"/>
      <c r="W181" s="200"/>
      <c r="X181" s="200"/>
      <c r="Y181" s="200"/>
      <c r="Z181" s="200"/>
      <c r="AA181" s="200"/>
      <c r="AB181" s="200"/>
      <c r="AC181" s="200"/>
      <c r="AD181" s="200"/>
      <c r="AE181" s="200"/>
      <c r="AF181" s="200"/>
      <c r="AG181" s="200"/>
      <c r="AH181" s="200"/>
      <c r="AI181" s="200"/>
      <c r="AJ181" s="200"/>
      <c r="AK181" s="200"/>
      <c r="AL181" s="200"/>
      <c r="AM181" s="200"/>
      <c r="AN181" s="200"/>
      <c r="AO181" s="200"/>
      <c r="AP181" s="200"/>
      <c r="AQ181" s="200"/>
      <c r="AR181" s="200"/>
      <c r="AS181" s="200"/>
      <c r="AT181" s="200"/>
      <c r="AU181" s="200"/>
      <c r="AV181" s="200"/>
      <c r="AW181" s="200"/>
      <c r="AX181" s="200"/>
      <c r="AY181" s="200"/>
      <c r="AZ181" s="200"/>
      <c r="BA181" s="200"/>
      <c r="BB181" s="200"/>
      <c r="BC181" s="200"/>
      <c r="BD181" s="200"/>
      <c r="BE181" s="200"/>
      <c r="BF181" s="200"/>
      <c r="HI181" s="200"/>
      <c r="HJ181" s="200"/>
      <c r="HK181" s="200"/>
      <c r="HL181" s="200"/>
      <c r="HM181" s="200"/>
      <c r="HN181" s="200"/>
      <c r="HO181" s="200"/>
      <c r="HP181" s="200"/>
      <c r="HQ181" s="200"/>
      <c r="HR181" s="200"/>
      <c r="HS181" s="200"/>
      <c r="HT181" s="200"/>
      <c r="HU181" s="200"/>
      <c r="HV181" s="200"/>
      <c r="HW181" s="200"/>
      <c r="HX181" s="200"/>
      <c r="HY181" s="200"/>
      <c r="HZ181" s="200"/>
      <c r="IA181" s="200"/>
      <c r="IB181" s="200"/>
      <c r="IC181" s="200"/>
      <c r="ID181" s="200"/>
      <c r="IE181" s="200"/>
      <c r="IF181" s="200"/>
      <c r="IG181" s="200"/>
      <c r="IH181" s="200"/>
      <c r="II181" s="200"/>
      <c r="IJ181" s="200"/>
      <c r="IK181" s="200"/>
      <c r="IL181" s="200"/>
      <c r="IM181" s="200"/>
      <c r="IN181" s="200"/>
      <c r="IO181" s="200"/>
      <c r="IP181" s="200"/>
      <c r="IQ181" s="200"/>
      <c r="IR181" s="200"/>
      <c r="IS181" s="200"/>
      <c r="IT181" s="200"/>
      <c r="IU181" s="200"/>
      <c r="IV181" s="200"/>
      <c r="IW181" s="200"/>
      <c r="IX181" s="200"/>
      <c r="IY181" s="200"/>
      <c r="IZ181" s="200"/>
      <c r="JA181" s="200"/>
    </row>
    <row r="182" spans="1:261" x14ac:dyDescent="0.2">
      <c r="A182" s="180" t="s">
        <v>275</v>
      </c>
      <c r="B182" s="181" t="s">
        <v>276</v>
      </c>
      <c r="C182" s="181" t="s">
        <v>277</v>
      </c>
      <c r="D182" s="181"/>
      <c r="E182" s="182"/>
      <c r="F182" s="183" t="s">
        <v>105</v>
      </c>
      <c r="G182" s="182" t="s">
        <v>41</v>
      </c>
      <c r="H182" s="182" t="s">
        <v>990</v>
      </c>
      <c r="I182" s="182" t="s">
        <v>7</v>
      </c>
      <c r="J182" s="181">
        <v>3</v>
      </c>
      <c r="K182" s="184">
        <v>1.45</v>
      </c>
      <c r="L182" s="194"/>
      <c r="M182" s="194"/>
      <c r="N182" s="200"/>
      <c r="O182" s="194">
        <v>92.25</v>
      </c>
      <c r="P182" s="203">
        <f t="shared" si="2"/>
        <v>133.76249999999999</v>
      </c>
      <c r="Q182" s="200"/>
      <c r="R182" s="200"/>
      <c r="S182" s="200"/>
      <c r="T182" s="200"/>
      <c r="U182" s="200"/>
      <c r="V182" s="200"/>
      <c r="W182" s="200"/>
      <c r="X182" s="200"/>
      <c r="Y182" s="200"/>
      <c r="Z182" s="200"/>
      <c r="AA182" s="200"/>
      <c r="AB182" s="200"/>
      <c r="AC182" s="200"/>
      <c r="AD182" s="200"/>
      <c r="AE182" s="200"/>
      <c r="AF182" s="200"/>
      <c r="AG182" s="200"/>
      <c r="AH182" s="200"/>
      <c r="AI182" s="200"/>
      <c r="AJ182" s="200"/>
      <c r="AK182" s="200"/>
      <c r="AL182" s="200"/>
      <c r="AM182" s="200"/>
      <c r="AN182" s="200"/>
      <c r="AO182" s="200"/>
      <c r="AP182" s="200"/>
      <c r="AQ182" s="200"/>
      <c r="AR182" s="200"/>
      <c r="AS182" s="200"/>
      <c r="AT182" s="200"/>
      <c r="AU182" s="200"/>
      <c r="AV182" s="200"/>
      <c r="AW182" s="200"/>
      <c r="AX182" s="200"/>
      <c r="AY182" s="200"/>
      <c r="AZ182" s="200"/>
      <c r="BA182" s="200"/>
      <c r="BB182" s="200"/>
      <c r="BC182" s="200"/>
      <c r="BD182" s="200"/>
      <c r="BE182" s="200"/>
      <c r="BF182" s="200"/>
      <c r="HI182" s="200"/>
      <c r="HJ182" s="200"/>
      <c r="HK182" s="200"/>
      <c r="HL182" s="200"/>
      <c r="HM182" s="200"/>
      <c r="HN182" s="200"/>
      <c r="HO182" s="200"/>
      <c r="HP182" s="200"/>
      <c r="HQ182" s="200"/>
      <c r="HR182" s="200"/>
      <c r="HS182" s="200"/>
      <c r="HT182" s="200"/>
      <c r="HU182" s="200"/>
      <c r="HV182" s="200"/>
      <c r="HW182" s="200"/>
      <c r="HX182" s="200"/>
      <c r="HY182" s="200"/>
      <c r="HZ182" s="200"/>
      <c r="IA182" s="200"/>
      <c r="IB182" s="200"/>
      <c r="IC182" s="200"/>
      <c r="ID182" s="200"/>
      <c r="IE182" s="200"/>
      <c r="IF182" s="200"/>
      <c r="IG182" s="200"/>
      <c r="IH182" s="200"/>
      <c r="II182" s="200"/>
      <c r="IJ182" s="200"/>
      <c r="IK182" s="200"/>
      <c r="IL182" s="200"/>
      <c r="IM182" s="200"/>
      <c r="IN182" s="200"/>
      <c r="IO182" s="200"/>
      <c r="IP182" s="200"/>
      <c r="IQ182" s="200"/>
      <c r="IR182" s="200"/>
      <c r="IS182" s="200"/>
      <c r="IT182" s="200"/>
      <c r="IU182" s="200"/>
      <c r="IV182" s="200"/>
      <c r="IW182" s="200"/>
      <c r="IX182" s="200"/>
      <c r="IY182" s="200"/>
      <c r="IZ182" s="200"/>
      <c r="JA182" s="200"/>
    </row>
    <row r="183" spans="1:261" x14ac:dyDescent="0.2">
      <c r="A183" s="180" t="s">
        <v>275</v>
      </c>
      <c r="B183" s="181" t="s">
        <v>276</v>
      </c>
      <c r="C183" s="181" t="s">
        <v>445</v>
      </c>
      <c r="D183" s="181"/>
      <c r="E183" s="182"/>
      <c r="F183" s="183" t="s">
        <v>105</v>
      </c>
      <c r="G183" s="182" t="s">
        <v>41</v>
      </c>
      <c r="H183" s="182" t="s">
        <v>990</v>
      </c>
      <c r="I183" s="182" t="s">
        <v>7</v>
      </c>
      <c r="J183" s="181">
        <v>2</v>
      </c>
      <c r="K183" s="184">
        <v>2.1</v>
      </c>
      <c r="L183" s="194"/>
      <c r="M183" s="194"/>
      <c r="N183" s="200"/>
      <c r="O183" s="194">
        <v>92.25</v>
      </c>
      <c r="P183" s="203">
        <f t="shared" si="2"/>
        <v>193.72499999999999</v>
      </c>
      <c r="Q183" s="200"/>
      <c r="R183" s="200"/>
      <c r="S183" s="200"/>
      <c r="T183" s="200"/>
      <c r="U183" s="200"/>
      <c r="V183" s="200"/>
      <c r="W183" s="200"/>
      <c r="X183" s="200"/>
      <c r="Y183" s="200"/>
      <c r="Z183" s="200"/>
      <c r="AA183" s="200"/>
      <c r="AB183" s="200"/>
      <c r="AC183" s="200"/>
      <c r="AD183" s="200"/>
      <c r="AE183" s="200"/>
      <c r="AF183" s="200"/>
      <c r="AG183" s="200"/>
      <c r="AH183" s="200"/>
      <c r="AI183" s="200"/>
      <c r="AJ183" s="200"/>
      <c r="AK183" s="200"/>
      <c r="AL183" s="200"/>
      <c r="AM183" s="200"/>
      <c r="AN183" s="200"/>
      <c r="AO183" s="200"/>
      <c r="AP183" s="200"/>
      <c r="AQ183" s="200"/>
      <c r="AR183" s="200"/>
      <c r="AS183" s="200"/>
      <c r="AT183" s="200"/>
      <c r="AU183" s="200"/>
      <c r="AV183" s="200"/>
      <c r="AW183" s="200"/>
      <c r="AX183" s="200"/>
      <c r="AY183" s="200"/>
      <c r="AZ183" s="200"/>
      <c r="BA183" s="200"/>
      <c r="BB183" s="200"/>
      <c r="BC183" s="200"/>
      <c r="BD183" s="200"/>
      <c r="BE183" s="200"/>
      <c r="BF183" s="200"/>
      <c r="HI183" s="200"/>
      <c r="HJ183" s="200"/>
      <c r="HK183" s="200"/>
      <c r="HL183" s="200"/>
      <c r="HM183" s="200"/>
      <c r="HN183" s="200"/>
      <c r="HO183" s="200"/>
      <c r="HP183" s="200"/>
      <c r="HQ183" s="200"/>
      <c r="HR183" s="200"/>
      <c r="HS183" s="200"/>
      <c r="HT183" s="200"/>
      <c r="HU183" s="200"/>
      <c r="HV183" s="200"/>
      <c r="HW183" s="200"/>
      <c r="HX183" s="200"/>
      <c r="HY183" s="200"/>
      <c r="HZ183" s="200"/>
      <c r="IA183" s="200"/>
      <c r="IB183" s="200"/>
      <c r="IC183" s="200"/>
      <c r="ID183" s="200"/>
      <c r="IE183" s="200"/>
      <c r="IF183" s="200"/>
      <c r="IG183" s="200"/>
      <c r="IH183" s="200"/>
      <c r="II183" s="200"/>
      <c r="IJ183" s="200"/>
      <c r="IK183" s="200"/>
      <c r="IL183" s="200"/>
      <c r="IM183" s="200"/>
      <c r="IN183" s="200"/>
      <c r="IO183" s="200"/>
      <c r="IP183" s="200"/>
      <c r="IQ183" s="200"/>
      <c r="IR183" s="200"/>
      <c r="IS183" s="200"/>
      <c r="IT183" s="200"/>
      <c r="IU183" s="200"/>
      <c r="IV183" s="200"/>
      <c r="IW183" s="200"/>
      <c r="IX183" s="200"/>
      <c r="IY183" s="200"/>
      <c r="IZ183" s="200"/>
      <c r="JA183" s="200"/>
    </row>
    <row r="184" spans="1:261" x14ac:dyDescent="0.2">
      <c r="A184" s="180" t="s">
        <v>275</v>
      </c>
      <c r="B184" s="181" t="s">
        <v>276</v>
      </c>
      <c r="C184" s="181" t="s">
        <v>43</v>
      </c>
      <c r="D184" s="181"/>
      <c r="E184" s="182"/>
      <c r="F184" s="183" t="s">
        <v>105</v>
      </c>
      <c r="G184" s="182" t="s">
        <v>41</v>
      </c>
      <c r="H184" s="182" t="s">
        <v>274</v>
      </c>
      <c r="I184" s="182" t="s">
        <v>7</v>
      </c>
      <c r="J184" s="181">
        <v>1</v>
      </c>
      <c r="K184" s="184">
        <v>0.8</v>
      </c>
      <c r="L184" s="194"/>
      <c r="M184" s="194"/>
      <c r="N184" s="200"/>
      <c r="O184" s="194">
        <v>92.25</v>
      </c>
      <c r="P184" s="203">
        <f t="shared" si="2"/>
        <v>73.8</v>
      </c>
      <c r="Q184" s="200"/>
      <c r="R184" s="200"/>
      <c r="S184" s="200"/>
      <c r="T184" s="200"/>
      <c r="U184" s="200"/>
      <c r="V184" s="200"/>
      <c r="W184" s="200"/>
      <c r="X184" s="200"/>
      <c r="Y184" s="200"/>
      <c r="Z184" s="200"/>
      <c r="AA184" s="200"/>
      <c r="AB184" s="200"/>
      <c r="AC184" s="200"/>
      <c r="AD184" s="200"/>
      <c r="AE184" s="200"/>
      <c r="AF184" s="200"/>
      <c r="AG184" s="200"/>
      <c r="AH184" s="200"/>
      <c r="AI184" s="200"/>
      <c r="AJ184" s="200"/>
      <c r="AK184" s="200"/>
      <c r="AL184" s="200"/>
      <c r="AM184" s="200"/>
      <c r="AN184" s="200"/>
      <c r="AO184" s="200"/>
      <c r="AP184" s="200"/>
      <c r="AQ184" s="200"/>
      <c r="AR184" s="200"/>
      <c r="AS184" s="200"/>
      <c r="AT184" s="200"/>
      <c r="AU184" s="200"/>
      <c r="AV184" s="200"/>
      <c r="AW184" s="200"/>
      <c r="AX184" s="200"/>
      <c r="AY184" s="200"/>
      <c r="AZ184" s="200"/>
      <c r="BA184" s="200"/>
      <c r="BB184" s="200"/>
      <c r="BC184" s="200"/>
      <c r="BD184" s="200"/>
      <c r="BE184" s="200"/>
      <c r="BF184" s="200"/>
      <c r="HI184" s="200"/>
      <c r="HJ184" s="200"/>
      <c r="HK184" s="200"/>
      <c r="HL184" s="200"/>
      <c r="HM184" s="200"/>
      <c r="HN184" s="200"/>
      <c r="HO184" s="200"/>
      <c r="HP184" s="200"/>
      <c r="HQ184" s="200"/>
      <c r="HR184" s="200"/>
      <c r="HS184" s="200"/>
      <c r="HT184" s="200"/>
      <c r="HU184" s="200"/>
      <c r="HV184" s="200"/>
      <c r="HW184" s="200"/>
      <c r="HX184" s="200"/>
      <c r="HY184" s="200"/>
      <c r="HZ184" s="200"/>
      <c r="IA184" s="200"/>
      <c r="IB184" s="200"/>
      <c r="IC184" s="200"/>
      <c r="ID184" s="200"/>
      <c r="IE184" s="200"/>
      <c r="IF184" s="200"/>
      <c r="IG184" s="200"/>
      <c r="IH184" s="200"/>
      <c r="II184" s="200"/>
      <c r="IJ184" s="200"/>
      <c r="IK184" s="200"/>
      <c r="IL184" s="200"/>
      <c r="IM184" s="200"/>
      <c r="IN184" s="200"/>
      <c r="IO184" s="200"/>
      <c r="IP184" s="200"/>
      <c r="IQ184" s="200"/>
      <c r="IR184" s="200"/>
      <c r="IS184" s="200"/>
      <c r="IT184" s="200"/>
      <c r="IU184" s="200"/>
      <c r="IV184" s="200"/>
      <c r="IW184" s="200"/>
      <c r="IX184" s="200"/>
      <c r="IY184" s="200"/>
      <c r="IZ184" s="200"/>
      <c r="JA184" s="200"/>
    </row>
    <row r="185" spans="1:261" x14ac:dyDescent="0.2">
      <c r="A185" s="180" t="s">
        <v>275</v>
      </c>
      <c r="B185" s="181" t="s">
        <v>276</v>
      </c>
      <c r="C185" s="181" t="s">
        <v>919</v>
      </c>
      <c r="D185" s="181"/>
      <c r="E185" s="182"/>
      <c r="F185" s="183" t="s">
        <v>105</v>
      </c>
      <c r="G185" s="182" t="s">
        <v>41</v>
      </c>
      <c r="H185" s="182" t="s">
        <v>280</v>
      </c>
      <c r="I185" s="182" t="s">
        <v>7</v>
      </c>
      <c r="J185" s="181">
        <v>1</v>
      </c>
      <c r="K185" s="184">
        <v>0.6</v>
      </c>
      <c r="L185" s="194"/>
      <c r="M185" s="194"/>
      <c r="N185" s="200"/>
      <c r="O185" s="194">
        <v>92.25</v>
      </c>
      <c r="P185" s="203">
        <f t="shared" si="2"/>
        <v>55.35</v>
      </c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  <c r="AA185" s="200"/>
      <c r="AB185" s="200"/>
      <c r="AC185" s="200"/>
      <c r="AD185" s="200"/>
      <c r="AE185" s="200"/>
      <c r="AF185" s="200"/>
      <c r="AG185" s="200"/>
      <c r="AH185" s="200"/>
      <c r="AI185" s="200"/>
      <c r="AJ185" s="200"/>
      <c r="AK185" s="200"/>
      <c r="AL185" s="200"/>
      <c r="AM185" s="200"/>
      <c r="AN185" s="200"/>
      <c r="AO185" s="200"/>
      <c r="AP185" s="200"/>
      <c r="AQ185" s="200"/>
      <c r="AR185" s="200"/>
      <c r="AS185" s="200"/>
      <c r="AT185" s="200"/>
      <c r="AU185" s="200"/>
      <c r="AV185" s="200"/>
      <c r="AW185" s="200"/>
      <c r="AX185" s="200"/>
      <c r="AY185" s="200"/>
      <c r="AZ185" s="200"/>
      <c r="BA185" s="200"/>
      <c r="BB185" s="200"/>
      <c r="BC185" s="200"/>
      <c r="BD185" s="200"/>
      <c r="BE185" s="200"/>
      <c r="BF185" s="200"/>
      <c r="HI185" s="200"/>
      <c r="HJ185" s="200"/>
      <c r="HK185" s="200"/>
      <c r="HL185" s="200"/>
      <c r="HM185" s="200"/>
      <c r="HN185" s="200"/>
      <c r="HO185" s="200"/>
      <c r="HP185" s="200"/>
      <c r="HQ185" s="200"/>
      <c r="HR185" s="200"/>
      <c r="HS185" s="200"/>
      <c r="HT185" s="200"/>
      <c r="HU185" s="200"/>
      <c r="HV185" s="200"/>
      <c r="HW185" s="200"/>
      <c r="HX185" s="200"/>
      <c r="HY185" s="200"/>
      <c r="HZ185" s="200"/>
      <c r="IA185" s="200"/>
      <c r="IB185" s="200"/>
      <c r="IC185" s="200"/>
      <c r="ID185" s="200"/>
      <c r="IE185" s="200"/>
      <c r="IF185" s="200"/>
      <c r="IG185" s="200"/>
      <c r="IH185" s="200"/>
      <c r="II185" s="200"/>
      <c r="IJ185" s="200"/>
      <c r="IK185" s="200"/>
      <c r="IL185" s="200"/>
      <c r="IM185" s="200"/>
      <c r="IN185" s="200"/>
      <c r="IO185" s="200"/>
      <c r="IP185" s="200"/>
      <c r="IQ185" s="200"/>
      <c r="IR185" s="200"/>
      <c r="IS185" s="200"/>
      <c r="IT185" s="200"/>
      <c r="IU185" s="200"/>
      <c r="IV185" s="200"/>
      <c r="IW185" s="200"/>
      <c r="IX185" s="200"/>
      <c r="IY185" s="200"/>
      <c r="IZ185" s="200"/>
      <c r="JA185" s="200"/>
    </row>
    <row r="186" spans="1:261" x14ac:dyDescent="0.2">
      <c r="A186" s="180" t="s">
        <v>275</v>
      </c>
      <c r="B186" s="181" t="s">
        <v>276</v>
      </c>
      <c r="C186" s="181" t="s">
        <v>279</v>
      </c>
      <c r="D186" s="181"/>
      <c r="E186" s="182"/>
      <c r="F186" s="183" t="s">
        <v>105</v>
      </c>
      <c r="G186" s="182" t="s">
        <v>41</v>
      </c>
      <c r="H186" s="182" t="s">
        <v>280</v>
      </c>
      <c r="I186" s="182" t="s">
        <v>7</v>
      </c>
      <c r="J186" s="181">
        <v>1</v>
      </c>
      <c r="K186" s="184">
        <v>0.65</v>
      </c>
      <c r="L186" s="194"/>
      <c r="M186" s="194"/>
      <c r="N186" s="200"/>
      <c r="O186" s="194">
        <v>92.25</v>
      </c>
      <c r="P186" s="203">
        <f t="shared" si="2"/>
        <v>59.962499999999999</v>
      </c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00"/>
      <c r="AG186" s="200"/>
      <c r="AH186" s="200"/>
      <c r="AI186" s="200"/>
      <c r="AJ186" s="200"/>
      <c r="AK186" s="200"/>
      <c r="AL186" s="200"/>
      <c r="AM186" s="200"/>
      <c r="AN186" s="200"/>
      <c r="AO186" s="200"/>
      <c r="AP186" s="200"/>
      <c r="AQ186" s="200"/>
      <c r="AR186" s="200"/>
      <c r="AS186" s="200"/>
      <c r="AT186" s="200"/>
      <c r="AU186" s="200"/>
      <c r="AV186" s="200"/>
      <c r="AW186" s="200"/>
      <c r="AX186" s="200"/>
      <c r="AY186" s="200"/>
      <c r="AZ186" s="200"/>
      <c r="BA186" s="200"/>
      <c r="BB186" s="200"/>
      <c r="BC186" s="200"/>
      <c r="BD186" s="200"/>
      <c r="BE186" s="200"/>
      <c r="BF186" s="200"/>
      <c r="HI186" s="200"/>
      <c r="HJ186" s="200"/>
      <c r="HK186" s="200"/>
      <c r="HL186" s="200"/>
      <c r="HM186" s="200"/>
      <c r="HN186" s="200"/>
      <c r="HO186" s="200"/>
      <c r="HP186" s="200"/>
      <c r="HQ186" s="200"/>
      <c r="HR186" s="200"/>
      <c r="HS186" s="200"/>
      <c r="HT186" s="200"/>
      <c r="HU186" s="200"/>
      <c r="HV186" s="200"/>
      <c r="HW186" s="200"/>
      <c r="HX186" s="200"/>
      <c r="HY186" s="200"/>
      <c r="HZ186" s="200"/>
      <c r="IA186" s="200"/>
      <c r="IB186" s="200"/>
      <c r="IC186" s="200"/>
      <c r="ID186" s="200"/>
      <c r="IE186" s="200"/>
      <c r="IF186" s="200"/>
      <c r="IG186" s="200"/>
      <c r="IH186" s="200"/>
      <c r="II186" s="200"/>
      <c r="IJ186" s="200"/>
      <c r="IK186" s="200"/>
      <c r="IL186" s="200"/>
      <c r="IM186" s="200"/>
      <c r="IN186" s="200"/>
      <c r="IO186" s="200"/>
      <c r="IP186" s="200"/>
      <c r="IQ186" s="200"/>
      <c r="IR186" s="200"/>
      <c r="IS186" s="200"/>
      <c r="IT186" s="200"/>
      <c r="IU186" s="200"/>
      <c r="IV186" s="200"/>
      <c r="IW186" s="200"/>
      <c r="IX186" s="200"/>
      <c r="IY186" s="200"/>
      <c r="IZ186" s="200"/>
      <c r="JA186" s="200"/>
    </row>
    <row r="187" spans="1:261" x14ac:dyDescent="0.2">
      <c r="A187" s="180" t="s">
        <v>275</v>
      </c>
      <c r="B187" s="181" t="s">
        <v>278</v>
      </c>
      <c r="C187" s="181" t="s">
        <v>279</v>
      </c>
      <c r="D187" s="181"/>
      <c r="E187" s="182"/>
      <c r="F187" s="183" t="s">
        <v>93</v>
      </c>
      <c r="G187" s="182" t="s">
        <v>41</v>
      </c>
      <c r="H187" s="182" t="s">
        <v>280</v>
      </c>
      <c r="I187" s="182" t="s">
        <v>7</v>
      </c>
      <c r="J187" s="181">
        <v>1</v>
      </c>
      <c r="K187" s="184">
        <v>1.25</v>
      </c>
      <c r="L187" s="194"/>
      <c r="M187" s="194"/>
      <c r="N187" s="200"/>
      <c r="O187" s="194">
        <v>92.25</v>
      </c>
      <c r="P187" s="203">
        <f t="shared" si="2"/>
        <v>115.3125</v>
      </c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  <c r="AO187" s="200"/>
      <c r="AP187" s="200"/>
      <c r="AQ187" s="200"/>
      <c r="AR187" s="200"/>
      <c r="AS187" s="200"/>
      <c r="AT187" s="200"/>
      <c r="AU187" s="200"/>
      <c r="AV187" s="200"/>
      <c r="AW187" s="200"/>
      <c r="AX187" s="200"/>
      <c r="AY187" s="200"/>
      <c r="AZ187" s="200"/>
      <c r="BA187" s="200"/>
      <c r="BB187" s="200"/>
      <c r="BC187" s="200"/>
      <c r="BD187" s="200"/>
      <c r="BE187" s="200"/>
      <c r="BF187" s="200"/>
      <c r="HI187" s="200"/>
      <c r="HJ187" s="200"/>
      <c r="HK187" s="200"/>
      <c r="HL187" s="200"/>
      <c r="HM187" s="200"/>
      <c r="HN187" s="200"/>
      <c r="HO187" s="200"/>
      <c r="HP187" s="200"/>
      <c r="HQ187" s="200"/>
      <c r="HR187" s="200"/>
      <c r="HS187" s="200"/>
      <c r="HT187" s="200"/>
      <c r="HU187" s="200"/>
      <c r="HV187" s="200"/>
      <c r="HW187" s="200"/>
      <c r="HX187" s="200"/>
      <c r="HY187" s="200"/>
      <c r="HZ187" s="200"/>
      <c r="IA187" s="200"/>
      <c r="IB187" s="200"/>
      <c r="IC187" s="200"/>
      <c r="ID187" s="200"/>
      <c r="IE187" s="200"/>
      <c r="IF187" s="200"/>
      <c r="IG187" s="200"/>
      <c r="IH187" s="200"/>
      <c r="II187" s="200"/>
      <c r="IJ187" s="200"/>
      <c r="IK187" s="200"/>
      <c r="IL187" s="200"/>
      <c r="IM187" s="200"/>
      <c r="IN187" s="200"/>
      <c r="IO187" s="200"/>
      <c r="IP187" s="200"/>
      <c r="IQ187" s="200"/>
      <c r="IR187" s="200"/>
      <c r="IS187" s="200"/>
      <c r="IT187" s="200"/>
      <c r="IU187" s="200"/>
      <c r="IV187" s="200"/>
      <c r="IW187" s="200"/>
      <c r="IX187" s="200"/>
      <c r="IY187" s="200"/>
      <c r="IZ187" s="200"/>
      <c r="JA187" s="200"/>
    </row>
    <row r="188" spans="1:261" s="191" customFormat="1" x14ac:dyDescent="0.2">
      <c r="A188" s="180" t="s">
        <v>275</v>
      </c>
      <c r="B188" s="181" t="s">
        <v>278</v>
      </c>
      <c r="C188" s="181" t="s">
        <v>68</v>
      </c>
      <c r="D188" s="181"/>
      <c r="E188" s="182"/>
      <c r="F188" s="183" t="s">
        <v>93</v>
      </c>
      <c r="G188" s="182" t="s">
        <v>41</v>
      </c>
      <c r="H188" s="182" t="s">
        <v>280</v>
      </c>
      <c r="I188" s="182" t="s">
        <v>7</v>
      </c>
      <c r="J188" s="181">
        <v>1</v>
      </c>
      <c r="K188" s="184">
        <v>1.1000000000000001</v>
      </c>
      <c r="L188" s="194"/>
      <c r="M188" s="194"/>
      <c r="N188" s="200"/>
      <c r="O188" s="194">
        <v>92.25</v>
      </c>
      <c r="P188" s="203">
        <f t="shared" si="2"/>
        <v>101.47500000000001</v>
      </c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  <c r="AL188" s="200"/>
      <c r="AM188" s="200"/>
      <c r="AN188" s="200"/>
      <c r="AO188" s="200"/>
      <c r="AP188" s="200"/>
      <c r="AQ188" s="200"/>
      <c r="AR188" s="200"/>
      <c r="AS188" s="200"/>
      <c r="AT188" s="200"/>
      <c r="AU188" s="200"/>
      <c r="AV188" s="200"/>
      <c r="AW188" s="200"/>
      <c r="AX188" s="200"/>
      <c r="AY188" s="200"/>
      <c r="AZ188" s="200"/>
      <c r="BA188" s="200"/>
      <c r="BB188" s="200"/>
      <c r="BC188" s="200"/>
      <c r="BD188" s="200"/>
      <c r="BE188" s="200"/>
      <c r="BF188" s="200"/>
      <c r="BG188" s="200"/>
      <c r="BH188" s="200"/>
      <c r="BI188" s="200"/>
      <c r="BJ188" s="200"/>
      <c r="BK188" s="200"/>
      <c r="BL188" s="200"/>
      <c r="BM188" s="200"/>
      <c r="BN188" s="200"/>
      <c r="BO188" s="200"/>
      <c r="BP188" s="200"/>
      <c r="BQ188" s="200"/>
      <c r="BR188" s="200"/>
      <c r="BS188" s="200"/>
      <c r="BT188" s="200"/>
      <c r="BU188" s="200"/>
      <c r="BV188" s="200"/>
      <c r="BW188" s="200"/>
      <c r="BX188" s="200"/>
      <c r="BY188" s="200"/>
      <c r="BZ188" s="200"/>
      <c r="CA188" s="200"/>
      <c r="CB188" s="200"/>
      <c r="CC188" s="200"/>
      <c r="CD188" s="200"/>
      <c r="CE188" s="200"/>
      <c r="CF188" s="200"/>
      <c r="CG188" s="200"/>
      <c r="CH188" s="200"/>
      <c r="CI188" s="200"/>
      <c r="CJ188" s="200"/>
      <c r="CK188" s="200"/>
      <c r="CL188" s="200"/>
      <c r="CM188" s="200"/>
      <c r="CN188" s="200"/>
      <c r="CO188" s="200"/>
      <c r="CP188" s="200"/>
      <c r="CQ188" s="200"/>
      <c r="CR188" s="200"/>
      <c r="CS188" s="200"/>
      <c r="CT188" s="200"/>
      <c r="CU188" s="200"/>
      <c r="CV188" s="200"/>
      <c r="CW188" s="200"/>
      <c r="CX188" s="200"/>
      <c r="CY188" s="200"/>
      <c r="CZ188" s="200"/>
      <c r="DA188" s="200"/>
      <c r="DB188" s="200"/>
      <c r="DC188" s="200"/>
      <c r="DD188" s="200"/>
      <c r="DE188" s="200"/>
      <c r="DF188" s="200"/>
      <c r="DG188" s="200"/>
      <c r="DH188" s="200"/>
      <c r="DI188" s="200"/>
      <c r="DJ188" s="200"/>
      <c r="DK188" s="200"/>
      <c r="DL188" s="200"/>
      <c r="DM188" s="200"/>
      <c r="DN188" s="200"/>
      <c r="DO188" s="200"/>
      <c r="DP188" s="200"/>
      <c r="DQ188" s="200"/>
      <c r="DR188" s="200"/>
      <c r="DS188" s="200"/>
      <c r="DT188" s="200"/>
      <c r="DU188" s="200"/>
      <c r="DV188" s="200"/>
      <c r="DW188" s="200"/>
      <c r="DX188" s="200"/>
      <c r="DY188" s="200"/>
      <c r="DZ188" s="200"/>
      <c r="EA188" s="200"/>
      <c r="EB188" s="200"/>
      <c r="EC188" s="200"/>
      <c r="ED188" s="200"/>
      <c r="EE188" s="200"/>
      <c r="EF188" s="200"/>
      <c r="EG188" s="200"/>
      <c r="EH188" s="200"/>
      <c r="EI188" s="200"/>
      <c r="EJ188" s="200"/>
      <c r="EK188" s="200"/>
      <c r="EL188" s="200"/>
      <c r="EM188" s="200"/>
      <c r="EN188" s="200"/>
      <c r="EO188" s="200"/>
      <c r="EP188" s="200"/>
      <c r="EQ188" s="200"/>
      <c r="ER188" s="200"/>
      <c r="ES188" s="200"/>
      <c r="ET188" s="200"/>
      <c r="EU188" s="200"/>
      <c r="EV188" s="200"/>
      <c r="EW188" s="200"/>
      <c r="EX188" s="200"/>
      <c r="EY188" s="200"/>
      <c r="EZ188" s="200"/>
      <c r="FA188" s="200"/>
      <c r="FB188" s="200"/>
      <c r="FC188" s="200"/>
      <c r="FD188" s="200"/>
      <c r="FE188" s="200"/>
      <c r="FF188" s="200"/>
      <c r="FG188" s="200"/>
      <c r="FH188" s="200"/>
      <c r="FI188" s="200"/>
      <c r="FJ188" s="200"/>
      <c r="FK188" s="200"/>
      <c r="FL188" s="200"/>
      <c r="FM188" s="200"/>
      <c r="FN188" s="200"/>
      <c r="FO188" s="200"/>
      <c r="FP188" s="200"/>
      <c r="FQ188" s="200"/>
      <c r="FR188" s="200"/>
      <c r="FS188" s="200"/>
      <c r="FT188" s="200"/>
      <c r="FU188" s="200"/>
      <c r="FV188" s="200"/>
      <c r="FW188" s="200"/>
      <c r="FX188" s="200"/>
      <c r="FY188" s="200"/>
      <c r="FZ188" s="200"/>
      <c r="GA188" s="200"/>
      <c r="GB188" s="200"/>
      <c r="GC188" s="200"/>
      <c r="GD188" s="200"/>
      <c r="GE188" s="200"/>
      <c r="GF188" s="200"/>
      <c r="GG188" s="200"/>
      <c r="GH188" s="200"/>
      <c r="GI188" s="200"/>
      <c r="GJ188" s="200"/>
      <c r="GK188" s="200"/>
      <c r="GL188" s="200"/>
      <c r="GM188" s="200"/>
      <c r="GN188" s="200"/>
      <c r="GO188" s="200"/>
      <c r="GP188" s="200"/>
      <c r="GQ188" s="200"/>
      <c r="GR188" s="200"/>
      <c r="GS188" s="200"/>
      <c r="GT188" s="200"/>
      <c r="GU188" s="200"/>
      <c r="GV188" s="200"/>
      <c r="GW188" s="200"/>
      <c r="GX188" s="200"/>
      <c r="GY188" s="200"/>
      <c r="GZ188" s="200"/>
      <c r="HA188" s="200"/>
      <c r="HB188" s="200"/>
      <c r="HC188" s="200"/>
      <c r="HD188" s="200"/>
      <c r="HE188" s="200"/>
      <c r="HF188" s="200"/>
      <c r="HG188" s="200"/>
      <c r="HH188" s="200"/>
      <c r="HI188" s="200"/>
      <c r="HJ188" s="200"/>
      <c r="HK188" s="200"/>
      <c r="HL188" s="200"/>
      <c r="HM188" s="200"/>
      <c r="HN188" s="200"/>
      <c r="HO188" s="200"/>
      <c r="HP188" s="200"/>
      <c r="HQ188" s="200"/>
      <c r="HR188" s="200"/>
      <c r="HS188" s="200"/>
      <c r="HT188" s="200"/>
      <c r="HU188" s="200"/>
      <c r="HV188" s="200"/>
      <c r="HW188" s="200"/>
      <c r="HX188" s="200"/>
      <c r="HY188" s="200"/>
      <c r="HZ188" s="200"/>
      <c r="IA188" s="200"/>
      <c r="IB188" s="200"/>
      <c r="IC188" s="200"/>
      <c r="ID188" s="200"/>
      <c r="IE188" s="200"/>
      <c r="IF188" s="200"/>
      <c r="IG188" s="200"/>
      <c r="IH188" s="200"/>
      <c r="II188" s="200"/>
      <c r="IJ188" s="200"/>
      <c r="IK188" s="200"/>
      <c r="IL188" s="200"/>
      <c r="IM188" s="200"/>
      <c r="IN188" s="200"/>
      <c r="IO188" s="200"/>
      <c r="IP188" s="200"/>
      <c r="IQ188" s="200"/>
      <c r="IR188" s="200"/>
      <c r="IS188" s="200"/>
      <c r="IT188" s="200"/>
      <c r="IU188" s="200"/>
      <c r="IV188" s="200"/>
      <c r="IW188" s="200"/>
      <c r="IX188" s="200"/>
      <c r="IY188" s="200"/>
      <c r="IZ188" s="200"/>
      <c r="JA188" s="200"/>
    </row>
    <row r="189" spans="1:261" x14ac:dyDescent="0.2">
      <c r="A189" s="180" t="s">
        <v>275</v>
      </c>
      <c r="B189" s="181" t="s">
        <v>278</v>
      </c>
      <c r="C189" s="181" t="s">
        <v>1055</v>
      </c>
      <c r="D189" s="181"/>
      <c r="E189" s="182"/>
      <c r="F189" s="183" t="s">
        <v>93</v>
      </c>
      <c r="G189" s="182" t="s">
        <v>41</v>
      </c>
      <c r="H189" s="182" t="s">
        <v>280</v>
      </c>
      <c r="I189" s="182" t="s">
        <v>7</v>
      </c>
      <c r="J189" s="181">
        <v>1</v>
      </c>
      <c r="K189" s="184">
        <v>0.75</v>
      </c>
      <c r="L189" s="194"/>
      <c r="M189" s="194"/>
      <c r="N189" s="200"/>
      <c r="O189" s="194">
        <v>92.25</v>
      </c>
      <c r="P189" s="203">
        <f t="shared" si="2"/>
        <v>69.1875</v>
      </c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00"/>
      <c r="AG189" s="200"/>
      <c r="AH189" s="200"/>
      <c r="AI189" s="200"/>
      <c r="AJ189" s="200"/>
      <c r="AK189" s="200"/>
      <c r="AL189" s="200"/>
      <c r="AM189" s="200"/>
      <c r="AN189" s="200"/>
      <c r="AO189" s="200"/>
      <c r="AP189" s="200"/>
      <c r="AQ189" s="200"/>
      <c r="AR189" s="200"/>
      <c r="AS189" s="200"/>
      <c r="AT189" s="200"/>
      <c r="AU189" s="200"/>
      <c r="AV189" s="200"/>
      <c r="AW189" s="200"/>
      <c r="AX189" s="200"/>
      <c r="AY189" s="200"/>
      <c r="AZ189" s="200"/>
      <c r="BA189" s="200"/>
      <c r="BB189" s="200"/>
      <c r="BC189" s="200"/>
      <c r="BD189" s="200"/>
      <c r="BE189" s="200"/>
      <c r="BF189" s="200"/>
      <c r="BG189" s="200"/>
      <c r="BH189" s="200"/>
      <c r="BI189" s="200"/>
      <c r="BJ189" s="200"/>
      <c r="BK189" s="200"/>
      <c r="BL189" s="200"/>
      <c r="BM189" s="200"/>
      <c r="BN189" s="200"/>
      <c r="BO189" s="200"/>
      <c r="BP189" s="200"/>
      <c r="BQ189" s="200"/>
      <c r="BR189" s="200"/>
      <c r="BS189" s="200"/>
      <c r="BT189" s="200"/>
      <c r="BU189" s="200"/>
      <c r="BV189" s="200"/>
      <c r="BW189" s="200"/>
      <c r="BX189" s="200"/>
      <c r="BY189" s="200"/>
      <c r="BZ189" s="200"/>
      <c r="CA189" s="200"/>
      <c r="CB189" s="200"/>
      <c r="CC189" s="200"/>
      <c r="CD189" s="200"/>
      <c r="CE189" s="200"/>
      <c r="CF189" s="200"/>
      <c r="CG189" s="200"/>
      <c r="CH189" s="200"/>
      <c r="CI189" s="200"/>
      <c r="CJ189" s="200"/>
      <c r="CK189" s="200"/>
      <c r="CL189" s="200"/>
      <c r="CM189" s="200"/>
      <c r="CN189" s="200"/>
      <c r="CO189" s="200"/>
      <c r="CP189" s="200"/>
      <c r="CQ189" s="200"/>
      <c r="CR189" s="200"/>
      <c r="CS189" s="200"/>
      <c r="CT189" s="200"/>
      <c r="CU189" s="200"/>
      <c r="CV189" s="200"/>
      <c r="CW189" s="200"/>
      <c r="CX189" s="200"/>
      <c r="CY189" s="200"/>
      <c r="CZ189" s="200"/>
      <c r="DA189" s="200"/>
      <c r="DB189" s="200"/>
      <c r="DC189" s="200"/>
      <c r="DD189" s="200"/>
      <c r="DE189" s="200"/>
      <c r="DF189" s="200"/>
      <c r="DG189" s="200"/>
      <c r="DH189" s="200"/>
      <c r="DI189" s="200"/>
      <c r="DJ189" s="200"/>
      <c r="DK189" s="200"/>
      <c r="DL189" s="200"/>
      <c r="DM189" s="200"/>
      <c r="DN189" s="200"/>
      <c r="DO189" s="200"/>
      <c r="DP189" s="200"/>
      <c r="DQ189" s="200"/>
      <c r="DR189" s="200"/>
      <c r="DS189" s="200"/>
      <c r="DT189" s="200"/>
      <c r="DU189" s="200"/>
      <c r="DV189" s="200"/>
      <c r="DW189" s="200"/>
      <c r="DX189" s="200"/>
      <c r="DY189" s="200"/>
      <c r="DZ189" s="200"/>
      <c r="EA189" s="200"/>
      <c r="EB189" s="200"/>
      <c r="EC189" s="200"/>
      <c r="ED189" s="200"/>
      <c r="EE189" s="200"/>
      <c r="EF189" s="200"/>
      <c r="EG189" s="200"/>
      <c r="EH189" s="200"/>
      <c r="EI189" s="200"/>
      <c r="EJ189" s="200"/>
      <c r="EK189" s="200"/>
      <c r="EL189" s="200"/>
      <c r="EM189" s="200"/>
      <c r="EN189" s="200"/>
      <c r="EO189" s="200"/>
      <c r="EP189" s="200"/>
      <c r="EQ189" s="200"/>
      <c r="ER189" s="200"/>
      <c r="ES189" s="200"/>
      <c r="ET189" s="200"/>
      <c r="EU189" s="200"/>
      <c r="EV189" s="200"/>
      <c r="EW189" s="200"/>
      <c r="EX189" s="200"/>
      <c r="EY189" s="200"/>
      <c r="EZ189" s="200"/>
      <c r="FA189" s="200"/>
      <c r="FB189" s="200"/>
      <c r="FC189" s="200"/>
      <c r="FD189" s="200"/>
      <c r="FE189" s="200"/>
      <c r="FF189" s="200"/>
      <c r="FG189" s="200"/>
      <c r="FH189" s="200"/>
      <c r="FI189" s="200"/>
      <c r="FJ189" s="200"/>
      <c r="FK189" s="200"/>
      <c r="FL189" s="200"/>
      <c r="FM189" s="200"/>
      <c r="FN189" s="200"/>
      <c r="FO189" s="200"/>
      <c r="FP189" s="200"/>
      <c r="FQ189" s="200"/>
      <c r="FR189" s="200"/>
      <c r="FS189" s="200"/>
      <c r="FT189" s="200"/>
      <c r="FU189" s="200"/>
      <c r="FV189" s="200"/>
      <c r="FW189" s="200"/>
      <c r="FX189" s="200"/>
      <c r="FY189" s="200"/>
      <c r="FZ189" s="200"/>
      <c r="GA189" s="200"/>
      <c r="GB189" s="200"/>
      <c r="GC189" s="200"/>
      <c r="GD189" s="200"/>
      <c r="GE189" s="200"/>
      <c r="GF189" s="200"/>
      <c r="GG189" s="200"/>
      <c r="GH189" s="200"/>
      <c r="GI189" s="200"/>
      <c r="GJ189" s="200"/>
      <c r="GK189" s="200"/>
      <c r="GL189" s="200"/>
      <c r="GM189" s="200"/>
      <c r="GN189" s="200"/>
      <c r="GO189" s="200"/>
      <c r="GP189" s="200"/>
      <c r="GQ189" s="200"/>
      <c r="GR189" s="200"/>
      <c r="GS189" s="200"/>
      <c r="GT189" s="200"/>
      <c r="GU189" s="200"/>
      <c r="GV189" s="200"/>
      <c r="GW189" s="200"/>
      <c r="GX189" s="200"/>
      <c r="GY189" s="200"/>
      <c r="GZ189" s="200"/>
      <c r="HA189" s="200"/>
      <c r="HB189" s="200"/>
      <c r="HC189" s="200"/>
      <c r="HD189" s="200"/>
      <c r="HE189" s="200"/>
      <c r="HF189" s="200"/>
      <c r="HG189" s="200"/>
      <c r="HH189" s="200"/>
      <c r="HI189" s="200"/>
      <c r="HJ189" s="200"/>
      <c r="HK189" s="200"/>
      <c r="HL189" s="200"/>
      <c r="HM189" s="200"/>
      <c r="HN189" s="200"/>
      <c r="HO189" s="200"/>
      <c r="HP189" s="200"/>
      <c r="HQ189" s="200"/>
      <c r="HR189" s="200"/>
      <c r="HS189" s="200"/>
      <c r="HT189" s="200"/>
      <c r="HU189" s="200"/>
      <c r="HV189" s="200"/>
      <c r="HW189" s="200"/>
      <c r="HX189" s="200"/>
      <c r="HY189" s="200"/>
      <c r="HZ189" s="200"/>
      <c r="IA189" s="200"/>
      <c r="IB189" s="200"/>
      <c r="IC189" s="200"/>
      <c r="ID189" s="200"/>
      <c r="IE189" s="200"/>
      <c r="IF189" s="200"/>
      <c r="IG189" s="200"/>
      <c r="IH189" s="200"/>
      <c r="II189" s="200"/>
      <c r="IJ189" s="200"/>
      <c r="IK189" s="200"/>
      <c r="IL189" s="200"/>
      <c r="IM189" s="200"/>
      <c r="IN189" s="200"/>
      <c r="IO189" s="200"/>
      <c r="IP189" s="200"/>
      <c r="IQ189" s="200"/>
      <c r="IR189" s="200"/>
      <c r="IS189" s="200"/>
      <c r="IT189" s="200"/>
      <c r="IU189" s="200"/>
      <c r="IV189" s="200"/>
      <c r="IW189" s="200"/>
      <c r="IX189" s="200"/>
      <c r="IY189" s="200"/>
      <c r="IZ189" s="200"/>
      <c r="JA189" s="200"/>
    </row>
    <row r="190" spans="1:261" x14ac:dyDescent="0.2">
      <c r="A190" s="180" t="s">
        <v>275</v>
      </c>
      <c r="B190" s="181" t="s">
        <v>278</v>
      </c>
      <c r="C190" s="181" t="s">
        <v>101</v>
      </c>
      <c r="D190" s="181"/>
      <c r="E190" s="182" t="s">
        <v>282</v>
      </c>
      <c r="F190" s="183" t="s">
        <v>93</v>
      </c>
      <c r="G190" s="182">
        <v>104431</v>
      </c>
      <c r="H190" s="182" t="s">
        <v>283</v>
      </c>
      <c r="I190" s="182" t="s">
        <v>7</v>
      </c>
      <c r="J190" s="181">
        <v>1</v>
      </c>
      <c r="K190" s="184">
        <v>0.25</v>
      </c>
      <c r="L190" s="194"/>
      <c r="M190" s="194"/>
      <c r="N190" s="200"/>
      <c r="O190" s="194">
        <v>92.25</v>
      </c>
      <c r="P190" s="203">
        <f t="shared" si="2"/>
        <v>23.0625</v>
      </c>
      <c r="Q190" s="200"/>
      <c r="R190" s="200"/>
      <c r="S190" s="200"/>
      <c r="T190" s="200"/>
      <c r="U190" s="200"/>
      <c r="V190" s="200"/>
      <c r="W190" s="200"/>
      <c r="X190" s="200"/>
      <c r="Y190" s="200"/>
      <c r="Z190" s="200"/>
      <c r="AA190" s="200"/>
      <c r="AB190" s="200"/>
      <c r="AC190" s="200"/>
      <c r="AD190" s="200"/>
      <c r="AE190" s="200"/>
      <c r="AF190" s="200"/>
      <c r="AG190" s="200"/>
      <c r="AH190" s="200"/>
      <c r="AI190" s="200"/>
      <c r="AJ190" s="200"/>
      <c r="AK190" s="200"/>
      <c r="AL190" s="200"/>
      <c r="AM190" s="200"/>
      <c r="AN190" s="200"/>
      <c r="AO190" s="200"/>
      <c r="AP190" s="200"/>
      <c r="AQ190" s="200"/>
      <c r="AR190" s="200"/>
      <c r="AS190" s="200"/>
      <c r="AT190" s="200"/>
      <c r="AU190" s="200"/>
      <c r="AV190" s="200"/>
      <c r="AW190" s="200"/>
      <c r="AX190" s="200"/>
      <c r="AY190" s="200"/>
      <c r="AZ190" s="200"/>
      <c r="BA190" s="200"/>
      <c r="BB190" s="200"/>
      <c r="BC190" s="200"/>
      <c r="BD190" s="200"/>
      <c r="BE190" s="200"/>
      <c r="BF190" s="200"/>
      <c r="BG190" s="200"/>
      <c r="BH190" s="200"/>
      <c r="BI190" s="200"/>
      <c r="BJ190" s="200"/>
      <c r="BK190" s="200"/>
      <c r="BL190" s="200"/>
      <c r="BM190" s="200"/>
      <c r="BN190" s="200"/>
      <c r="BO190" s="200"/>
      <c r="BP190" s="200"/>
      <c r="BQ190" s="200"/>
      <c r="BR190" s="200"/>
      <c r="BS190" s="200"/>
      <c r="BT190" s="200"/>
      <c r="BU190" s="200"/>
      <c r="BV190" s="200"/>
      <c r="BW190" s="200"/>
      <c r="BX190" s="200"/>
      <c r="BY190" s="200"/>
      <c r="BZ190" s="200"/>
      <c r="CA190" s="200"/>
      <c r="CB190" s="200"/>
      <c r="CC190" s="200"/>
      <c r="CD190" s="200"/>
      <c r="CE190" s="200"/>
      <c r="CF190" s="200"/>
      <c r="CG190" s="200"/>
      <c r="CH190" s="200"/>
      <c r="CI190" s="200"/>
      <c r="CJ190" s="200"/>
      <c r="CK190" s="200"/>
      <c r="CL190" s="200"/>
      <c r="CM190" s="200"/>
      <c r="CN190" s="200"/>
      <c r="CO190" s="200"/>
      <c r="CP190" s="200"/>
      <c r="CQ190" s="200"/>
      <c r="CR190" s="200"/>
      <c r="CS190" s="200"/>
      <c r="CT190" s="200"/>
      <c r="CU190" s="200"/>
      <c r="CV190" s="200"/>
      <c r="CW190" s="200"/>
      <c r="CX190" s="200"/>
      <c r="CY190" s="200"/>
      <c r="CZ190" s="200"/>
      <c r="DA190" s="200"/>
      <c r="DB190" s="200"/>
      <c r="DC190" s="200"/>
      <c r="DD190" s="200"/>
      <c r="DE190" s="200"/>
      <c r="DF190" s="200"/>
      <c r="DG190" s="200"/>
      <c r="DH190" s="200"/>
      <c r="DI190" s="200"/>
      <c r="DJ190" s="200"/>
      <c r="DK190" s="200"/>
      <c r="DL190" s="200"/>
      <c r="DM190" s="200"/>
      <c r="DN190" s="200"/>
      <c r="DO190" s="200"/>
      <c r="DP190" s="200"/>
      <c r="DQ190" s="200"/>
      <c r="DR190" s="200"/>
      <c r="DS190" s="200"/>
      <c r="DT190" s="200"/>
      <c r="DU190" s="200"/>
      <c r="DV190" s="200"/>
      <c r="DW190" s="200"/>
      <c r="DX190" s="200"/>
      <c r="DY190" s="200"/>
      <c r="DZ190" s="200"/>
      <c r="EA190" s="200"/>
      <c r="EB190" s="200"/>
      <c r="EC190" s="200"/>
      <c r="ED190" s="200"/>
      <c r="EE190" s="200"/>
      <c r="EF190" s="200"/>
      <c r="EG190" s="200"/>
      <c r="EH190" s="200"/>
      <c r="EI190" s="200"/>
      <c r="EJ190" s="200"/>
      <c r="EK190" s="200"/>
      <c r="EL190" s="200"/>
      <c r="EM190" s="200"/>
      <c r="EN190" s="200"/>
      <c r="EO190" s="200"/>
      <c r="EP190" s="200"/>
      <c r="EQ190" s="200"/>
      <c r="ER190" s="200"/>
      <c r="ES190" s="200"/>
      <c r="ET190" s="200"/>
      <c r="EU190" s="200"/>
      <c r="EV190" s="200"/>
      <c r="EW190" s="200"/>
      <c r="EX190" s="200"/>
      <c r="EY190" s="200"/>
      <c r="EZ190" s="200"/>
      <c r="FA190" s="200"/>
      <c r="FB190" s="200"/>
      <c r="FC190" s="200"/>
      <c r="FD190" s="200"/>
      <c r="FE190" s="200"/>
      <c r="FF190" s="200"/>
      <c r="FG190" s="200"/>
      <c r="FH190" s="200"/>
      <c r="FI190" s="200"/>
      <c r="FJ190" s="200"/>
      <c r="FK190" s="200"/>
      <c r="FL190" s="200"/>
      <c r="FM190" s="200"/>
      <c r="FN190" s="200"/>
      <c r="FO190" s="200"/>
      <c r="FP190" s="200"/>
      <c r="FQ190" s="200"/>
      <c r="FR190" s="200"/>
      <c r="FS190" s="200"/>
      <c r="FT190" s="200"/>
      <c r="FU190" s="200"/>
      <c r="FV190" s="200"/>
      <c r="FW190" s="200"/>
      <c r="FX190" s="200"/>
      <c r="FY190" s="200"/>
      <c r="FZ190" s="200"/>
      <c r="GA190" s="200"/>
      <c r="GB190" s="200"/>
      <c r="GC190" s="200"/>
      <c r="GD190" s="200"/>
      <c r="GE190" s="200"/>
      <c r="GF190" s="200"/>
      <c r="GG190" s="200"/>
      <c r="GH190" s="200"/>
      <c r="GI190" s="200"/>
      <c r="GJ190" s="200"/>
      <c r="GK190" s="200"/>
      <c r="GL190" s="200"/>
      <c r="GM190" s="200"/>
      <c r="GN190" s="200"/>
      <c r="GO190" s="200"/>
      <c r="GP190" s="200"/>
      <c r="GQ190" s="200"/>
      <c r="GR190" s="200"/>
      <c r="GS190" s="200"/>
      <c r="GT190" s="200"/>
      <c r="GU190" s="200"/>
      <c r="GV190" s="200"/>
      <c r="GW190" s="200"/>
      <c r="GX190" s="200"/>
      <c r="GY190" s="200"/>
      <c r="GZ190" s="200"/>
      <c r="HA190" s="200"/>
      <c r="HB190" s="200"/>
      <c r="HC190" s="200"/>
      <c r="HD190" s="200"/>
      <c r="HE190" s="200"/>
      <c r="HF190" s="200"/>
      <c r="HG190" s="200"/>
      <c r="HH190" s="200"/>
      <c r="HI190" s="200"/>
      <c r="HJ190" s="200"/>
      <c r="HK190" s="200"/>
      <c r="HL190" s="200"/>
      <c r="HM190" s="200"/>
      <c r="HN190" s="200"/>
      <c r="HO190" s="200"/>
      <c r="HP190" s="200"/>
      <c r="HQ190" s="200"/>
      <c r="HR190" s="200"/>
      <c r="HS190" s="200"/>
      <c r="HT190" s="200"/>
      <c r="HU190" s="200"/>
      <c r="HV190" s="200"/>
      <c r="HW190" s="200"/>
      <c r="HX190" s="200"/>
      <c r="HY190" s="200"/>
      <c r="HZ190" s="200"/>
      <c r="IA190" s="200"/>
      <c r="IB190" s="200"/>
      <c r="IC190" s="200"/>
      <c r="ID190" s="200"/>
      <c r="IE190" s="200"/>
      <c r="IF190" s="200"/>
      <c r="IG190" s="200"/>
      <c r="IH190" s="200"/>
      <c r="II190" s="200"/>
      <c r="IJ190" s="200"/>
      <c r="IK190" s="200"/>
      <c r="IL190" s="200"/>
      <c r="IM190" s="200"/>
      <c r="IN190" s="200"/>
      <c r="IO190" s="200"/>
      <c r="IP190" s="200"/>
      <c r="IQ190" s="200"/>
      <c r="IR190" s="200"/>
      <c r="IS190" s="200"/>
      <c r="IT190" s="200"/>
      <c r="IU190" s="200"/>
      <c r="IV190" s="200"/>
      <c r="IW190" s="200"/>
      <c r="IX190" s="200"/>
      <c r="IY190" s="200"/>
      <c r="IZ190" s="200"/>
      <c r="JA190" s="200"/>
    </row>
    <row r="191" spans="1:261" x14ac:dyDescent="0.2">
      <c r="A191" s="180" t="s">
        <v>275</v>
      </c>
      <c r="B191" s="181" t="s">
        <v>278</v>
      </c>
      <c r="C191" s="181" t="s">
        <v>43</v>
      </c>
      <c r="D191" s="181"/>
      <c r="E191" s="182"/>
      <c r="F191" s="183" t="s">
        <v>93</v>
      </c>
      <c r="G191" s="182" t="s">
        <v>41</v>
      </c>
      <c r="H191" s="182" t="s">
        <v>280</v>
      </c>
      <c r="I191" s="182" t="s">
        <v>7</v>
      </c>
      <c r="J191" s="181">
        <v>1</v>
      </c>
      <c r="K191" s="184">
        <v>0.64</v>
      </c>
      <c r="L191" s="194"/>
      <c r="M191" s="194"/>
      <c r="N191" s="200"/>
      <c r="O191" s="194">
        <v>92.25</v>
      </c>
      <c r="P191" s="203">
        <f t="shared" si="2"/>
        <v>59.04</v>
      </c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  <c r="AA191" s="200"/>
      <c r="AB191" s="200"/>
      <c r="AC191" s="200"/>
      <c r="AD191" s="200"/>
      <c r="AE191" s="200"/>
      <c r="AF191" s="200"/>
      <c r="AG191" s="200"/>
      <c r="AH191" s="200"/>
      <c r="AI191" s="200"/>
      <c r="AJ191" s="200"/>
      <c r="AK191" s="200"/>
      <c r="AL191" s="200"/>
      <c r="AM191" s="200"/>
      <c r="AN191" s="200"/>
      <c r="AO191" s="200"/>
      <c r="AP191" s="200"/>
      <c r="AQ191" s="200"/>
      <c r="AR191" s="200"/>
      <c r="AS191" s="200"/>
      <c r="AT191" s="200"/>
      <c r="AU191" s="200"/>
      <c r="AV191" s="200"/>
      <c r="AW191" s="200"/>
      <c r="AX191" s="200"/>
      <c r="AY191" s="200"/>
      <c r="AZ191" s="200"/>
      <c r="BA191" s="200"/>
      <c r="BB191" s="200"/>
      <c r="BC191" s="200"/>
      <c r="BD191" s="200"/>
      <c r="BE191" s="200"/>
      <c r="BF191" s="200"/>
      <c r="BG191" s="200"/>
      <c r="BH191" s="200"/>
      <c r="BI191" s="200"/>
      <c r="BJ191" s="200"/>
      <c r="BK191" s="200"/>
      <c r="BL191" s="200"/>
      <c r="BM191" s="200"/>
      <c r="BN191" s="200"/>
      <c r="BO191" s="200"/>
      <c r="BP191" s="200"/>
      <c r="BQ191" s="200"/>
      <c r="BR191" s="200"/>
      <c r="BS191" s="200"/>
      <c r="BT191" s="200"/>
      <c r="BU191" s="200"/>
      <c r="BV191" s="200"/>
      <c r="BW191" s="200"/>
      <c r="BX191" s="200"/>
      <c r="BY191" s="200"/>
      <c r="BZ191" s="200"/>
      <c r="CA191" s="200"/>
      <c r="CB191" s="200"/>
      <c r="CC191" s="200"/>
      <c r="CD191" s="200"/>
      <c r="CE191" s="200"/>
      <c r="CF191" s="200"/>
      <c r="CG191" s="200"/>
      <c r="CH191" s="200"/>
      <c r="CI191" s="200"/>
      <c r="CJ191" s="200"/>
      <c r="CK191" s="200"/>
      <c r="CL191" s="200"/>
      <c r="CM191" s="200"/>
      <c r="CN191" s="200"/>
      <c r="CO191" s="200"/>
      <c r="CP191" s="200"/>
      <c r="CQ191" s="200"/>
      <c r="CR191" s="200"/>
      <c r="CS191" s="200"/>
      <c r="CT191" s="200"/>
      <c r="CU191" s="200"/>
      <c r="CV191" s="200"/>
      <c r="CW191" s="200"/>
      <c r="CX191" s="200"/>
      <c r="CY191" s="200"/>
      <c r="CZ191" s="200"/>
      <c r="DA191" s="200"/>
      <c r="DB191" s="200"/>
      <c r="DC191" s="200"/>
      <c r="DD191" s="200"/>
      <c r="DE191" s="200"/>
      <c r="DF191" s="200"/>
      <c r="DG191" s="200"/>
      <c r="DH191" s="200"/>
      <c r="DI191" s="200"/>
      <c r="DJ191" s="200"/>
      <c r="DK191" s="200"/>
      <c r="DL191" s="200"/>
      <c r="DM191" s="200"/>
      <c r="DN191" s="200"/>
      <c r="DO191" s="200"/>
      <c r="DP191" s="200"/>
      <c r="DQ191" s="200"/>
      <c r="DR191" s="200"/>
      <c r="DS191" s="200"/>
      <c r="DT191" s="200"/>
      <c r="DU191" s="200"/>
      <c r="DV191" s="200"/>
      <c r="DW191" s="200"/>
      <c r="DX191" s="200"/>
      <c r="DY191" s="200"/>
      <c r="DZ191" s="200"/>
      <c r="EA191" s="200"/>
      <c r="EB191" s="200"/>
      <c r="EC191" s="200"/>
      <c r="ED191" s="200"/>
      <c r="EE191" s="200"/>
      <c r="EF191" s="200"/>
      <c r="EG191" s="200"/>
      <c r="EH191" s="200"/>
      <c r="EI191" s="200"/>
      <c r="EJ191" s="200"/>
      <c r="EK191" s="200"/>
      <c r="EL191" s="200"/>
      <c r="EM191" s="200"/>
      <c r="EN191" s="200"/>
      <c r="EO191" s="200"/>
      <c r="EP191" s="200"/>
      <c r="EQ191" s="200"/>
      <c r="ER191" s="200"/>
      <c r="ES191" s="200"/>
      <c r="ET191" s="200"/>
      <c r="EU191" s="200"/>
      <c r="EV191" s="200"/>
      <c r="EW191" s="200"/>
      <c r="EX191" s="200"/>
      <c r="EY191" s="200"/>
      <c r="EZ191" s="200"/>
      <c r="FA191" s="200"/>
      <c r="FB191" s="200"/>
      <c r="FC191" s="200"/>
      <c r="FD191" s="200"/>
      <c r="FE191" s="200"/>
      <c r="FF191" s="200"/>
      <c r="FG191" s="200"/>
      <c r="FH191" s="200"/>
      <c r="FI191" s="200"/>
      <c r="FJ191" s="200"/>
      <c r="FK191" s="200"/>
      <c r="FL191" s="200"/>
      <c r="FM191" s="200"/>
      <c r="FN191" s="200"/>
      <c r="FO191" s="200"/>
      <c r="FP191" s="200"/>
      <c r="FQ191" s="200"/>
      <c r="FR191" s="200"/>
      <c r="FS191" s="200"/>
      <c r="FT191" s="200"/>
      <c r="FU191" s="200"/>
      <c r="FV191" s="200"/>
      <c r="FW191" s="200"/>
      <c r="FX191" s="200"/>
      <c r="FY191" s="200"/>
      <c r="FZ191" s="200"/>
      <c r="GA191" s="200"/>
      <c r="GB191" s="200"/>
      <c r="GC191" s="200"/>
      <c r="GD191" s="200"/>
      <c r="GE191" s="200"/>
      <c r="GF191" s="200"/>
      <c r="GG191" s="200"/>
      <c r="GH191" s="200"/>
      <c r="GI191" s="200"/>
      <c r="GJ191" s="200"/>
      <c r="GK191" s="200"/>
      <c r="GL191" s="200"/>
      <c r="GM191" s="200"/>
      <c r="GN191" s="200"/>
      <c r="GO191" s="200"/>
      <c r="GP191" s="200"/>
      <c r="GQ191" s="200"/>
      <c r="GR191" s="200"/>
      <c r="GS191" s="200"/>
      <c r="GT191" s="200"/>
      <c r="GU191" s="200"/>
      <c r="GV191" s="200"/>
      <c r="GW191" s="200"/>
      <c r="GX191" s="200"/>
      <c r="GY191" s="200"/>
      <c r="GZ191" s="200"/>
      <c r="HA191" s="200"/>
      <c r="HB191" s="200"/>
      <c r="HC191" s="200"/>
      <c r="HD191" s="200"/>
      <c r="HE191" s="200"/>
      <c r="HF191" s="200"/>
      <c r="HG191" s="200"/>
      <c r="HH191" s="200"/>
      <c r="HI191" s="200"/>
      <c r="HJ191" s="200"/>
      <c r="HK191" s="200"/>
      <c r="HL191" s="200"/>
      <c r="HM191" s="200"/>
      <c r="HN191" s="200"/>
      <c r="HO191" s="200"/>
      <c r="HP191" s="200"/>
      <c r="HQ191" s="200"/>
      <c r="HR191" s="200"/>
      <c r="HS191" s="200"/>
      <c r="HT191" s="200"/>
      <c r="HU191" s="200"/>
      <c r="HV191" s="200"/>
      <c r="HW191" s="200"/>
      <c r="HX191" s="200"/>
      <c r="HY191" s="200"/>
      <c r="HZ191" s="200"/>
      <c r="IA191" s="200"/>
      <c r="IB191" s="200"/>
      <c r="IC191" s="200"/>
      <c r="ID191" s="200"/>
      <c r="IE191" s="200"/>
      <c r="IF191" s="200"/>
      <c r="IG191" s="200"/>
      <c r="IH191" s="200"/>
      <c r="II191" s="200"/>
      <c r="IJ191" s="200"/>
      <c r="IK191" s="200"/>
      <c r="IL191" s="200"/>
      <c r="IM191" s="200"/>
      <c r="IN191" s="200"/>
      <c r="IO191" s="200"/>
      <c r="IP191" s="200"/>
      <c r="IQ191" s="200"/>
      <c r="IR191" s="200"/>
      <c r="IS191" s="200"/>
      <c r="IT191" s="200"/>
      <c r="IU191" s="200"/>
      <c r="IV191" s="200"/>
      <c r="IW191" s="200"/>
      <c r="IX191" s="200"/>
      <c r="IY191" s="200"/>
      <c r="IZ191" s="200"/>
      <c r="JA191" s="200"/>
    </row>
    <row r="192" spans="1:261" x14ac:dyDescent="0.2">
      <c r="A192" s="180" t="s">
        <v>275</v>
      </c>
      <c r="B192" s="181" t="s">
        <v>278</v>
      </c>
      <c r="C192" s="181" t="s">
        <v>10</v>
      </c>
      <c r="D192" s="181"/>
      <c r="E192" s="182"/>
      <c r="F192" s="183" t="s">
        <v>93</v>
      </c>
      <c r="G192" s="182" t="s">
        <v>41</v>
      </c>
      <c r="H192" s="182" t="s">
        <v>281</v>
      </c>
      <c r="I192" s="182" t="s">
        <v>7</v>
      </c>
      <c r="J192" s="181">
        <v>1</v>
      </c>
      <c r="K192" s="184">
        <v>1</v>
      </c>
      <c r="L192" s="194"/>
      <c r="M192" s="194"/>
      <c r="N192" s="200"/>
      <c r="O192" s="194">
        <v>92.25</v>
      </c>
      <c r="P192" s="203">
        <f t="shared" si="2"/>
        <v>92.25</v>
      </c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200"/>
      <c r="AC192" s="200"/>
      <c r="AD192" s="200"/>
      <c r="AE192" s="200"/>
      <c r="AF192" s="200"/>
      <c r="AG192" s="200"/>
      <c r="AH192" s="200"/>
      <c r="AI192" s="200"/>
      <c r="AJ192" s="200"/>
      <c r="AK192" s="200"/>
      <c r="AL192" s="200"/>
      <c r="AM192" s="200"/>
      <c r="AN192" s="200"/>
      <c r="AO192" s="200"/>
      <c r="AP192" s="200"/>
      <c r="AQ192" s="200"/>
      <c r="AR192" s="200"/>
      <c r="AS192" s="200"/>
      <c r="AT192" s="200"/>
      <c r="AU192" s="200"/>
      <c r="AV192" s="200"/>
      <c r="AW192" s="200"/>
      <c r="AX192" s="200"/>
      <c r="AY192" s="200"/>
      <c r="AZ192" s="200"/>
      <c r="BA192" s="200"/>
      <c r="BB192" s="200"/>
      <c r="BC192" s="200"/>
      <c r="BD192" s="200"/>
      <c r="BE192" s="200"/>
      <c r="BF192" s="200"/>
      <c r="BG192" s="200"/>
      <c r="BH192" s="200"/>
      <c r="BI192" s="200"/>
      <c r="BJ192" s="200"/>
      <c r="BK192" s="200"/>
      <c r="BL192" s="200"/>
      <c r="BM192" s="200"/>
      <c r="BN192" s="200"/>
      <c r="BO192" s="200"/>
      <c r="BP192" s="200"/>
      <c r="BQ192" s="200"/>
      <c r="BR192" s="200"/>
      <c r="BS192" s="200"/>
      <c r="BT192" s="200"/>
      <c r="BU192" s="200"/>
      <c r="BV192" s="200"/>
      <c r="BW192" s="200"/>
      <c r="BX192" s="200"/>
      <c r="BY192" s="200"/>
      <c r="BZ192" s="200"/>
      <c r="CA192" s="200"/>
      <c r="CB192" s="200"/>
      <c r="CC192" s="200"/>
      <c r="CD192" s="200"/>
      <c r="CE192" s="200"/>
      <c r="CF192" s="200"/>
      <c r="CG192" s="200"/>
      <c r="CH192" s="200"/>
      <c r="CI192" s="200"/>
      <c r="CJ192" s="200"/>
      <c r="CK192" s="200"/>
      <c r="CL192" s="200"/>
      <c r="CM192" s="200"/>
      <c r="CN192" s="200"/>
      <c r="CO192" s="200"/>
      <c r="CP192" s="200"/>
      <c r="CQ192" s="200"/>
      <c r="CR192" s="200"/>
      <c r="CS192" s="200"/>
      <c r="CT192" s="200"/>
      <c r="CU192" s="200"/>
      <c r="CV192" s="200"/>
      <c r="CW192" s="200"/>
      <c r="CX192" s="200"/>
      <c r="CY192" s="200"/>
      <c r="CZ192" s="200"/>
      <c r="DA192" s="200"/>
      <c r="DB192" s="200"/>
      <c r="DC192" s="200"/>
      <c r="DD192" s="200"/>
      <c r="DE192" s="200"/>
      <c r="DF192" s="200"/>
      <c r="DG192" s="200"/>
      <c r="DH192" s="200"/>
      <c r="DI192" s="200"/>
      <c r="DJ192" s="200"/>
      <c r="DK192" s="200"/>
      <c r="DL192" s="200"/>
      <c r="DM192" s="200"/>
      <c r="DN192" s="200"/>
      <c r="DO192" s="200"/>
      <c r="DP192" s="200"/>
      <c r="DQ192" s="200"/>
      <c r="DR192" s="200"/>
      <c r="DS192" s="200"/>
      <c r="DT192" s="200"/>
      <c r="DU192" s="200"/>
      <c r="DV192" s="200"/>
      <c r="DW192" s="200"/>
      <c r="DX192" s="200"/>
      <c r="DY192" s="200"/>
      <c r="DZ192" s="200"/>
      <c r="EA192" s="200"/>
      <c r="EB192" s="200"/>
      <c r="EC192" s="200"/>
      <c r="ED192" s="200"/>
      <c r="EE192" s="200"/>
      <c r="EF192" s="200"/>
      <c r="EG192" s="200"/>
      <c r="EH192" s="200"/>
      <c r="EI192" s="200"/>
      <c r="EJ192" s="200"/>
      <c r="EK192" s="200"/>
      <c r="EL192" s="200"/>
      <c r="EM192" s="200"/>
      <c r="EN192" s="200"/>
      <c r="EO192" s="200"/>
      <c r="EP192" s="200"/>
      <c r="EQ192" s="200"/>
      <c r="ER192" s="200"/>
      <c r="ES192" s="200"/>
      <c r="ET192" s="200"/>
      <c r="EU192" s="200"/>
      <c r="EV192" s="200"/>
      <c r="EW192" s="200"/>
      <c r="EX192" s="200"/>
      <c r="EY192" s="200"/>
      <c r="EZ192" s="200"/>
      <c r="FA192" s="200"/>
      <c r="FB192" s="200"/>
      <c r="FC192" s="200"/>
      <c r="FD192" s="200"/>
      <c r="FE192" s="200"/>
      <c r="FF192" s="200"/>
      <c r="FG192" s="200"/>
      <c r="FH192" s="200"/>
      <c r="FI192" s="200"/>
      <c r="FJ192" s="200"/>
      <c r="FK192" s="200"/>
      <c r="FL192" s="200"/>
      <c r="FM192" s="200"/>
      <c r="FN192" s="200"/>
      <c r="FO192" s="200"/>
      <c r="FP192" s="200"/>
      <c r="FQ192" s="200"/>
      <c r="FR192" s="200"/>
      <c r="FS192" s="200"/>
      <c r="FT192" s="200"/>
      <c r="FU192" s="200"/>
      <c r="FV192" s="200"/>
      <c r="FW192" s="200"/>
      <c r="FX192" s="200"/>
      <c r="FY192" s="200"/>
      <c r="FZ192" s="200"/>
      <c r="GA192" s="200"/>
      <c r="GB192" s="200"/>
      <c r="GC192" s="200"/>
      <c r="GD192" s="200"/>
      <c r="GE192" s="200"/>
      <c r="GF192" s="200"/>
      <c r="GG192" s="200"/>
      <c r="GH192" s="200"/>
      <c r="GI192" s="200"/>
      <c r="GJ192" s="200"/>
      <c r="GK192" s="200"/>
      <c r="GL192" s="200"/>
      <c r="GM192" s="200"/>
      <c r="GN192" s="200"/>
      <c r="GO192" s="200"/>
      <c r="GP192" s="200"/>
      <c r="GQ192" s="200"/>
      <c r="GR192" s="200"/>
      <c r="GS192" s="200"/>
      <c r="GT192" s="200"/>
      <c r="GU192" s="200"/>
      <c r="GV192" s="200"/>
      <c r="GW192" s="200"/>
      <c r="GX192" s="200"/>
      <c r="GY192" s="200"/>
      <c r="GZ192" s="200"/>
      <c r="HA192" s="200"/>
      <c r="HB192" s="200"/>
      <c r="HC192" s="200"/>
      <c r="HD192" s="200"/>
      <c r="HE192" s="200"/>
      <c r="HF192" s="200"/>
      <c r="HG192" s="200"/>
      <c r="HH192" s="200"/>
      <c r="HI192" s="200"/>
      <c r="HJ192" s="200"/>
      <c r="HK192" s="200"/>
      <c r="HL192" s="200"/>
      <c r="HM192" s="200"/>
      <c r="HN192" s="200"/>
      <c r="HO192" s="200"/>
      <c r="HP192" s="200"/>
      <c r="HQ192" s="200"/>
      <c r="HR192" s="200"/>
      <c r="HS192" s="200"/>
      <c r="HT192" s="200"/>
      <c r="HU192" s="200"/>
      <c r="HV192" s="200"/>
      <c r="HW192" s="200"/>
      <c r="HX192" s="200"/>
      <c r="HY192" s="200"/>
      <c r="HZ192" s="200"/>
      <c r="IA192" s="200"/>
      <c r="IB192" s="200"/>
      <c r="IC192" s="200"/>
      <c r="ID192" s="200"/>
      <c r="IE192" s="200"/>
      <c r="IF192" s="200"/>
      <c r="IG192" s="200"/>
      <c r="IH192" s="200"/>
      <c r="II192" s="200"/>
      <c r="IJ192" s="200"/>
      <c r="IK192" s="200"/>
      <c r="IL192" s="200"/>
      <c r="IM192" s="200"/>
      <c r="IN192" s="200"/>
      <c r="IO192" s="200"/>
      <c r="IP192" s="200"/>
      <c r="IQ192" s="200"/>
      <c r="IR192" s="200"/>
      <c r="IS192" s="200"/>
      <c r="IT192" s="200"/>
      <c r="IU192" s="200"/>
      <c r="IV192" s="200"/>
      <c r="IW192" s="200"/>
      <c r="IX192" s="200"/>
      <c r="IY192" s="200"/>
      <c r="IZ192" s="200"/>
      <c r="JA192" s="200"/>
    </row>
    <row r="193" spans="1:261" x14ac:dyDescent="0.2">
      <c r="A193" s="180" t="s">
        <v>275</v>
      </c>
      <c r="B193" s="181" t="s">
        <v>278</v>
      </c>
      <c r="C193" s="181" t="s">
        <v>45</v>
      </c>
      <c r="D193" s="181"/>
      <c r="E193" s="182"/>
      <c r="F193" s="183" t="s">
        <v>93</v>
      </c>
      <c r="G193" s="182" t="s">
        <v>41</v>
      </c>
      <c r="H193" s="182" t="s">
        <v>280</v>
      </c>
      <c r="I193" s="182" t="s">
        <v>7</v>
      </c>
      <c r="J193" s="181">
        <v>1</v>
      </c>
      <c r="K193" s="184">
        <v>1.2</v>
      </c>
      <c r="L193" s="194"/>
      <c r="M193" s="194"/>
      <c r="N193" s="200"/>
      <c r="O193" s="194">
        <v>92.25</v>
      </c>
      <c r="P193" s="203">
        <f t="shared" si="2"/>
        <v>110.7</v>
      </c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200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  <c r="AO193" s="200"/>
      <c r="AP193" s="200"/>
      <c r="AQ193" s="200"/>
      <c r="AR193" s="200"/>
      <c r="AS193" s="200"/>
      <c r="AT193" s="200"/>
      <c r="AU193" s="200"/>
      <c r="AV193" s="200"/>
      <c r="AW193" s="200"/>
      <c r="AX193" s="200"/>
      <c r="AY193" s="200"/>
      <c r="AZ193" s="200"/>
      <c r="BA193" s="200"/>
      <c r="BB193" s="200"/>
      <c r="BC193" s="200"/>
      <c r="BD193" s="200"/>
      <c r="BE193" s="200"/>
      <c r="BF193" s="200"/>
      <c r="BG193" s="200"/>
      <c r="BH193" s="200"/>
      <c r="BI193" s="200"/>
      <c r="BJ193" s="200"/>
      <c r="BK193" s="200"/>
      <c r="BL193" s="200"/>
      <c r="BM193" s="200"/>
      <c r="BN193" s="200"/>
      <c r="BO193" s="200"/>
      <c r="BP193" s="200"/>
      <c r="BQ193" s="200"/>
      <c r="BR193" s="200"/>
      <c r="BS193" s="200"/>
      <c r="BT193" s="200"/>
      <c r="BU193" s="200"/>
      <c r="BV193" s="200"/>
      <c r="BW193" s="200"/>
      <c r="BX193" s="200"/>
      <c r="BY193" s="200"/>
      <c r="BZ193" s="200"/>
      <c r="CA193" s="200"/>
      <c r="CB193" s="200"/>
      <c r="CC193" s="200"/>
      <c r="CD193" s="200"/>
      <c r="CE193" s="200"/>
      <c r="CF193" s="200"/>
      <c r="CG193" s="200"/>
      <c r="CH193" s="200"/>
      <c r="CI193" s="200"/>
      <c r="CJ193" s="200"/>
      <c r="CK193" s="200"/>
      <c r="CL193" s="200"/>
      <c r="CM193" s="200"/>
      <c r="CN193" s="200"/>
      <c r="CO193" s="200"/>
      <c r="CP193" s="200"/>
      <c r="CQ193" s="200"/>
      <c r="CR193" s="200"/>
      <c r="CS193" s="200"/>
      <c r="CT193" s="200"/>
      <c r="CU193" s="200"/>
      <c r="CV193" s="200"/>
      <c r="CW193" s="200"/>
      <c r="CX193" s="200"/>
      <c r="CY193" s="200"/>
      <c r="CZ193" s="200"/>
      <c r="DA193" s="200"/>
      <c r="DB193" s="200"/>
      <c r="DC193" s="200"/>
      <c r="DD193" s="200"/>
      <c r="DE193" s="200"/>
      <c r="DF193" s="200"/>
      <c r="DG193" s="200"/>
      <c r="DH193" s="200"/>
      <c r="DI193" s="200"/>
      <c r="DJ193" s="200"/>
      <c r="DK193" s="200"/>
      <c r="DL193" s="200"/>
      <c r="DM193" s="200"/>
      <c r="DN193" s="200"/>
      <c r="DO193" s="200"/>
      <c r="DP193" s="200"/>
      <c r="DQ193" s="200"/>
      <c r="DR193" s="200"/>
      <c r="DS193" s="200"/>
      <c r="DT193" s="200"/>
      <c r="DU193" s="200"/>
      <c r="DV193" s="200"/>
      <c r="DW193" s="200"/>
      <c r="DX193" s="200"/>
      <c r="DY193" s="200"/>
      <c r="DZ193" s="200"/>
      <c r="EA193" s="200"/>
      <c r="EB193" s="200"/>
      <c r="EC193" s="200"/>
      <c r="ED193" s="200"/>
      <c r="EE193" s="200"/>
      <c r="EF193" s="200"/>
      <c r="EG193" s="200"/>
      <c r="EH193" s="200"/>
      <c r="EI193" s="200"/>
      <c r="EJ193" s="200"/>
      <c r="EK193" s="200"/>
      <c r="EL193" s="200"/>
      <c r="EM193" s="200"/>
      <c r="EN193" s="200"/>
      <c r="EO193" s="200"/>
      <c r="EP193" s="200"/>
      <c r="EQ193" s="200"/>
      <c r="ER193" s="200"/>
      <c r="ES193" s="200"/>
      <c r="ET193" s="200"/>
      <c r="EU193" s="200"/>
      <c r="EV193" s="200"/>
      <c r="EW193" s="200"/>
      <c r="EX193" s="200"/>
      <c r="EY193" s="200"/>
      <c r="EZ193" s="200"/>
      <c r="FA193" s="200"/>
      <c r="FB193" s="200"/>
      <c r="FC193" s="200"/>
      <c r="FD193" s="200"/>
      <c r="FE193" s="200"/>
      <c r="FF193" s="200"/>
      <c r="FG193" s="200"/>
      <c r="FH193" s="200"/>
      <c r="FI193" s="200"/>
      <c r="FJ193" s="200"/>
      <c r="FK193" s="200"/>
      <c r="FL193" s="200"/>
      <c r="FM193" s="200"/>
      <c r="FN193" s="200"/>
      <c r="FO193" s="200"/>
      <c r="FP193" s="200"/>
      <c r="FQ193" s="200"/>
      <c r="FR193" s="200"/>
      <c r="FS193" s="200"/>
      <c r="FT193" s="200"/>
      <c r="FU193" s="200"/>
      <c r="FV193" s="200"/>
      <c r="FW193" s="200"/>
      <c r="FX193" s="200"/>
      <c r="FY193" s="200"/>
      <c r="FZ193" s="200"/>
      <c r="GA193" s="200"/>
      <c r="GB193" s="200"/>
      <c r="GC193" s="200"/>
      <c r="GD193" s="200"/>
      <c r="GE193" s="200"/>
      <c r="GF193" s="200"/>
      <c r="GG193" s="200"/>
      <c r="GH193" s="200"/>
      <c r="GI193" s="200"/>
      <c r="GJ193" s="200"/>
      <c r="GK193" s="200"/>
      <c r="GL193" s="200"/>
      <c r="GM193" s="200"/>
      <c r="GN193" s="200"/>
      <c r="GO193" s="200"/>
      <c r="GP193" s="200"/>
      <c r="GQ193" s="200"/>
      <c r="GR193" s="200"/>
      <c r="GS193" s="200"/>
      <c r="GT193" s="200"/>
      <c r="GU193" s="200"/>
      <c r="GV193" s="200"/>
      <c r="GW193" s="200"/>
      <c r="GX193" s="200"/>
      <c r="GY193" s="200"/>
      <c r="GZ193" s="200"/>
      <c r="HA193" s="200"/>
      <c r="HB193" s="200"/>
      <c r="HC193" s="200"/>
      <c r="HD193" s="200"/>
      <c r="HE193" s="200"/>
      <c r="HF193" s="200"/>
      <c r="HG193" s="200"/>
      <c r="HH193" s="200"/>
      <c r="HI193" s="200"/>
      <c r="HJ193" s="200"/>
      <c r="HK193" s="200"/>
      <c r="HL193" s="200"/>
      <c r="HM193" s="200"/>
      <c r="HN193" s="200"/>
      <c r="HO193" s="200"/>
      <c r="HP193" s="200"/>
      <c r="HQ193" s="200"/>
      <c r="HR193" s="200"/>
      <c r="HS193" s="200"/>
      <c r="HT193" s="200"/>
      <c r="HU193" s="200"/>
      <c r="HV193" s="200"/>
      <c r="HW193" s="200"/>
      <c r="HX193" s="200"/>
      <c r="HY193" s="200"/>
      <c r="HZ193" s="200"/>
      <c r="IA193" s="200"/>
      <c r="IB193" s="200"/>
      <c r="IC193" s="200"/>
      <c r="ID193" s="200"/>
      <c r="IE193" s="200"/>
      <c r="IF193" s="200"/>
      <c r="IG193" s="200"/>
      <c r="IH193" s="200"/>
      <c r="II193" s="200"/>
      <c r="IJ193" s="200"/>
      <c r="IK193" s="200"/>
      <c r="IL193" s="200"/>
      <c r="IM193" s="200"/>
      <c r="IN193" s="200"/>
      <c r="IO193" s="200"/>
      <c r="IP193" s="200"/>
      <c r="IQ193" s="200"/>
      <c r="IR193" s="200"/>
      <c r="IS193" s="200"/>
      <c r="IT193" s="200"/>
      <c r="IU193" s="200"/>
      <c r="IV193" s="200"/>
      <c r="IW193" s="200"/>
      <c r="IX193" s="200"/>
      <c r="IY193" s="200"/>
      <c r="IZ193" s="200"/>
      <c r="JA193" s="200"/>
    </row>
    <row r="194" spans="1:261" x14ac:dyDescent="0.2">
      <c r="A194" s="180" t="s">
        <v>275</v>
      </c>
      <c r="B194" s="181" t="s">
        <v>278</v>
      </c>
      <c r="C194" s="181" t="s">
        <v>284</v>
      </c>
      <c r="D194" s="181"/>
      <c r="E194" s="182"/>
      <c r="F194" s="183" t="s">
        <v>93</v>
      </c>
      <c r="G194" s="182" t="s">
        <v>41</v>
      </c>
      <c r="H194" s="182"/>
      <c r="I194" s="182" t="s">
        <v>7</v>
      </c>
      <c r="J194" s="181">
        <v>1</v>
      </c>
      <c r="K194" s="184">
        <v>1.2</v>
      </c>
      <c r="L194" s="194"/>
      <c r="M194" s="194"/>
      <c r="N194" s="200"/>
      <c r="O194" s="194">
        <v>92.25</v>
      </c>
      <c r="P194" s="203">
        <f t="shared" si="2"/>
        <v>110.7</v>
      </c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200"/>
      <c r="AC194" s="200"/>
      <c r="AD194" s="200"/>
      <c r="AE194" s="200"/>
      <c r="AF194" s="200"/>
      <c r="AG194" s="200"/>
      <c r="AH194" s="200"/>
      <c r="AI194" s="200"/>
      <c r="AJ194" s="200"/>
      <c r="AK194" s="200"/>
      <c r="AL194" s="200"/>
      <c r="AM194" s="200"/>
      <c r="AN194" s="200"/>
      <c r="AO194" s="200"/>
      <c r="AP194" s="200"/>
      <c r="AQ194" s="200"/>
      <c r="AR194" s="200"/>
      <c r="AS194" s="200"/>
      <c r="AT194" s="200"/>
      <c r="AU194" s="200"/>
      <c r="AV194" s="200"/>
      <c r="AW194" s="200"/>
      <c r="AX194" s="200"/>
      <c r="AY194" s="200"/>
      <c r="AZ194" s="200"/>
      <c r="BA194" s="200"/>
      <c r="BB194" s="200"/>
      <c r="BC194" s="200"/>
      <c r="BD194" s="200"/>
      <c r="BE194" s="200"/>
      <c r="BF194" s="200"/>
      <c r="BG194" s="200"/>
      <c r="BH194" s="200"/>
      <c r="BI194" s="200"/>
      <c r="BJ194" s="200"/>
      <c r="BK194" s="200"/>
      <c r="BL194" s="200"/>
      <c r="BM194" s="200"/>
      <c r="BN194" s="200"/>
      <c r="BO194" s="200"/>
      <c r="BP194" s="200"/>
      <c r="BQ194" s="200"/>
      <c r="BR194" s="200"/>
      <c r="BS194" s="200"/>
      <c r="BT194" s="200"/>
      <c r="BU194" s="200"/>
      <c r="BV194" s="200"/>
      <c r="BW194" s="200"/>
      <c r="BX194" s="200"/>
      <c r="BY194" s="200"/>
      <c r="BZ194" s="200"/>
      <c r="CA194" s="200"/>
      <c r="CB194" s="200"/>
      <c r="CC194" s="200"/>
      <c r="CD194" s="200"/>
      <c r="CE194" s="200"/>
      <c r="CF194" s="200"/>
      <c r="CG194" s="200"/>
      <c r="CH194" s="200"/>
      <c r="CI194" s="200"/>
      <c r="CJ194" s="200"/>
      <c r="CK194" s="200"/>
      <c r="CL194" s="200"/>
      <c r="CM194" s="200"/>
      <c r="CN194" s="200"/>
      <c r="CO194" s="200"/>
      <c r="CP194" s="200"/>
      <c r="CQ194" s="200"/>
      <c r="CR194" s="200"/>
      <c r="CS194" s="200"/>
      <c r="CT194" s="200"/>
      <c r="CU194" s="200"/>
      <c r="CV194" s="200"/>
      <c r="CW194" s="200"/>
      <c r="CX194" s="200"/>
      <c r="CY194" s="200"/>
      <c r="CZ194" s="200"/>
      <c r="DA194" s="200"/>
      <c r="DB194" s="200"/>
      <c r="DC194" s="200"/>
      <c r="DD194" s="200"/>
      <c r="DE194" s="200"/>
      <c r="DF194" s="200"/>
      <c r="DG194" s="200"/>
      <c r="DH194" s="200"/>
      <c r="DI194" s="200"/>
      <c r="DJ194" s="200"/>
      <c r="DK194" s="200"/>
      <c r="DL194" s="200"/>
      <c r="DM194" s="200"/>
      <c r="DN194" s="200"/>
      <c r="DO194" s="200"/>
      <c r="DP194" s="200"/>
      <c r="DQ194" s="200"/>
      <c r="DR194" s="200"/>
      <c r="DS194" s="200"/>
      <c r="DT194" s="200"/>
      <c r="DU194" s="200"/>
      <c r="DV194" s="200"/>
      <c r="DW194" s="200"/>
      <c r="DX194" s="200"/>
      <c r="DY194" s="200"/>
      <c r="DZ194" s="200"/>
      <c r="EA194" s="200"/>
      <c r="EB194" s="200"/>
      <c r="EC194" s="200"/>
      <c r="ED194" s="200"/>
      <c r="EE194" s="200"/>
      <c r="EF194" s="200"/>
      <c r="EG194" s="200"/>
      <c r="EH194" s="200"/>
      <c r="EI194" s="200"/>
      <c r="EJ194" s="200"/>
      <c r="EK194" s="200"/>
      <c r="EL194" s="200"/>
      <c r="EM194" s="200"/>
      <c r="EN194" s="200"/>
      <c r="EO194" s="200"/>
      <c r="EP194" s="200"/>
      <c r="EQ194" s="200"/>
      <c r="ER194" s="200"/>
      <c r="ES194" s="200"/>
      <c r="ET194" s="200"/>
      <c r="EU194" s="200"/>
      <c r="EV194" s="200"/>
      <c r="EW194" s="200"/>
      <c r="EX194" s="200"/>
      <c r="EY194" s="200"/>
      <c r="EZ194" s="200"/>
      <c r="FA194" s="200"/>
      <c r="FB194" s="200"/>
      <c r="FC194" s="200"/>
      <c r="FD194" s="200"/>
      <c r="FE194" s="200"/>
      <c r="FF194" s="200"/>
      <c r="FG194" s="200"/>
      <c r="FH194" s="200"/>
      <c r="FI194" s="200"/>
      <c r="FJ194" s="200"/>
      <c r="FK194" s="200"/>
      <c r="FL194" s="200"/>
      <c r="FM194" s="200"/>
      <c r="FN194" s="200"/>
      <c r="FO194" s="200"/>
      <c r="FP194" s="200"/>
      <c r="FQ194" s="200"/>
      <c r="FR194" s="200"/>
      <c r="FS194" s="200"/>
      <c r="FT194" s="200"/>
      <c r="FU194" s="200"/>
      <c r="FV194" s="200"/>
      <c r="FW194" s="200"/>
      <c r="FX194" s="200"/>
      <c r="FY194" s="200"/>
      <c r="FZ194" s="200"/>
      <c r="GA194" s="200"/>
      <c r="GB194" s="200"/>
      <c r="GC194" s="200"/>
      <c r="GD194" s="200"/>
      <c r="GE194" s="200"/>
      <c r="GF194" s="200"/>
      <c r="GG194" s="200"/>
      <c r="GH194" s="200"/>
      <c r="GI194" s="200"/>
      <c r="GJ194" s="200"/>
      <c r="GK194" s="200"/>
      <c r="GL194" s="200"/>
      <c r="GM194" s="200"/>
      <c r="GN194" s="200"/>
      <c r="GO194" s="200"/>
      <c r="GP194" s="200"/>
      <c r="GQ194" s="200"/>
      <c r="GR194" s="200"/>
      <c r="GS194" s="200"/>
      <c r="GT194" s="200"/>
      <c r="GU194" s="200"/>
      <c r="GV194" s="200"/>
      <c r="GW194" s="200"/>
      <c r="GX194" s="200"/>
      <c r="GY194" s="200"/>
      <c r="GZ194" s="200"/>
      <c r="HA194" s="200"/>
      <c r="HB194" s="200"/>
      <c r="HC194" s="200"/>
      <c r="HD194" s="200"/>
      <c r="HE194" s="200"/>
      <c r="HF194" s="200"/>
      <c r="HG194" s="200"/>
      <c r="HH194" s="200"/>
      <c r="HI194" s="200"/>
      <c r="HJ194" s="200"/>
      <c r="HK194" s="200"/>
      <c r="HL194" s="200"/>
      <c r="HM194" s="200"/>
      <c r="HN194" s="200"/>
      <c r="HO194" s="200"/>
      <c r="HP194" s="200"/>
      <c r="HQ194" s="200"/>
      <c r="HR194" s="200"/>
      <c r="HS194" s="200"/>
      <c r="HT194" s="200"/>
      <c r="HU194" s="200"/>
      <c r="HV194" s="200"/>
      <c r="HW194" s="200"/>
      <c r="HX194" s="200"/>
      <c r="HY194" s="200"/>
      <c r="HZ194" s="200"/>
      <c r="IA194" s="200"/>
      <c r="IB194" s="200"/>
      <c r="IC194" s="200"/>
      <c r="ID194" s="200"/>
      <c r="IE194" s="200"/>
      <c r="IF194" s="200"/>
      <c r="IG194" s="200"/>
      <c r="IH194" s="200"/>
      <c r="II194" s="200"/>
      <c r="IJ194" s="200"/>
      <c r="IK194" s="200"/>
      <c r="IL194" s="200"/>
      <c r="IM194" s="200"/>
      <c r="IN194" s="200"/>
      <c r="IO194" s="200"/>
      <c r="IP194" s="200"/>
      <c r="IQ194" s="200"/>
      <c r="IR194" s="200"/>
      <c r="IS194" s="200"/>
      <c r="IT194" s="200"/>
      <c r="IU194" s="200"/>
      <c r="IV194" s="200"/>
      <c r="IW194" s="200"/>
      <c r="IX194" s="200"/>
      <c r="IY194" s="200"/>
      <c r="IZ194" s="200"/>
      <c r="JA194" s="200"/>
    </row>
    <row r="195" spans="1:261" x14ac:dyDescent="0.2">
      <c r="A195" s="180" t="s">
        <v>275</v>
      </c>
      <c r="B195" s="181" t="s">
        <v>278</v>
      </c>
      <c r="C195" s="181" t="s">
        <v>71</v>
      </c>
      <c r="D195" s="181"/>
      <c r="E195" s="182"/>
      <c r="F195" s="183" t="s">
        <v>93</v>
      </c>
      <c r="G195" s="182" t="s">
        <v>41</v>
      </c>
      <c r="H195" s="182" t="s">
        <v>281</v>
      </c>
      <c r="I195" s="182" t="s">
        <v>7</v>
      </c>
      <c r="J195" s="181">
        <v>1</v>
      </c>
      <c r="K195" s="184">
        <v>1.8</v>
      </c>
      <c r="L195" s="194"/>
      <c r="M195" s="194"/>
      <c r="N195" s="200"/>
      <c r="O195" s="194">
        <v>92.25</v>
      </c>
      <c r="P195" s="203">
        <f t="shared" si="2"/>
        <v>166.05</v>
      </c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  <c r="AA195" s="200"/>
      <c r="AB195" s="200"/>
      <c r="AC195" s="200"/>
      <c r="AD195" s="200"/>
      <c r="AE195" s="200"/>
      <c r="AF195" s="200"/>
      <c r="AG195" s="200"/>
      <c r="AH195" s="200"/>
      <c r="AI195" s="200"/>
      <c r="AJ195" s="200"/>
      <c r="AK195" s="200"/>
      <c r="AL195" s="200"/>
      <c r="AM195" s="200"/>
      <c r="AN195" s="200"/>
      <c r="AO195" s="200"/>
      <c r="AP195" s="200"/>
      <c r="AQ195" s="200"/>
      <c r="AR195" s="200"/>
      <c r="AS195" s="200"/>
      <c r="AT195" s="200"/>
      <c r="AU195" s="200"/>
      <c r="AV195" s="200"/>
      <c r="AW195" s="200"/>
      <c r="AX195" s="200"/>
      <c r="AY195" s="200"/>
      <c r="AZ195" s="200"/>
      <c r="BA195" s="200"/>
      <c r="BB195" s="200"/>
      <c r="BC195" s="200"/>
      <c r="BD195" s="200"/>
      <c r="BE195" s="200"/>
      <c r="BF195" s="200"/>
      <c r="BG195" s="200"/>
      <c r="BH195" s="200"/>
      <c r="BI195" s="200"/>
      <c r="BJ195" s="200"/>
      <c r="BK195" s="200"/>
      <c r="BL195" s="200"/>
      <c r="BM195" s="200"/>
      <c r="BN195" s="200"/>
      <c r="BO195" s="200"/>
      <c r="BP195" s="200"/>
      <c r="BQ195" s="200"/>
      <c r="BR195" s="200"/>
      <c r="BS195" s="200"/>
      <c r="BT195" s="200"/>
      <c r="BU195" s="200"/>
      <c r="BV195" s="200"/>
      <c r="BW195" s="200"/>
      <c r="BX195" s="200"/>
      <c r="BY195" s="200"/>
      <c r="BZ195" s="200"/>
      <c r="CA195" s="200"/>
      <c r="CB195" s="200"/>
      <c r="CC195" s="200"/>
      <c r="CD195" s="200"/>
      <c r="CE195" s="200"/>
      <c r="CF195" s="200"/>
      <c r="CG195" s="200"/>
      <c r="CH195" s="200"/>
      <c r="CI195" s="200"/>
      <c r="CJ195" s="200"/>
      <c r="CK195" s="200"/>
      <c r="CL195" s="200"/>
      <c r="CM195" s="200"/>
      <c r="CN195" s="200"/>
      <c r="CO195" s="200"/>
      <c r="CP195" s="200"/>
      <c r="CQ195" s="200"/>
      <c r="CR195" s="200"/>
      <c r="CS195" s="200"/>
      <c r="CT195" s="200"/>
      <c r="CU195" s="200"/>
      <c r="CV195" s="200"/>
      <c r="CW195" s="200"/>
      <c r="CX195" s="200"/>
      <c r="CY195" s="200"/>
      <c r="CZ195" s="200"/>
      <c r="DA195" s="200"/>
      <c r="DB195" s="200"/>
      <c r="DC195" s="200"/>
      <c r="DD195" s="200"/>
      <c r="DE195" s="200"/>
      <c r="DF195" s="200"/>
      <c r="DG195" s="200"/>
      <c r="DH195" s="200"/>
      <c r="DI195" s="200"/>
      <c r="DJ195" s="200"/>
      <c r="DK195" s="200"/>
      <c r="DL195" s="200"/>
      <c r="DM195" s="200"/>
      <c r="DN195" s="200"/>
      <c r="DO195" s="200"/>
      <c r="DP195" s="200"/>
      <c r="DQ195" s="200"/>
      <c r="DR195" s="200"/>
      <c r="DS195" s="200"/>
      <c r="DT195" s="200"/>
      <c r="DU195" s="200"/>
      <c r="DV195" s="200"/>
      <c r="DW195" s="200"/>
      <c r="DX195" s="200"/>
      <c r="DY195" s="200"/>
      <c r="DZ195" s="200"/>
      <c r="EA195" s="200"/>
      <c r="EB195" s="200"/>
      <c r="EC195" s="200"/>
      <c r="ED195" s="200"/>
      <c r="EE195" s="200"/>
      <c r="EF195" s="200"/>
      <c r="EG195" s="200"/>
      <c r="EH195" s="200"/>
      <c r="EI195" s="200"/>
      <c r="EJ195" s="200"/>
      <c r="EK195" s="200"/>
      <c r="EL195" s="200"/>
      <c r="EM195" s="200"/>
      <c r="EN195" s="200"/>
      <c r="EO195" s="200"/>
      <c r="EP195" s="200"/>
      <c r="EQ195" s="200"/>
      <c r="ER195" s="200"/>
      <c r="ES195" s="200"/>
      <c r="ET195" s="200"/>
      <c r="EU195" s="200"/>
      <c r="EV195" s="200"/>
      <c r="EW195" s="200"/>
      <c r="EX195" s="200"/>
      <c r="EY195" s="200"/>
      <c r="EZ195" s="200"/>
      <c r="FA195" s="200"/>
      <c r="FB195" s="200"/>
      <c r="FC195" s="200"/>
      <c r="FD195" s="200"/>
      <c r="FE195" s="200"/>
      <c r="FF195" s="200"/>
      <c r="FG195" s="200"/>
      <c r="FH195" s="200"/>
      <c r="FI195" s="200"/>
      <c r="FJ195" s="200"/>
      <c r="FK195" s="200"/>
      <c r="FL195" s="200"/>
      <c r="FM195" s="200"/>
      <c r="FN195" s="200"/>
      <c r="FO195" s="200"/>
      <c r="FP195" s="200"/>
      <c r="FQ195" s="200"/>
      <c r="FR195" s="200"/>
      <c r="FS195" s="200"/>
      <c r="FT195" s="200"/>
      <c r="FU195" s="200"/>
      <c r="FV195" s="200"/>
      <c r="FW195" s="200"/>
      <c r="FX195" s="200"/>
      <c r="FY195" s="200"/>
      <c r="FZ195" s="200"/>
      <c r="GA195" s="200"/>
      <c r="GB195" s="200"/>
      <c r="GC195" s="200"/>
      <c r="GD195" s="200"/>
      <c r="GE195" s="200"/>
      <c r="GF195" s="200"/>
      <c r="GG195" s="200"/>
      <c r="GH195" s="200"/>
      <c r="GI195" s="200"/>
      <c r="GJ195" s="200"/>
      <c r="GK195" s="200"/>
      <c r="GL195" s="200"/>
      <c r="GM195" s="200"/>
      <c r="GN195" s="200"/>
      <c r="GO195" s="200"/>
      <c r="GP195" s="200"/>
      <c r="GQ195" s="200"/>
      <c r="GR195" s="200"/>
      <c r="GS195" s="200"/>
      <c r="GT195" s="200"/>
      <c r="GU195" s="200"/>
      <c r="GV195" s="200"/>
      <c r="GW195" s="200"/>
      <c r="GX195" s="200"/>
      <c r="GY195" s="200"/>
      <c r="GZ195" s="200"/>
      <c r="HA195" s="200"/>
      <c r="HB195" s="200"/>
      <c r="HC195" s="200"/>
      <c r="HD195" s="200"/>
      <c r="HE195" s="200"/>
      <c r="HF195" s="200"/>
      <c r="HG195" s="200"/>
      <c r="HH195" s="200"/>
      <c r="HI195" s="200"/>
      <c r="HJ195" s="200"/>
      <c r="HK195" s="200"/>
      <c r="HL195" s="200"/>
      <c r="HM195" s="200"/>
      <c r="HN195" s="200"/>
      <c r="HO195" s="200"/>
      <c r="HP195" s="200"/>
      <c r="HQ195" s="200"/>
      <c r="HR195" s="200"/>
      <c r="HS195" s="200"/>
      <c r="HT195" s="200"/>
      <c r="HU195" s="200"/>
      <c r="HV195" s="200"/>
      <c r="HW195" s="200"/>
      <c r="HX195" s="200"/>
      <c r="HY195" s="200"/>
      <c r="HZ195" s="200"/>
      <c r="IA195" s="200"/>
      <c r="IB195" s="200"/>
      <c r="IC195" s="200"/>
      <c r="ID195" s="200"/>
      <c r="IE195" s="200"/>
      <c r="IF195" s="200"/>
      <c r="IG195" s="200"/>
      <c r="IH195" s="200"/>
      <c r="II195" s="200"/>
      <c r="IJ195" s="200"/>
      <c r="IK195" s="200"/>
      <c r="IL195" s="200"/>
      <c r="IM195" s="200"/>
      <c r="IN195" s="200"/>
      <c r="IO195" s="200"/>
      <c r="IP195" s="200"/>
      <c r="IQ195" s="200"/>
      <c r="IR195" s="200"/>
      <c r="IS195" s="200"/>
      <c r="IT195" s="200"/>
      <c r="IU195" s="200"/>
      <c r="IV195" s="200"/>
      <c r="IW195" s="200"/>
      <c r="IX195" s="200"/>
      <c r="IY195" s="200"/>
      <c r="IZ195" s="200"/>
      <c r="JA195" s="200"/>
    </row>
    <row r="196" spans="1:261" x14ac:dyDescent="0.2">
      <c r="A196" s="180" t="s">
        <v>275</v>
      </c>
      <c r="B196" s="181" t="s">
        <v>278</v>
      </c>
      <c r="C196" s="181" t="s">
        <v>1056</v>
      </c>
      <c r="D196" s="181"/>
      <c r="E196" s="182"/>
      <c r="F196" s="183" t="s">
        <v>93</v>
      </c>
      <c r="G196" s="182" t="s">
        <v>41</v>
      </c>
      <c r="H196" s="182" t="s">
        <v>280</v>
      </c>
      <c r="I196" s="182" t="s">
        <v>7</v>
      </c>
      <c r="J196" s="181">
        <v>1</v>
      </c>
      <c r="K196" s="184">
        <v>1.1000000000000001</v>
      </c>
      <c r="L196" s="194"/>
      <c r="M196" s="194"/>
      <c r="N196" s="200"/>
      <c r="O196" s="194">
        <v>92.25</v>
      </c>
      <c r="P196" s="203">
        <f t="shared" si="2"/>
        <v>101.47500000000001</v>
      </c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  <c r="AA196" s="200"/>
      <c r="AB196" s="200"/>
      <c r="AC196" s="200"/>
      <c r="AD196" s="200"/>
      <c r="AE196" s="200"/>
      <c r="AF196" s="200"/>
      <c r="AG196" s="200"/>
      <c r="AH196" s="200"/>
      <c r="AI196" s="200"/>
      <c r="AJ196" s="200"/>
      <c r="AK196" s="200"/>
      <c r="AL196" s="200"/>
      <c r="AM196" s="200"/>
      <c r="AN196" s="200"/>
      <c r="AO196" s="200"/>
      <c r="AP196" s="200"/>
      <c r="AQ196" s="200"/>
      <c r="AR196" s="200"/>
      <c r="AS196" s="200"/>
      <c r="AT196" s="200"/>
      <c r="AU196" s="200"/>
      <c r="AV196" s="200"/>
      <c r="AW196" s="200"/>
      <c r="AX196" s="200"/>
      <c r="AY196" s="200"/>
      <c r="AZ196" s="200"/>
      <c r="BA196" s="200"/>
      <c r="BB196" s="200"/>
      <c r="BC196" s="200"/>
      <c r="BD196" s="200"/>
      <c r="BE196" s="200"/>
      <c r="BF196" s="200"/>
      <c r="BG196" s="200"/>
      <c r="BH196" s="200"/>
      <c r="BI196" s="200"/>
      <c r="BJ196" s="200"/>
      <c r="BK196" s="200"/>
      <c r="BL196" s="200"/>
      <c r="BM196" s="200"/>
      <c r="BN196" s="200"/>
      <c r="BO196" s="200"/>
      <c r="BP196" s="200"/>
      <c r="BQ196" s="200"/>
      <c r="BR196" s="200"/>
      <c r="BS196" s="200"/>
      <c r="BT196" s="200"/>
      <c r="BU196" s="200"/>
      <c r="BV196" s="200"/>
      <c r="BW196" s="200"/>
      <c r="BX196" s="200"/>
      <c r="BY196" s="200"/>
      <c r="BZ196" s="200"/>
      <c r="CA196" s="200"/>
      <c r="CB196" s="200"/>
      <c r="CC196" s="200"/>
      <c r="CD196" s="200"/>
      <c r="CE196" s="200"/>
      <c r="CF196" s="200"/>
      <c r="CG196" s="200"/>
      <c r="CH196" s="200"/>
      <c r="CI196" s="200"/>
      <c r="CJ196" s="200"/>
      <c r="CK196" s="200"/>
      <c r="CL196" s="200"/>
      <c r="CM196" s="200"/>
      <c r="CN196" s="200"/>
      <c r="CO196" s="200"/>
      <c r="CP196" s="200"/>
      <c r="CQ196" s="200"/>
      <c r="CR196" s="200"/>
      <c r="CS196" s="200"/>
      <c r="CT196" s="200"/>
      <c r="CU196" s="200"/>
      <c r="CV196" s="200"/>
      <c r="CW196" s="200"/>
      <c r="CX196" s="200"/>
      <c r="CY196" s="200"/>
      <c r="CZ196" s="200"/>
      <c r="DA196" s="200"/>
      <c r="DB196" s="200"/>
      <c r="DC196" s="200"/>
      <c r="DD196" s="200"/>
      <c r="DE196" s="200"/>
      <c r="DF196" s="200"/>
      <c r="DG196" s="200"/>
      <c r="DH196" s="200"/>
      <c r="DI196" s="200"/>
      <c r="DJ196" s="200"/>
      <c r="DK196" s="200"/>
      <c r="DL196" s="200"/>
      <c r="DM196" s="200"/>
      <c r="DN196" s="200"/>
      <c r="DO196" s="200"/>
      <c r="DP196" s="200"/>
      <c r="DQ196" s="200"/>
      <c r="DR196" s="200"/>
      <c r="DS196" s="200"/>
      <c r="DT196" s="200"/>
      <c r="DU196" s="200"/>
      <c r="DV196" s="200"/>
      <c r="DW196" s="200"/>
      <c r="DX196" s="200"/>
      <c r="DY196" s="200"/>
      <c r="DZ196" s="200"/>
      <c r="EA196" s="200"/>
      <c r="EB196" s="200"/>
      <c r="EC196" s="200"/>
      <c r="ED196" s="200"/>
      <c r="EE196" s="200"/>
      <c r="EF196" s="200"/>
      <c r="EG196" s="200"/>
      <c r="EH196" s="200"/>
      <c r="EI196" s="200"/>
      <c r="EJ196" s="200"/>
      <c r="EK196" s="200"/>
      <c r="EL196" s="200"/>
      <c r="EM196" s="200"/>
      <c r="EN196" s="200"/>
      <c r="EO196" s="200"/>
      <c r="EP196" s="200"/>
      <c r="EQ196" s="200"/>
      <c r="ER196" s="200"/>
      <c r="ES196" s="200"/>
      <c r="ET196" s="200"/>
      <c r="EU196" s="200"/>
      <c r="EV196" s="200"/>
      <c r="EW196" s="200"/>
      <c r="EX196" s="200"/>
      <c r="EY196" s="200"/>
      <c r="EZ196" s="200"/>
      <c r="FA196" s="200"/>
      <c r="FB196" s="200"/>
      <c r="FC196" s="200"/>
      <c r="FD196" s="200"/>
      <c r="FE196" s="200"/>
      <c r="FF196" s="200"/>
      <c r="FG196" s="200"/>
      <c r="FH196" s="200"/>
      <c r="FI196" s="200"/>
      <c r="FJ196" s="200"/>
      <c r="FK196" s="200"/>
      <c r="FL196" s="200"/>
      <c r="FM196" s="200"/>
      <c r="FN196" s="200"/>
      <c r="FO196" s="200"/>
      <c r="FP196" s="200"/>
      <c r="FQ196" s="200"/>
      <c r="FR196" s="200"/>
      <c r="FS196" s="200"/>
      <c r="FT196" s="200"/>
      <c r="FU196" s="200"/>
      <c r="FV196" s="200"/>
      <c r="FW196" s="200"/>
      <c r="FX196" s="200"/>
      <c r="FY196" s="200"/>
      <c r="FZ196" s="200"/>
      <c r="GA196" s="200"/>
      <c r="GB196" s="200"/>
      <c r="GC196" s="200"/>
      <c r="GD196" s="200"/>
      <c r="GE196" s="200"/>
      <c r="GF196" s="200"/>
      <c r="GG196" s="200"/>
      <c r="GH196" s="200"/>
      <c r="GI196" s="200"/>
      <c r="GJ196" s="200"/>
      <c r="GK196" s="200"/>
      <c r="GL196" s="200"/>
      <c r="GM196" s="200"/>
      <c r="GN196" s="200"/>
      <c r="GO196" s="200"/>
      <c r="GP196" s="200"/>
      <c r="GQ196" s="200"/>
      <c r="GR196" s="200"/>
      <c r="GS196" s="200"/>
      <c r="GT196" s="200"/>
      <c r="GU196" s="200"/>
      <c r="GV196" s="200"/>
      <c r="GW196" s="200"/>
      <c r="GX196" s="200"/>
      <c r="GY196" s="200"/>
      <c r="GZ196" s="200"/>
      <c r="HA196" s="200"/>
      <c r="HB196" s="200"/>
      <c r="HC196" s="200"/>
      <c r="HD196" s="200"/>
      <c r="HE196" s="200"/>
      <c r="HF196" s="200"/>
      <c r="HG196" s="200"/>
      <c r="HH196" s="200"/>
      <c r="HI196" s="200"/>
      <c r="HJ196" s="200"/>
      <c r="HK196" s="200"/>
      <c r="HL196" s="200"/>
      <c r="HM196" s="200"/>
      <c r="HN196" s="200"/>
      <c r="HO196" s="200"/>
      <c r="HP196" s="200"/>
      <c r="HQ196" s="200"/>
      <c r="HR196" s="200"/>
      <c r="HS196" s="200"/>
      <c r="HT196" s="200"/>
      <c r="HU196" s="200"/>
      <c r="HV196" s="200"/>
      <c r="HW196" s="200"/>
      <c r="HX196" s="200"/>
      <c r="HY196" s="200"/>
      <c r="HZ196" s="200"/>
      <c r="IA196" s="200"/>
      <c r="IB196" s="200"/>
      <c r="IC196" s="200"/>
      <c r="ID196" s="200"/>
      <c r="IE196" s="200"/>
      <c r="IF196" s="200"/>
      <c r="IG196" s="200"/>
      <c r="IH196" s="200"/>
      <c r="II196" s="200"/>
      <c r="IJ196" s="200"/>
      <c r="IK196" s="200"/>
      <c r="IL196" s="200"/>
      <c r="IM196" s="200"/>
      <c r="IN196" s="200"/>
      <c r="IO196" s="200"/>
      <c r="IP196" s="200"/>
      <c r="IQ196" s="200"/>
      <c r="IR196" s="200"/>
      <c r="IS196" s="200"/>
      <c r="IT196" s="200"/>
      <c r="IU196" s="200"/>
      <c r="IV196" s="200"/>
      <c r="IW196" s="200"/>
      <c r="IX196" s="200"/>
      <c r="IY196" s="200"/>
      <c r="IZ196" s="200"/>
      <c r="JA196" s="200"/>
    </row>
    <row r="197" spans="1:261" x14ac:dyDescent="0.2">
      <c r="A197" s="180" t="s">
        <v>275</v>
      </c>
      <c r="B197" s="181" t="s">
        <v>278</v>
      </c>
      <c r="C197" s="181" t="s">
        <v>1057</v>
      </c>
      <c r="D197" s="181"/>
      <c r="E197" s="182"/>
      <c r="F197" s="183" t="s">
        <v>93</v>
      </c>
      <c r="G197" s="182" t="s">
        <v>41</v>
      </c>
      <c r="H197" s="182" t="s">
        <v>280</v>
      </c>
      <c r="I197" s="182" t="s">
        <v>7</v>
      </c>
      <c r="J197" s="181">
        <v>1</v>
      </c>
      <c r="K197" s="184">
        <v>1.1000000000000001</v>
      </c>
      <c r="L197" s="194"/>
      <c r="M197" s="194"/>
      <c r="N197" s="200"/>
      <c r="O197" s="194">
        <v>92.25</v>
      </c>
      <c r="P197" s="203">
        <f t="shared" ref="P197:P260" si="3">K197*O197</f>
        <v>101.47500000000001</v>
      </c>
      <c r="Q197" s="200"/>
      <c r="R197" s="200"/>
      <c r="S197" s="200"/>
      <c r="T197" s="200"/>
      <c r="U197" s="200"/>
      <c r="V197" s="200"/>
      <c r="W197" s="200"/>
      <c r="X197" s="200"/>
      <c r="Y197" s="200"/>
      <c r="Z197" s="200"/>
      <c r="AA197" s="200"/>
      <c r="AB197" s="200"/>
      <c r="AC197" s="200"/>
      <c r="AD197" s="200"/>
      <c r="AE197" s="200"/>
      <c r="AF197" s="200"/>
      <c r="AG197" s="200"/>
      <c r="AH197" s="200"/>
      <c r="AI197" s="200"/>
      <c r="AJ197" s="200"/>
      <c r="AK197" s="200"/>
      <c r="AL197" s="200"/>
      <c r="AM197" s="200"/>
      <c r="AN197" s="200"/>
      <c r="AO197" s="200"/>
      <c r="AP197" s="200"/>
      <c r="AQ197" s="200"/>
      <c r="AR197" s="200"/>
      <c r="AS197" s="200"/>
      <c r="AT197" s="200"/>
      <c r="AU197" s="200"/>
      <c r="AV197" s="200"/>
      <c r="AW197" s="200"/>
      <c r="AX197" s="200"/>
      <c r="AY197" s="200"/>
      <c r="AZ197" s="200"/>
      <c r="BA197" s="200"/>
      <c r="BB197" s="200"/>
      <c r="BC197" s="200"/>
      <c r="BD197" s="200"/>
      <c r="BE197" s="200"/>
      <c r="BF197" s="200"/>
      <c r="BG197" s="200"/>
      <c r="BH197" s="200"/>
      <c r="BI197" s="200"/>
      <c r="BJ197" s="200"/>
      <c r="BK197" s="200"/>
      <c r="BL197" s="200"/>
      <c r="BM197" s="200"/>
      <c r="BN197" s="200"/>
      <c r="BO197" s="200"/>
      <c r="BP197" s="200"/>
      <c r="BQ197" s="200"/>
      <c r="BR197" s="200"/>
      <c r="BS197" s="200"/>
      <c r="BT197" s="200"/>
      <c r="BU197" s="200"/>
      <c r="BV197" s="200"/>
      <c r="BW197" s="200"/>
      <c r="BX197" s="200"/>
      <c r="BY197" s="200"/>
      <c r="BZ197" s="200"/>
      <c r="CA197" s="200"/>
      <c r="CB197" s="200"/>
      <c r="CC197" s="200"/>
      <c r="CD197" s="200"/>
      <c r="CE197" s="200"/>
      <c r="CF197" s="200"/>
      <c r="CG197" s="200"/>
      <c r="CH197" s="200"/>
      <c r="CI197" s="200"/>
      <c r="CJ197" s="200"/>
      <c r="CK197" s="200"/>
      <c r="CL197" s="200"/>
      <c r="CM197" s="200"/>
      <c r="CN197" s="200"/>
      <c r="CO197" s="200"/>
      <c r="CP197" s="200"/>
      <c r="CQ197" s="200"/>
      <c r="CR197" s="200"/>
      <c r="CS197" s="200"/>
      <c r="CT197" s="200"/>
      <c r="CU197" s="200"/>
      <c r="CV197" s="200"/>
      <c r="CW197" s="200"/>
      <c r="CX197" s="200"/>
      <c r="CY197" s="200"/>
      <c r="CZ197" s="200"/>
      <c r="DA197" s="200"/>
      <c r="DB197" s="200"/>
      <c r="DC197" s="200"/>
      <c r="DD197" s="200"/>
      <c r="DE197" s="200"/>
      <c r="DF197" s="200"/>
      <c r="DG197" s="200"/>
      <c r="DH197" s="200"/>
      <c r="DI197" s="200"/>
      <c r="DJ197" s="200"/>
      <c r="DK197" s="200"/>
      <c r="DL197" s="200"/>
      <c r="DM197" s="200"/>
      <c r="DN197" s="200"/>
      <c r="DO197" s="200"/>
      <c r="DP197" s="200"/>
      <c r="DQ197" s="200"/>
      <c r="DR197" s="200"/>
      <c r="DS197" s="200"/>
      <c r="DT197" s="200"/>
      <c r="DU197" s="200"/>
      <c r="DV197" s="200"/>
      <c r="DW197" s="200"/>
      <c r="DX197" s="200"/>
      <c r="DY197" s="200"/>
      <c r="DZ197" s="200"/>
      <c r="EA197" s="200"/>
      <c r="EB197" s="200"/>
      <c r="EC197" s="200"/>
      <c r="ED197" s="200"/>
      <c r="EE197" s="200"/>
      <c r="EF197" s="200"/>
      <c r="EG197" s="200"/>
      <c r="EH197" s="200"/>
      <c r="EI197" s="200"/>
      <c r="EJ197" s="200"/>
      <c r="EK197" s="200"/>
      <c r="EL197" s="200"/>
      <c r="EM197" s="200"/>
      <c r="EN197" s="200"/>
      <c r="EO197" s="200"/>
      <c r="EP197" s="200"/>
      <c r="EQ197" s="200"/>
      <c r="ER197" s="200"/>
      <c r="ES197" s="200"/>
      <c r="ET197" s="200"/>
      <c r="EU197" s="200"/>
      <c r="EV197" s="200"/>
      <c r="EW197" s="200"/>
      <c r="EX197" s="200"/>
      <c r="EY197" s="200"/>
      <c r="EZ197" s="200"/>
      <c r="FA197" s="200"/>
      <c r="FB197" s="200"/>
      <c r="FC197" s="200"/>
      <c r="FD197" s="200"/>
      <c r="FE197" s="200"/>
      <c r="FF197" s="200"/>
      <c r="FG197" s="200"/>
      <c r="FH197" s="200"/>
      <c r="FI197" s="200"/>
      <c r="FJ197" s="200"/>
      <c r="FK197" s="200"/>
      <c r="FL197" s="200"/>
      <c r="FM197" s="200"/>
      <c r="FN197" s="200"/>
      <c r="FO197" s="200"/>
      <c r="FP197" s="200"/>
      <c r="FQ197" s="200"/>
      <c r="FR197" s="200"/>
      <c r="FS197" s="200"/>
      <c r="FT197" s="200"/>
      <c r="FU197" s="200"/>
      <c r="FV197" s="200"/>
      <c r="FW197" s="200"/>
      <c r="FX197" s="200"/>
      <c r="FY197" s="200"/>
      <c r="FZ197" s="200"/>
      <c r="GA197" s="200"/>
      <c r="GB197" s="200"/>
      <c r="GC197" s="200"/>
      <c r="GD197" s="200"/>
      <c r="GE197" s="200"/>
      <c r="GF197" s="200"/>
      <c r="GG197" s="200"/>
      <c r="GH197" s="200"/>
      <c r="GI197" s="200"/>
      <c r="GJ197" s="200"/>
      <c r="GK197" s="200"/>
      <c r="GL197" s="200"/>
      <c r="GM197" s="200"/>
      <c r="GN197" s="200"/>
      <c r="GO197" s="200"/>
      <c r="GP197" s="200"/>
      <c r="GQ197" s="200"/>
      <c r="GR197" s="200"/>
      <c r="GS197" s="200"/>
      <c r="GT197" s="200"/>
      <c r="GU197" s="200"/>
      <c r="GV197" s="200"/>
      <c r="GW197" s="200"/>
      <c r="GX197" s="200"/>
      <c r="GY197" s="200"/>
      <c r="GZ197" s="200"/>
      <c r="HA197" s="200"/>
      <c r="HB197" s="200"/>
      <c r="HC197" s="200"/>
      <c r="HD197" s="200"/>
      <c r="HE197" s="200"/>
      <c r="HF197" s="200"/>
      <c r="HG197" s="200"/>
      <c r="HH197" s="200"/>
      <c r="HI197" s="200"/>
      <c r="HJ197" s="200"/>
      <c r="HK197" s="200"/>
      <c r="HL197" s="200"/>
      <c r="HM197" s="200"/>
      <c r="HN197" s="200"/>
      <c r="HO197" s="200"/>
      <c r="HP197" s="200"/>
      <c r="HQ197" s="200"/>
      <c r="HR197" s="200"/>
      <c r="HS197" s="200"/>
      <c r="HT197" s="200"/>
      <c r="HU197" s="200"/>
      <c r="HV197" s="200"/>
      <c r="HW197" s="200"/>
      <c r="HX197" s="200"/>
      <c r="HY197" s="200"/>
      <c r="HZ197" s="200"/>
      <c r="IA197" s="200"/>
      <c r="IB197" s="200"/>
      <c r="IC197" s="200"/>
      <c r="ID197" s="200"/>
      <c r="IE197" s="200"/>
      <c r="IF197" s="200"/>
      <c r="IG197" s="200"/>
      <c r="IH197" s="200"/>
      <c r="II197" s="200"/>
      <c r="IJ197" s="200"/>
      <c r="IK197" s="200"/>
      <c r="IL197" s="200"/>
      <c r="IM197" s="200"/>
      <c r="IN197" s="200"/>
      <c r="IO197" s="200"/>
      <c r="IP197" s="200"/>
      <c r="IQ197" s="200"/>
      <c r="IR197" s="200"/>
      <c r="IS197" s="200"/>
      <c r="IT197" s="200"/>
      <c r="IU197" s="200"/>
      <c r="IV197" s="200"/>
      <c r="IW197" s="200"/>
      <c r="IX197" s="200"/>
      <c r="IY197" s="200"/>
      <c r="IZ197" s="200"/>
      <c r="JA197" s="200"/>
    </row>
    <row r="198" spans="1:261" x14ac:dyDescent="0.2">
      <c r="A198" s="180" t="s">
        <v>275</v>
      </c>
      <c r="B198" s="181" t="s">
        <v>278</v>
      </c>
      <c r="C198" s="181" t="s">
        <v>285</v>
      </c>
      <c r="D198" s="181"/>
      <c r="E198" s="182"/>
      <c r="F198" s="183" t="s">
        <v>93</v>
      </c>
      <c r="G198" s="182" t="s">
        <v>41</v>
      </c>
      <c r="H198" s="182" t="s">
        <v>280</v>
      </c>
      <c r="I198" s="182" t="s">
        <v>7</v>
      </c>
      <c r="J198" s="181">
        <v>1</v>
      </c>
      <c r="K198" s="184">
        <v>1.25</v>
      </c>
      <c r="L198" s="194"/>
      <c r="M198" s="194"/>
      <c r="N198" s="200"/>
      <c r="O198" s="194">
        <v>92.25</v>
      </c>
      <c r="P198" s="203">
        <f t="shared" si="3"/>
        <v>115.3125</v>
      </c>
      <c r="Q198" s="200"/>
      <c r="R198" s="200"/>
      <c r="S198" s="200"/>
      <c r="T198" s="200"/>
      <c r="U198" s="200"/>
      <c r="V198" s="200"/>
      <c r="W198" s="200"/>
      <c r="X198" s="200"/>
      <c r="Y198" s="200"/>
      <c r="Z198" s="200"/>
      <c r="AA198" s="200"/>
      <c r="AB198" s="200"/>
      <c r="AC198" s="200"/>
      <c r="AD198" s="200"/>
      <c r="AE198" s="200"/>
      <c r="AF198" s="200"/>
      <c r="AG198" s="200"/>
      <c r="AH198" s="200"/>
      <c r="AI198" s="200"/>
      <c r="AJ198" s="200"/>
      <c r="AK198" s="200"/>
      <c r="AL198" s="200"/>
      <c r="AM198" s="200"/>
      <c r="AN198" s="200"/>
      <c r="AO198" s="200"/>
      <c r="AP198" s="200"/>
      <c r="AQ198" s="200"/>
      <c r="AR198" s="200"/>
      <c r="AS198" s="200"/>
      <c r="AT198" s="200"/>
      <c r="AU198" s="200"/>
      <c r="AV198" s="200"/>
      <c r="AW198" s="200"/>
      <c r="AX198" s="200"/>
      <c r="AY198" s="200"/>
      <c r="AZ198" s="200"/>
      <c r="BA198" s="200"/>
      <c r="BB198" s="200"/>
      <c r="BC198" s="200"/>
      <c r="BD198" s="200"/>
      <c r="BE198" s="200"/>
      <c r="BF198" s="200"/>
      <c r="BG198" s="200"/>
      <c r="BH198" s="200"/>
      <c r="BI198" s="200"/>
      <c r="BJ198" s="200"/>
      <c r="BK198" s="200"/>
      <c r="BL198" s="200"/>
      <c r="BM198" s="200"/>
      <c r="BN198" s="200"/>
      <c r="BO198" s="200"/>
      <c r="BP198" s="200"/>
      <c r="BQ198" s="200"/>
      <c r="BR198" s="200"/>
      <c r="BS198" s="200"/>
      <c r="BT198" s="200"/>
      <c r="BU198" s="200"/>
      <c r="BV198" s="200"/>
      <c r="BW198" s="200"/>
      <c r="BX198" s="200"/>
      <c r="BY198" s="200"/>
      <c r="BZ198" s="200"/>
      <c r="CA198" s="200"/>
      <c r="CB198" s="200"/>
      <c r="CC198" s="200"/>
      <c r="CD198" s="200"/>
      <c r="CE198" s="200"/>
      <c r="CF198" s="200"/>
      <c r="CG198" s="200"/>
      <c r="CH198" s="200"/>
      <c r="CI198" s="200"/>
      <c r="CJ198" s="200"/>
      <c r="CK198" s="200"/>
      <c r="CL198" s="200"/>
      <c r="CM198" s="200"/>
      <c r="CN198" s="200"/>
      <c r="CO198" s="200"/>
      <c r="CP198" s="200"/>
      <c r="CQ198" s="200"/>
      <c r="CR198" s="200"/>
      <c r="CS198" s="200"/>
      <c r="CT198" s="200"/>
      <c r="CU198" s="200"/>
      <c r="CV198" s="200"/>
      <c r="CW198" s="200"/>
      <c r="CX198" s="200"/>
      <c r="CY198" s="200"/>
      <c r="CZ198" s="200"/>
      <c r="DA198" s="200"/>
      <c r="DB198" s="200"/>
      <c r="DC198" s="200"/>
      <c r="DD198" s="200"/>
      <c r="DE198" s="200"/>
      <c r="DF198" s="200"/>
      <c r="DG198" s="200"/>
      <c r="DH198" s="200"/>
      <c r="DI198" s="200"/>
      <c r="DJ198" s="200"/>
      <c r="DK198" s="200"/>
      <c r="DL198" s="200"/>
      <c r="DM198" s="200"/>
      <c r="DN198" s="200"/>
      <c r="DO198" s="200"/>
      <c r="DP198" s="200"/>
      <c r="DQ198" s="200"/>
      <c r="DR198" s="200"/>
      <c r="DS198" s="200"/>
      <c r="DT198" s="200"/>
      <c r="DU198" s="200"/>
      <c r="DV198" s="200"/>
      <c r="DW198" s="200"/>
      <c r="DX198" s="200"/>
      <c r="DY198" s="200"/>
      <c r="DZ198" s="200"/>
      <c r="EA198" s="200"/>
      <c r="EB198" s="200"/>
      <c r="EC198" s="200"/>
      <c r="ED198" s="200"/>
      <c r="EE198" s="200"/>
      <c r="EF198" s="200"/>
      <c r="EG198" s="200"/>
      <c r="EH198" s="200"/>
      <c r="EI198" s="200"/>
      <c r="EJ198" s="200"/>
      <c r="EK198" s="200"/>
      <c r="EL198" s="200"/>
      <c r="EM198" s="200"/>
      <c r="EN198" s="200"/>
      <c r="EO198" s="200"/>
      <c r="EP198" s="200"/>
      <c r="EQ198" s="200"/>
      <c r="ER198" s="200"/>
      <c r="ES198" s="200"/>
      <c r="ET198" s="200"/>
      <c r="EU198" s="200"/>
      <c r="EV198" s="200"/>
      <c r="EW198" s="200"/>
      <c r="EX198" s="200"/>
      <c r="EY198" s="200"/>
      <c r="EZ198" s="200"/>
      <c r="FA198" s="200"/>
      <c r="FB198" s="200"/>
      <c r="FC198" s="200"/>
      <c r="FD198" s="200"/>
      <c r="FE198" s="200"/>
      <c r="FF198" s="200"/>
      <c r="FG198" s="200"/>
      <c r="FH198" s="200"/>
      <c r="FI198" s="200"/>
      <c r="FJ198" s="200"/>
      <c r="FK198" s="200"/>
      <c r="FL198" s="200"/>
      <c r="FM198" s="200"/>
      <c r="FN198" s="200"/>
      <c r="FO198" s="200"/>
      <c r="FP198" s="200"/>
      <c r="FQ198" s="200"/>
      <c r="FR198" s="200"/>
      <c r="FS198" s="200"/>
      <c r="FT198" s="200"/>
      <c r="FU198" s="200"/>
      <c r="FV198" s="200"/>
      <c r="FW198" s="200"/>
      <c r="FX198" s="200"/>
      <c r="FY198" s="200"/>
      <c r="FZ198" s="200"/>
      <c r="GA198" s="200"/>
      <c r="GB198" s="200"/>
      <c r="GC198" s="200"/>
      <c r="GD198" s="200"/>
      <c r="GE198" s="200"/>
      <c r="GF198" s="200"/>
      <c r="GG198" s="200"/>
      <c r="GH198" s="200"/>
      <c r="GI198" s="200"/>
      <c r="GJ198" s="200"/>
      <c r="GK198" s="200"/>
      <c r="GL198" s="200"/>
      <c r="GM198" s="200"/>
      <c r="GN198" s="200"/>
      <c r="GO198" s="200"/>
      <c r="GP198" s="200"/>
      <c r="GQ198" s="200"/>
      <c r="GR198" s="200"/>
      <c r="GS198" s="200"/>
      <c r="GT198" s="200"/>
      <c r="GU198" s="200"/>
      <c r="GV198" s="200"/>
      <c r="GW198" s="200"/>
      <c r="GX198" s="200"/>
      <c r="GY198" s="200"/>
      <c r="GZ198" s="200"/>
      <c r="HA198" s="200"/>
      <c r="HB198" s="200"/>
      <c r="HC198" s="200"/>
      <c r="HD198" s="200"/>
      <c r="HE198" s="200"/>
      <c r="HF198" s="200"/>
      <c r="HG198" s="200"/>
      <c r="HH198" s="200"/>
      <c r="HI198" s="200"/>
      <c r="HJ198" s="200"/>
      <c r="HK198" s="200"/>
      <c r="HL198" s="200"/>
      <c r="HM198" s="200"/>
      <c r="HN198" s="200"/>
      <c r="HO198" s="200"/>
      <c r="HP198" s="200"/>
      <c r="HQ198" s="200"/>
      <c r="HR198" s="200"/>
      <c r="HS198" s="200"/>
      <c r="HT198" s="200"/>
      <c r="HU198" s="200"/>
      <c r="HV198" s="200"/>
      <c r="HW198" s="200"/>
      <c r="HX198" s="200"/>
      <c r="HY198" s="200"/>
      <c r="HZ198" s="200"/>
      <c r="IA198" s="200"/>
      <c r="IB198" s="200"/>
      <c r="IC198" s="200"/>
      <c r="ID198" s="200"/>
      <c r="IE198" s="200"/>
      <c r="IF198" s="200"/>
      <c r="IG198" s="200"/>
      <c r="IH198" s="200"/>
      <c r="II198" s="200"/>
      <c r="IJ198" s="200"/>
      <c r="IK198" s="200"/>
      <c r="IL198" s="200"/>
      <c r="IM198" s="200"/>
      <c r="IN198" s="200"/>
      <c r="IO198" s="200"/>
      <c r="IP198" s="200"/>
      <c r="IQ198" s="200"/>
      <c r="IR198" s="200"/>
      <c r="IS198" s="200"/>
      <c r="IT198" s="200"/>
      <c r="IU198" s="200"/>
      <c r="IV198" s="200"/>
      <c r="IW198" s="200"/>
      <c r="IX198" s="200"/>
      <c r="IY198" s="200"/>
      <c r="IZ198" s="200"/>
      <c r="JA198" s="200"/>
    </row>
    <row r="199" spans="1:261" x14ac:dyDescent="0.2">
      <c r="A199" s="180" t="s">
        <v>275</v>
      </c>
      <c r="B199" s="181" t="s">
        <v>278</v>
      </c>
      <c r="C199" s="181" t="s">
        <v>34</v>
      </c>
      <c r="D199" s="181"/>
      <c r="E199" s="182"/>
      <c r="F199" s="183" t="s">
        <v>93</v>
      </c>
      <c r="G199" s="182" t="s">
        <v>41</v>
      </c>
      <c r="H199" s="182" t="s">
        <v>281</v>
      </c>
      <c r="I199" s="182" t="s">
        <v>7</v>
      </c>
      <c r="J199" s="181">
        <v>1</v>
      </c>
      <c r="K199" s="184">
        <v>1</v>
      </c>
      <c r="L199" s="194"/>
      <c r="M199" s="194"/>
      <c r="N199" s="200"/>
      <c r="O199" s="194">
        <v>92.25</v>
      </c>
      <c r="P199" s="203">
        <f t="shared" si="3"/>
        <v>92.25</v>
      </c>
      <c r="Q199" s="200"/>
      <c r="R199" s="200"/>
      <c r="S199" s="200"/>
      <c r="T199" s="200"/>
      <c r="U199" s="200"/>
      <c r="V199" s="200"/>
      <c r="W199" s="200"/>
      <c r="X199" s="200"/>
      <c r="Y199" s="200"/>
      <c r="Z199" s="200"/>
      <c r="AA199" s="200"/>
      <c r="AB199" s="200"/>
      <c r="AC199" s="200"/>
      <c r="AD199" s="200"/>
      <c r="AE199" s="200"/>
      <c r="AF199" s="200"/>
      <c r="AG199" s="200"/>
      <c r="AH199" s="200"/>
      <c r="AI199" s="200"/>
      <c r="AJ199" s="200"/>
      <c r="AK199" s="200"/>
      <c r="AL199" s="200"/>
      <c r="AM199" s="200"/>
      <c r="AN199" s="200"/>
      <c r="AO199" s="200"/>
      <c r="AP199" s="200"/>
      <c r="AQ199" s="200"/>
      <c r="AR199" s="200"/>
      <c r="AS199" s="200"/>
      <c r="AT199" s="200"/>
      <c r="AU199" s="200"/>
      <c r="AV199" s="200"/>
      <c r="AW199" s="200"/>
      <c r="AX199" s="200"/>
      <c r="AY199" s="200"/>
      <c r="AZ199" s="200"/>
      <c r="BA199" s="200"/>
      <c r="BB199" s="200"/>
      <c r="BC199" s="200"/>
      <c r="BD199" s="200"/>
      <c r="BE199" s="200"/>
      <c r="BF199" s="200"/>
      <c r="BG199" s="200"/>
      <c r="BH199" s="200"/>
      <c r="BI199" s="200"/>
      <c r="BJ199" s="200"/>
      <c r="BK199" s="200"/>
      <c r="BL199" s="200"/>
      <c r="BM199" s="200"/>
      <c r="BN199" s="200"/>
      <c r="BO199" s="200"/>
      <c r="BP199" s="200"/>
      <c r="BQ199" s="200"/>
      <c r="BR199" s="200"/>
      <c r="BS199" s="200"/>
      <c r="BT199" s="200"/>
      <c r="BU199" s="200"/>
      <c r="BV199" s="200"/>
      <c r="BW199" s="200"/>
      <c r="BX199" s="200"/>
      <c r="BY199" s="200"/>
      <c r="BZ199" s="200"/>
      <c r="CA199" s="200"/>
      <c r="CB199" s="200"/>
      <c r="CC199" s="200"/>
      <c r="CD199" s="200"/>
      <c r="CE199" s="200"/>
      <c r="CF199" s="200"/>
      <c r="CG199" s="200"/>
      <c r="CH199" s="200"/>
      <c r="CI199" s="200"/>
      <c r="CJ199" s="200"/>
      <c r="CK199" s="200"/>
      <c r="CL199" s="200"/>
      <c r="CM199" s="200"/>
      <c r="CN199" s="200"/>
      <c r="CO199" s="200"/>
      <c r="CP199" s="200"/>
      <c r="CQ199" s="200"/>
      <c r="CR199" s="200"/>
      <c r="CS199" s="200"/>
      <c r="CT199" s="200"/>
      <c r="CU199" s="200"/>
      <c r="CV199" s="200"/>
      <c r="CW199" s="200"/>
      <c r="CX199" s="200"/>
      <c r="CY199" s="200"/>
      <c r="CZ199" s="200"/>
      <c r="DA199" s="200"/>
      <c r="DB199" s="200"/>
      <c r="DC199" s="200"/>
      <c r="DD199" s="200"/>
      <c r="DE199" s="200"/>
      <c r="DF199" s="200"/>
      <c r="DG199" s="200"/>
      <c r="DH199" s="200"/>
      <c r="DI199" s="200"/>
      <c r="DJ199" s="200"/>
      <c r="DK199" s="200"/>
      <c r="DL199" s="200"/>
      <c r="DM199" s="200"/>
      <c r="DN199" s="200"/>
      <c r="DO199" s="200"/>
      <c r="DP199" s="200"/>
      <c r="DQ199" s="200"/>
      <c r="DR199" s="200"/>
      <c r="DS199" s="200"/>
      <c r="DT199" s="200"/>
      <c r="DU199" s="200"/>
      <c r="DV199" s="200"/>
      <c r="DW199" s="200"/>
      <c r="DX199" s="200"/>
      <c r="DY199" s="200"/>
      <c r="DZ199" s="200"/>
      <c r="EA199" s="200"/>
      <c r="EB199" s="200"/>
      <c r="EC199" s="200"/>
      <c r="ED199" s="200"/>
      <c r="EE199" s="200"/>
      <c r="EF199" s="200"/>
      <c r="EG199" s="200"/>
      <c r="EH199" s="200"/>
      <c r="EI199" s="200"/>
      <c r="EJ199" s="200"/>
      <c r="EK199" s="200"/>
      <c r="EL199" s="200"/>
      <c r="EM199" s="200"/>
      <c r="EN199" s="200"/>
      <c r="EO199" s="200"/>
      <c r="EP199" s="200"/>
      <c r="EQ199" s="200"/>
      <c r="ER199" s="200"/>
      <c r="ES199" s="200"/>
      <c r="ET199" s="200"/>
      <c r="EU199" s="200"/>
      <c r="EV199" s="200"/>
      <c r="EW199" s="200"/>
      <c r="EX199" s="200"/>
      <c r="EY199" s="200"/>
      <c r="EZ199" s="200"/>
      <c r="FA199" s="200"/>
      <c r="FB199" s="200"/>
      <c r="FC199" s="200"/>
      <c r="FD199" s="200"/>
      <c r="FE199" s="200"/>
      <c r="FF199" s="200"/>
      <c r="FG199" s="200"/>
      <c r="FH199" s="200"/>
      <c r="FI199" s="200"/>
      <c r="FJ199" s="200"/>
      <c r="FK199" s="200"/>
      <c r="FL199" s="200"/>
      <c r="FM199" s="200"/>
      <c r="FN199" s="200"/>
      <c r="FO199" s="200"/>
      <c r="FP199" s="200"/>
      <c r="FQ199" s="200"/>
      <c r="FR199" s="200"/>
      <c r="FS199" s="200"/>
      <c r="FT199" s="200"/>
      <c r="FU199" s="200"/>
      <c r="FV199" s="200"/>
      <c r="FW199" s="200"/>
      <c r="FX199" s="200"/>
      <c r="FY199" s="200"/>
      <c r="FZ199" s="200"/>
      <c r="GA199" s="200"/>
      <c r="GB199" s="200"/>
      <c r="GC199" s="200"/>
      <c r="GD199" s="200"/>
      <c r="GE199" s="200"/>
      <c r="GF199" s="200"/>
      <c r="GG199" s="200"/>
      <c r="GH199" s="200"/>
      <c r="GI199" s="200"/>
      <c r="GJ199" s="200"/>
      <c r="GK199" s="200"/>
      <c r="GL199" s="200"/>
      <c r="GM199" s="200"/>
      <c r="GN199" s="200"/>
      <c r="GO199" s="200"/>
      <c r="GP199" s="200"/>
      <c r="GQ199" s="200"/>
      <c r="GR199" s="200"/>
      <c r="GS199" s="200"/>
      <c r="GT199" s="200"/>
      <c r="GU199" s="200"/>
      <c r="GV199" s="200"/>
      <c r="GW199" s="200"/>
      <c r="GX199" s="200"/>
      <c r="GY199" s="200"/>
      <c r="GZ199" s="200"/>
      <c r="HA199" s="200"/>
      <c r="HB199" s="200"/>
      <c r="HC199" s="200"/>
      <c r="HD199" s="200"/>
      <c r="HE199" s="200"/>
      <c r="HF199" s="200"/>
      <c r="HG199" s="200"/>
      <c r="HH199" s="200"/>
      <c r="HI199" s="200"/>
      <c r="HJ199" s="200"/>
      <c r="HK199" s="200"/>
      <c r="HL199" s="200"/>
      <c r="HM199" s="200"/>
      <c r="HN199" s="200"/>
      <c r="HO199" s="200"/>
      <c r="HP199" s="200"/>
      <c r="HQ199" s="200"/>
      <c r="HR199" s="200"/>
      <c r="HS199" s="200"/>
      <c r="HT199" s="200"/>
      <c r="HU199" s="200"/>
      <c r="HV199" s="200"/>
      <c r="HW199" s="200"/>
      <c r="HX199" s="200"/>
      <c r="HY199" s="200"/>
      <c r="HZ199" s="200"/>
      <c r="IA199" s="200"/>
      <c r="IB199" s="200"/>
      <c r="IC199" s="200"/>
      <c r="ID199" s="200"/>
      <c r="IE199" s="200"/>
      <c r="IF199" s="200"/>
      <c r="IG199" s="200"/>
      <c r="IH199" s="200"/>
      <c r="II199" s="200"/>
      <c r="IJ199" s="200"/>
      <c r="IK199" s="200"/>
      <c r="IL199" s="200"/>
      <c r="IM199" s="200"/>
      <c r="IN199" s="200"/>
      <c r="IO199" s="200"/>
      <c r="IP199" s="200"/>
      <c r="IQ199" s="200"/>
      <c r="IR199" s="200"/>
      <c r="IS199" s="200"/>
      <c r="IT199" s="200"/>
      <c r="IU199" s="200"/>
      <c r="IV199" s="200"/>
      <c r="IW199" s="200"/>
      <c r="IX199" s="200"/>
      <c r="IY199" s="200"/>
      <c r="IZ199" s="200"/>
      <c r="JA199" s="200"/>
    </row>
    <row r="200" spans="1:261" x14ac:dyDescent="0.2">
      <c r="A200" s="180" t="s">
        <v>275</v>
      </c>
      <c r="B200" s="181" t="s">
        <v>278</v>
      </c>
      <c r="C200" s="181" t="s">
        <v>285</v>
      </c>
      <c r="D200" s="181"/>
      <c r="E200" s="182"/>
      <c r="F200" s="183" t="s">
        <v>93</v>
      </c>
      <c r="G200" s="182" t="s">
        <v>41</v>
      </c>
      <c r="H200" s="182" t="s">
        <v>281</v>
      </c>
      <c r="I200" s="182" t="s">
        <v>7</v>
      </c>
      <c r="J200" s="181">
        <v>1</v>
      </c>
      <c r="K200" s="184">
        <v>0.35</v>
      </c>
      <c r="L200" s="194"/>
      <c r="M200" s="194"/>
      <c r="N200" s="200"/>
      <c r="O200" s="194">
        <v>92.25</v>
      </c>
      <c r="P200" s="203">
        <f t="shared" si="3"/>
        <v>32.287500000000001</v>
      </c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  <c r="AA200" s="200"/>
      <c r="AB200" s="200"/>
      <c r="AC200" s="200"/>
      <c r="AD200" s="200"/>
      <c r="AE200" s="200"/>
      <c r="AF200" s="200"/>
      <c r="AG200" s="200"/>
      <c r="AH200" s="200"/>
      <c r="AI200" s="200"/>
      <c r="AJ200" s="200"/>
      <c r="AK200" s="200"/>
      <c r="AL200" s="200"/>
      <c r="AM200" s="200"/>
      <c r="AN200" s="200"/>
      <c r="AO200" s="200"/>
      <c r="AP200" s="200"/>
      <c r="AQ200" s="200"/>
      <c r="AR200" s="200"/>
      <c r="AS200" s="200"/>
      <c r="AT200" s="200"/>
      <c r="AU200" s="200"/>
      <c r="AV200" s="200"/>
      <c r="AW200" s="200"/>
      <c r="AX200" s="200"/>
      <c r="AY200" s="200"/>
      <c r="AZ200" s="200"/>
      <c r="BA200" s="200"/>
      <c r="BB200" s="200"/>
      <c r="BC200" s="200"/>
      <c r="BD200" s="200"/>
      <c r="BE200" s="200"/>
      <c r="BF200" s="200"/>
      <c r="BG200" s="200"/>
      <c r="BH200" s="200"/>
      <c r="BI200" s="200"/>
      <c r="BJ200" s="200"/>
      <c r="BK200" s="200"/>
      <c r="BL200" s="200"/>
      <c r="BM200" s="200"/>
      <c r="BN200" s="200"/>
      <c r="BO200" s="200"/>
      <c r="BP200" s="200"/>
      <c r="BQ200" s="200"/>
      <c r="BR200" s="200"/>
      <c r="BS200" s="200"/>
      <c r="BT200" s="200"/>
      <c r="BU200" s="200"/>
      <c r="BV200" s="200"/>
      <c r="BW200" s="200"/>
      <c r="BX200" s="200"/>
      <c r="BY200" s="200"/>
      <c r="BZ200" s="200"/>
      <c r="CA200" s="200"/>
      <c r="CB200" s="200"/>
      <c r="CC200" s="200"/>
      <c r="CD200" s="200"/>
      <c r="CE200" s="200"/>
      <c r="CF200" s="200"/>
      <c r="CG200" s="200"/>
      <c r="CH200" s="200"/>
      <c r="CI200" s="200"/>
      <c r="CJ200" s="200"/>
      <c r="CK200" s="200"/>
      <c r="CL200" s="200"/>
      <c r="CM200" s="200"/>
      <c r="CN200" s="200"/>
      <c r="CO200" s="200"/>
      <c r="CP200" s="200"/>
      <c r="CQ200" s="200"/>
      <c r="CR200" s="200"/>
      <c r="CS200" s="200"/>
      <c r="CT200" s="200"/>
      <c r="CU200" s="200"/>
      <c r="CV200" s="200"/>
      <c r="CW200" s="200"/>
      <c r="CX200" s="200"/>
      <c r="CY200" s="200"/>
      <c r="CZ200" s="200"/>
      <c r="DA200" s="200"/>
      <c r="DB200" s="200"/>
      <c r="DC200" s="200"/>
      <c r="DD200" s="200"/>
      <c r="DE200" s="200"/>
      <c r="DF200" s="200"/>
      <c r="DG200" s="200"/>
      <c r="DH200" s="200"/>
      <c r="DI200" s="200"/>
      <c r="DJ200" s="200"/>
      <c r="DK200" s="200"/>
      <c r="DL200" s="200"/>
      <c r="DM200" s="200"/>
      <c r="DN200" s="200"/>
      <c r="DO200" s="200"/>
      <c r="DP200" s="200"/>
      <c r="DQ200" s="200"/>
      <c r="DR200" s="200"/>
      <c r="DS200" s="200"/>
      <c r="DT200" s="200"/>
      <c r="DU200" s="200"/>
      <c r="DV200" s="200"/>
      <c r="DW200" s="200"/>
      <c r="DX200" s="200"/>
      <c r="DY200" s="200"/>
      <c r="DZ200" s="200"/>
      <c r="EA200" s="200"/>
      <c r="EB200" s="200"/>
      <c r="EC200" s="200"/>
      <c r="ED200" s="200"/>
      <c r="EE200" s="200"/>
      <c r="EF200" s="200"/>
      <c r="EG200" s="200"/>
      <c r="EH200" s="200"/>
      <c r="EI200" s="200"/>
      <c r="EJ200" s="200"/>
      <c r="EK200" s="200"/>
      <c r="EL200" s="200"/>
      <c r="EM200" s="200"/>
      <c r="EN200" s="200"/>
      <c r="EO200" s="200"/>
      <c r="EP200" s="200"/>
      <c r="EQ200" s="200"/>
      <c r="ER200" s="200"/>
      <c r="ES200" s="200"/>
      <c r="ET200" s="200"/>
      <c r="EU200" s="200"/>
      <c r="EV200" s="200"/>
      <c r="EW200" s="200"/>
      <c r="EX200" s="200"/>
      <c r="EY200" s="200"/>
      <c r="EZ200" s="200"/>
      <c r="FA200" s="200"/>
      <c r="FB200" s="200"/>
      <c r="FC200" s="200"/>
      <c r="FD200" s="200"/>
      <c r="FE200" s="200"/>
      <c r="FF200" s="200"/>
      <c r="FG200" s="200"/>
      <c r="FH200" s="200"/>
      <c r="FI200" s="200"/>
      <c r="FJ200" s="200"/>
      <c r="FK200" s="200"/>
      <c r="FL200" s="200"/>
      <c r="FM200" s="200"/>
      <c r="FN200" s="200"/>
      <c r="FO200" s="200"/>
      <c r="FP200" s="200"/>
      <c r="FQ200" s="200"/>
      <c r="FR200" s="200"/>
      <c r="FS200" s="200"/>
      <c r="FT200" s="200"/>
      <c r="FU200" s="200"/>
      <c r="FV200" s="200"/>
      <c r="FW200" s="200"/>
      <c r="FX200" s="200"/>
      <c r="FY200" s="200"/>
      <c r="FZ200" s="200"/>
      <c r="GA200" s="200"/>
      <c r="GB200" s="200"/>
      <c r="GC200" s="200"/>
      <c r="GD200" s="200"/>
      <c r="GE200" s="200"/>
      <c r="GF200" s="200"/>
      <c r="GG200" s="200"/>
      <c r="GH200" s="200"/>
      <c r="GI200" s="200"/>
      <c r="GJ200" s="200"/>
      <c r="GK200" s="200"/>
      <c r="GL200" s="200"/>
      <c r="GM200" s="200"/>
      <c r="GN200" s="200"/>
      <c r="GO200" s="200"/>
      <c r="GP200" s="200"/>
      <c r="GQ200" s="200"/>
      <c r="GR200" s="200"/>
      <c r="GS200" s="200"/>
      <c r="GT200" s="200"/>
      <c r="GU200" s="200"/>
      <c r="GV200" s="200"/>
      <c r="GW200" s="200"/>
      <c r="GX200" s="200"/>
      <c r="GY200" s="200"/>
      <c r="GZ200" s="200"/>
      <c r="HA200" s="200"/>
      <c r="HB200" s="200"/>
      <c r="HC200" s="200"/>
      <c r="HD200" s="200"/>
      <c r="HE200" s="200"/>
      <c r="HF200" s="200"/>
      <c r="HG200" s="200"/>
      <c r="HH200" s="200"/>
      <c r="HI200" s="200"/>
      <c r="HJ200" s="200"/>
      <c r="HK200" s="200"/>
      <c r="HL200" s="200"/>
      <c r="HM200" s="200"/>
      <c r="HN200" s="200"/>
      <c r="HO200" s="200"/>
      <c r="HP200" s="200"/>
      <c r="HQ200" s="200"/>
      <c r="HR200" s="200"/>
      <c r="HS200" s="200"/>
      <c r="HT200" s="200"/>
      <c r="HU200" s="200"/>
      <c r="HV200" s="200"/>
      <c r="HW200" s="200"/>
      <c r="HX200" s="200"/>
      <c r="HY200" s="200"/>
      <c r="HZ200" s="200"/>
      <c r="IA200" s="200"/>
      <c r="IB200" s="200"/>
      <c r="IC200" s="200"/>
      <c r="ID200" s="200"/>
      <c r="IE200" s="200"/>
      <c r="IF200" s="200"/>
      <c r="IG200" s="200"/>
      <c r="IH200" s="200"/>
      <c r="II200" s="200"/>
      <c r="IJ200" s="200"/>
      <c r="IK200" s="200"/>
      <c r="IL200" s="200"/>
      <c r="IM200" s="200"/>
      <c r="IN200" s="200"/>
      <c r="IO200" s="200"/>
      <c r="IP200" s="200"/>
      <c r="IQ200" s="200"/>
      <c r="IR200" s="200"/>
      <c r="IS200" s="200"/>
      <c r="IT200" s="200"/>
      <c r="IU200" s="200"/>
      <c r="IV200" s="200"/>
      <c r="IW200" s="200"/>
      <c r="IX200" s="200"/>
      <c r="IY200" s="200"/>
      <c r="IZ200" s="200"/>
      <c r="JA200" s="200"/>
    </row>
    <row r="201" spans="1:261" x14ac:dyDescent="0.2">
      <c r="A201" s="180" t="s">
        <v>275</v>
      </c>
      <c r="B201" s="181" t="s">
        <v>278</v>
      </c>
      <c r="C201" s="181" t="s">
        <v>1058</v>
      </c>
      <c r="D201" s="181"/>
      <c r="E201" s="182"/>
      <c r="F201" s="183" t="s">
        <v>93</v>
      </c>
      <c r="G201" s="182" t="s">
        <v>41</v>
      </c>
      <c r="H201" s="182" t="s">
        <v>280</v>
      </c>
      <c r="I201" s="182" t="s">
        <v>7</v>
      </c>
      <c r="J201" s="181">
        <v>1</v>
      </c>
      <c r="K201" s="184">
        <v>1.1000000000000001</v>
      </c>
      <c r="L201" s="194"/>
      <c r="M201" s="194"/>
      <c r="N201" s="200"/>
      <c r="O201" s="194">
        <v>92.25</v>
      </c>
      <c r="P201" s="203">
        <f t="shared" si="3"/>
        <v>101.47500000000001</v>
      </c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  <c r="AA201" s="200"/>
      <c r="AB201" s="200"/>
      <c r="AC201" s="200"/>
      <c r="AD201" s="200"/>
      <c r="AE201" s="200"/>
      <c r="AF201" s="200"/>
      <c r="AG201" s="200"/>
      <c r="AH201" s="200"/>
      <c r="AI201" s="200"/>
      <c r="AJ201" s="200"/>
      <c r="AK201" s="200"/>
      <c r="AL201" s="200"/>
      <c r="AM201" s="200"/>
      <c r="AN201" s="200"/>
      <c r="AO201" s="200"/>
      <c r="AP201" s="200"/>
      <c r="AQ201" s="200"/>
      <c r="AR201" s="200"/>
      <c r="AS201" s="200"/>
      <c r="AT201" s="200"/>
      <c r="AU201" s="200"/>
      <c r="AV201" s="200"/>
      <c r="AW201" s="200"/>
      <c r="AX201" s="200"/>
      <c r="AY201" s="200"/>
      <c r="AZ201" s="200"/>
      <c r="BA201" s="200"/>
      <c r="BB201" s="200"/>
      <c r="BC201" s="200"/>
      <c r="BD201" s="200"/>
      <c r="BE201" s="200"/>
      <c r="BF201" s="200"/>
      <c r="BG201" s="200"/>
      <c r="BH201" s="200"/>
      <c r="BI201" s="200"/>
      <c r="BJ201" s="200"/>
      <c r="BK201" s="200"/>
      <c r="BL201" s="200"/>
      <c r="BM201" s="200"/>
      <c r="BN201" s="200"/>
      <c r="BO201" s="200"/>
      <c r="BP201" s="200"/>
      <c r="BQ201" s="200"/>
      <c r="BR201" s="200"/>
      <c r="BS201" s="200"/>
      <c r="BT201" s="200"/>
      <c r="BU201" s="200"/>
      <c r="BV201" s="200"/>
      <c r="BW201" s="200"/>
      <c r="BX201" s="200"/>
      <c r="BY201" s="200"/>
      <c r="BZ201" s="200"/>
      <c r="CA201" s="200"/>
      <c r="CB201" s="200"/>
      <c r="CC201" s="200"/>
      <c r="CD201" s="200"/>
      <c r="CE201" s="200"/>
      <c r="CF201" s="200"/>
      <c r="CG201" s="200"/>
      <c r="CH201" s="200"/>
      <c r="CI201" s="200"/>
      <c r="CJ201" s="200"/>
      <c r="CK201" s="200"/>
      <c r="CL201" s="200"/>
      <c r="CM201" s="200"/>
      <c r="CN201" s="200"/>
      <c r="CO201" s="200"/>
      <c r="CP201" s="200"/>
      <c r="CQ201" s="200"/>
      <c r="CR201" s="200"/>
      <c r="CS201" s="200"/>
      <c r="CT201" s="200"/>
      <c r="CU201" s="200"/>
      <c r="CV201" s="200"/>
      <c r="CW201" s="200"/>
      <c r="CX201" s="200"/>
      <c r="CY201" s="200"/>
      <c r="CZ201" s="200"/>
      <c r="DA201" s="200"/>
      <c r="DB201" s="200"/>
      <c r="DC201" s="200"/>
      <c r="DD201" s="200"/>
      <c r="DE201" s="200"/>
      <c r="DF201" s="200"/>
      <c r="DG201" s="200"/>
      <c r="DH201" s="200"/>
      <c r="DI201" s="200"/>
      <c r="DJ201" s="200"/>
      <c r="DK201" s="200"/>
      <c r="DL201" s="200"/>
      <c r="DM201" s="200"/>
      <c r="DN201" s="200"/>
      <c r="DO201" s="200"/>
      <c r="DP201" s="200"/>
      <c r="DQ201" s="200"/>
      <c r="DR201" s="200"/>
      <c r="DS201" s="200"/>
      <c r="DT201" s="200"/>
      <c r="DU201" s="200"/>
      <c r="DV201" s="200"/>
      <c r="DW201" s="200"/>
      <c r="DX201" s="200"/>
      <c r="DY201" s="200"/>
      <c r="DZ201" s="200"/>
      <c r="EA201" s="200"/>
      <c r="EB201" s="200"/>
      <c r="EC201" s="200"/>
      <c r="ED201" s="200"/>
      <c r="EE201" s="200"/>
      <c r="EF201" s="200"/>
      <c r="EG201" s="200"/>
      <c r="EH201" s="200"/>
      <c r="EI201" s="200"/>
      <c r="EJ201" s="200"/>
      <c r="EK201" s="200"/>
      <c r="EL201" s="200"/>
      <c r="EM201" s="200"/>
      <c r="EN201" s="200"/>
      <c r="EO201" s="200"/>
      <c r="EP201" s="200"/>
      <c r="EQ201" s="200"/>
      <c r="ER201" s="200"/>
      <c r="ES201" s="200"/>
      <c r="ET201" s="200"/>
      <c r="EU201" s="200"/>
      <c r="EV201" s="200"/>
      <c r="EW201" s="200"/>
      <c r="EX201" s="200"/>
      <c r="EY201" s="200"/>
      <c r="EZ201" s="200"/>
      <c r="FA201" s="200"/>
      <c r="FB201" s="200"/>
      <c r="FC201" s="200"/>
      <c r="FD201" s="200"/>
      <c r="FE201" s="200"/>
      <c r="FF201" s="200"/>
      <c r="FG201" s="200"/>
      <c r="FH201" s="200"/>
      <c r="FI201" s="200"/>
      <c r="FJ201" s="200"/>
      <c r="FK201" s="200"/>
      <c r="FL201" s="200"/>
      <c r="FM201" s="200"/>
      <c r="FN201" s="200"/>
      <c r="FO201" s="200"/>
      <c r="FP201" s="200"/>
      <c r="FQ201" s="200"/>
      <c r="FR201" s="200"/>
      <c r="FS201" s="200"/>
      <c r="FT201" s="200"/>
      <c r="FU201" s="200"/>
      <c r="FV201" s="200"/>
      <c r="FW201" s="200"/>
      <c r="FX201" s="200"/>
      <c r="FY201" s="200"/>
      <c r="FZ201" s="200"/>
      <c r="GA201" s="200"/>
      <c r="GB201" s="200"/>
      <c r="GC201" s="200"/>
      <c r="GD201" s="200"/>
      <c r="GE201" s="200"/>
      <c r="GF201" s="200"/>
      <c r="GG201" s="200"/>
      <c r="GH201" s="200"/>
      <c r="GI201" s="200"/>
      <c r="GJ201" s="200"/>
      <c r="GK201" s="200"/>
      <c r="GL201" s="200"/>
      <c r="GM201" s="200"/>
      <c r="GN201" s="200"/>
      <c r="GO201" s="200"/>
      <c r="GP201" s="200"/>
      <c r="GQ201" s="200"/>
      <c r="GR201" s="200"/>
      <c r="GS201" s="200"/>
      <c r="GT201" s="200"/>
      <c r="GU201" s="200"/>
      <c r="GV201" s="200"/>
      <c r="GW201" s="200"/>
      <c r="GX201" s="200"/>
      <c r="GY201" s="200"/>
      <c r="GZ201" s="200"/>
      <c r="HA201" s="200"/>
      <c r="HB201" s="200"/>
      <c r="HC201" s="200"/>
      <c r="HD201" s="200"/>
      <c r="HE201" s="200"/>
      <c r="HF201" s="200"/>
      <c r="HG201" s="200"/>
      <c r="HH201" s="200"/>
      <c r="HI201" s="200"/>
      <c r="HJ201" s="200"/>
      <c r="HK201" s="200"/>
      <c r="HL201" s="200"/>
      <c r="HM201" s="200"/>
      <c r="HN201" s="200"/>
      <c r="HO201" s="200"/>
      <c r="HP201" s="200"/>
      <c r="HQ201" s="200"/>
      <c r="HR201" s="200"/>
      <c r="HS201" s="200"/>
      <c r="HT201" s="200"/>
      <c r="HU201" s="200"/>
      <c r="HV201" s="200"/>
      <c r="HW201" s="200"/>
      <c r="HX201" s="200"/>
      <c r="HY201" s="200"/>
      <c r="HZ201" s="200"/>
      <c r="IA201" s="200"/>
      <c r="IB201" s="200"/>
      <c r="IC201" s="200"/>
      <c r="ID201" s="200"/>
      <c r="IE201" s="200"/>
      <c r="IF201" s="200"/>
      <c r="IG201" s="200"/>
      <c r="IH201" s="200"/>
      <c r="II201" s="200"/>
      <c r="IJ201" s="200"/>
      <c r="IK201" s="200"/>
      <c r="IL201" s="200"/>
      <c r="IM201" s="200"/>
      <c r="IN201" s="200"/>
      <c r="IO201" s="200"/>
      <c r="IP201" s="200"/>
      <c r="IQ201" s="200"/>
      <c r="IR201" s="200"/>
      <c r="IS201" s="200"/>
      <c r="IT201" s="200"/>
      <c r="IU201" s="200"/>
      <c r="IV201" s="200"/>
      <c r="IW201" s="200"/>
      <c r="IX201" s="200"/>
      <c r="IY201" s="200"/>
      <c r="IZ201" s="200"/>
      <c r="JA201" s="200"/>
    </row>
    <row r="202" spans="1:261" x14ac:dyDescent="0.2">
      <c r="A202" s="180" t="s">
        <v>275</v>
      </c>
      <c r="B202" s="181" t="s">
        <v>278</v>
      </c>
      <c r="C202" s="181" t="s">
        <v>1059</v>
      </c>
      <c r="D202" s="181"/>
      <c r="E202" s="182"/>
      <c r="F202" s="183" t="s">
        <v>93</v>
      </c>
      <c r="G202" s="182" t="s">
        <v>41</v>
      </c>
      <c r="H202" s="182" t="s">
        <v>280</v>
      </c>
      <c r="I202" s="182" t="s">
        <v>7</v>
      </c>
      <c r="J202" s="181">
        <v>1</v>
      </c>
      <c r="K202" s="184">
        <v>1.05</v>
      </c>
      <c r="L202" s="194"/>
      <c r="M202" s="194"/>
      <c r="N202" s="200"/>
      <c r="O202" s="194">
        <v>92.25</v>
      </c>
      <c r="P202" s="203">
        <f t="shared" si="3"/>
        <v>96.862499999999997</v>
      </c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200"/>
      <c r="AC202" s="200"/>
      <c r="AD202" s="200"/>
      <c r="AE202" s="200"/>
      <c r="AF202" s="200"/>
      <c r="AG202" s="200"/>
      <c r="AH202" s="200"/>
      <c r="AI202" s="200"/>
      <c r="AJ202" s="200"/>
      <c r="AK202" s="200"/>
      <c r="AL202" s="200"/>
      <c r="AM202" s="200"/>
      <c r="AN202" s="200"/>
      <c r="AO202" s="200"/>
      <c r="AP202" s="200"/>
      <c r="AQ202" s="200"/>
      <c r="AR202" s="200"/>
      <c r="AS202" s="200"/>
      <c r="AT202" s="200"/>
      <c r="AU202" s="200"/>
      <c r="AV202" s="200"/>
      <c r="AW202" s="200"/>
      <c r="AX202" s="200"/>
      <c r="AY202" s="200"/>
      <c r="AZ202" s="200"/>
      <c r="BA202" s="200"/>
      <c r="BB202" s="200"/>
      <c r="BC202" s="200"/>
      <c r="BD202" s="200"/>
      <c r="BE202" s="200"/>
      <c r="BF202" s="200"/>
      <c r="BG202" s="200"/>
      <c r="BH202" s="200"/>
      <c r="BI202" s="200"/>
      <c r="BJ202" s="200"/>
      <c r="BK202" s="200"/>
      <c r="BL202" s="200"/>
      <c r="BM202" s="200"/>
      <c r="BN202" s="200"/>
      <c r="BO202" s="200"/>
      <c r="BP202" s="200"/>
      <c r="BQ202" s="200"/>
      <c r="BR202" s="200"/>
      <c r="BS202" s="200"/>
      <c r="BT202" s="200"/>
      <c r="BU202" s="200"/>
      <c r="BV202" s="200"/>
      <c r="BW202" s="200"/>
      <c r="BX202" s="200"/>
      <c r="BY202" s="200"/>
      <c r="BZ202" s="200"/>
      <c r="CA202" s="200"/>
      <c r="CB202" s="200"/>
      <c r="CC202" s="200"/>
      <c r="CD202" s="200"/>
      <c r="CE202" s="200"/>
      <c r="CF202" s="200"/>
      <c r="CG202" s="200"/>
      <c r="CH202" s="200"/>
      <c r="CI202" s="200"/>
      <c r="CJ202" s="200"/>
      <c r="CK202" s="200"/>
      <c r="CL202" s="200"/>
      <c r="CM202" s="200"/>
      <c r="CN202" s="200"/>
      <c r="CO202" s="200"/>
      <c r="CP202" s="200"/>
      <c r="CQ202" s="200"/>
      <c r="CR202" s="200"/>
      <c r="CS202" s="200"/>
      <c r="CT202" s="200"/>
      <c r="CU202" s="200"/>
      <c r="CV202" s="200"/>
      <c r="CW202" s="200"/>
      <c r="CX202" s="200"/>
      <c r="CY202" s="200"/>
      <c r="CZ202" s="200"/>
      <c r="DA202" s="200"/>
      <c r="DB202" s="200"/>
      <c r="DC202" s="200"/>
      <c r="DD202" s="200"/>
      <c r="DE202" s="200"/>
      <c r="DF202" s="200"/>
      <c r="DG202" s="200"/>
      <c r="DH202" s="200"/>
      <c r="DI202" s="200"/>
      <c r="DJ202" s="200"/>
      <c r="DK202" s="200"/>
      <c r="DL202" s="200"/>
      <c r="DM202" s="200"/>
      <c r="DN202" s="200"/>
      <c r="DO202" s="200"/>
      <c r="DP202" s="200"/>
      <c r="DQ202" s="200"/>
      <c r="DR202" s="200"/>
      <c r="DS202" s="200"/>
      <c r="DT202" s="200"/>
      <c r="DU202" s="200"/>
      <c r="DV202" s="200"/>
      <c r="DW202" s="200"/>
      <c r="DX202" s="200"/>
      <c r="DY202" s="200"/>
      <c r="DZ202" s="200"/>
      <c r="EA202" s="200"/>
      <c r="EB202" s="200"/>
      <c r="EC202" s="200"/>
      <c r="ED202" s="200"/>
      <c r="EE202" s="200"/>
      <c r="EF202" s="200"/>
      <c r="EG202" s="200"/>
      <c r="EH202" s="200"/>
      <c r="EI202" s="200"/>
      <c r="EJ202" s="200"/>
      <c r="EK202" s="200"/>
      <c r="EL202" s="200"/>
      <c r="EM202" s="200"/>
      <c r="EN202" s="200"/>
      <c r="EO202" s="200"/>
      <c r="EP202" s="200"/>
      <c r="EQ202" s="200"/>
      <c r="ER202" s="200"/>
      <c r="ES202" s="200"/>
      <c r="ET202" s="200"/>
      <c r="EU202" s="200"/>
      <c r="EV202" s="200"/>
      <c r="EW202" s="200"/>
      <c r="EX202" s="200"/>
      <c r="EY202" s="200"/>
      <c r="EZ202" s="200"/>
      <c r="FA202" s="200"/>
      <c r="FB202" s="200"/>
      <c r="FC202" s="200"/>
      <c r="FD202" s="200"/>
      <c r="FE202" s="200"/>
      <c r="FF202" s="200"/>
      <c r="FG202" s="200"/>
      <c r="FH202" s="200"/>
      <c r="FI202" s="200"/>
      <c r="FJ202" s="200"/>
      <c r="FK202" s="200"/>
      <c r="FL202" s="200"/>
      <c r="FM202" s="200"/>
      <c r="FN202" s="200"/>
      <c r="FO202" s="200"/>
      <c r="FP202" s="200"/>
      <c r="FQ202" s="200"/>
      <c r="FR202" s="200"/>
      <c r="FS202" s="200"/>
      <c r="FT202" s="200"/>
      <c r="FU202" s="200"/>
      <c r="FV202" s="200"/>
      <c r="FW202" s="200"/>
      <c r="FX202" s="200"/>
      <c r="FY202" s="200"/>
      <c r="FZ202" s="200"/>
      <c r="GA202" s="200"/>
      <c r="GB202" s="200"/>
      <c r="GC202" s="200"/>
      <c r="GD202" s="200"/>
      <c r="GE202" s="200"/>
      <c r="GF202" s="200"/>
      <c r="GG202" s="200"/>
      <c r="GH202" s="200"/>
      <c r="GI202" s="200"/>
      <c r="GJ202" s="200"/>
      <c r="GK202" s="200"/>
      <c r="GL202" s="200"/>
      <c r="GM202" s="200"/>
      <c r="GN202" s="200"/>
      <c r="GO202" s="200"/>
      <c r="GP202" s="200"/>
      <c r="GQ202" s="200"/>
      <c r="GR202" s="200"/>
      <c r="GS202" s="200"/>
      <c r="GT202" s="200"/>
      <c r="GU202" s="200"/>
      <c r="GV202" s="200"/>
      <c r="GW202" s="200"/>
      <c r="GX202" s="200"/>
      <c r="GY202" s="200"/>
      <c r="GZ202" s="200"/>
      <c r="HA202" s="200"/>
      <c r="HB202" s="200"/>
      <c r="HC202" s="200"/>
      <c r="HD202" s="200"/>
      <c r="HE202" s="200"/>
      <c r="HF202" s="200"/>
      <c r="HG202" s="200"/>
      <c r="HH202" s="200"/>
      <c r="HI202" s="200"/>
      <c r="HJ202" s="200"/>
      <c r="HK202" s="200"/>
      <c r="HL202" s="200"/>
      <c r="HM202" s="200"/>
      <c r="HN202" s="200"/>
      <c r="HO202" s="200"/>
      <c r="HP202" s="200"/>
      <c r="HQ202" s="200"/>
      <c r="HR202" s="200"/>
      <c r="HS202" s="200"/>
      <c r="HT202" s="200"/>
      <c r="HU202" s="200"/>
      <c r="HV202" s="200"/>
      <c r="HW202" s="200"/>
      <c r="HX202" s="200"/>
      <c r="HY202" s="200"/>
      <c r="HZ202" s="200"/>
      <c r="IA202" s="200"/>
      <c r="IB202" s="200"/>
      <c r="IC202" s="200"/>
      <c r="ID202" s="200"/>
      <c r="IE202" s="200"/>
      <c r="IF202" s="200"/>
      <c r="IG202" s="200"/>
      <c r="IH202" s="200"/>
      <c r="II202" s="200"/>
      <c r="IJ202" s="200"/>
      <c r="IK202" s="200"/>
      <c r="IL202" s="200"/>
      <c r="IM202" s="200"/>
      <c r="IN202" s="200"/>
      <c r="IO202" s="200"/>
      <c r="IP202" s="200"/>
      <c r="IQ202" s="200"/>
      <c r="IR202" s="200"/>
      <c r="IS202" s="200"/>
      <c r="IT202" s="200"/>
      <c r="IU202" s="200"/>
      <c r="IV202" s="200"/>
      <c r="IW202" s="200"/>
      <c r="IX202" s="200"/>
      <c r="IY202" s="200"/>
      <c r="IZ202" s="200"/>
      <c r="JA202" s="200"/>
    </row>
    <row r="203" spans="1:261" x14ac:dyDescent="0.2">
      <c r="A203" s="180" t="s">
        <v>275</v>
      </c>
      <c r="B203" s="181" t="s">
        <v>278</v>
      </c>
      <c r="C203" s="181" t="s">
        <v>14</v>
      </c>
      <c r="D203" s="181"/>
      <c r="E203" s="182"/>
      <c r="F203" s="183" t="s">
        <v>93</v>
      </c>
      <c r="G203" s="182" t="s">
        <v>41</v>
      </c>
      <c r="H203" s="182" t="s">
        <v>280</v>
      </c>
      <c r="I203" s="182" t="s">
        <v>7</v>
      </c>
      <c r="J203" s="181">
        <v>4</v>
      </c>
      <c r="K203" s="184">
        <v>1.7</v>
      </c>
      <c r="L203" s="194"/>
      <c r="M203" s="194"/>
      <c r="N203" s="200"/>
      <c r="O203" s="194">
        <v>92.25</v>
      </c>
      <c r="P203" s="203">
        <f t="shared" si="3"/>
        <v>156.82499999999999</v>
      </c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200"/>
      <c r="AC203" s="200"/>
      <c r="AD203" s="200"/>
      <c r="AE203" s="200"/>
      <c r="AF203" s="200"/>
      <c r="AG203" s="200"/>
      <c r="AH203" s="200"/>
      <c r="AI203" s="200"/>
      <c r="AJ203" s="200"/>
      <c r="AK203" s="200"/>
      <c r="AL203" s="200"/>
      <c r="AM203" s="200"/>
      <c r="AN203" s="200"/>
      <c r="AO203" s="200"/>
      <c r="AP203" s="200"/>
      <c r="AQ203" s="200"/>
      <c r="AR203" s="200"/>
      <c r="AS203" s="200"/>
      <c r="AT203" s="200"/>
      <c r="AU203" s="200"/>
      <c r="AV203" s="200"/>
      <c r="AW203" s="200"/>
      <c r="AX203" s="200"/>
      <c r="AY203" s="200"/>
      <c r="AZ203" s="200"/>
      <c r="BA203" s="200"/>
      <c r="BB203" s="200"/>
      <c r="BC203" s="200"/>
      <c r="BD203" s="200"/>
      <c r="BE203" s="200"/>
      <c r="BF203" s="200"/>
      <c r="BG203" s="200"/>
      <c r="BH203" s="200"/>
      <c r="BI203" s="200"/>
      <c r="BJ203" s="200"/>
      <c r="BK203" s="200"/>
      <c r="BL203" s="200"/>
      <c r="BM203" s="200"/>
      <c r="BN203" s="200"/>
      <c r="BO203" s="200"/>
      <c r="BP203" s="200"/>
      <c r="BQ203" s="200"/>
      <c r="BR203" s="200"/>
      <c r="BS203" s="200"/>
      <c r="BT203" s="200"/>
      <c r="BU203" s="200"/>
      <c r="BV203" s="200"/>
      <c r="BW203" s="200"/>
      <c r="BX203" s="200"/>
      <c r="BY203" s="200"/>
      <c r="BZ203" s="200"/>
      <c r="CA203" s="200"/>
      <c r="CB203" s="200"/>
      <c r="CC203" s="200"/>
      <c r="CD203" s="200"/>
      <c r="CE203" s="200"/>
      <c r="CF203" s="200"/>
      <c r="CG203" s="200"/>
      <c r="CH203" s="200"/>
      <c r="CI203" s="200"/>
      <c r="CJ203" s="200"/>
      <c r="CK203" s="200"/>
      <c r="CL203" s="200"/>
      <c r="CM203" s="200"/>
      <c r="CN203" s="200"/>
      <c r="CO203" s="200"/>
      <c r="CP203" s="200"/>
      <c r="CQ203" s="200"/>
      <c r="CR203" s="200"/>
      <c r="CS203" s="200"/>
      <c r="CT203" s="200"/>
      <c r="CU203" s="200"/>
      <c r="CV203" s="200"/>
      <c r="CW203" s="200"/>
      <c r="CX203" s="200"/>
      <c r="CY203" s="200"/>
      <c r="CZ203" s="200"/>
      <c r="DA203" s="200"/>
      <c r="DB203" s="200"/>
      <c r="DC203" s="200"/>
      <c r="DD203" s="200"/>
      <c r="DE203" s="200"/>
      <c r="DF203" s="200"/>
      <c r="DG203" s="200"/>
      <c r="DH203" s="200"/>
      <c r="DI203" s="200"/>
      <c r="DJ203" s="200"/>
      <c r="DK203" s="200"/>
      <c r="DL203" s="200"/>
      <c r="DM203" s="200"/>
      <c r="DN203" s="200"/>
      <c r="DO203" s="200"/>
      <c r="DP203" s="200"/>
      <c r="DQ203" s="200"/>
      <c r="DR203" s="200"/>
      <c r="DS203" s="200"/>
      <c r="DT203" s="200"/>
      <c r="DU203" s="200"/>
      <c r="DV203" s="200"/>
      <c r="DW203" s="200"/>
      <c r="DX203" s="200"/>
      <c r="DY203" s="200"/>
      <c r="DZ203" s="200"/>
      <c r="EA203" s="200"/>
      <c r="EB203" s="200"/>
      <c r="EC203" s="200"/>
      <c r="ED203" s="200"/>
      <c r="EE203" s="200"/>
      <c r="EF203" s="200"/>
      <c r="EG203" s="200"/>
      <c r="EH203" s="200"/>
      <c r="EI203" s="200"/>
      <c r="EJ203" s="200"/>
      <c r="EK203" s="200"/>
      <c r="EL203" s="200"/>
      <c r="EM203" s="200"/>
      <c r="EN203" s="200"/>
      <c r="EO203" s="200"/>
      <c r="EP203" s="200"/>
      <c r="EQ203" s="200"/>
      <c r="ER203" s="200"/>
      <c r="ES203" s="200"/>
      <c r="ET203" s="200"/>
      <c r="EU203" s="200"/>
      <c r="EV203" s="200"/>
      <c r="EW203" s="200"/>
      <c r="EX203" s="200"/>
      <c r="EY203" s="200"/>
      <c r="EZ203" s="200"/>
      <c r="FA203" s="200"/>
      <c r="FB203" s="200"/>
      <c r="FC203" s="200"/>
      <c r="FD203" s="200"/>
      <c r="FE203" s="200"/>
      <c r="FF203" s="200"/>
      <c r="FG203" s="200"/>
      <c r="FH203" s="200"/>
      <c r="FI203" s="200"/>
      <c r="FJ203" s="200"/>
      <c r="FK203" s="200"/>
      <c r="FL203" s="200"/>
      <c r="FM203" s="200"/>
      <c r="FN203" s="200"/>
      <c r="FO203" s="200"/>
      <c r="FP203" s="200"/>
      <c r="FQ203" s="200"/>
      <c r="FR203" s="200"/>
      <c r="FS203" s="200"/>
      <c r="FT203" s="200"/>
      <c r="FU203" s="200"/>
      <c r="FV203" s="200"/>
      <c r="FW203" s="200"/>
      <c r="FX203" s="200"/>
      <c r="FY203" s="200"/>
      <c r="FZ203" s="200"/>
      <c r="GA203" s="200"/>
      <c r="GB203" s="200"/>
      <c r="GC203" s="200"/>
      <c r="GD203" s="200"/>
      <c r="GE203" s="200"/>
      <c r="GF203" s="200"/>
      <c r="GG203" s="200"/>
      <c r="GH203" s="200"/>
      <c r="GI203" s="200"/>
      <c r="GJ203" s="200"/>
      <c r="GK203" s="200"/>
      <c r="GL203" s="200"/>
      <c r="GM203" s="200"/>
      <c r="GN203" s="200"/>
      <c r="GO203" s="200"/>
      <c r="GP203" s="200"/>
      <c r="GQ203" s="200"/>
      <c r="GR203" s="200"/>
      <c r="GS203" s="200"/>
      <c r="GT203" s="200"/>
      <c r="GU203" s="200"/>
      <c r="GV203" s="200"/>
      <c r="GW203" s="200"/>
      <c r="GX203" s="200"/>
      <c r="GY203" s="200"/>
      <c r="GZ203" s="200"/>
      <c r="HA203" s="200"/>
      <c r="HB203" s="200"/>
      <c r="HC203" s="200"/>
      <c r="HD203" s="200"/>
      <c r="HE203" s="200"/>
      <c r="HF203" s="200"/>
      <c r="HG203" s="200"/>
      <c r="HH203" s="200"/>
      <c r="HI203" s="200"/>
      <c r="HJ203" s="200"/>
      <c r="HK203" s="200"/>
      <c r="HL203" s="200"/>
      <c r="HM203" s="200"/>
      <c r="HN203" s="200"/>
      <c r="HO203" s="200"/>
      <c r="HP203" s="200"/>
      <c r="HQ203" s="200"/>
      <c r="HR203" s="200"/>
      <c r="HS203" s="200"/>
      <c r="HT203" s="200"/>
      <c r="HU203" s="200"/>
      <c r="HV203" s="200"/>
      <c r="HW203" s="200"/>
      <c r="HX203" s="200"/>
      <c r="HY203" s="200"/>
      <c r="HZ203" s="200"/>
      <c r="IA203" s="200"/>
      <c r="IB203" s="200"/>
      <c r="IC203" s="200"/>
      <c r="ID203" s="200"/>
      <c r="IE203" s="200"/>
      <c r="IF203" s="200"/>
      <c r="IG203" s="200"/>
      <c r="IH203" s="200"/>
      <c r="II203" s="200"/>
      <c r="IJ203" s="200"/>
      <c r="IK203" s="200"/>
      <c r="IL203" s="200"/>
      <c r="IM203" s="200"/>
      <c r="IN203" s="200"/>
      <c r="IO203" s="200"/>
      <c r="IP203" s="200"/>
      <c r="IQ203" s="200"/>
      <c r="IR203" s="200"/>
      <c r="IS203" s="200"/>
      <c r="IT203" s="200"/>
      <c r="IU203" s="200"/>
      <c r="IV203" s="200"/>
      <c r="IW203" s="200"/>
      <c r="IX203" s="200"/>
      <c r="IY203" s="200"/>
      <c r="IZ203" s="200"/>
      <c r="JA203" s="200"/>
    </row>
    <row r="204" spans="1:261" x14ac:dyDescent="0.2">
      <c r="A204" s="180" t="s">
        <v>275</v>
      </c>
      <c r="B204" s="181" t="s">
        <v>278</v>
      </c>
      <c r="C204" s="181" t="s">
        <v>9</v>
      </c>
      <c r="D204" s="181"/>
      <c r="E204" s="182"/>
      <c r="F204" s="183" t="s">
        <v>93</v>
      </c>
      <c r="G204" s="182" t="s">
        <v>41</v>
      </c>
      <c r="H204" s="182" t="s">
        <v>274</v>
      </c>
      <c r="I204" s="182" t="s">
        <v>7</v>
      </c>
      <c r="J204" s="181">
        <v>1</v>
      </c>
      <c r="K204" s="184">
        <v>0.85</v>
      </c>
      <c r="L204" s="194"/>
      <c r="M204" s="194"/>
      <c r="N204" s="200"/>
      <c r="O204" s="194">
        <v>92.25</v>
      </c>
      <c r="P204" s="203">
        <f t="shared" si="3"/>
        <v>78.412499999999994</v>
      </c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00"/>
      <c r="AK204" s="200"/>
      <c r="AL204" s="200"/>
      <c r="AM204" s="200"/>
      <c r="AN204" s="200"/>
      <c r="AO204" s="200"/>
      <c r="AP204" s="200"/>
      <c r="AQ204" s="200"/>
      <c r="AR204" s="200"/>
      <c r="AS204" s="200"/>
      <c r="AT204" s="200"/>
      <c r="AU204" s="200"/>
      <c r="AV204" s="200"/>
      <c r="AW204" s="200"/>
      <c r="AX204" s="200"/>
      <c r="AY204" s="200"/>
      <c r="AZ204" s="200"/>
      <c r="BA204" s="200"/>
      <c r="BB204" s="200"/>
      <c r="BC204" s="200"/>
      <c r="BD204" s="200"/>
      <c r="BE204" s="200"/>
      <c r="BF204" s="200"/>
      <c r="BG204" s="200"/>
      <c r="BH204" s="200"/>
      <c r="BI204" s="200"/>
      <c r="BJ204" s="200"/>
      <c r="BK204" s="200"/>
      <c r="BL204" s="200"/>
      <c r="BM204" s="200"/>
      <c r="BN204" s="200"/>
      <c r="BO204" s="200"/>
      <c r="BP204" s="200"/>
      <c r="BQ204" s="200"/>
      <c r="BR204" s="200"/>
      <c r="BS204" s="200"/>
      <c r="BT204" s="200"/>
      <c r="BU204" s="200"/>
      <c r="BV204" s="200"/>
      <c r="BW204" s="200"/>
      <c r="BX204" s="200"/>
      <c r="BY204" s="200"/>
      <c r="BZ204" s="200"/>
      <c r="CA204" s="200"/>
      <c r="CB204" s="200"/>
      <c r="CC204" s="200"/>
      <c r="CD204" s="200"/>
      <c r="CE204" s="200"/>
      <c r="CF204" s="200"/>
      <c r="CG204" s="200"/>
      <c r="CH204" s="200"/>
      <c r="CI204" s="200"/>
      <c r="CJ204" s="200"/>
      <c r="CK204" s="200"/>
      <c r="CL204" s="200"/>
      <c r="CM204" s="200"/>
      <c r="CN204" s="200"/>
      <c r="CO204" s="200"/>
      <c r="CP204" s="200"/>
      <c r="CQ204" s="200"/>
      <c r="CR204" s="200"/>
      <c r="CS204" s="200"/>
      <c r="CT204" s="200"/>
      <c r="CU204" s="200"/>
      <c r="CV204" s="200"/>
      <c r="CW204" s="200"/>
      <c r="CX204" s="200"/>
      <c r="CY204" s="200"/>
      <c r="CZ204" s="200"/>
      <c r="DA204" s="200"/>
      <c r="DB204" s="200"/>
      <c r="DC204" s="200"/>
      <c r="DD204" s="200"/>
      <c r="DE204" s="200"/>
      <c r="DF204" s="200"/>
      <c r="DG204" s="200"/>
      <c r="DH204" s="200"/>
      <c r="DI204" s="200"/>
      <c r="DJ204" s="200"/>
      <c r="DK204" s="200"/>
      <c r="DL204" s="200"/>
      <c r="DM204" s="200"/>
      <c r="DN204" s="200"/>
      <c r="DO204" s="200"/>
      <c r="DP204" s="200"/>
      <c r="DQ204" s="200"/>
      <c r="DR204" s="200"/>
      <c r="DS204" s="200"/>
      <c r="DT204" s="200"/>
      <c r="DU204" s="200"/>
      <c r="DV204" s="200"/>
      <c r="DW204" s="200"/>
      <c r="DX204" s="200"/>
      <c r="DY204" s="200"/>
      <c r="DZ204" s="200"/>
      <c r="EA204" s="200"/>
      <c r="EB204" s="200"/>
      <c r="EC204" s="200"/>
      <c r="ED204" s="200"/>
      <c r="EE204" s="200"/>
      <c r="EF204" s="200"/>
      <c r="EG204" s="200"/>
      <c r="EH204" s="200"/>
      <c r="EI204" s="200"/>
      <c r="EJ204" s="200"/>
      <c r="EK204" s="200"/>
      <c r="EL204" s="200"/>
      <c r="EM204" s="200"/>
      <c r="EN204" s="200"/>
      <c r="EO204" s="200"/>
      <c r="EP204" s="200"/>
      <c r="EQ204" s="200"/>
      <c r="ER204" s="200"/>
      <c r="ES204" s="200"/>
      <c r="ET204" s="200"/>
      <c r="EU204" s="200"/>
      <c r="EV204" s="200"/>
      <c r="EW204" s="200"/>
      <c r="EX204" s="200"/>
      <c r="EY204" s="200"/>
      <c r="EZ204" s="200"/>
      <c r="FA204" s="200"/>
      <c r="FB204" s="200"/>
      <c r="FC204" s="200"/>
      <c r="FD204" s="200"/>
      <c r="FE204" s="200"/>
      <c r="FF204" s="200"/>
      <c r="FG204" s="200"/>
      <c r="FH204" s="200"/>
      <c r="FI204" s="200"/>
      <c r="FJ204" s="200"/>
      <c r="FK204" s="200"/>
      <c r="FL204" s="200"/>
      <c r="FM204" s="200"/>
      <c r="FN204" s="200"/>
      <c r="FO204" s="200"/>
      <c r="FP204" s="200"/>
      <c r="FQ204" s="200"/>
      <c r="FR204" s="200"/>
      <c r="FS204" s="200"/>
      <c r="FT204" s="200"/>
      <c r="FU204" s="200"/>
      <c r="FV204" s="200"/>
      <c r="FW204" s="200"/>
      <c r="FX204" s="200"/>
      <c r="FY204" s="200"/>
      <c r="FZ204" s="200"/>
      <c r="GA204" s="200"/>
      <c r="GB204" s="200"/>
      <c r="GC204" s="200"/>
      <c r="GD204" s="200"/>
      <c r="GE204" s="200"/>
      <c r="GF204" s="200"/>
      <c r="GG204" s="200"/>
      <c r="GH204" s="200"/>
      <c r="GI204" s="200"/>
      <c r="GJ204" s="200"/>
      <c r="GK204" s="200"/>
      <c r="GL204" s="200"/>
      <c r="GM204" s="200"/>
      <c r="GN204" s="200"/>
      <c r="GO204" s="200"/>
      <c r="GP204" s="200"/>
      <c r="GQ204" s="200"/>
      <c r="GR204" s="200"/>
      <c r="GS204" s="200"/>
      <c r="GT204" s="200"/>
      <c r="GU204" s="200"/>
      <c r="GV204" s="200"/>
      <c r="GW204" s="200"/>
      <c r="GX204" s="200"/>
      <c r="GY204" s="200"/>
      <c r="GZ204" s="200"/>
      <c r="HA204" s="200"/>
      <c r="HB204" s="200"/>
      <c r="HC204" s="200"/>
      <c r="HD204" s="200"/>
      <c r="HE204" s="200"/>
      <c r="HF204" s="200"/>
      <c r="HG204" s="200"/>
      <c r="HH204" s="200"/>
      <c r="HI204" s="200"/>
      <c r="HJ204" s="200"/>
      <c r="HK204" s="200"/>
      <c r="HL204" s="200"/>
      <c r="HM204" s="200"/>
      <c r="HN204" s="200"/>
      <c r="HO204" s="200"/>
      <c r="HP204" s="200"/>
      <c r="HQ204" s="200"/>
      <c r="HR204" s="200"/>
      <c r="HS204" s="200"/>
      <c r="HT204" s="200"/>
      <c r="HU204" s="200"/>
      <c r="HV204" s="200"/>
      <c r="HW204" s="200"/>
      <c r="HX204" s="200"/>
      <c r="HY204" s="200"/>
      <c r="HZ204" s="200"/>
      <c r="IA204" s="200"/>
      <c r="IB204" s="200"/>
      <c r="IC204" s="200"/>
      <c r="ID204" s="200"/>
      <c r="IE204" s="200"/>
      <c r="IF204" s="200"/>
      <c r="IG204" s="200"/>
      <c r="IH204" s="200"/>
      <c r="II204" s="200"/>
      <c r="IJ204" s="200"/>
      <c r="IK204" s="200"/>
      <c r="IL204" s="200"/>
      <c r="IM204" s="200"/>
      <c r="IN204" s="200"/>
      <c r="IO204" s="200"/>
      <c r="IP204" s="200"/>
      <c r="IQ204" s="200"/>
      <c r="IR204" s="200"/>
      <c r="IS204" s="200"/>
      <c r="IT204" s="200"/>
      <c r="IU204" s="200"/>
      <c r="IV204" s="200"/>
      <c r="IW204" s="200"/>
      <c r="IX204" s="200"/>
      <c r="IY204" s="200"/>
      <c r="IZ204" s="200"/>
      <c r="JA204" s="200"/>
    </row>
    <row r="205" spans="1:261" s="191" customFormat="1" x14ac:dyDescent="0.2">
      <c r="A205" s="180" t="s">
        <v>275</v>
      </c>
      <c r="B205" s="181" t="s">
        <v>278</v>
      </c>
      <c r="C205" s="181" t="s">
        <v>69</v>
      </c>
      <c r="D205" s="181"/>
      <c r="E205" s="182"/>
      <c r="F205" s="183" t="s">
        <v>93</v>
      </c>
      <c r="G205" s="182" t="s">
        <v>41</v>
      </c>
      <c r="H205" s="182" t="s">
        <v>281</v>
      </c>
      <c r="I205" s="182" t="s">
        <v>7</v>
      </c>
      <c r="J205" s="181">
        <v>3</v>
      </c>
      <c r="K205" s="184">
        <v>0.9</v>
      </c>
      <c r="L205" s="194"/>
      <c r="M205" s="194"/>
      <c r="N205" s="200"/>
      <c r="O205" s="194">
        <v>92.25</v>
      </c>
      <c r="P205" s="203">
        <f t="shared" si="3"/>
        <v>83.025000000000006</v>
      </c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  <c r="AL205" s="200"/>
      <c r="AM205" s="200"/>
      <c r="AN205" s="200"/>
      <c r="AO205" s="200"/>
      <c r="AP205" s="200"/>
      <c r="AQ205" s="200"/>
      <c r="AR205" s="200"/>
      <c r="AS205" s="200"/>
      <c r="AT205" s="200"/>
      <c r="AU205" s="200"/>
      <c r="AV205" s="200"/>
      <c r="AW205" s="200"/>
      <c r="AX205" s="200"/>
      <c r="AY205" s="200"/>
      <c r="AZ205" s="200"/>
      <c r="BA205" s="200"/>
      <c r="BB205" s="200"/>
      <c r="BC205" s="200"/>
      <c r="BD205" s="200"/>
      <c r="BE205" s="200"/>
      <c r="BF205" s="200"/>
      <c r="BG205" s="200"/>
      <c r="BH205" s="200"/>
      <c r="BI205" s="200"/>
      <c r="BJ205" s="200"/>
      <c r="BK205" s="200"/>
      <c r="BL205" s="200"/>
      <c r="BM205" s="200"/>
      <c r="BN205" s="200"/>
      <c r="BO205" s="200"/>
      <c r="BP205" s="200"/>
      <c r="BQ205" s="200"/>
      <c r="BR205" s="200"/>
      <c r="BS205" s="200"/>
      <c r="BT205" s="200"/>
      <c r="BU205" s="200"/>
      <c r="BV205" s="200"/>
      <c r="BW205" s="200"/>
      <c r="BX205" s="200"/>
      <c r="BY205" s="200"/>
      <c r="BZ205" s="200"/>
      <c r="CA205" s="200"/>
      <c r="CB205" s="200"/>
      <c r="CC205" s="200"/>
      <c r="CD205" s="200"/>
      <c r="CE205" s="200"/>
      <c r="CF205" s="200"/>
      <c r="CG205" s="200"/>
      <c r="CH205" s="200"/>
      <c r="CI205" s="200"/>
      <c r="CJ205" s="200"/>
      <c r="CK205" s="200"/>
      <c r="CL205" s="200"/>
      <c r="CM205" s="200"/>
      <c r="CN205" s="200"/>
      <c r="CO205" s="200"/>
      <c r="CP205" s="200"/>
      <c r="CQ205" s="200"/>
      <c r="CR205" s="200"/>
      <c r="CS205" s="200"/>
      <c r="CT205" s="200"/>
      <c r="CU205" s="200"/>
      <c r="CV205" s="200"/>
      <c r="CW205" s="200"/>
      <c r="CX205" s="200"/>
      <c r="CY205" s="200"/>
      <c r="CZ205" s="200"/>
      <c r="DA205" s="200"/>
      <c r="DB205" s="200"/>
      <c r="DC205" s="200"/>
      <c r="DD205" s="200"/>
      <c r="DE205" s="200"/>
      <c r="DF205" s="200"/>
      <c r="DG205" s="200"/>
      <c r="DH205" s="200"/>
      <c r="DI205" s="200"/>
      <c r="DJ205" s="200"/>
      <c r="DK205" s="200"/>
      <c r="DL205" s="200"/>
      <c r="DM205" s="200"/>
      <c r="DN205" s="200"/>
      <c r="DO205" s="200"/>
      <c r="DP205" s="200"/>
      <c r="DQ205" s="200"/>
      <c r="DR205" s="200"/>
      <c r="DS205" s="200"/>
      <c r="DT205" s="200"/>
      <c r="DU205" s="200"/>
      <c r="DV205" s="200"/>
      <c r="DW205" s="200"/>
      <c r="DX205" s="200"/>
      <c r="DY205" s="200"/>
      <c r="DZ205" s="200"/>
      <c r="EA205" s="200"/>
      <c r="EB205" s="200"/>
      <c r="EC205" s="200"/>
      <c r="ED205" s="200"/>
      <c r="EE205" s="200"/>
      <c r="EF205" s="200"/>
      <c r="EG205" s="200"/>
      <c r="EH205" s="200"/>
      <c r="EI205" s="200"/>
      <c r="EJ205" s="200"/>
      <c r="EK205" s="200"/>
      <c r="EL205" s="200"/>
      <c r="EM205" s="200"/>
      <c r="EN205" s="200"/>
      <c r="EO205" s="200"/>
      <c r="EP205" s="200"/>
      <c r="EQ205" s="200"/>
      <c r="ER205" s="200"/>
      <c r="ES205" s="200"/>
      <c r="ET205" s="200"/>
      <c r="EU205" s="200"/>
      <c r="EV205" s="200"/>
      <c r="EW205" s="200"/>
      <c r="EX205" s="200"/>
      <c r="EY205" s="200"/>
      <c r="EZ205" s="200"/>
      <c r="FA205" s="200"/>
      <c r="FB205" s="200"/>
      <c r="FC205" s="200"/>
      <c r="FD205" s="200"/>
      <c r="FE205" s="200"/>
      <c r="FF205" s="200"/>
      <c r="FG205" s="200"/>
      <c r="FH205" s="200"/>
      <c r="FI205" s="200"/>
      <c r="FJ205" s="200"/>
      <c r="FK205" s="200"/>
      <c r="FL205" s="200"/>
      <c r="FM205" s="200"/>
      <c r="FN205" s="200"/>
      <c r="FO205" s="200"/>
      <c r="FP205" s="200"/>
      <c r="FQ205" s="200"/>
      <c r="FR205" s="200"/>
      <c r="FS205" s="200"/>
      <c r="FT205" s="200"/>
      <c r="FU205" s="200"/>
      <c r="FV205" s="200"/>
      <c r="FW205" s="200"/>
      <c r="FX205" s="200"/>
      <c r="FY205" s="200"/>
      <c r="FZ205" s="200"/>
      <c r="GA205" s="200"/>
      <c r="GB205" s="200"/>
      <c r="GC205" s="200"/>
      <c r="GD205" s="200"/>
      <c r="GE205" s="200"/>
      <c r="GF205" s="200"/>
      <c r="GG205" s="200"/>
      <c r="GH205" s="200"/>
      <c r="GI205" s="200"/>
      <c r="GJ205" s="200"/>
      <c r="GK205" s="200"/>
      <c r="GL205" s="200"/>
      <c r="GM205" s="200"/>
      <c r="GN205" s="200"/>
      <c r="GO205" s="200"/>
      <c r="GP205" s="200"/>
      <c r="GQ205" s="200"/>
      <c r="GR205" s="200"/>
      <c r="GS205" s="200"/>
      <c r="GT205" s="200"/>
      <c r="GU205" s="200"/>
      <c r="GV205" s="200"/>
      <c r="GW205" s="200"/>
      <c r="GX205" s="200"/>
      <c r="GY205" s="200"/>
      <c r="GZ205" s="200"/>
      <c r="HA205" s="200"/>
      <c r="HB205" s="200"/>
      <c r="HC205" s="200"/>
      <c r="HD205" s="200"/>
      <c r="HE205" s="200"/>
      <c r="HF205" s="200"/>
      <c r="HG205" s="200"/>
      <c r="HH205" s="200"/>
      <c r="HI205" s="200"/>
      <c r="HJ205" s="200"/>
      <c r="HK205" s="200"/>
      <c r="HL205" s="200"/>
      <c r="HM205" s="200"/>
      <c r="HN205" s="200"/>
      <c r="HO205" s="200"/>
      <c r="HP205" s="200"/>
      <c r="HQ205" s="200"/>
      <c r="HR205" s="200"/>
      <c r="HS205" s="200"/>
      <c r="HT205" s="200"/>
      <c r="HU205" s="200"/>
      <c r="HV205" s="200"/>
      <c r="HW205" s="200"/>
      <c r="HX205" s="200"/>
      <c r="HY205" s="200"/>
      <c r="HZ205" s="200"/>
      <c r="IA205" s="200"/>
      <c r="IB205" s="200"/>
      <c r="IC205" s="200"/>
      <c r="ID205" s="200"/>
      <c r="IE205" s="200"/>
      <c r="IF205" s="200"/>
      <c r="IG205" s="200"/>
      <c r="IH205" s="200"/>
      <c r="II205" s="200"/>
      <c r="IJ205" s="200"/>
      <c r="IK205" s="200"/>
      <c r="IL205" s="200"/>
      <c r="IM205" s="200"/>
      <c r="IN205" s="200"/>
      <c r="IO205" s="200"/>
      <c r="IP205" s="200"/>
      <c r="IQ205" s="200"/>
      <c r="IR205" s="200"/>
      <c r="IS205" s="200"/>
      <c r="IT205" s="200"/>
      <c r="IU205" s="200"/>
      <c r="IV205" s="200"/>
      <c r="IW205" s="200"/>
      <c r="IX205" s="200"/>
      <c r="IY205" s="200"/>
      <c r="IZ205" s="200"/>
      <c r="JA205" s="200"/>
    </row>
    <row r="206" spans="1:261" x14ac:dyDescent="0.2">
      <c r="A206" s="180" t="s">
        <v>275</v>
      </c>
      <c r="B206" s="181" t="s">
        <v>278</v>
      </c>
      <c r="C206" s="181" t="s">
        <v>439</v>
      </c>
      <c r="D206" s="181"/>
      <c r="E206" s="182"/>
      <c r="F206" s="183" t="s">
        <v>93</v>
      </c>
      <c r="G206" s="182" t="s">
        <v>41</v>
      </c>
      <c r="H206" s="182" t="s">
        <v>281</v>
      </c>
      <c r="I206" s="182" t="s">
        <v>7</v>
      </c>
      <c r="J206" s="181">
        <v>1</v>
      </c>
      <c r="K206" s="184">
        <v>1.1499999999999999</v>
      </c>
      <c r="L206" s="194"/>
      <c r="M206" s="194"/>
      <c r="N206" s="200"/>
      <c r="O206" s="194">
        <v>92.25</v>
      </c>
      <c r="P206" s="203">
        <f t="shared" si="3"/>
        <v>106.08749999999999</v>
      </c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200"/>
      <c r="AC206" s="200"/>
      <c r="AD206" s="200"/>
      <c r="AE206" s="200"/>
      <c r="AF206" s="200"/>
      <c r="AG206" s="200"/>
      <c r="AH206" s="200"/>
      <c r="AI206" s="200"/>
      <c r="AJ206" s="200"/>
      <c r="AK206" s="200"/>
      <c r="AL206" s="200"/>
      <c r="AM206" s="200"/>
      <c r="AN206" s="200"/>
      <c r="AO206" s="200"/>
      <c r="AP206" s="200"/>
      <c r="AQ206" s="200"/>
      <c r="AR206" s="200"/>
      <c r="AS206" s="200"/>
      <c r="AT206" s="200"/>
      <c r="AU206" s="200"/>
      <c r="AV206" s="200"/>
      <c r="AW206" s="200"/>
      <c r="AX206" s="200"/>
      <c r="AY206" s="200"/>
      <c r="AZ206" s="200"/>
      <c r="BA206" s="200"/>
      <c r="BB206" s="200"/>
      <c r="BC206" s="200"/>
      <c r="BD206" s="200"/>
      <c r="BE206" s="200"/>
      <c r="BF206" s="200"/>
      <c r="BG206" s="200"/>
      <c r="BH206" s="200"/>
      <c r="BI206" s="200"/>
      <c r="BJ206" s="200"/>
      <c r="BK206" s="200"/>
      <c r="BL206" s="200"/>
      <c r="BM206" s="200"/>
      <c r="BN206" s="200"/>
      <c r="BO206" s="200"/>
      <c r="BP206" s="200"/>
      <c r="BQ206" s="200"/>
      <c r="BR206" s="200"/>
      <c r="BS206" s="200"/>
      <c r="BT206" s="200"/>
      <c r="BU206" s="200"/>
      <c r="BV206" s="200"/>
      <c r="BW206" s="200"/>
      <c r="BX206" s="200"/>
      <c r="BY206" s="200"/>
      <c r="BZ206" s="200"/>
      <c r="CA206" s="200"/>
      <c r="CB206" s="200"/>
      <c r="CC206" s="200"/>
      <c r="CD206" s="200"/>
      <c r="CE206" s="200"/>
      <c r="CF206" s="200"/>
      <c r="CG206" s="200"/>
      <c r="CH206" s="200"/>
      <c r="CI206" s="200"/>
      <c r="CJ206" s="200"/>
      <c r="CK206" s="200"/>
      <c r="CL206" s="200"/>
      <c r="CM206" s="200"/>
      <c r="CN206" s="200"/>
      <c r="CO206" s="200"/>
      <c r="CP206" s="200"/>
      <c r="CQ206" s="200"/>
      <c r="CR206" s="200"/>
      <c r="CS206" s="200"/>
      <c r="CT206" s="200"/>
      <c r="CU206" s="200"/>
      <c r="CV206" s="200"/>
      <c r="CW206" s="200"/>
      <c r="CX206" s="200"/>
      <c r="CY206" s="200"/>
      <c r="CZ206" s="200"/>
      <c r="DA206" s="200"/>
      <c r="DB206" s="200"/>
      <c r="DC206" s="200"/>
      <c r="DD206" s="200"/>
      <c r="DE206" s="200"/>
      <c r="DF206" s="200"/>
      <c r="DG206" s="200"/>
      <c r="DH206" s="200"/>
      <c r="DI206" s="200"/>
      <c r="DJ206" s="200"/>
      <c r="DK206" s="200"/>
      <c r="DL206" s="200"/>
      <c r="DM206" s="200"/>
      <c r="DN206" s="200"/>
      <c r="DO206" s="200"/>
      <c r="DP206" s="200"/>
      <c r="DQ206" s="200"/>
      <c r="DR206" s="200"/>
      <c r="DS206" s="200"/>
      <c r="DT206" s="200"/>
      <c r="DU206" s="200"/>
      <c r="DV206" s="200"/>
      <c r="DW206" s="200"/>
      <c r="DX206" s="200"/>
      <c r="DY206" s="200"/>
      <c r="DZ206" s="200"/>
      <c r="EA206" s="200"/>
      <c r="EB206" s="200"/>
      <c r="EC206" s="200"/>
      <c r="ED206" s="200"/>
      <c r="EE206" s="200"/>
      <c r="EF206" s="200"/>
      <c r="EG206" s="200"/>
      <c r="EH206" s="200"/>
      <c r="EI206" s="200"/>
      <c r="EJ206" s="200"/>
      <c r="EK206" s="200"/>
      <c r="EL206" s="200"/>
      <c r="EM206" s="200"/>
      <c r="EN206" s="200"/>
      <c r="EO206" s="200"/>
      <c r="EP206" s="200"/>
      <c r="EQ206" s="200"/>
      <c r="ER206" s="200"/>
      <c r="ES206" s="200"/>
      <c r="ET206" s="200"/>
      <c r="EU206" s="200"/>
      <c r="EV206" s="200"/>
      <c r="EW206" s="200"/>
      <c r="EX206" s="200"/>
      <c r="EY206" s="200"/>
      <c r="EZ206" s="200"/>
      <c r="FA206" s="200"/>
      <c r="FB206" s="200"/>
      <c r="FC206" s="200"/>
      <c r="FD206" s="200"/>
      <c r="FE206" s="200"/>
      <c r="FF206" s="200"/>
      <c r="FG206" s="200"/>
      <c r="FH206" s="200"/>
      <c r="FI206" s="200"/>
      <c r="FJ206" s="200"/>
      <c r="FK206" s="200"/>
      <c r="FL206" s="200"/>
      <c r="FM206" s="200"/>
      <c r="FN206" s="200"/>
      <c r="FO206" s="200"/>
      <c r="FP206" s="200"/>
      <c r="FQ206" s="200"/>
      <c r="FR206" s="200"/>
      <c r="FS206" s="200"/>
      <c r="FT206" s="200"/>
      <c r="FU206" s="200"/>
      <c r="FV206" s="200"/>
      <c r="FW206" s="200"/>
      <c r="FX206" s="200"/>
      <c r="FY206" s="200"/>
      <c r="FZ206" s="200"/>
      <c r="GA206" s="200"/>
      <c r="GB206" s="200"/>
      <c r="GC206" s="200"/>
      <c r="GD206" s="200"/>
      <c r="GE206" s="200"/>
      <c r="GF206" s="200"/>
      <c r="GG206" s="200"/>
      <c r="GH206" s="200"/>
      <c r="GI206" s="200"/>
      <c r="GJ206" s="200"/>
      <c r="GK206" s="200"/>
      <c r="GL206" s="200"/>
      <c r="GM206" s="200"/>
      <c r="GN206" s="200"/>
      <c r="GO206" s="200"/>
      <c r="GP206" s="200"/>
      <c r="GQ206" s="200"/>
      <c r="GR206" s="200"/>
      <c r="GS206" s="200"/>
      <c r="GT206" s="200"/>
      <c r="GU206" s="200"/>
      <c r="GV206" s="200"/>
      <c r="GW206" s="200"/>
      <c r="GX206" s="200"/>
      <c r="GY206" s="200"/>
      <c r="GZ206" s="200"/>
      <c r="HA206" s="200"/>
      <c r="HB206" s="200"/>
      <c r="HC206" s="200"/>
      <c r="HD206" s="200"/>
      <c r="HE206" s="200"/>
      <c r="HF206" s="200"/>
      <c r="HG206" s="200"/>
      <c r="HH206" s="200"/>
      <c r="HI206" s="200"/>
      <c r="HJ206" s="200"/>
      <c r="HK206" s="200"/>
      <c r="HL206" s="200"/>
      <c r="HM206" s="200"/>
      <c r="HN206" s="200"/>
      <c r="HO206" s="200"/>
      <c r="HP206" s="200"/>
      <c r="HQ206" s="200"/>
      <c r="HR206" s="200"/>
      <c r="HS206" s="200"/>
      <c r="HT206" s="200"/>
      <c r="HU206" s="200"/>
      <c r="HV206" s="200"/>
      <c r="HW206" s="200"/>
      <c r="HX206" s="200"/>
      <c r="HY206" s="200"/>
      <c r="HZ206" s="200"/>
      <c r="IA206" s="200"/>
      <c r="IB206" s="200"/>
      <c r="IC206" s="200"/>
      <c r="ID206" s="200"/>
      <c r="IE206" s="200"/>
      <c r="IF206" s="200"/>
      <c r="IG206" s="200"/>
      <c r="IH206" s="200"/>
      <c r="II206" s="200"/>
      <c r="IJ206" s="200"/>
      <c r="IK206" s="200"/>
      <c r="IL206" s="200"/>
      <c r="IM206" s="200"/>
      <c r="IN206" s="200"/>
      <c r="IO206" s="200"/>
      <c r="IP206" s="200"/>
      <c r="IQ206" s="200"/>
      <c r="IR206" s="200"/>
      <c r="IS206" s="200"/>
      <c r="IT206" s="200"/>
      <c r="IU206" s="200"/>
      <c r="IV206" s="200"/>
      <c r="IW206" s="200"/>
      <c r="IX206" s="200"/>
      <c r="IY206" s="200"/>
      <c r="IZ206" s="200"/>
      <c r="JA206" s="200"/>
    </row>
    <row r="207" spans="1:261" x14ac:dyDescent="0.2">
      <c r="A207" s="180" t="s">
        <v>275</v>
      </c>
      <c r="B207" s="181" t="s">
        <v>278</v>
      </c>
      <c r="C207" s="181" t="s">
        <v>42</v>
      </c>
      <c r="D207" s="181"/>
      <c r="E207" s="182"/>
      <c r="F207" s="183" t="s">
        <v>93</v>
      </c>
      <c r="G207" s="182" t="s">
        <v>41</v>
      </c>
      <c r="H207" s="182" t="s">
        <v>280</v>
      </c>
      <c r="I207" s="182" t="s">
        <v>7</v>
      </c>
      <c r="J207" s="181">
        <v>1</v>
      </c>
      <c r="K207" s="184">
        <v>0.25</v>
      </c>
      <c r="L207" s="194"/>
      <c r="M207" s="194"/>
      <c r="N207" s="200"/>
      <c r="O207" s="194">
        <v>92.25</v>
      </c>
      <c r="P207" s="203">
        <f t="shared" si="3"/>
        <v>23.0625</v>
      </c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  <c r="AA207" s="200"/>
      <c r="AB207" s="200"/>
      <c r="AC207" s="200"/>
      <c r="AD207" s="200"/>
      <c r="AE207" s="200"/>
      <c r="AF207" s="200"/>
      <c r="AG207" s="200"/>
      <c r="AH207" s="200"/>
      <c r="AI207" s="200"/>
      <c r="AJ207" s="200"/>
      <c r="AK207" s="200"/>
      <c r="AL207" s="200"/>
      <c r="AM207" s="200"/>
      <c r="AN207" s="200"/>
      <c r="AO207" s="200"/>
      <c r="AP207" s="200"/>
      <c r="AQ207" s="200"/>
      <c r="AR207" s="200"/>
      <c r="AS207" s="200"/>
      <c r="AT207" s="200"/>
      <c r="AU207" s="200"/>
      <c r="AV207" s="200"/>
      <c r="AW207" s="200"/>
      <c r="AX207" s="200"/>
      <c r="AY207" s="200"/>
      <c r="AZ207" s="200"/>
      <c r="BA207" s="200"/>
      <c r="BB207" s="200"/>
      <c r="BC207" s="200"/>
      <c r="BD207" s="200"/>
      <c r="BE207" s="200"/>
      <c r="BF207" s="200"/>
      <c r="BG207" s="200"/>
      <c r="BH207" s="200"/>
      <c r="BI207" s="200"/>
      <c r="BJ207" s="200"/>
      <c r="BK207" s="200"/>
      <c r="BL207" s="200"/>
      <c r="BM207" s="200"/>
      <c r="BN207" s="200"/>
      <c r="BO207" s="200"/>
      <c r="BP207" s="200"/>
      <c r="BQ207" s="200"/>
      <c r="BR207" s="200"/>
      <c r="BS207" s="200"/>
      <c r="BT207" s="200"/>
      <c r="BU207" s="200"/>
      <c r="BV207" s="200"/>
      <c r="BW207" s="200"/>
      <c r="BX207" s="200"/>
      <c r="BY207" s="200"/>
      <c r="BZ207" s="200"/>
      <c r="CA207" s="200"/>
      <c r="CB207" s="200"/>
      <c r="CC207" s="200"/>
      <c r="CD207" s="200"/>
      <c r="CE207" s="200"/>
      <c r="CF207" s="200"/>
      <c r="CG207" s="200"/>
      <c r="CH207" s="200"/>
      <c r="CI207" s="200"/>
      <c r="CJ207" s="200"/>
      <c r="CK207" s="200"/>
      <c r="CL207" s="200"/>
      <c r="CM207" s="200"/>
      <c r="CN207" s="200"/>
      <c r="CO207" s="200"/>
      <c r="CP207" s="200"/>
      <c r="CQ207" s="200"/>
      <c r="CR207" s="200"/>
      <c r="CS207" s="200"/>
      <c r="CT207" s="200"/>
      <c r="CU207" s="200"/>
      <c r="CV207" s="200"/>
      <c r="CW207" s="200"/>
      <c r="CX207" s="200"/>
      <c r="CY207" s="200"/>
      <c r="CZ207" s="200"/>
      <c r="DA207" s="200"/>
      <c r="DB207" s="200"/>
      <c r="DC207" s="200"/>
      <c r="DD207" s="200"/>
      <c r="DE207" s="200"/>
      <c r="DF207" s="200"/>
      <c r="DG207" s="200"/>
      <c r="DH207" s="200"/>
      <c r="DI207" s="200"/>
      <c r="DJ207" s="200"/>
      <c r="DK207" s="200"/>
      <c r="DL207" s="200"/>
      <c r="DM207" s="200"/>
      <c r="DN207" s="200"/>
      <c r="DO207" s="200"/>
      <c r="DP207" s="200"/>
      <c r="DQ207" s="200"/>
      <c r="DR207" s="200"/>
      <c r="DS207" s="200"/>
      <c r="DT207" s="200"/>
      <c r="DU207" s="200"/>
      <c r="DV207" s="200"/>
      <c r="DW207" s="200"/>
      <c r="DX207" s="200"/>
      <c r="DY207" s="200"/>
      <c r="DZ207" s="200"/>
      <c r="EA207" s="200"/>
      <c r="EB207" s="200"/>
      <c r="EC207" s="200"/>
      <c r="ED207" s="200"/>
      <c r="EE207" s="200"/>
      <c r="EF207" s="200"/>
      <c r="EG207" s="200"/>
      <c r="EH207" s="200"/>
      <c r="EI207" s="200"/>
      <c r="EJ207" s="200"/>
      <c r="EK207" s="200"/>
      <c r="EL207" s="200"/>
      <c r="EM207" s="200"/>
      <c r="EN207" s="200"/>
      <c r="EO207" s="200"/>
      <c r="EP207" s="200"/>
      <c r="EQ207" s="200"/>
      <c r="ER207" s="200"/>
      <c r="ES207" s="200"/>
      <c r="ET207" s="200"/>
      <c r="EU207" s="200"/>
      <c r="EV207" s="200"/>
      <c r="EW207" s="200"/>
      <c r="EX207" s="200"/>
      <c r="EY207" s="200"/>
      <c r="EZ207" s="200"/>
      <c r="FA207" s="200"/>
      <c r="FB207" s="200"/>
      <c r="FC207" s="200"/>
      <c r="FD207" s="200"/>
      <c r="FE207" s="200"/>
      <c r="FF207" s="200"/>
      <c r="FG207" s="200"/>
      <c r="FH207" s="200"/>
      <c r="FI207" s="200"/>
      <c r="FJ207" s="200"/>
      <c r="FK207" s="200"/>
      <c r="FL207" s="200"/>
      <c r="FM207" s="200"/>
      <c r="FN207" s="200"/>
      <c r="FO207" s="200"/>
      <c r="FP207" s="200"/>
      <c r="FQ207" s="200"/>
      <c r="FR207" s="200"/>
      <c r="FS207" s="200"/>
      <c r="FT207" s="200"/>
      <c r="FU207" s="200"/>
      <c r="FV207" s="200"/>
      <c r="FW207" s="200"/>
      <c r="FX207" s="200"/>
      <c r="FY207" s="200"/>
      <c r="FZ207" s="200"/>
      <c r="GA207" s="200"/>
      <c r="GB207" s="200"/>
      <c r="GC207" s="200"/>
      <c r="GD207" s="200"/>
      <c r="GE207" s="200"/>
      <c r="GF207" s="200"/>
      <c r="GG207" s="200"/>
      <c r="GH207" s="200"/>
      <c r="GI207" s="200"/>
      <c r="GJ207" s="200"/>
      <c r="GK207" s="200"/>
      <c r="GL207" s="200"/>
      <c r="GM207" s="200"/>
      <c r="GN207" s="200"/>
      <c r="GO207" s="200"/>
      <c r="GP207" s="200"/>
      <c r="GQ207" s="200"/>
      <c r="GR207" s="200"/>
      <c r="GS207" s="200"/>
      <c r="GT207" s="200"/>
      <c r="GU207" s="200"/>
      <c r="GV207" s="200"/>
      <c r="GW207" s="200"/>
      <c r="GX207" s="200"/>
      <c r="GY207" s="200"/>
      <c r="GZ207" s="200"/>
      <c r="HA207" s="200"/>
      <c r="HB207" s="200"/>
      <c r="HC207" s="200"/>
      <c r="HD207" s="200"/>
      <c r="HE207" s="200"/>
      <c r="HF207" s="200"/>
      <c r="HG207" s="200"/>
      <c r="HH207" s="200"/>
      <c r="HI207" s="200"/>
      <c r="HJ207" s="200"/>
      <c r="HK207" s="200"/>
      <c r="HL207" s="200"/>
      <c r="HM207" s="200"/>
      <c r="HN207" s="200"/>
      <c r="HO207" s="200"/>
      <c r="HP207" s="200"/>
      <c r="HQ207" s="200"/>
      <c r="HR207" s="200"/>
      <c r="HS207" s="200"/>
      <c r="HT207" s="200"/>
      <c r="HU207" s="200"/>
      <c r="HV207" s="200"/>
      <c r="HW207" s="200"/>
      <c r="HX207" s="200"/>
      <c r="HY207" s="200"/>
      <c r="HZ207" s="200"/>
      <c r="IA207" s="200"/>
      <c r="IB207" s="200"/>
      <c r="IC207" s="200"/>
      <c r="ID207" s="200"/>
      <c r="IE207" s="200"/>
      <c r="IF207" s="200"/>
      <c r="IG207" s="200"/>
      <c r="IH207" s="200"/>
      <c r="II207" s="200"/>
      <c r="IJ207" s="200"/>
      <c r="IK207" s="200"/>
      <c r="IL207" s="200"/>
      <c r="IM207" s="200"/>
      <c r="IN207" s="200"/>
      <c r="IO207" s="200"/>
      <c r="IP207" s="200"/>
      <c r="IQ207" s="200"/>
      <c r="IR207" s="200"/>
      <c r="IS207" s="200"/>
      <c r="IT207" s="200"/>
      <c r="IU207" s="200"/>
      <c r="IV207" s="200"/>
      <c r="IW207" s="200"/>
      <c r="IX207" s="200"/>
      <c r="IY207" s="200"/>
      <c r="IZ207" s="200"/>
      <c r="JA207" s="200"/>
    </row>
    <row r="208" spans="1:261" x14ac:dyDescent="0.2">
      <c r="A208" s="180" t="s">
        <v>275</v>
      </c>
      <c r="B208" s="181" t="s">
        <v>278</v>
      </c>
      <c r="C208" s="181" t="s">
        <v>101</v>
      </c>
      <c r="D208" s="181"/>
      <c r="E208" s="182"/>
      <c r="F208" s="183" t="s">
        <v>93</v>
      </c>
      <c r="G208" s="182" t="s">
        <v>41</v>
      </c>
      <c r="H208" s="182" t="s">
        <v>280</v>
      </c>
      <c r="I208" s="182" t="s">
        <v>7</v>
      </c>
      <c r="J208" s="181">
        <v>2</v>
      </c>
      <c r="K208" s="184">
        <v>1.25</v>
      </c>
      <c r="L208" s="194"/>
      <c r="M208" s="194"/>
      <c r="N208" s="200"/>
      <c r="O208" s="194">
        <v>92.25</v>
      </c>
      <c r="P208" s="203">
        <f t="shared" si="3"/>
        <v>115.3125</v>
      </c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  <c r="AA208" s="200"/>
      <c r="AB208" s="200"/>
      <c r="AC208" s="200"/>
      <c r="AD208" s="200"/>
      <c r="AE208" s="200"/>
      <c r="AF208" s="200"/>
      <c r="AG208" s="200"/>
      <c r="AH208" s="200"/>
      <c r="AI208" s="200"/>
      <c r="AJ208" s="200"/>
      <c r="AK208" s="200"/>
      <c r="AL208" s="200"/>
      <c r="AM208" s="200"/>
      <c r="AN208" s="200"/>
      <c r="AO208" s="200"/>
      <c r="AP208" s="200"/>
      <c r="AQ208" s="200"/>
      <c r="AR208" s="200"/>
      <c r="AS208" s="200"/>
      <c r="AT208" s="200"/>
      <c r="AU208" s="200"/>
      <c r="AV208" s="200"/>
      <c r="AW208" s="200"/>
      <c r="AX208" s="200"/>
      <c r="AY208" s="200"/>
      <c r="AZ208" s="200"/>
      <c r="BA208" s="200"/>
      <c r="BB208" s="200"/>
      <c r="BC208" s="200"/>
      <c r="BD208" s="200"/>
      <c r="BE208" s="200"/>
      <c r="BF208" s="200"/>
      <c r="BG208" s="200"/>
      <c r="BH208" s="200"/>
      <c r="BI208" s="200"/>
      <c r="BJ208" s="200"/>
      <c r="BK208" s="200"/>
      <c r="BL208" s="200"/>
      <c r="BM208" s="200"/>
      <c r="BN208" s="200"/>
      <c r="BO208" s="200"/>
      <c r="BP208" s="200"/>
      <c r="BQ208" s="200"/>
      <c r="BR208" s="200"/>
      <c r="BS208" s="200"/>
      <c r="BT208" s="200"/>
      <c r="BU208" s="200"/>
      <c r="BV208" s="200"/>
      <c r="BW208" s="200"/>
      <c r="BX208" s="200"/>
      <c r="BY208" s="200"/>
      <c r="BZ208" s="200"/>
      <c r="CA208" s="200"/>
      <c r="CB208" s="200"/>
      <c r="CC208" s="200"/>
      <c r="CD208" s="200"/>
      <c r="CE208" s="200"/>
      <c r="CF208" s="200"/>
      <c r="CG208" s="200"/>
      <c r="CH208" s="200"/>
      <c r="CI208" s="200"/>
      <c r="CJ208" s="200"/>
      <c r="CK208" s="200"/>
      <c r="CL208" s="200"/>
      <c r="CM208" s="200"/>
      <c r="CN208" s="200"/>
      <c r="CO208" s="200"/>
      <c r="CP208" s="200"/>
      <c r="CQ208" s="200"/>
      <c r="CR208" s="200"/>
      <c r="CS208" s="200"/>
      <c r="CT208" s="200"/>
      <c r="CU208" s="200"/>
      <c r="CV208" s="200"/>
      <c r="CW208" s="200"/>
      <c r="CX208" s="200"/>
      <c r="CY208" s="200"/>
      <c r="CZ208" s="200"/>
      <c r="DA208" s="200"/>
      <c r="DB208" s="200"/>
      <c r="DC208" s="200"/>
      <c r="DD208" s="200"/>
      <c r="DE208" s="200"/>
      <c r="DF208" s="200"/>
      <c r="DG208" s="200"/>
      <c r="DH208" s="200"/>
      <c r="DI208" s="200"/>
      <c r="DJ208" s="200"/>
      <c r="DK208" s="200"/>
      <c r="DL208" s="200"/>
      <c r="DM208" s="200"/>
      <c r="DN208" s="200"/>
      <c r="DO208" s="200"/>
      <c r="DP208" s="200"/>
      <c r="DQ208" s="200"/>
      <c r="DR208" s="200"/>
      <c r="DS208" s="200"/>
      <c r="DT208" s="200"/>
      <c r="DU208" s="200"/>
      <c r="DV208" s="200"/>
      <c r="DW208" s="200"/>
      <c r="DX208" s="200"/>
      <c r="DY208" s="200"/>
      <c r="DZ208" s="200"/>
      <c r="EA208" s="200"/>
      <c r="EB208" s="200"/>
      <c r="EC208" s="200"/>
      <c r="ED208" s="200"/>
      <c r="EE208" s="200"/>
      <c r="EF208" s="200"/>
      <c r="EG208" s="200"/>
      <c r="EH208" s="200"/>
      <c r="EI208" s="200"/>
      <c r="EJ208" s="200"/>
      <c r="EK208" s="200"/>
      <c r="EL208" s="200"/>
      <c r="EM208" s="200"/>
      <c r="EN208" s="200"/>
      <c r="EO208" s="200"/>
      <c r="EP208" s="200"/>
      <c r="EQ208" s="200"/>
      <c r="ER208" s="200"/>
      <c r="ES208" s="200"/>
      <c r="ET208" s="200"/>
      <c r="EU208" s="200"/>
      <c r="EV208" s="200"/>
      <c r="EW208" s="200"/>
      <c r="EX208" s="200"/>
      <c r="EY208" s="200"/>
      <c r="EZ208" s="200"/>
      <c r="FA208" s="200"/>
      <c r="FB208" s="200"/>
      <c r="FC208" s="200"/>
      <c r="FD208" s="200"/>
      <c r="FE208" s="200"/>
      <c r="FF208" s="200"/>
      <c r="FG208" s="200"/>
      <c r="FH208" s="200"/>
      <c r="FI208" s="200"/>
      <c r="FJ208" s="200"/>
      <c r="FK208" s="200"/>
      <c r="FL208" s="200"/>
      <c r="FM208" s="200"/>
      <c r="FN208" s="200"/>
      <c r="FO208" s="200"/>
      <c r="FP208" s="200"/>
      <c r="FQ208" s="200"/>
      <c r="FR208" s="200"/>
      <c r="FS208" s="200"/>
      <c r="FT208" s="200"/>
      <c r="FU208" s="200"/>
      <c r="FV208" s="200"/>
      <c r="FW208" s="200"/>
      <c r="FX208" s="200"/>
      <c r="FY208" s="200"/>
      <c r="FZ208" s="200"/>
      <c r="GA208" s="200"/>
      <c r="GB208" s="200"/>
      <c r="GC208" s="200"/>
      <c r="GD208" s="200"/>
      <c r="GE208" s="200"/>
      <c r="GF208" s="200"/>
      <c r="GG208" s="200"/>
      <c r="GH208" s="200"/>
      <c r="GI208" s="200"/>
      <c r="GJ208" s="200"/>
      <c r="GK208" s="200"/>
      <c r="GL208" s="200"/>
      <c r="GM208" s="200"/>
      <c r="GN208" s="200"/>
      <c r="GO208" s="200"/>
      <c r="GP208" s="200"/>
      <c r="GQ208" s="200"/>
      <c r="GR208" s="200"/>
      <c r="GS208" s="200"/>
      <c r="GT208" s="200"/>
      <c r="GU208" s="200"/>
      <c r="GV208" s="200"/>
      <c r="GW208" s="200"/>
      <c r="GX208" s="200"/>
      <c r="GY208" s="200"/>
      <c r="GZ208" s="200"/>
      <c r="HA208" s="200"/>
      <c r="HB208" s="200"/>
      <c r="HC208" s="200"/>
      <c r="HD208" s="200"/>
      <c r="HE208" s="200"/>
      <c r="HF208" s="200"/>
      <c r="HG208" s="200"/>
      <c r="HH208" s="200"/>
      <c r="HI208" s="200"/>
      <c r="HJ208" s="200"/>
      <c r="HK208" s="200"/>
      <c r="HL208" s="200"/>
      <c r="HM208" s="200"/>
      <c r="HN208" s="200"/>
      <c r="HO208" s="200"/>
      <c r="HP208" s="200"/>
      <c r="HQ208" s="200"/>
      <c r="HR208" s="200"/>
      <c r="HS208" s="200"/>
      <c r="HT208" s="200"/>
      <c r="HU208" s="200"/>
      <c r="HV208" s="200"/>
      <c r="HW208" s="200"/>
      <c r="HX208" s="200"/>
      <c r="HY208" s="200"/>
      <c r="HZ208" s="200"/>
      <c r="IA208" s="200"/>
      <c r="IB208" s="200"/>
      <c r="IC208" s="200"/>
      <c r="ID208" s="200"/>
      <c r="IE208" s="200"/>
      <c r="IF208" s="200"/>
      <c r="IG208" s="200"/>
      <c r="IH208" s="200"/>
      <c r="II208" s="200"/>
      <c r="IJ208" s="200"/>
      <c r="IK208" s="200"/>
      <c r="IL208" s="200"/>
      <c r="IM208" s="200"/>
      <c r="IN208" s="200"/>
      <c r="IO208" s="200"/>
      <c r="IP208" s="200"/>
      <c r="IQ208" s="200"/>
      <c r="IR208" s="200"/>
      <c r="IS208" s="200"/>
      <c r="IT208" s="200"/>
      <c r="IU208" s="200"/>
      <c r="IV208" s="200"/>
      <c r="IW208" s="200"/>
      <c r="IX208" s="200"/>
      <c r="IY208" s="200"/>
      <c r="IZ208" s="200"/>
      <c r="JA208" s="200"/>
    </row>
    <row r="209" spans="1:261" x14ac:dyDescent="0.2">
      <c r="A209" s="204" t="s">
        <v>275</v>
      </c>
      <c r="B209" s="181" t="s">
        <v>278</v>
      </c>
      <c r="C209" s="181" t="s">
        <v>21</v>
      </c>
      <c r="D209" s="181"/>
      <c r="E209" s="182"/>
      <c r="F209" s="183" t="s">
        <v>93</v>
      </c>
      <c r="G209" s="182" t="s">
        <v>41</v>
      </c>
      <c r="H209" s="182" t="s">
        <v>280</v>
      </c>
      <c r="I209" s="182" t="s">
        <v>7</v>
      </c>
      <c r="J209" s="181">
        <v>3</v>
      </c>
      <c r="K209" s="184">
        <v>0.5</v>
      </c>
      <c r="L209" s="194"/>
      <c r="M209" s="194"/>
      <c r="N209" s="200"/>
      <c r="O209" s="194">
        <v>92.25</v>
      </c>
      <c r="P209" s="203">
        <f t="shared" si="3"/>
        <v>46.125</v>
      </c>
      <c r="Q209" s="200"/>
      <c r="R209" s="200"/>
      <c r="S209" s="200"/>
      <c r="T209" s="200"/>
      <c r="U209" s="200"/>
      <c r="V209" s="200"/>
      <c r="W209" s="200"/>
      <c r="X209" s="200"/>
      <c r="Y209" s="200"/>
      <c r="Z209" s="200"/>
      <c r="AA209" s="200"/>
      <c r="AB209" s="200"/>
      <c r="AC209" s="200"/>
      <c r="AD209" s="200"/>
      <c r="AE209" s="200"/>
      <c r="AF209" s="200"/>
      <c r="AG209" s="200"/>
      <c r="AH209" s="200"/>
      <c r="AI209" s="200"/>
      <c r="AJ209" s="200"/>
      <c r="AK209" s="200"/>
      <c r="AL209" s="200"/>
      <c r="AM209" s="200"/>
      <c r="AN209" s="200"/>
      <c r="AO209" s="200"/>
      <c r="AP209" s="200"/>
      <c r="AQ209" s="200"/>
      <c r="AR209" s="200"/>
      <c r="AS209" s="200"/>
      <c r="AT209" s="200"/>
      <c r="AU209" s="200"/>
      <c r="AV209" s="200"/>
      <c r="AW209" s="200"/>
      <c r="AX209" s="200"/>
      <c r="AY209" s="200"/>
      <c r="AZ209" s="200"/>
      <c r="BA209" s="200"/>
      <c r="BB209" s="200"/>
      <c r="BC209" s="200"/>
      <c r="BD209" s="200"/>
      <c r="BE209" s="200"/>
      <c r="BF209" s="200"/>
      <c r="BG209" s="200"/>
      <c r="BH209" s="200"/>
      <c r="BI209" s="200"/>
      <c r="BJ209" s="200"/>
      <c r="BK209" s="200"/>
      <c r="BL209" s="200"/>
      <c r="BM209" s="200"/>
      <c r="BN209" s="200"/>
      <c r="BO209" s="200"/>
      <c r="BP209" s="200"/>
      <c r="BQ209" s="200"/>
      <c r="BR209" s="200"/>
      <c r="BS209" s="200"/>
      <c r="BT209" s="200"/>
      <c r="BU209" s="200"/>
      <c r="BV209" s="200"/>
      <c r="BW209" s="200"/>
      <c r="BX209" s="200"/>
      <c r="BY209" s="200"/>
      <c r="BZ209" s="200"/>
      <c r="CA209" s="200"/>
      <c r="CB209" s="200"/>
      <c r="CC209" s="200"/>
      <c r="CD209" s="200"/>
      <c r="CE209" s="200"/>
      <c r="CF209" s="200"/>
      <c r="CG209" s="200"/>
      <c r="CH209" s="200"/>
      <c r="CI209" s="200"/>
      <c r="CJ209" s="200"/>
      <c r="CK209" s="200"/>
      <c r="CL209" s="200"/>
      <c r="CM209" s="200"/>
      <c r="CN209" s="200"/>
      <c r="CO209" s="200"/>
      <c r="CP209" s="200"/>
      <c r="CQ209" s="200"/>
      <c r="CR209" s="200"/>
      <c r="CS209" s="200"/>
      <c r="CT209" s="200"/>
      <c r="CU209" s="200"/>
      <c r="CV209" s="200"/>
      <c r="CW209" s="200"/>
      <c r="CX209" s="200"/>
      <c r="CY209" s="200"/>
      <c r="CZ209" s="200"/>
      <c r="DA209" s="200"/>
      <c r="DB209" s="200"/>
      <c r="DC209" s="200"/>
      <c r="DD209" s="200"/>
      <c r="DE209" s="200"/>
      <c r="DF209" s="200"/>
      <c r="DG209" s="200"/>
      <c r="DH209" s="200"/>
      <c r="DI209" s="200"/>
      <c r="DJ209" s="200"/>
      <c r="DK209" s="200"/>
      <c r="DL209" s="200"/>
      <c r="DM209" s="200"/>
      <c r="DN209" s="200"/>
      <c r="DO209" s="200"/>
      <c r="DP209" s="200"/>
      <c r="DQ209" s="200"/>
      <c r="DR209" s="200"/>
      <c r="DS209" s="200"/>
      <c r="DT209" s="200"/>
      <c r="DU209" s="200"/>
      <c r="DV209" s="200"/>
      <c r="DW209" s="200"/>
      <c r="DX209" s="200"/>
      <c r="DY209" s="200"/>
      <c r="DZ209" s="200"/>
      <c r="EA209" s="200"/>
      <c r="EB209" s="200"/>
      <c r="EC209" s="200"/>
      <c r="ED209" s="200"/>
      <c r="EE209" s="200"/>
      <c r="EF209" s="200"/>
      <c r="EG209" s="200"/>
      <c r="EH209" s="200"/>
      <c r="EI209" s="200"/>
      <c r="EJ209" s="200"/>
      <c r="EK209" s="200"/>
      <c r="EL209" s="200"/>
      <c r="EM209" s="200"/>
      <c r="EN209" s="200"/>
      <c r="EO209" s="200"/>
      <c r="EP209" s="200"/>
      <c r="EQ209" s="200"/>
      <c r="ER209" s="200"/>
      <c r="ES209" s="200"/>
      <c r="ET209" s="200"/>
      <c r="EU209" s="200"/>
      <c r="EV209" s="200"/>
      <c r="EW209" s="200"/>
      <c r="EX209" s="200"/>
      <c r="EY209" s="200"/>
      <c r="EZ209" s="200"/>
      <c r="FA209" s="200"/>
      <c r="FB209" s="200"/>
      <c r="FC209" s="200"/>
      <c r="FD209" s="200"/>
      <c r="FE209" s="200"/>
      <c r="FF209" s="200"/>
      <c r="FG209" s="200"/>
      <c r="FH209" s="200"/>
      <c r="FI209" s="200"/>
      <c r="FJ209" s="200"/>
      <c r="FK209" s="200"/>
      <c r="FL209" s="200"/>
      <c r="FM209" s="200"/>
      <c r="FN209" s="200"/>
      <c r="FO209" s="200"/>
      <c r="FP209" s="200"/>
      <c r="FQ209" s="200"/>
      <c r="FR209" s="200"/>
      <c r="FS209" s="200"/>
      <c r="FT209" s="200"/>
      <c r="FU209" s="200"/>
      <c r="FV209" s="200"/>
      <c r="FW209" s="200"/>
      <c r="FX209" s="200"/>
      <c r="FY209" s="200"/>
      <c r="FZ209" s="200"/>
      <c r="GA209" s="200"/>
      <c r="GB209" s="200"/>
      <c r="GC209" s="200"/>
      <c r="GD209" s="200"/>
      <c r="GE209" s="200"/>
      <c r="GF209" s="200"/>
      <c r="GG209" s="200"/>
      <c r="GH209" s="200"/>
      <c r="GI209" s="200"/>
      <c r="GJ209" s="200"/>
      <c r="GK209" s="200"/>
      <c r="GL209" s="200"/>
      <c r="GM209" s="200"/>
      <c r="GN209" s="200"/>
      <c r="GO209" s="200"/>
      <c r="GP209" s="200"/>
      <c r="GQ209" s="200"/>
      <c r="GR209" s="200"/>
      <c r="GS209" s="200"/>
      <c r="GT209" s="200"/>
      <c r="GU209" s="200"/>
      <c r="GV209" s="200"/>
      <c r="GW209" s="200"/>
      <c r="GX209" s="200"/>
      <c r="GY209" s="200"/>
      <c r="GZ209" s="200"/>
      <c r="HA209" s="200"/>
      <c r="HB209" s="200"/>
      <c r="HC209" s="200"/>
      <c r="HD209" s="200"/>
      <c r="HE209" s="200"/>
      <c r="HF209" s="200"/>
      <c r="HG209" s="200"/>
      <c r="HH209" s="200"/>
      <c r="HI209" s="200"/>
      <c r="HJ209" s="200"/>
      <c r="HK209" s="200"/>
      <c r="HL209" s="200"/>
      <c r="HM209" s="200"/>
      <c r="HN209" s="200"/>
      <c r="HO209" s="200"/>
      <c r="HP209" s="200"/>
      <c r="HQ209" s="200"/>
      <c r="HR209" s="200"/>
      <c r="HS209" s="200"/>
      <c r="HT209" s="200"/>
      <c r="HU209" s="200"/>
      <c r="HV209" s="200"/>
      <c r="HW209" s="200"/>
      <c r="HX209" s="200"/>
      <c r="HY209" s="200"/>
      <c r="HZ209" s="200"/>
      <c r="IA209" s="200"/>
      <c r="IB209" s="200"/>
      <c r="IC209" s="200"/>
      <c r="ID209" s="200"/>
      <c r="IE209" s="200"/>
      <c r="IF209" s="200"/>
      <c r="IG209" s="200"/>
      <c r="IH209" s="200"/>
      <c r="II209" s="200"/>
      <c r="IJ209" s="200"/>
      <c r="IK209" s="200"/>
      <c r="IL209" s="200"/>
      <c r="IM209" s="200"/>
      <c r="IN209" s="200"/>
      <c r="IO209" s="200"/>
      <c r="IP209" s="200"/>
      <c r="IQ209" s="200"/>
      <c r="IR209" s="200"/>
      <c r="IS209" s="200"/>
      <c r="IT209" s="200"/>
      <c r="IU209" s="200"/>
      <c r="IV209" s="200"/>
      <c r="IW209" s="200"/>
      <c r="IX209" s="200"/>
      <c r="IY209" s="200"/>
      <c r="IZ209" s="200"/>
      <c r="JA209" s="200"/>
    </row>
    <row r="210" spans="1:261" x14ac:dyDescent="0.2">
      <c r="A210" s="180" t="s">
        <v>112</v>
      </c>
      <c r="B210" s="181" t="s">
        <v>286</v>
      </c>
      <c r="C210" s="181" t="s">
        <v>95</v>
      </c>
      <c r="D210" s="181"/>
      <c r="E210" s="182"/>
      <c r="F210" s="183" t="s">
        <v>93</v>
      </c>
      <c r="G210" s="182" t="s">
        <v>41</v>
      </c>
      <c r="H210" s="182" t="s">
        <v>280</v>
      </c>
      <c r="I210" s="182" t="s">
        <v>7</v>
      </c>
      <c r="J210" s="181">
        <v>3</v>
      </c>
      <c r="K210" s="184">
        <v>1.4</v>
      </c>
      <c r="L210" s="194"/>
      <c r="M210" s="194"/>
      <c r="N210" s="200"/>
      <c r="O210" s="194">
        <v>92.25</v>
      </c>
      <c r="P210" s="203">
        <f t="shared" si="3"/>
        <v>129.15</v>
      </c>
      <c r="Q210" s="200"/>
      <c r="R210" s="200"/>
      <c r="S210" s="200"/>
      <c r="T210" s="200"/>
      <c r="U210" s="200"/>
      <c r="V210" s="200"/>
      <c r="W210" s="200"/>
      <c r="X210" s="200"/>
      <c r="Y210" s="200"/>
      <c r="Z210" s="200"/>
      <c r="AA210" s="200"/>
      <c r="AB210" s="200"/>
      <c r="AC210" s="200"/>
      <c r="AD210" s="200"/>
      <c r="AE210" s="200"/>
      <c r="AF210" s="200"/>
      <c r="AG210" s="200"/>
      <c r="AH210" s="200"/>
      <c r="AI210" s="200"/>
      <c r="AJ210" s="200"/>
      <c r="AK210" s="200"/>
      <c r="AL210" s="200"/>
      <c r="AM210" s="200"/>
      <c r="AN210" s="200"/>
      <c r="AO210" s="200"/>
      <c r="AP210" s="200"/>
      <c r="AQ210" s="200"/>
      <c r="AR210" s="200"/>
      <c r="AS210" s="200"/>
      <c r="AT210" s="200"/>
      <c r="AU210" s="200"/>
      <c r="AV210" s="200"/>
      <c r="AW210" s="200"/>
      <c r="AX210" s="200"/>
      <c r="AY210" s="200"/>
      <c r="AZ210" s="200"/>
      <c r="BA210" s="200"/>
      <c r="BB210" s="200"/>
      <c r="BC210" s="200"/>
      <c r="BD210" s="200"/>
      <c r="BE210" s="200"/>
      <c r="BF210" s="200"/>
      <c r="BG210" s="200"/>
      <c r="BH210" s="200"/>
      <c r="BI210" s="200"/>
      <c r="BJ210" s="200"/>
      <c r="BK210" s="200"/>
      <c r="BL210" s="200"/>
      <c r="BM210" s="200"/>
      <c r="BN210" s="200"/>
      <c r="BO210" s="200"/>
      <c r="BP210" s="200"/>
      <c r="BQ210" s="200"/>
      <c r="BR210" s="200"/>
      <c r="BS210" s="200"/>
      <c r="BT210" s="200"/>
      <c r="BU210" s="200"/>
      <c r="BV210" s="200"/>
      <c r="BW210" s="200"/>
      <c r="BX210" s="200"/>
      <c r="BY210" s="200"/>
      <c r="BZ210" s="200"/>
      <c r="CA210" s="200"/>
      <c r="CB210" s="200"/>
      <c r="CC210" s="200"/>
      <c r="CD210" s="200"/>
      <c r="CE210" s="200"/>
      <c r="CF210" s="200"/>
      <c r="CG210" s="200"/>
      <c r="CH210" s="200"/>
      <c r="CI210" s="200"/>
      <c r="CJ210" s="200"/>
      <c r="CK210" s="200"/>
      <c r="CL210" s="200"/>
      <c r="CM210" s="200"/>
      <c r="CN210" s="200"/>
      <c r="CO210" s="200"/>
      <c r="CP210" s="200"/>
      <c r="CQ210" s="200"/>
      <c r="CR210" s="200"/>
      <c r="CS210" s="200"/>
      <c r="CT210" s="200"/>
      <c r="CU210" s="200"/>
      <c r="CV210" s="200"/>
      <c r="CW210" s="200"/>
      <c r="CX210" s="200"/>
      <c r="CY210" s="200"/>
      <c r="CZ210" s="200"/>
      <c r="DA210" s="200"/>
      <c r="DB210" s="200"/>
      <c r="DC210" s="200"/>
      <c r="DD210" s="200"/>
      <c r="DE210" s="200"/>
      <c r="DF210" s="200"/>
      <c r="DG210" s="200"/>
      <c r="DH210" s="200"/>
      <c r="DI210" s="200"/>
      <c r="DJ210" s="200"/>
      <c r="DK210" s="200"/>
      <c r="DL210" s="200"/>
      <c r="DM210" s="200"/>
      <c r="DN210" s="200"/>
      <c r="DO210" s="200"/>
      <c r="DP210" s="200"/>
      <c r="DQ210" s="200"/>
      <c r="DR210" s="200"/>
      <c r="DS210" s="200"/>
      <c r="DT210" s="200"/>
      <c r="DU210" s="200"/>
      <c r="DV210" s="200"/>
      <c r="DW210" s="200"/>
      <c r="DX210" s="200"/>
      <c r="DY210" s="200"/>
      <c r="DZ210" s="200"/>
      <c r="EA210" s="200"/>
      <c r="EB210" s="200"/>
      <c r="EC210" s="200"/>
      <c r="ED210" s="200"/>
      <c r="EE210" s="200"/>
      <c r="EF210" s="200"/>
      <c r="EG210" s="200"/>
      <c r="EH210" s="200"/>
      <c r="EI210" s="200"/>
      <c r="EJ210" s="200"/>
      <c r="EK210" s="200"/>
      <c r="EL210" s="200"/>
      <c r="EM210" s="200"/>
      <c r="EN210" s="200"/>
      <c r="EO210" s="200"/>
      <c r="EP210" s="200"/>
      <c r="EQ210" s="200"/>
      <c r="ER210" s="200"/>
      <c r="ES210" s="200"/>
      <c r="ET210" s="200"/>
      <c r="EU210" s="200"/>
      <c r="EV210" s="200"/>
      <c r="EW210" s="200"/>
      <c r="EX210" s="200"/>
      <c r="EY210" s="200"/>
      <c r="EZ210" s="200"/>
      <c r="FA210" s="200"/>
      <c r="FB210" s="200"/>
      <c r="FC210" s="200"/>
      <c r="FD210" s="200"/>
      <c r="FE210" s="200"/>
      <c r="FF210" s="200"/>
      <c r="FG210" s="200"/>
      <c r="FH210" s="200"/>
      <c r="FI210" s="200"/>
      <c r="FJ210" s="200"/>
      <c r="FK210" s="200"/>
      <c r="FL210" s="200"/>
      <c r="FM210" s="200"/>
      <c r="FN210" s="200"/>
      <c r="FO210" s="200"/>
      <c r="FP210" s="200"/>
      <c r="FQ210" s="200"/>
      <c r="FR210" s="200"/>
      <c r="FS210" s="200"/>
      <c r="FT210" s="200"/>
      <c r="FU210" s="200"/>
      <c r="FV210" s="200"/>
      <c r="FW210" s="200"/>
      <c r="FX210" s="200"/>
      <c r="FY210" s="200"/>
      <c r="FZ210" s="200"/>
      <c r="GA210" s="200"/>
      <c r="GB210" s="200"/>
      <c r="GC210" s="200"/>
      <c r="GD210" s="200"/>
      <c r="GE210" s="200"/>
      <c r="GF210" s="200"/>
      <c r="GG210" s="200"/>
      <c r="GH210" s="200"/>
      <c r="GI210" s="200"/>
      <c r="GJ210" s="200"/>
      <c r="GK210" s="200"/>
      <c r="GL210" s="200"/>
      <c r="GM210" s="200"/>
      <c r="GN210" s="200"/>
      <c r="GO210" s="200"/>
      <c r="GP210" s="200"/>
      <c r="GQ210" s="200"/>
      <c r="GR210" s="200"/>
      <c r="GS210" s="200"/>
      <c r="GT210" s="200"/>
      <c r="GU210" s="200"/>
      <c r="GV210" s="200"/>
      <c r="GW210" s="200"/>
      <c r="GX210" s="200"/>
      <c r="GY210" s="200"/>
      <c r="GZ210" s="200"/>
      <c r="HA210" s="200"/>
      <c r="HB210" s="200"/>
      <c r="HC210" s="200"/>
      <c r="HD210" s="200"/>
      <c r="HE210" s="200"/>
      <c r="HF210" s="200"/>
      <c r="HG210" s="200"/>
      <c r="HH210" s="200"/>
      <c r="HI210" s="200"/>
      <c r="HJ210" s="200"/>
      <c r="HK210" s="200"/>
      <c r="HL210" s="200"/>
      <c r="HM210" s="200"/>
      <c r="HN210" s="200"/>
      <c r="HO210" s="200"/>
      <c r="HP210" s="200"/>
      <c r="HQ210" s="200"/>
      <c r="HR210" s="200"/>
      <c r="HS210" s="200"/>
      <c r="HT210" s="200"/>
      <c r="HU210" s="200"/>
      <c r="HV210" s="200"/>
      <c r="HW210" s="200"/>
      <c r="HX210" s="200"/>
      <c r="HY210" s="200"/>
      <c r="HZ210" s="200"/>
      <c r="IA210" s="200"/>
      <c r="IB210" s="200"/>
      <c r="IC210" s="200"/>
      <c r="ID210" s="200"/>
      <c r="IE210" s="200"/>
      <c r="IF210" s="200"/>
      <c r="IG210" s="200"/>
      <c r="IH210" s="200"/>
      <c r="II210" s="200"/>
      <c r="IJ210" s="200"/>
      <c r="IK210" s="200"/>
      <c r="IL210" s="200"/>
      <c r="IM210" s="200"/>
      <c r="IN210" s="200"/>
      <c r="IO210" s="200"/>
      <c r="IP210" s="200"/>
      <c r="IQ210" s="200"/>
      <c r="IR210" s="200"/>
      <c r="IS210" s="200"/>
      <c r="IT210" s="200"/>
      <c r="IU210" s="200"/>
      <c r="IV210" s="200"/>
      <c r="IW210" s="200"/>
      <c r="IX210" s="200"/>
      <c r="IY210" s="200"/>
      <c r="IZ210" s="200"/>
      <c r="JA210" s="200"/>
    </row>
    <row r="211" spans="1:261" s="191" customFormat="1" x14ac:dyDescent="0.2">
      <c r="A211" s="180" t="s">
        <v>112</v>
      </c>
      <c r="B211" s="181" t="s">
        <v>286</v>
      </c>
      <c r="C211" s="181" t="s">
        <v>34</v>
      </c>
      <c r="D211" s="181"/>
      <c r="E211" s="182">
        <v>1643</v>
      </c>
      <c r="F211" s="183" t="s">
        <v>93</v>
      </c>
      <c r="G211" s="182" t="s">
        <v>287</v>
      </c>
      <c r="H211" s="182" t="s">
        <v>280</v>
      </c>
      <c r="I211" s="182" t="s">
        <v>7</v>
      </c>
      <c r="J211" s="181">
        <v>4</v>
      </c>
      <c r="K211" s="184">
        <v>1.5</v>
      </c>
      <c r="L211" s="194"/>
      <c r="M211" s="194"/>
      <c r="N211" s="200"/>
      <c r="O211" s="194">
        <v>92.25</v>
      </c>
      <c r="P211" s="203">
        <f t="shared" si="3"/>
        <v>138.375</v>
      </c>
      <c r="Q211" s="200"/>
      <c r="R211" s="200"/>
      <c r="S211" s="200"/>
      <c r="T211" s="200"/>
      <c r="U211" s="200"/>
      <c r="V211" s="200"/>
      <c r="W211" s="200"/>
      <c r="X211" s="200"/>
      <c r="Y211" s="200"/>
      <c r="Z211" s="200"/>
      <c r="AA211" s="200"/>
      <c r="AB211" s="200"/>
      <c r="AC211" s="200"/>
      <c r="AD211" s="200"/>
      <c r="AE211" s="200"/>
      <c r="AF211" s="200"/>
      <c r="AG211" s="200"/>
      <c r="AH211" s="200"/>
      <c r="AI211" s="200"/>
      <c r="AJ211" s="200"/>
      <c r="AK211" s="200"/>
      <c r="AL211" s="200"/>
      <c r="AM211" s="200"/>
      <c r="AN211" s="200"/>
      <c r="AO211" s="200"/>
      <c r="AP211" s="200"/>
      <c r="AQ211" s="200"/>
      <c r="AR211" s="200"/>
      <c r="AS211" s="200"/>
      <c r="AT211" s="200"/>
      <c r="AU211" s="200"/>
      <c r="AV211" s="200"/>
      <c r="AW211" s="200"/>
      <c r="AX211" s="200"/>
      <c r="AY211" s="200"/>
      <c r="AZ211" s="200"/>
      <c r="BA211" s="200"/>
      <c r="BB211" s="200"/>
      <c r="BC211" s="200"/>
      <c r="BD211" s="200"/>
      <c r="BE211" s="200"/>
      <c r="BF211" s="200"/>
      <c r="BG211" s="200"/>
      <c r="BH211" s="200"/>
      <c r="BI211" s="200"/>
      <c r="BJ211" s="200"/>
      <c r="BK211" s="200"/>
      <c r="BL211" s="200"/>
      <c r="BM211" s="200"/>
      <c r="BN211" s="200"/>
      <c r="BO211" s="200"/>
      <c r="BP211" s="200"/>
      <c r="BQ211" s="200"/>
      <c r="BR211" s="200"/>
      <c r="BS211" s="200"/>
      <c r="BT211" s="200"/>
      <c r="BU211" s="200"/>
      <c r="BV211" s="200"/>
      <c r="BW211" s="200"/>
      <c r="BX211" s="200"/>
      <c r="BY211" s="200"/>
      <c r="BZ211" s="200"/>
      <c r="CA211" s="200"/>
      <c r="CB211" s="200"/>
      <c r="CC211" s="200"/>
      <c r="CD211" s="200"/>
      <c r="CE211" s="200"/>
      <c r="CF211" s="200"/>
      <c r="CG211" s="200"/>
      <c r="CH211" s="200"/>
      <c r="CI211" s="200"/>
      <c r="CJ211" s="200"/>
      <c r="CK211" s="200"/>
      <c r="CL211" s="200"/>
      <c r="CM211" s="200"/>
      <c r="CN211" s="200"/>
      <c r="CO211" s="200"/>
      <c r="CP211" s="200"/>
      <c r="CQ211" s="200"/>
      <c r="CR211" s="200"/>
      <c r="CS211" s="200"/>
      <c r="CT211" s="200"/>
      <c r="CU211" s="200"/>
      <c r="CV211" s="200"/>
      <c r="CW211" s="200"/>
      <c r="CX211" s="200"/>
      <c r="CY211" s="200"/>
      <c r="CZ211" s="200"/>
      <c r="DA211" s="200"/>
      <c r="DB211" s="200"/>
      <c r="DC211" s="200"/>
      <c r="DD211" s="200"/>
      <c r="DE211" s="200"/>
      <c r="DF211" s="200"/>
      <c r="DG211" s="200"/>
      <c r="DH211" s="200"/>
      <c r="DI211" s="200"/>
      <c r="DJ211" s="200"/>
      <c r="DK211" s="200"/>
      <c r="DL211" s="200"/>
      <c r="DM211" s="200"/>
      <c r="DN211" s="200"/>
      <c r="DO211" s="200"/>
      <c r="DP211" s="200"/>
      <c r="DQ211" s="200"/>
      <c r="DR211" s="200"/>
      <c r="DS211" s="200"/>
      <c r="DT211" s="200"/>
      <c r="DU211" s="200"/>
      <c r="DV211" s="200"/>
      <c r="DW211" s="200"/>
      <c r="DX211" s="200"/>
      <c r="DY211" s="200"/>
      <c r="DZ211" s="200"/>
      <c r="EA211" s="200"/>
      <c r="EB211" s="200"/>
      <c r="EC211" s="200"/>
      <c r="ED211" s="200"/>
      <c r="EE211" s="200"/>
      <c r="EF211" s="200"/>
      <c r="EG211" s="200"/>
      <c r="EH211" s="200"/>
      <c r="EI211" s="200"/>
      <c r="EJ211" s="200"/>
      <c r="EK211" s="200"/>
      <c r="EL211" s="200"/>
      <c r="EM211" s="200"/>
      <c r="EN211" s="200"/>
      <c r="EO211" s="200"/>
      <c r="EP211" s="200"/>
      <c r="EQ211" s="200"/>
      <c r="ER211" s="200"/>
      <c r="ES211" s="200"/>
      <c r="ET211" s="200"/>
      <c r="EU211" s="200"/>
      <c r="EV211" s="200"/>
      <c r="EW211" s="200"/>
      <c r="EX211" s="200"/>
      <c r="EY211" s="200"/>
      <c r="EZ211" s="200"/>
      <c r="FA211" s="200"/>
      <c r="FB211" s="200"/>
      <c r="FC211" s="200"/>
      <c r="FD211" s="200"/>
      <c r="FE211" s="200"/>
      <c r="FF211" s="200"/>
      <c r="FG211" s="200"/>
      <c r="FH211" s="200"/>
      <c r="FI211" s="200"/>
      <c r="FJ211" s="200"/>
      <c r="FK211" s="200"/>
      <c r="FL211" s="200"/>
      <c r="FM211" s="200"/>
      <c r="FN211" s="200"/>
      <c r="FO211" s="200"/>
      <c r="FP211" s="200"/>
      <c r="FQ211" s="200"/>
      <c r="FR211" s="200"/>
      <c r="FS211" s="200"/>
      <c r="FT211" s="200"/>
      <c r="FU211" s="200"/>
      <c r="FV211" s="200"/>
      <c r="FW211" s="200"/>
      <c r="FX211" s="200"/>
      <c r="FY211" s="200"/>
      <c r="FZ211" s="200"/>
      <c r="GA211" s="200"/>
      <c r="GB211" s="200"/>
      <c r="GC211" s="200"/>
      <c r="GD211" s="200"/>
      <c r="GE211" s="200"/>
      <c r="GF211" s="200"/>
      <c r="GG211" s="200"/>
      <c r="GH211" s="200"/>
      <c r="GI211" s="200"/>
      <c r="GJ211" s="200"/>
      <c r="GK211" s="200"/>
      <c r="GL211" s="200"/>
      <c r="GM211" s="200"/>
      <c r="GN211" s="200"/>
      <c r="GO211" s="200"/>
      <c r="GP211" s="200"/>
      <c r="GQ211" s="200"/>
      <c r="GR211" s="200"/>
      <c r="GS211" s="200"/>
      <c r="GT211" s="200"/>
      <c r="GU211" s="200"/>
      <c r="GV211" s="200"/>
      <c r="GW211" s="200"/>
      <c r="GX211" s="200"/>
      <c r="GY211" s="200"/>
      <c r="GZ211" s="200"/>
      <c r="HA211" s="200"/>
      <c r="HB211" s="200"/>
      <c r="HC211" s="200"/>
      <c r="HD211" s="200"/>
      <c r="HE211" s="200"/>
      <c r="HF211" s="200"/>
      <c r="HG211" s="200"/>
      <c r="HH211" s="200"/>
      <c r="HI211" s="200"/>
      <c r="HJ211" s="200"/>
      <c r="HK211" s="200"/>
      <c r="HL211" s="200"/>
      <c r="HM211" s="200"/>
      <c r="HN211" s="200"/>
      <c r="HO211" s="200"/>
      <c r="HP211" s="200"/>
      <c r="HQ211" s="200"/>
      <c r="HR211" s="200"/>
      <c r="HS211" s="200"/>
      <c r="HT211" s="200"/>
      <c r="HU211" s="200"/>
      <c r="HV211" s="200"/>
      <c r="HW211" s="200"/>
      <c r="HX211" s="200"/>
      <c r="HY211" s="200"/>
      <c r="HZ211" s="200"/>
      <c r="IA211" s="200"/>
      <c r="IB211" s="200"/>
      <c r="IC211" s="200"/>
      <c r="ID211" s="200"/>
      <c r="IE211" s="200"/>
      <c r="IF211" s="200"/>
      <c r="IG211" s="200"/>
      <c r="IH211" s="200"/>
      <c r="II211" s="200"/>
      <c r="IJ211" s="200"/>
      <c r="IK211" s="200"/>
      <c r="IL211" s="200"/>
      <c r="IM211" s="200"/>
      <c r="IN211" s="200"/>
      <c r="IO211" s="200"/>
      <c r="IP211" s="200"/>
      <c r="IQ211" s="200"/>
      <c r="IR211" s="200"/>
      <c r="IS211" s="200"/>
      <c r="IT211" s="200"/>
      <c r="IU211" s="200"/>
      <c r="IV211" s="200"/>
      <c r="IW211" s="200"/>
      <c r="IX211" s="200"/>
      <c r="IY211" s="200"/>
      <c r="IZ211" s="200"/>
      <c r="JA211" s="200"/>
    </row>
    <row r="212" spans="1:261" x14ac:dyDescent="0.2">
      <c r="A212" s="180" t="s">
        <v>112</v>
      </c>
      <c r="B212" s="181" t="s">
        <v>286</v>
      </c>
      <c r="C212" s="181" t="s">
        <v>15</v>
      </c>
      <c r="D212" s="181"/>
      <c r="E212" s="182"/>
      <c r="F212" s="183" t="s">
        <v>93</v>
      </c>
      <c r="G212" s="182" t="s">
        <v>41</v>
      </c>
      <c r="H212" s="182" t="s">
        <v>268</v>
      </c>
      <c r="I212" s="182" t="s">
        <v>7</v>
      </c>
      <c r="J212" s="181">
        <v>4</v>
      </c>
      <c r="K212" s="184">
        <v>3.35</v>
      </c>
      <c r="L212" s="194"/>
      <c r="M212" s="194"/>
      <c r="N212" s="200"/>
      <c r="O212" s="194">
        <v>92.25</v>
      </c>
      <c r="P212" s="203">
        <f t="shared" si="3"/>
        <v>309.03750000000002</v>
      </c>
      <c r="Q212" s="200"/>
      <c r="R212" s="200"/>
      <c r="S212" s="200"/>
      <c r="T212" s="200"/>
      <c r="U212" s="200"/>
      <c r="V212" s="200"/>
      <c r="W212" s="200"/>
      <c r="X212" s="200"/>
      <c r="Y212" s="200"/>
      <c r="Z212" s="200"/>
      <c r="AA212" s="200"/>
      <c r="AB212" s="200"/>
      <c r="AC212" s="200"/>
      <c r="AD212" s="200"/>
      <c r="AE212" s="200"/>
      <c r="AF212" s="200"/>
      <c r="AG212" s="200"/>
      <c r="AH212" s="200"/>
      <c r="AI212" s="200"/>
      <c r="AJ212" s="200"/>
      <c r="AK212" s="200"/>
      <c r="AL212" s="200"/>
      <c r="AM212" s="200"/>
      <c r="AN212" s="200"/>
      <c r="AO212" s="200"/>
      <c r="AP212" s="200"/>
      <c r="AQ212" s="200"/>
      <c r="AR212" s="200"/>
      <c r="AS212" s="200"/>
      <c r="AT212" s="200"/>
      <c r="AU212" s="200"/>
      <c r="AV212" s="200"/>
      <c r="AW212" s="200"/>
      <c r="AX212" s="200"/>
      <c r="AY212" s="200"/>
      <c r="AZ212" s="200"/>
      <c r="BA212" s="200"/>
      <c r="BB212" s="200"/>
      <c r="BC212" s="200"/>
      <c r="BD212" s="200"/>
      <c r="BE212" s="200"/>
      <c r="BF212" s="200"/>
      <c r="BG212" s="200"/>
      <c r="BH212" s="200"/>
      <c r="BI212" s="200"/>
      <c r="BJ212" s="200"/>
      <c r="BK212" s="200"/>
      <c r="BL212" s="200"/>
      <c r="BM212" s="200"/>
      <c r="BN212" s="200"/>
      <c r="BO212" s="200"/>
      <c r="BP212" s="200"/>
      <c r="BQ212" s="200"/>
      <c r="BR212" s="200"/>
      <c r="BS212" s="200"/>
      <c r="BT212" s="200"/>
      <c r="BU212" s="200"/>
      <c r="BV212" s="200"/>
      <c r="BW212" s="200"/>
      <c r="BX212" s="200"/>
      <c r="BY212" s="200"/>
      <c r="BZ212" s="200"/>
      <c r="CA212" s="200"/>
      <c r="CB212" s="200"/>
      <c r="CC212" s="200"/>
      <c r="CD212" s="200"/>
      <c r="CE212" s="200"/>
      <c r="CF212" s="200"/>
      <c r="CG212" s="200"/>
      <c r="CH212" s="200"/>
      <c r="CI212" s="200"/>
      <c r="CJ212" s="200"/>
      <c r="CK212" s="200"/>
      <c r="CL212" s="200"/>
      <c r="CM212" s="200"/>
      <c r="CN212" s="200"/>
      <c r="CO212" s="200"/>
      <c r="CP212" s="200"/>
      <c r="CQ212" s="200"/>
      <c r="CR212" s="200"/>
      <c r="CS212" s="200"/>
      <c r="CT212" s="200"/>
      <c r="CU212" s="200"/>
      <c r="CV212" s="200"/>
      <c r="CW212" s="200"/>
      <c r="CX212" s="200"/>
      <c r="CY212" s="200"/>
      <c r="CZ212" s="200"/>
      <c r="DA212" s="200"/>
      <c r="DB212" s="200"/>
      <c r="DC212" s="200"/>
      <c r="DD212" s="200"/>
      <c r="DE212" s="200"/>
      <c r="DF212" s="200"/>
      <c r="DG212" s="200"/>
      <c r="DH212" s="200"/>
      <c r="DI212" s="200"/>
      <c r="DJ212" s="200"/>
      <c r="DK212" s="200"/>
      <c r="DL212" s="200"/>
      <c r="DM212" s="200"/>
      <c r="DN212" s="200"/>
      <c r="DO212" s="200"/>
      <c r="DP212" s="200"/>
      <c r="DQ212" s="200"/>
      <c r="DR212" s="200"/>
      <c r="DS212" s="200"/>
      <c r="DT212" s="200"/>
      <c r="DU212" s="200"/>
      <c r="DV212" s="200"/>
      <c r="DW212" s="200"/>
      <c r="DX212" s="200"/>
      <c r="DY212" s="200"/>
      <c r="DZ212" s="200"/>
      <c r="EA212" s="200"/>
      <c r="EB212" s="200"/>
      <c r="EC212" s="200"/>
      <c r="ED212" s="200"/>
      <c r="EE212" s="200"/>
      <c r="EF212" s="200"/>
      <c r="EG212" s="200"/>
      <c r="EH212" s="200"/>
      <c r="EI212" s="200"/>
      <c r="EJ212" s="200"/>
      <c r="EK212" s="200"/>
      <c r="EL212" s="200"/>
      <c r="EM212" s="200"/>
      <c r="EN212" s="200"/>
      <c r="EO212" s="200"/>
      <c r="EP212" s="200"/>
      <c r="EQ212" s="200"/>
      <c r="ER212" s="200"/>
      <c r="ES212" s="200"/>
      <c r="ET212" s="200"/>
      <c r="EU212" s="200"/>
      <c r="EV212" s="200"/>
      <c r="EW212" s="200"/>
      <c r="EX212" s="200"/>
      <c r="EY212" s="200"/>
      <c r="EZ212" s="200"/>
      <c r="FA212" s="200"/>
      <c r="FB212" s="200"/>
      <c r="FC212" s="200"/>
      <c r="FD212" s="200"/>
      <c r="FE212" s="200"/>
      <c r="FF212" s="200"/>
      <c r="FG212" s="200"/>
      <c r="FH212" s="200"/>
      <c r="FI212" s="200"/>
      <c r="FJ212" s="200"/>
      <c r="FK212" s="200"/>
      <c r="FL212" s="200"/>
      <c r="FM212" s="200"/>
      <c r="FN212" s="200"/>
      <c r="FO212" s="200"/>
      <c r="FP212" s="200"/>
      <c r="FQ212" s="200"/>
      <c r="FR212" s="200"/>
      <c r="FS212" s="200"/>
      <c r="FT212" s="200"/>
      <c r="FU212" s="200"/>
      <c r="FV212" s="200"/>
      <c r="FW212" s="200"/>
      <c r="FX212" s="200"/>
      <c r="FY212" s="200"/>
      <c r="FZ212" s="200"/>
      <c r="GA212" s="200"/>
      <c r="GB212" s="200"/>
      <c r="GC212" s="200"/>
      <c r="GD212" s="200"/>
      <c r="GE212" s="200"/>
      <c r="GF212" s="200"/>
      <c r="GG212" s="200"/>
      <c r="GH212" s="200"/>
      <c r="GI212" s="200"/>
      <c r="GJ212" s="200"/>
      <c r="GK212" s="200"/>
      <c r="GL212" s="200"/>
      <c r="GM212" s="200"/>
      <c r="GN212" s="200"/>
      <c r="GO212" s="200"/>
      <c r="GP212" s="200"/>
      <c r="GQ212" s="200"/>
      <c r="GR212" s="200"/>
      <c r="GS212" s="200"/>
      <c r="GT212" s="200"/>
      <c r="GU212" s="200"/>
      <c r="GV212" s="200"/>
      <c r="GW212" s="200"/>
      <c r="GX212" s="200"/>
      <c r="GY212" s="200"/>
      <c r="GZ212" s="200"/>
      <c r="HA212" s="200"/>
      <c r="HB212" s="200"/>
      <c r="HC212" s="200"/>
      <c r="HD212" s="200"/>
      <c r="HE212" s="200"/>
      <c r="HF212" s="200"/>
      <c r="HG212" s="200"/>
      <c r="HH212" s="200"/>
      <c r="HI212" s="200"/>
      <c r="HJ212" s="200"/>
      <c r="HK212" s="200"/>
      <c r="HL212" s="200"/>
      <c r="HM212" s="200"/>
      <c r="HN212" s="200"/>
      <c r="HO212" s="200"/>
      <c r="HP212" s="200"/>
      <c r="HQ212" s="200"/>
      <c r="HR212" s="200"/>
      <c r="HS212" s="200"/>
      <c r="HT212" s="200"/>
      <c r="HU212" s="200"/>
      <c r="HV212" s="200"/>
      <c r="HW212" s="200"/>
      <c r="HX212" s="200"/>
      <c r="HY212" s="200"/>
      <c r="HZ212" s="200"/>
      <c r="IA212" s="200"/>
      <c r="IB212" s="200"/>
      <c r="IC212" s="200"/>
      <c r="ID212" s="200"/>
      <c r="IE212" s="200"/>
      <c r="IF212" s="200"/>
      <c r="IG212" s="200"/>
      <c r="IH212" s="200"/>
      <c r="II212" s="200"/>
      <c r="IJ212" s="200"/>
      <c r="IK212" s="200"/>
      <c r="IL212" s="200"/>
      <c r="IM212" s="200"/>
      <c r="IN212" s="200"/>
      <c r="IO212" s="200"/>
      <c r="IP212" s="200"/>
      <c r="IQ212" s="200"/>
      <c r="IR212" s="200"/>
      <c r="IS212" s="200"/>
      <c r="IT212" s="200"/>
      <c r="IU212" s="200"/>
      <c r="IV212" s="200"/>
      <c r="IW212" s="200"/>
      <c r="IX212" s="200"/>
      <c r="IY212" s="200"/>
      <c r="IZ212" s="200"/>
      <c r="JA212" s="200"/>
    </row>
    <row r="213" spans="1:261" x14ac:dyDescent="0.2">
      <c r="A213" s="180" t="s">
        <v>112</v>
      </c>
      <c r="B213" s="181" t="s">
        <v>286</v>
      </c>
      <c r="C213" s="181" t="s">
        <v>1085</v>
      </c>
      <c r="D213" s="181"/>
      <c r="E213" s="182">
        <v>3846</v>
      </c>
      <c r="F213" s="183" t="s">
        <v>93</v>
      </c>
      <c r="G213" s="182">
        <v>103976</v>
      </c>
      <c r="H213" s="182" t="s">
        <v>280</v>
      </c>
      <c r="I213" s="182" t="s">
        <v>7</v>
      </c>
      <c r="J213" s="181"/>
      <c r="K213" s="184">
        <v>0.4</v>
      </c>
      <c r="L213" s="194"/>
      <c r="M213" s="194"/>
      <c r="N213" s="200"/>
      <c r="O213" s="194">
        <v>92.25</v>
      </c>
      <c r="P213" s="203">
        <f t="shared" si="3"/>
        <v>36.9</v>
      </c>
      <c r="Q213" s="200"/>
      <c r="R213" s="200"/>
      <c r="S213" s="200"/>
      <c r="T213" s="200"/>
      <c r="U213" s="200"/>
      <c r="V213" s="200"/>
      <c r="W213" s="200"/>
      <c r="X213" s="200"/>
      <c r="Y213" s="200"/>
      <c r="Z213" s="200"/>
      <c r="AA213" s="200"/>
      <c r="AB213" s="200"/>
      <c r="AC213" s="200"/>
      <c r="AD213" s="200"/>
      <c r="AE213" s="200"/>
      <c r="AF213" s="200"/>
      <c r="AG213" s="200"/>
      <c r="AH213" s="200"/>
      <c r="AI213" s="200"/>
      <c r="AJ213" s="200"/>
      <c r="AK213" s="200"/>
      <c r="AL213" s="200"/>
      <c r="AM213" s="200"/>
      <c r="AN213" s="200"/>
      <c r="AO213" s="200"/>
      <c r="AP213" s="200"/>
      <c r="AQ213" s="200"/>
      <c r="AR213" s="200"/>
      <c r="AS213" s="200"/>
      <c r="AT213" s="200"/>
      <c r="AU213" s="200"/>
      <c r="AV213" s="200"/>
      <c r="AW213" s="200"/>
      <c r="AX213" s="200"/>
      <c r="AY213" s="200"/>
      <c r="AZ213" s="200"/>
      <c r="BA213" s="200"/>
      <c r="BB213" s="200"/>
      <c r="BC213" s="200"/>
      <c r="BD213" s="200"/>
      <c r="BE213" s="200"/>
      <c r="BF213" s="200"/>
      <c r="BG213" s="200"/>
      <c r="BH213" s="200"/>
      <c r="BI213" s="200"/>
      <c r="BJ213" s="200"/>
      <c r="BK213" s="200"/>
      <c r="BL213" s="200"/>
      <c r="BM213" s="200"/>
      <c r="BN213" s="200"/>
      <c r="BO213" s="200"/>
      <c r="BP213" s="200"/>
      <c r="BQ213" s="200"/>
      <c r="BR213" s="200"/>
      <c r="BS213" s="200"/>
      <c r="BT213" s="200"/>
      <c r="BU213" s="200"/>
      <c r="BV213" s="200"/>
      <c r="BW213" s="200"/>
      <c r="BX213" s="200"/>
      <c r="BY213" s="200"/>
      <c r="BZ213" s="200"/>
      <c r="CA213" s="200"/>
      <c r="CB213" s="200"/>
      <c r="CC213" s="200"/>
      <c r="CD213" s="200"/>
      <c r="CE213" s="200"/>
      <c r="CF213" s="200"/>
      <c r="CG213" s="200"/>
      <c r="CH213" s="200"/>
      <c r="CI213" s="200"/>
      <c r="CJ213" s="200"/>
      <c r="CK213" s="200"/>
      <c r="CL213" s="200"/>
      <c r="CM213" s="200"/>
      <c r="CN213" s="200"/>
      <c r="CO213" s="200"/>
      <c r="CP213" s="200"/>
      <c r="CQ213" s="200"/>
      <c r="CR213" s="200"/>
      <c r="CS213" s="200"/>
      <c r="CT213" s="200"/>
      <c r="CU213" s="200"/>
      <c r="CV213" s="200"/>
      <c r="CW213" s="200"/>
      <c r="CX213" s="200"/>
      <c r="CY213" s="200"/>
      <c r="CZ213" s="200"/>
      <c r="DA213" s="200"/>
      <c r="DB213" s="200"/>
      <c r="DC213" s="200"/>
      <c r="DD213" s="200"/>
      <c r="DE213" s="200"/>
      <c r="DF213" s="200"/>
      <c r="DG213" s="200"/>
      <c r="DH213" s="200"/>
      <c r="DI213" s="200"/>
      <c r="DJ213" s="200"/>
      <c r="DK213" s="200"/>
      <c r="DL213" s="200"/>
      <c r="DM213" s="200"/>
      <c r="DN213" s="200"/>
      <c r="DO213" s="200"/>
      <c r="DP213" s="200"/>
      <c r="DQ213" s="200"/>
      <c r="DR213" s="200"/>
      <c r="DS213" s="200"/>
      <c r="DT213" s="200"/>
      <c r="DU213" s="200"/>
      <c r="DV213" s="200"/>
      <c r="DW213" s="200"/>
      <c r="DX213" s="200"/>
      <c r="DY213" s="200"/>
      <c r="DZ213" s="200"/>
      <c r="EA213" s="200"/>
      <c r="EB213" s="200"/>
      <c r="EC213" s="200"/>
      <c r="ED213" s="200"/>
      <c r="EE213" s="200"/>
      <c r="EF213" s="200"/>
      <c r="EG213" s="200"/>
      <c r="EH213" s="200"/>
      <c r="EI213" s="200"/>
      <c r="EJ213" s="200"/>
      <c r="EK213" s="200"/>
      <c r="EL213" s="200"/>
      <c r="EM213" s="200"/>
      <c r="EN213" s="200"/>
      <c r="EO213" s="200"/>
      <c r="EP213" s="200"/>
      <c r="EQ213" s="200"/>
      <c r="ER213" s="200"/>
      <c r="ES213" s="200"/>
      <c r="ET213" s="200"/>
      <c r="EU213" s="200"/>
      <c r="EV213" s="200"/>
      <c r="EW213" s="200"/>
      <c r="EX213" s="200"/>
      <c r="EY213" s="200"/>
      <c r="EZ213" s="200"/>
      <c r="FA213" s="200"/>
      <c r="FB213" s="200"/>
      <c r="FC213" s="200"/>
      <c r="FD213" s="200"/>
      <c r="FE213" s="200"/>
      <c r="FF213" s="200"/>
      <c r="FG213" s="200"/>
      <c r="FH213" s="200"/>
      <c r="FI213" s="200"/>
      <c r="FJ213" s="200"/>
      <c r="FK213" s="200"/>
      <c r="FL213" s="200"/>
      <c r="FM213" s="200"/>
      <c r="FN213" s="200"/>
      <c r="FO213" s="200"/>
      <c r="FP213" s="200"/>
      <c r="FQ213" s="200"/>
      <c r="FR213" s="200"/>
      <c r="FS213" s="200"/>
      <c r="FT213" s="200"/>
      <c r="FU213" s="200"/>
      <c r="FV213" s="200"/>
      <c r="FW213" s="200"/>
      <c r="FX213" s="200"/>
      <c r="FY213" s="200"/>
      <c r="FZ213" s="200"/>
      <c r="GA213" s="200"/>
      <c r="GB213" s="200"/>
      <c r="GC213" s="200"/>
      <c r="GD213" s="200"/>
      <c r="GE213" s="200"/>
      <c r="GF213" s="200"/>
      <c r="GG213" s="200"/>
      <c r="GH213" s="200"/>
      <c r="GI213" s="200"/>
      <c r="GJ213" s="200"/>
      <c r="GK213" s="200"/>
      <c r="GL213" s="200"/>
      <c r="GM213" s="200"/>
      <c r="GN213" s="200"/>
      <c r="GO213" s="200"/>
      <c r="GP213" s="200"/>
      <c r="GQ213" s="200"/>
      <c r="GR213" s="200"/>
      <c r="GS213" s="200"/>
      <c r="GT213" s="200"/>
      <c r="GU213" s="200"/>
      <c r="GV213" s="200"/>
      <c r="GW213" s="200"/>
      <c r="GX213" s="200"/>
      <c r="GY213" s="200"/>
      <c r="GZ213" s="200"/>
      <c r="HA213" s="200"/>
      <c r="HB213" s="200"/>
      <c r="HC213" s="200"/>
      <c r="HD213" s="200"/>
      <c r="HE213" s="200"/>
      <c r="HF213" s="200"/>
      <c r="HG213" s="200"/>
      <c r="HH213" s="200"/>
      <c r="HI213" s="200"/>
      <c r="HJ213" s="200"/>
      <c r="HK213" s="200"/>
      <c r="HL213" s="200"/>
      <c r="HM213" s="200"/>
      <c r="HN213" s="200"/>
      <c r="HO213" s="200"/>
      <c r="HP213" s="200"/>
      <c r="HQ213" s="200"/>
      <c r="HR213" s="200"/>
      <c r="HS213" s="200"/>
      <c r="HT213" s="200"/>
      <c r="HU213" s="200"/>
      <c r="HV213" s="200"/>
      <c r="HW213" s="200"/>
      <c r="HX213" s="200"/>
      <c r="HY213" s="200"/>
      <c r="HZ213" s="200"/>
      <c r="IA213" s="200"/>
      <c r="IB213" s="200"/>
      <c r="IC213" s="200"/>
      <c r="ID213" s="200"/>
      <c r="IE213" s="200"/>
      <c r="IF213" s="200"/>
      <c r="IG213" s="200"/>
      <c r="IH213" s="200"/>
      <c r="II213" s="200"/>
      <c r="IJ213" s="200"/>
      <c r="IK213" s="200"/>
      <c r="IL213" s="200"/>
      <c r="IM213" s="200"/>
      <c r="IN213" s="200"/>
      <c r="IO213" s="200"/>
      <c r="IP213" s="200"/>
      <c r="IQ213" s="200"/>
      <c r="IR213" s="200"/>
      <c r="IS213" s="200"/>
      <c r="IT213" s="200"/>
      <c r="IU213" s="200"/>
      <c r="IV213" s="200"/>
      <c r="IW213" s="200"/>
      <c r="IX213" s="200"/>
      <c r="IY213" s="200"/>
      <c r="IZ213" s="200"/>
      <c r="JA213" s="200"/>
    </row>
    <row r="214" spans="1:261" s="191" customFormat="1" x14ac:dyDescent="0.2">
      <c r="A214" s="180" t="s">
        <v>112</v>
      </c>
      <c r="B214" s="181" t="s">
        <v>286</v>
      </c>
      <c r="C214" s="181" t="s">
        <v>34</v>
      </c>
      <c r="D214" s="181"/>
      <c r="E214" s="182">
        <v>4038</v>
      </c>
      <c r="F214" s="183" t="s">
        <v>93</v>
      </c>
      <c r="G214" s="182">
        <v>501040</v>
      </c>
      <c r="H214" s="182" t="s">
        <v>283</v>
      </c>
      <c r="I214" s="182" t="s">
        <v>7</v>
      </c>
      <c r="J214" s="181">
        <v>1</v>
      </c>
      <c r="K214" s="184">
        <v>1.1000000000000001</v>
      </c>
      <c r="L214" s="194"/>
      <c r="M214" s="194"/>
      <c r="N214" s="200"/>
      <c r="O214" s="194">
        <v>92.25</v>
      </c>
      <c r="P214" s="203">
        <f t="shared" si="3"/>
        <v>101.47500000000001</v>
      </c>
      <c r="Q214" s="200"/>
      <c r="R214" s="200"/>
      <c r="S214" s="200"/>
      <c r="T214" s="200"/>
      <c r="U214" s="200"/>
      <c r="V214" s="200"/>
      <c r="W214" s="200"/>
      <c r="X214" s="200"/>
      <c r="Y214" s="200"/>
      <c r="Z214" s="200"/>
      <c r="AA214" s="200"/>
      <c r="AB214" s="200"/>
      <c r="AC214" s="200"/>
      <c r="AD214" s="200"/>
      <c r="AE214" s="200"/>
      <c r="AF214" s="200"/>
      <c r="AG214" s="200"/>
      <c r="AH214" s="200"/>
      <c r="AI214" s="200"/>
      <c r="AJ214" s="200"/>
      <c r="AK214" s="200"/>
      <c r="AL214" s="200"/>
      <c r="AM214" s="200"/>
      <c r="AN214" s="200"/>
      <c r="AO214" s="200"/>
      <c r="AP214" s="200"/>
      <c r="AQ214" s="200"/>
      <c r="AR214" s="200"/>
      <c r="AS214" s="200"/>
      <c r="AT214" s="200"/>
      <c r="AU214" s="200"/>
      <c r="AV214" s="200"/>
      <c r="AW214" s="200"/>
      <c r="AX214" s="200"/>
      <c r="AY214" s="200"/>
      <c r="AZ214" s="200"/>
      <c r="BA214" s="200"/>
      <c r="BB214" s="200"/>
      <c r="BC214" s="200"/>
      <c r="BD214" s="200"/>
      <c r="BE214" s="200"/>
      <c r="BF214" s="200"/>
      <c r="BG214" s="200"/>
      <c r="BH214" s="200"/>
      <c r="BI214" s="200"/>
      <c r="BJ214" s="200"/>
      <c r="BK214" s="200"/>
      <c r="BL214" s="200"/>
      <c r="BM214" s="200"/>
      <c r="BN214" s="200"/>
      <c r="BO214" s="200"/>
      <c r="BP214" s="200"/>
      <c r="BQ214" s="200"/>
      <c r="BR214" s="200"/>
      <c r="BS214" s="200"/>
      <c r="BT214" s="200"/>
      <c r="BU214" s="200"/>
      <c r="BV214" s="200"/>
      <c r="BW214" s="200"/>
      <c r="BX214" s="200"/>
      <c r="BY214" s="200"/>
      <c r="BZ214" s="200"/>
      <c r="CA214" s="200"/>
      <c r="CB214" s="200"/>
      <c r="CC214" s="200"/>
      <c r="CD214" s="200"/>
      <c r="CE214" s="200"/>
      <c r="CF214" s="200"/>
      <c r="CG214" s="200"/>
      <c r="CH214" s="200"/>
      <c r="CI214" s="200"/>
      <c r="CJ214" s="200"/>
      <c r="CK214" s="200"/>
      <c r="CL214" s="200"/>
      <c r="CM214" s="200"/>
      <c r="CN214" s="200"/>
      <c r="CO214" s="200"/>
      <c r="CP214" s="200"/>
      <c r="CQ214" s="200"/>
      <c r="CR214" s="200"/>
      <c r="CS214" s="200"/>
      <c r="CT214" s="200"/>
      <c r="CU214" s="200"/>
      <c r="CV214" s="200"/>
      <c r="CW214" s="200"/>
      <c r="CX214" s="200"/>
      <c r="CY214" s="200"/>
      <c r="CZ214" s="200"/>
      <c r="DA214" s="200"/>
      <c r="DB214" s="200"/>
      <c r="DC214" s="200"/>
      <c r="DD214" s="200"/>
      <c r="DE214" s="200"/>
      <c r="DF214" s="200"/>
      <c r="DG214" s="200"/>
      <c r="DH214" s="200"/>
      <c r="DI214" s="200"/>
      <c r="DJ214" s="200"/>
      <c r="DK214" s="200"/>
      <c r="DL214" s="200"/>
      <c r="DM214" s="200"/>
      <c r="DN214" s="200"/>
      <c r="DO214" s="200"/>
      <c r="DP214" s="200"/>
      <c r="DQ214" s="200"/>
      <c r="DR214" s="200"/>
      <c r="DS214" s="200"/>
      <c r="DT214" s="200"/>
      <c r="DU214" s="200"/>
      <c r="DV214" s="200"/>
      <c r="DW214" s="200"/>
      <c r="DX214" s="200"/>
      <c r="DY214" s="200"/>
      <c r="DZ214" s="200"/>
      <c r="EA214" s="200"/>
      <c r="EB214" s="200"/>
      <c r="EC214" s="200"/>
      <c r="ED214" s="200"/>
      <c r="EE214" s="200"/>
      <c r="EF214" s="200"/>
      <c r="EG214" s="200"/>
      <c r="EH214" s="200"/>
      <c r="EI214" s="200"/>
      <c r="EJ214" s="200"/>
      <c r="EK214" s="200"/>
      <c r="EL214" s="200"/>
      <c r="EM214" s="200"/>
      <c r="EN214" s="200"/>
      <c r="EO214" s="200"/>
      <c r="EP214" s="200"/>
      <c r="EQ214" s="200"/>
      <c r="ER214" s="200"/>
      <c r="ES214" s="200"/>
      <c r="ET214" s="200"/>
      <c r="EU214" s="200"/>
      <c r="EV214" s="200"/>
      <c r="EW214" s="200"/>
      <c r="EX214" s="200"/>
      <c r="EY214" s="200"/>
      <c r="EZ214" s="200"/>
      <c r="FA214" s="200"/>
      <c r="FB214" s="200"/>
      <c r="FC214" s="200"/>
      <c r="FD214" s="200"/>
      <c r="FE214" s="200"/>
      <c r="FF214" s="200"/>
      <c r="FG214" s="200"/>
      <c r="FH214" s="200"/>
      <c r="FI214" s="200"/>
      <c r="FJ214" s="200"/>
      <c r="FK214" s="200"/>
      <c r="FL214" s="200"/>
      <c r="FM214" s="200"/>
      <c r="FN214" s="200"/>
      <c r="FO214" s="200"/>
      <c r="FP214" s="200"/>
      <c r="FQ214" s="200"/>
      <c r="FR214" s="200"/>
      <c r="FS214" s="200"/>
      <c r="FT214" s="200"/>
      <c r="FU214" s="200"/>
      <c r="FV214" s="200"/>
      <c r="FW214" s="200"/>
      <c r="FX214" s="200"/>
      <c r="FY214" s="200"/>
      <c r="FZ214" s="200"/>
      <c r="GA214" s="200"/>
      <c r="GB214" s="200"/>
      <c r="GC214" s="200"/>
      <c r="GD214" s="200"/>
      <c r="GE214" s="200"/>
      <c r="GF214" s="200"/>
      <c r="GG214" s="200"/>
      <c r="GH214" s="200"/>
      <c r="GI214" s="200"/>
      <c r="GJ214" s="200"/>
      <c r="GK214" s="200"/>
      <c r="GL214" s="200"/>
      <c r="GM214" s="200"/>
      <c r="GN214" s="200"/>
      <c r="GO214" s="200"/>
      <c r="GP214" s="200"/>
      <c r="GQ214" s="200"/>
      <c r="GR214" s="200"/>
      <c r="GS214" s="200"/>
      <c r="GT214" s="200"/>
      <c r="GU214" s="200"/>
      <c r="GV214" s="200"/>
      <c r="GW214" s="200"/>
      <c r="GX214" s="200"/>
      <c r="GY214" s="200"/>
      <c r="GZ214" s="200"/>
      <c r="HA214" s="200"/>
      <c r="HB214" s="200"/>
      <c r="HC214" s="200"/>
      <c r="HD214" s="200"/>
      <c r="HE214" s="200"/>
      <c r="HF214" s="200"/>
      <c r="HG214" s="200"/>
      <c r="HH214" s="200"/>
      <c r="HI214" s="200"/>
      <c r="HJ214" s="200"/>
      <c r="HK214" s="200"/>
      <c r="HL214" s="200"/>
      <c r="HM214" s="200"/>
      <c r="HN214" s="200"/>
      <c r="HO214" s="200"/>
      <c r="HP214" s="200"/>
      <c r="HQ214" s="200"/>
      <c r="HR214" s="200"/>
      <c r="HS214" s="200"/>
      <c r="HT214" s="200"/>
      <c r="HU214" s="200"/>
      <c r="HV214" s="200"/>
      <c r="HW214" s="200"/>
      <c r="HX214" s="200"/>
      <c r="HY214" s="200"/>
      <c r="HZ214" s="200"/>
      <c r="IA214" s="200"/>
      <c r="IB214" s="200"/>
      <c r="IC214" s="200"/>
      <c r="ID214" s="200"/>
      <c r="IE214" s="200"/>
      <c r="IF214" s="200"/>
      <c r="IG214" s="200"/>
      <c r="IH214" s="200"/>
      <c r="II214" s="200"/>
      <c r="IJ214" s="200"/>
      <c r="IK214" s="200"/>
      <c r="IL214" s="200"/>
      <c r="IM214" s="200"/>
      <c r="IN214" s="200"/>
      <c r="IO214" s="200"/>
      <c r="IP214" s="200"/>
      <c r="IQ214" s="200"/>
      <c r="IR214" s="200"/>
      <c r="IS214" s="200"/>
      <c r="IT214" s="200"/>
      <c r="IU214" s="200"/>
      <c r="IV214" s="200"/>
      <c r="IW214" s="200"/>
      <c r="IX214" s="200"/>
      <c r="IY214" s="200"/>
      <c r="IZ214" s="200"/>
      <c r="JA214" s="200"/>
    </row>
    <row r="215" spans="1:261" x14ac:dyDescent="0.2">
      <c r="A215" s="180" t="s">
        <v>112</v>
      </c>
      <c r="B215" s="181" t="s">
        <v>286</v>
      </c>
      <c r="C215" s="181" t="s">
        <v>97</v>
      </c>
      <c r="D215" s="181"/>
      <c r="E215" s="182"/>
      <c r="F215" s="183" t="s">
        <v>93</v>
      </c>
      <c r="G215" s="182" t="s">
        <v>41</v>
      </c>
      <c r="H215" s="182" t="s">
        <v>280</v>
      </c>
      <c r="I215" s="182" t="s">
        <v>7</v>
      </c>
      <c r="J215" s="181">
        <v>4</v>
      </c>
      <c r="K215" s="184">
        <v>1.05</v>
      </c>
      <c r="L215" s="194"/>
      <c r="M215" s="194"/>
      <c r="N215" s="200"/>
      <c r="O215" s="194">
        <v>92.25</v>
      </c>
      <c r="P215" s="203">
        <f t="shared" si="3"/>
        <v>96.862499999999997</v>
      </c>
      <c r="Q215" s="200"/>
      <c r="R215" s="200"/>
      <c r="S215" s="200"/>
      <c r="T215" s="200"/>
      <c r="U215" s="200"/>
      <c r="V215" s="200"/>
      <c r="W215" s="200"/>
      <c r="X215" s="200"/>
      <c r="Y215" s="200"/>
      <c r="Z215" s="200"/>
      <c r="AA215" s="200"/>
      <c r="AB215" s="200"/>
      <c r="AC215" s="200"/>
      <c r="AD215" s="200"/>
      <c r="AE215" s="200"/>
      <c r="AF215" s="200"/>
      <c r="AG215" s="200"/>
      <c r="AH215" s="200"/>
      <c r="AI215" s="200"/>
      <c r="AJ215" s="200"/>
      <c r="AK215" s="200"/>
      <c r="AL215" s="200"/>
      <c r="AM215" s="200"/>
      <c r="AN215" s="200"/>
      <c r="AO215" s="200"/>
      <c r="AP215" s="200"/>
      <c r="AQ215" s="200"/>
      <c r="AR215" s="200"/>
      <c r="AS215" s="200"/>
      <c r="AT215" s="200"/>
      <c r="AU215" s="200"/>
      <c r="AV215" s="200"/>
      <c r="AW215" s="200"/>
      <c r="AX215" s="200"/>
      <c r="AY215" s="200"/>
      <c r="AZ215" s="200"/>
      <c r="BA215" s="200"/>
      <c r="BB215" s="200"/>
      <c r="BC215" s="200"/>
      <c r="BD215" s="200"/>
      <c r="BE215" s="200"/>
      <c r="BF215" s="200"/>
      <c r="BG215" s="200"/>
      <c r="BH215" s="200"/>
      <c r="BI215" s="200"/>
      <c r="BJ215" s="200"/>
      <c r="BK215" s="200"/>
      <c r="BL215" s="200"/>
      <c r="BM215" s="200"/>
      <c r="BN215" s="200"/>
      <c r="BO215" s="200"/>
      <c r="BP215" s="200"/>
      <c r="BQ215" s="200"/>
      <c r="BR215" s="200"/>
      <c r="BS215" s="200"/>
      <c r="BT215" s="200"/>
      <c r="BU215" s="200"/>
      <c r="BV215" s="200"/>
      <c r="BW215" s="200"/>
      <c r="BX215" s="200"/>
      <c r="BY215" s="200"/>
      <c r="BZ215" s="200"/>
      <c r="CA215" s="200"/>
      <c r="CB215" s="200"/>
      <c r="CC215" s="200"/>
      <c r="CD215" s="200"/>
      <c r="CE215" s="200"/>
      <c r="CF215" s="200"/>
      <c r="CG215" s="200"/>
      <c r="CH215" s="200"/>
      <c r="CI215" s="200"/>
      <c r="CJ215" s="200"/>
      <c r="CK215" s="200"/>
      <c r="CL215" s="200"/>
      <c r="CM215" s="200"/>
      <c r="CN215" s="200"/>
      <c r="CO215" s="200"/>
      <c r="CP215" s="200"/>
      <c r="CQ215" s="200"/>
      <c r="CR215" s="200"/>
      <c r="CS215" s="200"/>
      <c r="CT215" s="200"/>
      <c r="CU215" s="200"/>
      <c r="CV215" s="200"/>
      <c r="CW215" s="200"/>
      <c r="CX215" s="200"/>
      <c r="CY215" s="200"/>
      <c r="CZ215" s="200"/>
      <c r="DA215" s="200"/>
      <c r="DB215" s="200"/>
      <c r="DC215" s="200"/>
      <c r="DD215" s="200"/>
      <c r="DE215" s="200"/>
      <c r="DF215" s="200"/>
      <c r="DG215" s="200"/>
      <c r="DH215" s="200"/>
      <c r="DI215" s="200"/>
      <c r="DJ215" s="200"/>
      <c r="DK215" s="200"/>
      <c r="DL215" s="200"/>
      <c r="DM215" s="200"/>
      <c r="DN215" s="200"/>
      <c r="DO215" s="200"/>
      <c r="DP215" s="200"/>
      <c r="DQ215" s="200"/>
      <c r="DR215" s="200"/>
      <c r="DS215" s="200"/>
      <c r="DT215" s="200"/>
      <c r="DU215" s="200"/>
      <c r="DV215" s="200"/>
      <c r="DW215" s="200"/>
      <c r="DX215" s="200"/>
      <c r="DY215" s="200"/>
      <c r="DZ215" s="200"/>
      <c r="EA215" s="200"/>
      <c r="EB215" s="200"/>
      <c r="EC215" s="200"/>
      <c r="ED215" s="200"/>
      <c r="EE215" s="200"/>
      <c r="EF215" s="200"/>
      <c r="EG215" s="200"/>
      <c r="EH215" s="200"/>
      <c r="EI215" s="200"/>
      <c r="EJ215" s="200"/>
      <c r="EK215" s="200"/>
      <c r="EL215" s="200"/>
      <c r="EM215" s="200"/>
      <c r="EN215" s="200"/>
      <c r="EO215" s="200"/>
      <c r="EP215" s="200"/>
      <c r="EQ215" s="200"/>
      <c r="ER215" s="200"/>
      <c r="ES215" s="200"/>
      <c r="ET215" s="200"/>
      <c r="EU215" s="200"/>
      <c r="EV215" s="200"/>
      <c r="EW215" s="200"/>
      <c r="EX215" s="200"/>
      <c r="EY215" s="200"/>
      <c r="EZ215" s="200"/>
      <c r="FA215" s="200"/>
      <c r="FB215" s="200"/>
      <c r="FC215" s="200"/>
      <c r="FD215" s="200"/>
      <c r="FE215" s="200"/>
      <c r="FF215" s="200"/>
      <c r="FG215" s="200"/>
      <c r="FH215" s="200"/>
      <c r="FI215" s="200"/>
      <c r="FJ215" s="200"/>
      <c r="FK215" s="200"/>
      <c r="FL215" s="200"/>
      <c r="FM215" s="200"/>
      <c r="FN215" s="200"/>
      <c r="FO215" s="200"/>
      <c r="FP215" s="200"/>
      <c r="FQ215" s="200"/>
      <c r="FR215" s="200"/>
      <c r="FS215" s="200"/>
      <c r="FT215" s="200"/>
      <c r="FU215" s="200"/>
      <c r="FV215" s="200"/>
      <c r="FW215" s="200"/>
      <c r="FX215" s="200"/>
      <c r="FY215" s="200"/>
      <c r="FZ215" s="200"/>
      <c r="GA215" s="200"/>
      <c r="GB215" s="200"/>
      <c r="GC215" s="200"/>
      <c r="GD215" s="200"/>
      <c r="GE215" s="200"/>
      <c r="GF215" s="200"/>
      <c r="GG215" s="200"/>
      <c r="GH215" s="200"/>
      <c r="GI215" s="200"/>
      <c r="GJ215" s="200"/>
      <c r="GK215" s="200"/>
      <c r="GL215" s="200"/>
      <c r="GM215" s="200"/>
      <c r="GN215" s="200"/>
      <c r="GO215" s="200"/>
      <c r="GP215" s="200"/>
      <c r="GQ215" s="200"/>
      <c r="GR215" s="200"/>
      <c r="GS215" s="200"/>
      <c r="GT215" s="200"/>
      <c r="GU215" s="200"/>
      <c r="GV215" s="200"/>
      <c r="GW215" s="200"/>
      <c r="GX215" s="200"/>
      <c r="GY215" s="200"/>
      <c r="GZ215" s="200"/>
      <c r="HA215" s="200"/>
      <c r="HB215" s="200"/>
      <c r="HC215" s="200"/>
      <c r="HD215" s="200"/>
      <c r="HE215" s="200"/>
      <c r="HF215" s="200"/>
      <c r="HG215" s="200"/>
      <c r="HH215" s="200"/>
      <c r="HI215" s="200"/>
      <c r="HJ215" s="200"/>
      <c r="HK215" s="200"/>
      <c r="HL215" s="200"/>
      <c r="HM215" s="200"/>
      <c r="HN215" s="200"/>
      <c r="HO215" s="200"/>
      <c r="HP215" s="200"/>
      <c r="HQ215" s="200"/>
      <c r="HR215" s="200"/>
      <c r="HS215" s="200"/>
      <c r="HT215" s="200"/>
      <c r="HU215" s="200"/>
      <c r="HV215" s="200"/>
      <c r="HW215" s="200"/>
      <c r="HX215" s="200"/>
      <c r="HY215" s="200"/>
      <c r="HZ215" s="200"/>
      <c r="IA215" s="200"/>
      <c r="IB215" s="200"/>
      <c r="IC215" s="200"/>
      <c r="ID215" s="200"/>
      <c r="IE215" s="200"/>
      <c r="IF215" s="200"/>
      <c r="IG215" s="200"/>
      <c r="IH215" s="200"/>
      <c r="II215" s="200"/>
      <c r="IJ215" s="200"/>
      <c r="IK215" s="200"/>
      <c r="IL215" s="200"/>
      <c r="IM215" s="200"/>
      <c r="IN215" s="200"/>
      <c r="IO215" s="200"/>
      <c r="IP215" s="200"/>
      <c r="IQ215" s="200"/>
      <c r="IR215" s="200"/>
      <c r="IS215" s="200"/>
      <c r="IT215" s="200"/>
      <c r="IU215" s="200"/>
      <c r="IV215" s="200"/>
      <c r="IW215" s="200"/>
      <c r="IX215" s="200"/>
      <c r="IY215" s="200"/>
      <c r="IZ215" s="200"/>
      <c r="JA215" s="200"/>
    </row>
    <row r="216" spans="1:261" x14ac:dyDescent="0.2">
      <c r="A216" s="180" t="s">
        <v>112</v>
      </c>
      <c r="B216" s="181" t="s">
        <v>286</v>
      </c>
      <c r="C216" s="181" t="s">
        <v>96</v>
      </c>
      <c r="D216" s="181"/>
      <c r="E216" s="182"/>
      <c r="F216" s="183" t="s">
        <v>93</v>
      </c>
      <c r="G216" s="182" t="s">
        <v>41</v>
      </c>
      <c r="H216" s="182" t="s">
        <v>280</v>
      </c>
      <c r="I216" s="182" t="s">
        <v>7</v>
      </c>
      <c r="J216" s="181">
        <v>4</v>
      </c>
      <c r="K216" s="184">
        <v>0.75</v>
      </c>
      <c r="L216" s="194"/>
      <c r="M216" s="194"/>
      <c r="N216" s="200"/>
      <c r="O216" s="194">
        <v>92.25</v>
      </c>
      <c r="P216" s="203">
        <f t="shared" si="3"/>
        <v>69.1875</v>
      </c>
      <c r="Q216" s="200"/>
      <c r="R216" s="200"/>
      <c r="S216" s="200"/>
      <c r="T216" s="200"/>
      <c r="U216" s="200"/>
      <c r="V216" s="200"/>
      <c r="W216" s="200"/>
      <c r="X216" s="200"/>
      <c r="Y216" s="200"/>
      <c r="Z216" s="200"/>
      <c r="AA216" s="200"/>
      <c r="AB216" s="200"/>
      <c r="AC216" s="200"/>
      <c r="AD216" s="200"/>
      <c r="AE216" s="200"/>
      <c r="AF216" s="200"/>
      <c r="AG216" s="200"/>
      <c r="AH216" s="200"/>
      <c r="AI216" s="200"/>
      <c r="AJ216" s="200"/>
      <c r="AK216" s="200"/>
      <c r="AL216" s="200"/>
      <c r="AM216" s="200"/>
      <c r="AN216" s="200"/>
      <c r="AO216" s="200"/>
      <c r="AP216" s="200"/>
      <c r="AQ216" s="200"/>
      <c r="AR216" s="200"/>
      <c r="AS216" s="200"/>
      <c r="AT216" s="200"/>
      <c r="AU216" s="200"/>
      <c r="AV216" s="200"/>
      <c r="AW216" s="200"/>
      <c r="AX216" s="200"/>
      <c r="AY216" s="200"/>
      <c r="AZ216" s="200"/>
      <c r="BA216" s="200"/>
      <c r="BB216" s="200"/>
      <c r="BC216" s="200"/>
      <c r="BD216" s="200"/>
      <c r="BE216" s="200"/>
      <c r="BF216" s="200"/>
      <c r="BG216" s="200"/>
      <c r="BH216" s="200"/>
      <c r="BI216" s="200"/>
      <c r="BJ216" s="200"/>
      <c r="BK216" s="200"/>
      <c r="BL216" s="200"/>
      <c r="BM216" s="200"/>
      <c r="BN216" s="200"/>
      <c r="BO216" s="200"/>
      <c r="BP216" s="200"/>
      <c r="BQ216" s="200"/>
      <c r="BR216" s="200"/>
      <c r="BS216" s="200"/>
      <c r="BT216" s="200"/>
      <c r="BU216" s="200"/>
      <c r="BV216" s="200"/>
      <c r="BW216" s="200"/>
      <c r="BX216" s="200"/>
      <c r="BY216" s="200"/>
      <c r="BZ216" s="200"/>
      <c r="CA216" s="200"/>
      <c r="CB216" s="200"/>
      <c r="CC216" s="200"/>
      <c r="CD216" s="200"/>
      <c r="CE216" s="200"/>
      <c r="CF216" s="200"/>
      <c r="CG216" s="200"/>
      <c r="CH216" s="200"/>
      <c r="CI216" s="200"/>
      <c r="CJ216" s="200"/>
      <c r="CK216" s="200"/>
      <c r="CL216" s="200"/>
      <c r="CM216" s="200"/>
      <c r="CN216" s="200"/>
      <c r="CO216" s="200"/>
      <c r="CP216" s="200"/>
      <c r="CQ216" s="200"/>
      <c r="CR216" s="200"/>
      <c r="CS216" s="200"/>
      <c r="CT216" s="200"/>
      <c r="CU216" s="200"/>
      <c r="CV216" s="200"/>
      <c r="CW216" s="200"/>
      <c r="CX216" s="200"/>
      <c r="CY216" s="200"/>
      <c r="CZ216" s="200"/>
      <c r="DA216" s="200"/>
      <c r="DB216" s="200"/>
      <c r="DC216" s="200"/>
      <c r="DD216" s="200"/>
      <c r="DE216" s="200"/>
      <c r="DF216" s="200"/>
      <c r="DG216" s="200"/>
      <c r="DH216" s="200"/>
      <c r="DI216" s="200"/>
      <c r="DJ216" s="200"/>
      <c r="DK216" s="200"/>
      <c r="DL216" s="200"/>
      <c r="DM216" s="200"/>
      <c r="DN216" s="200"/>
      <c r="DO216" s="200"/>
      <c r="DP216" s="200"/>
      <c r="DQ216" s="200"/>
      <c r="DR216" s="200"/>
      <c r="DS216" s="200"/>
      <c r="DT216" s="200"/>
      <c r="DU216" s="200"/>
      <c r="DV216" s="200"/>
      <c r="DW216" s="200"/>
      <c r="DX216" s="200"/>
      <c r="DY216" s="200"/>
      <c r="DZ216" s="200"/>
      <c r="EA216" s="200"/>
      <c r="EB216" s="200"/>
      <c r="EC216" s="200"/>
      <c r="ED216" s="200"/>
      <c r="EE216" s="200"/>
      <c r="EF216" s="200"/>
      <c r="EG216" s="200"/>
      <c r="EH216" s="200"/>
      <c r="EI216" s="200"/>
      <c r="EJ216" s="200"/>
      <c r="EK216" s="200"/>
      <c r="EL216" s="200"/>
      <c r="EM216" s="200"/>
      <c r="EN216" s="200"/>
      <c r="EO216" s="200"/>
      <c r="EP216" s="200"/>
      <c r="EQ216" s="200"/>
      <c r="ER216" s="200"/>
      <c r="ES216" s="200"/>
      <c r="ET216" s="200"/>
      <c r="EU216" s="200"/>
      <c r="EV216" s="200"/>
      <c r="EW216" s="200"/>
      <c r="EX216" s="200"/>
      <c r="EY216" s="200"/>
      <c r="EZ216" s="200"/>
      <c r="FA216" s="200"/>
      <c r="FB216" s="200"/>
      <c r="FC216" s="200"/>
      <c r="FD216" s="200"/>
      <c r="FE216" s="200"/>
      <c r="FF216" s="200"/>
      <c r="FG216" s="200"/>
      <c r="FH216" s="200"/>
      <c r="FI216" s="200"/>
      <c r="FJ216" s="200"/>
      <c r="FK216" s="200"/>
      <c r="FL216" s="200"/>
      <c r="FM216" s="200"/>
      <c r="FN216" s="200"/>
      <c r="FO216" s="200"/>
      <c r="FP216" s="200"/>
      <c r="FQ216" s="200"/>
      <c r="FR216" s="200"/>
      <c r="FS216" s="200"/>
      <c r="FT216" s="200"/>
      <c r="FU216" s="200"/>
      <c r="FV216" s="200"/>
      <c r="FW216" s="200"/>
      <c r="FX216" s="200"/>
      <c r="FY216" s="200"/>
      <c r="FZ216" s="200"/>
      <c r="GA216" s="200"/>
      <c r="GB216" s="200"/>
      <c r="GC216" s="200"/>
      <c r="GD216" s="200"/>
      <c r="GE216" s="200"/>
      <c r="GF216" s="200"/>
      <c r="GG216" s="200"/>
      <c r="GH216" s="200"/>
      <c r="GI216" s="200"/>
      <c r="GJ216" s="200"/>
      <c r="GK216" s="200"/>
      <c r="GL216" s="200"/>
      <c r="GM216" s="200"/>
      <c r="GN216" s="200"/>
      <c r="GO216" s="200"/>
      <c r="GP216" s="200"/>
      <c r="GQ216" s="200"/>
      <c r="GR216" s="200"/>
      <c r="GS216" s="200"/>
      <c r="GT216" s="200"/>
      <c r="GU216" s="200"/>
      <c r="GV216" s="200"/>
      <c r="GW216" s="200"/>
      <c r="GX216" s="200"/>
      <c r="GY216" s="200"/>
      <c r="GZ216" s="200"/>
      <c r="HA216" s="200"/>
      <c r="HB216" s="200"/>
      <c r="HC216" s="200"/>
      <c r="HD216" s="200"/>
      <c r="HE216" s="200"/>
      <c r="HF216" s="200"/>
      <c r="HG216" s="200"/>
      <c r="HH216" s="200"/>
      <c r="HI216" s="200"/>
      <c r="HJ216" s="200"/>
      <c r="HK216" s="200"/>
      <c r="HL216" s="200"/>
      <c r="HM216" s="200"/>
      <c r="HN216" s="200"/>
      <c r="HO216" s="200"/>
      <c r="HP216" s="200"/>
      <c r="HQ216" s="200"/>
      <c r="HR216" s="200"/>
      <c r="HS216" s="200"/>
      <c r="HT216" s="200"/>
      <c r="HU216" s="200"/>
      <c r="HV216" s="200"/>
      <c r="HW216" s="200"/>
      <c r="HX216" s="200"/>
      <c r="HY216" s="200"/>
      <c r="HZ216" s="200"/>
      <c r="IA216" s="200"/>
      <c r="IB216" s="200"/>
      <c r="IC216" s="200"/>
      <c r="ID216" s="200"/>
      <c r="IE216" s="200"/>
      <c r="IF216" s="200"/>
      <c r="IG216" s="200"/>
      <c r="IH216" s="200"/>
      <c r="II216" s="200"/>
      <c r="IJ216" s="200"/>
      <c r="IK216" s="200"/>
      <c r="IL216" s="200"/>
      <c r="IM216" s="200"/>
      <c r="IN216" s="200"/>
      <c r="IO216" s="200"/>
      <c r="IP216" s="200"/>
      <c r="IQ216" s="200"/>
      <c r="IR216" s="200"/>
      <c r="IS216" s="200"/>
      <c r="IT216" s="200"/>
      <c r="IU216" s="200"/>
      <c r="IV216" s="200"/>
      <c r="IW216" s="200"/>
      <c r="IX216" s="200"/>
      <c r="IY216" s="200"/>
      <c r="IZ216" s="200"/>
      <c r="JA216" s="200"/>
    </row>
    <row r="217" spans="1:261" x14ac:dyDescent="0.2">
      <c r="A217" s="180" t="s">
        <v>112</v>
      </c>
      <c r="B217" s="181" t="s">
        <v>286</v>
      </c>
      <c r="C217" s="181" t="s">
        <v>9</v>
      </c>
      <c r="D217" s="181"/>
      <c r="E217" s="182" t="s">
        <v>1084</v>
      </c>
      <c r="F217" s="183" t="s">
        <v>93</v>
      </c>
      <c r="G217" s="182" t="s">
        <v>94</v>
      </c>
      <c r="H217" s="182" t="s">
        <v>283</v>
      </c>
      <c r="I217" s="182" t="s">
        <v>7</v>
      </c>
      <c r="J217" s="181">
        <v>6</v>
      </c>
      <c r="K217" s="184">
        <v>1.5</v>
      </c>
      <c r="L217" s="194"/>
      <c r="M217" s="194"/>
      <c r="N217" s="200"/>
      <c r="O217" s="194">
        <v>92.25</v>
      </c>
      <c r="P217" s="203">
        <f t="shared" si="3"/>
        <v>138.375</v>
      </c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  <c r="AA217" s="200"/>
      <c r="AB217" s="200"/>
      <c r="AC217" s="200"/>
      <c r="AD217" s="200"/>
      <c r="AE217" s="200"/>
      <c r="AF217" s="200"/>
      <c r="AG217" s="200"/>
      <c r="AH217" s="200"/>
      <c r="AI217" s="200"/>
      <c r="AJ217" s="200"/>
      <c r="AK217" s="200"/>
      <c r="AL217" s="200"/>
      <c r="AM217" s="200"/>
      <c r="AN217" s="200"/>
      <c r="AO217" s="200"/>
      <c r="AP217" s="200"/>
      <c r="AQ217" s="200"/>
      <c r="AR217" s="200"/>
      <c r="AS217" s="200"/>
      <c r="AT217" s="200"/>
      <c r="AU217" s="200"/>
      <c r="AV217" s="200"/>
      <c r="AW217" s="200"/>
      <c r="AX217" s="200"/>
      <c r="AY217" s="200"/>
      <c r="AZ217" s="200"/>
      <c r="BA217" s="200"/>
      <c r="BB217" s="200"/>
      <c r="BC217" s="200"/>
      <c r="BD217" s="200"/>
      <c r="BE217" s="200"/>
      <c r="BF217" s="200"/>
      <c r="BG217" s="200"/>
      <c r="BH217" s="200"/>
      <c r="BI217" s="200"/>
      <c r="BJ217" s="200"/>
      <c r="BK217" s="200"/>
      <c r="BL217" s="200"/>
      <c r="BM217" s="200"/>
      <c r="BN217" s="200"/>
      <c r="BO217" s="200"/>
      <c r="BP217" s="200"/>
      <c r="BQ217" s="200"/>
      <c r="BR217" s="200"/>
      <c r="BS217" s="200"/>
      <c r="BT217" s="200"/>
      <c r="BU217" s="200"/>
      <c r="BV217" s="200"/>
      <c r="BW217" s="200"/>
      <c r="BX217" s="200"/>
      <c r="BY217" s="200"/>
      <c r="BZ217" s="200"/>
      <c r="CA217" s="200"/>
      <c r="CB217" s="200"/>
      <c r="CC217" s="200"/>
      <c r="CD217" s="200"/>
      <c r="CE217" s="200"/>
      <c r="CF217" s="200"/>
      <c r="CG217" s="200"/>
      <c r="CH217" s="200"/>
      <c r="CI217" s="200"/>
      <c r="CJ217" s="200"/>
      <c r="CK217" s="200"/>
      <c r="CL217" s="200"/>
      <c r="CM217" s="200"/>
      <c r="CN217" s="200"/>
      <c r="CO217" s="200"/>
      <c r="CP217" s="200"/>
      <c r="CQ217" s="200"/>
      <c r="CR217" s="200"/>
      <c r="CS217" s="200"/>
      <c r="CT217" s="200"/>
      <c r="CU217" s="200"/>
      <c r="CV217" s="200"/>
      <c r="CW217" s="200"/>
      <c r="CX217" s="200"/>
      <c r="CY217" s="200"/>
      <c r="CZ217" s="200"/>
      <c r="DA217" s="200"/>
      <c r="DB217" s="200"/>
      <c r="DC217" s="200"/>
      <c r="DD217" s="200"/>
      <c r="DE217" s="200"/>
      <c r="DF217" s="200"/>
      <c r="DG217" s="200"/>
      <c r="DH217" s="200"/>
      <c r="DI217" s="200"/>
      <c r="DJ217" s="200"/>
      <c r="DK217" s="200"/>
      <c r="DL217" s="200"/>
      <c r="DM217" s="200"/>
      <c r="DN217" s="200"/>
      <c r="DO217" s="200"/>
      <c r="DP217" s="200"/>
      <c r="DQ217" s="200"/>
      <c r="DR217" s="200"/>
      <c r="DS217" s="200"/>
      <c r="DT217" s="200"/>
      <c r="DU217" s="200"/>
      <c r="DV217" s="200"/>
      <c r="DW217" s="200"/>
      <c r="DX217" s="200"/>
      <c r="DY217" s="200"/>
      <c r="DZ217" s="200"/>
      <c r="EA217" s="200"/>
      <c r="EB217" s="200"/>
      <c r="EC217" s="200"/>
      <c r="ED217" s="200"/>
      <c r="EE217" s="200"/>
      <c r="EF217" s="200"/>
      <c r="EG217" s="200"/>
      <c r="EH217" s="200"/>
      <c r="EI217" s="200"/>
      <c r="EJ217" s="200"/>
      <c r="EK217" s="200"/>
      <c r="EL217" s="200"/>
      <c r="EM217" s="200"/>
      <c r="EN217" s="200"/>
      <c r="EO217" s="200"/>
      <c r="EP217" s="200"/>
      <c r="EQ217" s="200"/>
      <c r="ER217" s="200"/>
      <c r="ES217" s="200"/>
      <c r="ET217" s="200"/>
      <c r="EU217" s="200"/>
      <c r="EV217" s="200"/>
      <c r="EW217" s="200"/>
      <c r="EX217" s="200"/>
      <c r="EY217" s="200"/>
      <c r="EZ217" s="200"/>
      <c r="FA217" s="200"/>
      <c r="FB217" s="200"/>
      <c r="FC217" s="200"/>
      <c r="FD217" s="200"/>
      <c r="FE217" s="200"/>
      <c r="FF217" s="200"/>
      <c r="FG217" s="200"/>
      <c r="FH217" s="200"/>
      <c r="FI217" s="200"/>
      <c r="FJ217" s="200"/>
      <c r="FK217" s="200"/>
      <c r="FL217" s="200"/>
      <c r="FM217" s="200"/>
      <c r="FN217" s="200"/>
      <c r="FO217" s="200"/>
      <c r="FP217" s="200"/>
      <c r="FQ217" s="200"/>
      <c r="FR217" s="200"/>
      <c r="FS217" s="200"/>
      <c r="FT217" s="200"/>
      <c r="FU217" s="200"/>
      <c r="FV217" s="200"/>
      <c r="FW217" s="200"/>
      <c r="FX217" s="200"/>
      <c r="FY217" s="200"/>
      <c r="FZ217" s="200"/>
      <c r="GA217" s="200"/>
      <c r="GB217" s="200"/>
      <c r="GC217" s="200"/>
      <c r="GD217" s="200"/>
      <c r="GE217" s="200"/>
      <c r="GF217" s="200"/>
      <c r="GG217" s="200"/>
      <c r="GH217" s="200"/>
      <c r="GI217" s="200"/>
      <c r="GJ217" s="200"/>
      <c r="GK217" s="200"/>
      <c r="GL217" s="200"/>
      <c r="GM217" s="200"/>
      <c r="GN217" s="200"/>
      <c r="GO217" s="200"/>
      <c r="GP217" s="200"/>
      <c r="GQ217" s="200"/>
      <c r="GR217" s="200"/>
      <c r="GS217" s="200"/>
      <c r="GT217" s="200"/>
      <c r="GU217" s="200"/>
      <c r="GV217" s="200"/>
      <c r="GW217" s="200"/>
      <c r="GX217" s="200"/>
      <c r="GY217" s="200"/>
      <c r="GZ217" s="200"/>
      <c r="HA217" s="200"/>
      <c r="HB217" s="200"/>
      <c r="HC217" s="200"/>
      <c r="HD217" s="200"/>
      <c r="HE217" s="200"/>
      <c r="HF217" s="200"/>
      <c r="HG217" s="200"/>
      <c r="HH217" s="200"/>
      <c r="HI217" s="200"/>
      <c r="HJ217" s="200"/>
      <c r="HK217" s="200"/>
      <c r="HL217" s="200"/>
      <c r="HM217" s="200"/>
      <c r="HN217" s="200"/>
      <c r="HO217" s="200"/>
      <c r="HP217" s="200"/>
      <c r="HQ217" s="200"/>
      <c r="HR217" s="200"/>
      <c r="HS217" s="200"/>
      <c r="HT217" s="200"/>
      <c r="HU217" s="200"/>
      <c r="HV217" s="200"/>
      <c r="HW217" s="200"/>
      <c r="HX217" s="200"/>
      <c r="HY217" s="200"/>
      <c r="HZ217" s="200"/>
      <c r="IA217" s="200"/>
      <c r="IB217" s="200"/>
      <c r="IC217" s="200"/>
      <c r="ID217" s="200"/>
      <c r="IE217" s="200"/>
      <c r="IF217" s="200"/>
      <c r="IG217" s="200"/>
      <c r="IH217" s="200"/>
      <c r="II217" s="200"/>
      <c r="IJ217" s="200"/>
      <c r="IK217" s="200"/>
      <c r="IL217" s="200"/>
      <c r="IM217" s="200"/>
      <c r="IN217" s="200"/>
      <c r="IO217" s="200"/>
      <c r="IP217" s="200"/>
      <c r="IQ217" s="200"/>
      <c r="IR217" s="200"/>
      <c r="IS217" s="200"/>
      <c r="IT217" s="200"/>
      <c r="IU217" s="200"/>
      <c r="IV217" s="200"/>
      <c r="IW217" s="200"/>
      <c r="IX217" s="200"/>
      <c r="IY217" s="200"/>
      <c r="IZ217" s="200"/>
      <c r="JA217" s="200"/>
    </row>
    <row r="218" spans="1:261" x14ac:dyDescent="0.2">
      <c r="A218" s="180" t="s">
        <v>112</v>
      </c>
      <c r="B218" s="181" t="s">
        <v>286</v>
      </c>
      <c r="C218" s="181" t="s">
        <v>10</v>
      </c>
      <c r="D218" s="181"/>
      <c r="E218" s="182"/>
      <c r="F218" s="183" t="s">
        <v>93</v>
      </c>
      <c r="G218" s="182" t="s">
        <v>50</v>
      </c>
      <c r="H218" s="182" t="s">
        <v>268</v>
      </c>
      <c r="I218" s="182" t="s">
        <v>7</v>
      </c>
      <c r="J218" s="181">
        <v>24</v>
      </c>
      <c r="K218" s="184">
        <v>6.7</v>
      </c>
      <c r="L218" s="194"/>
      <c r="M218" s="194"/>
      <c r="N218" s="200"/>
      <c r="O218" s="194">
        <v>92.25</v>
      </c>
      <c r="P218" s="203">
        <f t="shared" si="3"/>
        <v>618.07500000000005</v>
      </c>
      <c r="Q218" s="200"/>
      <c r="R218" s="200"/>
      <c r="S218" s="200"/>
      <c r="T218" s="200"/>
      <c r="U218" s="200"/>
      <c r="V218" s="200"/>
      <c r="W218" s="200"/>
      <c r="X218" s="200"/>
      <c r="Y218" s="200"/>
      <c r="Z218" s="200"/>
      <c r="AA218" s="200"/>
      <c r="AB218" s="200"/>
      <c r="AC218" s="200"/>
      <c r="AD218" s="200"/>
      <c r="AE218" s="200"/>
      <c r="AF218" s="200"/>
      <c r="AG218" s="200"/>
      <c r="AH218" s="200"/>
      <c r="AI218" s="200"/>
      <c r="AJ218" s="200"/>
      <c r="AK218" s="200"/>
      <c r="AL218" s="200"/>
      <c r="AM218" s="200"/>
      <c r="AN218" s="200"/>
      <c r="AO218" s="200"/>
      <c r="AP218" s="200"/>
      <c r="AQ218" s="200"/>
      <c r="AR218" s="200"/>
      <c r="AS218" s="200"/>
      <c r="AT218" s="200"/>
      <c r="AU218" s="200"/>
      <c r="AV218" s="200"/>
      <c r="AW218" s="200"/>
      <c r="AX218" s="200"/>
      <c r="AY218" s="200"/>
      <c r="AZ218" s="200"/>
      <c r="BA218" s="200"/>
      <c r="BB218" s="200"/>
      <c r="BC218" s="200"/>
      <c r="BD218" s="200"/>
      <c r="BE218" s="200"/>
      <c r="BF218" s="200"/>
      <c r="BG218" s="200"/>
      <c r="BH218" s="200"/>
      <c r="BI218" s="200"/>
      <c r="BJ218" s="200"/>
      <c r="BK218" s="200"/>
      <c r="BL218" s="200"/>
      <c r="BM218" s="200"/>
      <c r="BN218" s="200"/>
      <c r="BO218" s="200"/>
      <c r="BP218" s="200"/>
      <c r="BQ218" s="200"/>
      <c r="BR218" s="200"/>
      <c r="BS218" s="200"/>
      <c r="BT218" s="200"/>
      <c r="BU218" s="200"/>
      <c r="BV218" s="200"/>
      <c r="BW218" s="200"/>
      <c r="BX218" s="200"/>
      <c r="BY218" s="200"/>
      <c r="BZ218" s="200"/>
      <c r="CA218" s="200"/>
      <c r="CB218" s="200"/>
      <c r="CC218" s="200"/>
      <c r="CD218" s="200"/>
      <c r="CE218" s="200"/>
      <c r="CF218" s="200"/>
      <c r="CG218" s="200"/>
      <c r="CH218" s="200"/>
      <c r="CI218" s="200"/>
      <c r="CJ218" s="200"/>
      <c r="CK218" s="200"/>
      <c r="CL218" s="200"/>
      <c r="CM218" s="200"/>
      <c r="CN218" s="200"/>
      <c r="CO218" s="200"/>
      <c r="CP218" s="200"/>
      <c r="CQ218" s="200"/>
      <c r="CR218" s="200"/>
      <c r="CS218" s="200"/>
      <c r="CT218" s="200"/>
      <c r="CU218" s="200"/>
      <c r="CV218" s="200"/>
      <c r="CW218" s="200"/>
      <c r="CX218" s="200"/>
      <c r="CY218" s="200"/>
      <c r="CZ218" s="200"/>
      <c r="DA218" s="200"/>
      <c r="DB218" s="200"/>
      <c r="DC218" s="200"/>
      <c r="DD218" s="200"/>
      <c r="DE218" s="200"/>
      <c r="DF218" s="200"/>
      <c r="DG218" s="200"/>
      <c r="DH218" s="200"/>
      <c r="DI218" s="200"/>
      <c r="DJ218" s="200"/>
      <c r="DK218" s="200"/>
      <c r="DL218" s="200"/>
      <c r="DM218" s="200"/>
      <c r="DN218" s="200"/>
      <c r="DO218" s="200"/>
      <c r="DP218" s="200"/>
      <c r="DQ218" s="200"/>
      <c r="DR218" s="200"/>
      <c r="DS218" s="200"/>
      <c r="DT218" s="200"/>
      <c r="DU218" s="200"/>
      <c r="DV218" s="200"/>
      <c r="DW218" s="200"/>
      <c r="DX218" s="200"/>
      <c r="DY218" s="200"/>
      <c r="DZ218" s="200"/>
      <c r="EA218" s="200"/>
      <c r="EB218" s="200"/>
      <c r="EC218" s="200"/>
      <c r="ED218" s="200"/>
      <c r="EE218" s="200"/>
      <c r="EF218" s="200"/>
      <c r="EG218" s="200"/>
      <c r="EH218" s="200"/>
      <c r="EI218" s="200"/>
      <c r="EJ218" s="200"/>
      <c r="EK218" s="200"/>
      <c r="EL218" s="200"/>
      <c r="EM218" s="200"/>
      <c r="EN218" s="200"/>
      <c r="EO218" s="200"/>
      <c r="EP218" s="200"/>
      <c r="EQ218" s="200"/>
      <c r="ER218" s="200"/>
      <c r="ES218" s="200"/>
      <c r="ET218" s="200"/>
      <c r="EU218" s="200"/>
      <c r="EV218" s="200"/>
      <c r="EW218" s="200"/>
      <c r="EX218" s="200"/>
      <c r="EY218" s="200"/>
      <c r="EZ218" s="200"/>
      <c r="FA218" s="200"/>
      <c r="FB218" s="200"/>
      <c r="FC218" s="200"/>
      <c r="FD218" s="200"/>
      <c r="FE218" s="200"/>
      <c r="FF218" s="200"/>
      <c r="FG218" s="200"/>
      <c r="FH218" s="200"/>
      <c r="FI218" s="200"/>
      <c r="FJ218" s="200"/>
      <c r="FK218" s="200"/>
      <c r="FL218" s="200"/>
      <c r="FM218" s="200"/>
      <c r="FN218" s="200"/>
      <c r="FO218" s="200"/>
      <c r="FP218" s="200"/>
      <c r="FQ218" s="200"/>
      <c r="FR218" s="200"/>
      <c r="FS218" s="200"/>
      <c r="FT218" s="200"/>
      <c r="FU218" s="200"/>
      <c r="FV218" s="200"/>
      <c r="FW218" s="200"/>
      <c r="FX218" s="200"/>
      <c r="FY218" s="200"/>
      <c r="FZ218" s="200"/>
      <c r="GA218" s="200"/>
      <c r="GB218" s="200"/>
      <c r="GC218" s="200"/>
      <c r="GD218" s="200"/>
      <c r="GE218" s="200"/>
      <c r="GF218" s="200"/>
      <c r="GG218" s="200"/>
      <c r="GH218" s="200"/>
      <c r="GI218" s="200"/>
      <c r="GJ218" s="200"/>
      <c r="GK218" s="200"/>
      <c r="GL218" s="200"/>
      <c r="GM218" s="200"/>
      <c r="GN218" s="200"/>
      <c r="GO218" s="200"/>
      <c r="GP218" s="200"/>
      <c r="GQ218" s="200"/>
      <c r="GR218" s="200"/>
      <c r="GS218" s="200"/>
      <c r="GT218" s="200"/>
      <c r="GU218" s="200"/>
      <c r="GV218" s="200"/>
      <c r="GW218" s="200"/>
      <c r="GX218" s="200"/>
      <c r="GY218" s="200"/>
      <c r="GZ218" s="200"/>
      <c r="HA218" s="200"/>
      <c r="HB218" s="200"/>
      <c r="HC218" s="200"/>
      <c r="HD218" s="200"/>
      <c r="HE218" s="200"/>
      <c r="HF218" s="200"/>
      <c r="HG218" s="200"/>
      <c r="HH218" s="200"/>
      <c r="HI218" s="200"/>
      <c r="HJ218" s="200"/>
      <c r="HK218" s="200"/>
      <c r="HL218" s="200"/>
      <c r="HM218" s="200"/>
      <c r="HN218" s="200"/>
      <c r="HO218" s="200"/>
      <c r="HP218" s="200"/>
      <c r="HQ218" s="200"/>
      <c r="HR218" s="200"/>
      <c r="HS218" s="200"/>
      <c r="HT218" s="200"/>
      <c r="HU218" s="200"/>
      <c r="HV218" s="200"/>
      <c r="HW218" s="200"/>
      <c r="HX218" s="200"/>
      <c r="HY218" s="200"/>
      <c r="HZ218" s="200"/>
      <c r="IA218" s="200"/>
      <c r="IB218" s="200"/>
      <c r="IC218" s="200"/>
      <c r="ID218" s="200"/>
      <c r="IE218" s="200"/>
      <c r="IF218" s="200"/>
      <c r="IG218" s="200"/>
      <c r="IH218" s="200"/>
      <c r="II218" s="200"/>
      <c r="IJ218" s="200"/>
      <c r="IK218" s="200"/>
      <c r="IL218" s="200"/>
      <c r="IM218" s="200"/>
      <c r="IN218" s="200"/>
      <c r="IO218" s="200"/>
      <c r="IP218" s="200"/>
      <c r="IQ218" s="200"/>
      <c r="IR218" s="200"/>
      <c r="IS218" s="200"/>
      <c r="IT218" s="200"/>
      <c r="IU218" s="200"/>
      <c r="IV218" s="200"/>
      <c r="IW218" s="200"/>
      <c r="IX218" s="200"/>
      <c r="IY218" s="200"/>
      <c r="IZ218" s="200"/>
      <c r="JA218" s="200"/>
    </row>
    <row r="219" spans="1:261" s="191" customFormat="1" x14ac:dyDescent="0.2">
      <c r="A219" s="180" t="s">
        <v>112</v>
      </c>
      <c r="B219" s="181" t="s">
        <v>286</v>
      </c>
      <c r="C219" s="181" t="s">
        <v>15</v>
      </c>
      <c r="D219" s="181"/>
      <c r="E219" s="182">
        <v>8140</v>
      </c>
      <c r="F219" s="183" t="s">
        <v>93</v>
      </c>
      <c r="G219" s="182" t="s">
        <v>16</v>
      </c>
      <c r="H219" s="182" t="s">
        <v>283</v>
      </c>
      <c r="I219" s="182" t="s">
        <v>7</v>
      </c>
      <c r="J219" s="181">
        <v>1</v>
      </c>
      <c r="K219" s="184">
        <v>1.05</v>
      </c>
      <c r="L219" s="194"/>
      <c r="M219" s="194"/>
      <c r="N219" s="200"/>
      <c r="O219" s="194">
        <v>92.25</v>
      </c>
      <c r="P219" s="203">
        <f t="shared" si="3"/>
        <v>96.862499999999997</v>
      </c>
      <c r="Q219" s="200"/>
      <c r="R219" s="200"/>
      <c r="S219" s="200"/>
      <c r="T219" s="200"/>
      <c r="U219" s="200"/>
      <c r="V219" s="200"/>
      <c r="W219" s="200"/>
      <c r="X219" s="200"/>
      <c r="Y219" s="200"/>
      <c r="Z219" s="200"/>
      <c r="AA219" s="200"/>
      <c r="AB219" s="200"/>
      <c r="AC219" s="200"/>
      <c r="AD219" s="200"/>
      <c r="AE219" s="200"/>
      <c r="AF219" s="200"/>
      <c r="AG219" s="200"/>
      <c r="AH219" s="200"/>
      <c r="AI219" s="200"/>
      <c r="AJ219" s="200"/>
      <c r="AK219" s="200"/>
      <c r="AL219" s="200"/>
      <c r="AM219" s="200"/>
      <c r="AN219" s="200"/>
      <c r="AO219" s="200"/>
      <c r="AP219" s="200"/>
      <c r="AQ219" s="200"/>
      <c r="AR219" s="200"/>
      <c r="AS219" s="200"/>
      <c r="AT219" s="200"/>
      <c r="AU219" s="200"/>
      <c r="AV219" s="200"/>
      <c r="AW219" s="200"/>
      <c r="AX219" s="200"/>
      <c r="AY219" s="200"/>
      <c r="AZ219" s="200"/>
      <c r="BA219" s="200"/>
      <c r="BB219" s="200"/>
      <c r="BC219" s="200"/>
      <c r="BD219" s="200"/>
      <c r="BE219" s="200"/>
      <c r="BF219" s="200"/>
      <c r="BG219" s="200"/>
      <c r="BH219" s="200"/>
      <c r="BI219" s="200"/>
      <c r="BJ219" s="200"/>
      <c r="BK219" s="200"/>
      <c r="BL219" s="200"/>
      <c r="BM219" s="200"/>
      <c r="BN219" s="200"/>
      <c r="BO219" s="200"/>
      <c r="BP219" s="200"/>
      <c r="BQ219" s="200"/>
      <c r="BR219" s="200"/>
      <c r="BS219" s="200"/>
      <c r="BT219" s="200"/>
      <c r="BU219" s="200"/>
      <c r="BV219" s="200"/>
      <c r="BW219" s="200"/>
      <c r="BX219" s="200"/>
      <c r="BY219" s="200"/>
      <c r="BZ219" s="200"/>
      <c r="CA219" s="200"/>
      <c r="CB219" s="200"/>
      <c r="CC219" s="200"/>
      <c r="CD219" s="200"/>
      <c r="CE219" s="200"/>
      <c r="CF219" s="200"/>
      <c r="CG219" s="200"/>
      <c r="CH219" s="200"/>
      <c r="CI219" s="200"/>
      <c r="CJ219" s="200"/>
      <c r="CK219" s="200"/>
      <c r="CL219" s="200"/>
      <c r="CM219" s="200"/>
      <c r="CN219" s="200"/>
      <c r="CO219" s="200"/>
      <c r="CP219" s="200"/>
      <c r="CQ219" s="200"/>
      <c r="CR219" s="200"/>
      <c r="CS219" s="200"/>
      <c r="CT219" s="200"/>
      <c r="CU219" s="200"/>
      <c r="CV219" s="200"/>
      <c r="CW219" s="200"/>
      <c r="CX219" s="200"/>
      <c r="CY219" s="200"/>
      <c r="CZ219" s="200"/>
      <c r="DA219" s="200"/>
      <c r="DB219" s="200"/>
      <c r="DC219" s="200"/>
      <c r="DD219" s="200"/>
      <c r="DE219" s="200"/>
      <c r="DF219" s="200"/>
      <c r="DG219" s="200"/>
      <c r="DH219" s="200"/>
      <c r="DI219" s="200"/>
      <c r="DJ219" s="200"/>
      <c r="DK219" s="200"/>
      <c r="DL219" s="200"/>
      <c r="DM219" s="200"/>
      <c r="DN219" s="200"/>
      <c r="DO219" s="200"/>
      <c r="DP219" s="200"/>
      <c r="DQ219" s="200"/>
      <c r="DR219" s="200"/>
      <c r="DS219" s="200"/>
      <c r="DT219" s="200"/>
      <c r="DU219" s="200"/>
      <c r="DV219" s="200"/>
      <c r="DW219" s="200"/>
      <c r="DX219" s="200"/>
      <c r="DY219" s="200"/>
      <c r="DZ219" s="200"/>
      <c r="EA219" s="200"/>
      <c r="EB219" s="200"/>
      <c r="EC219" s="200"/>
      <c r="ED219" s="200"/>
      <c r="EE219" s="200"/>
      <c r="EF219" s="200"/>
      <c r="EG219" s="200"/>
      <c r="EH219" s="200"/>
      <c r="EI219" s="200"/>
      <c r="EJ219" s="200"/>
      <c r="EK219" s="200"/>
      <c r="EL219" s="200"/>
      <c r="EM219" s="200"/>
      <c r="EN219" s="200"/>
      <c r="EO219" s="200"/>
      <c r="EP219" s="200"/>
      <c r="EQ219" s="200"/>
      <c r="ER219" s="200"/>
      <c r="ES219" s="200"/>
      <c r="ET219" s="200"/>
      <c r="EU219" s="200"/>
      <c r="EV219" s="200"/>
      <c r="EW219" s="200"/>
      <c r="EX219" s="200"/>
      <c r="EY219" s="200"/>
      <c r="EZ219" s="200"/>
      <c r="FA219" s="200"/>
      <c r="FB219" s="200"/>
      <c r="FC219" s="200"/>
      <c r="FD219" s="200"/>
      <c r="FE219" s="200"/>
      <c r="FF219" s="200"/>
      <c r="FG219" s="200"/>
      <c r="FH219" s="200"/>
      <c r="FI219" s="200"/>
      <c r="FJ219" s="200"/>
      <c r="FK219" s="200"/>
      <c r="FL219" s="200"/>
      <c r="FM219" s="200"/>
      <c r="FN219" s="200"/>
      <c r="FO219" s="200"/>
      <c r="FP219" s="200"/>
      <c r="FQ219" s="200"/>
      <c r="FR219" s="200"/>
      <c r="FS219" s="200"/>
      <c r="FT219" s="200"/>
      <c r="FU219" s="200"/>
      <c r="FV219" s="200"/>
      <c r="FW219" s="200"/>
      <c r="FX219" s="200"/>
      <c r="FY219" s="200"/>
      <c r="FZ219" s="200"/>
      <c r="GA219" s="200"/>
      <c r="GB219" s="200"/>
      <c r="GC219" s="200"/>
      <c r="GD219" s="200"/>
      <c r="GE219" s="200"/>
      <c r="GF219" s="200"/>
      <c r="GG219" s="200"/>
      <c r="GH219" s="200"/>
      <c r="GI219" s="200"/>
      <c r="GJ219" s="200"/>
      <c r="GK219" s="200"/>
      <c r="GL219" s="200"/>
      <c r="GM219" s="200"/>
      <c r="GN219" s="200"/>
      <c r="GO219" s="200"/>
      <c r="GP219" s="200"/>
      <c r="GQ219" s="200"/>
      <c r="GR219" s="200"/>
      <c r="GS219" s="200"/>
      <c r="GT219" s="200"/>
      <c r="GU219" s="200"/>
      <c r="GV219" s="200"/>
      <c r="GW219" s="200"/>
      <c r="GX219" s="200"/>
      <c r="GY219" s="200"/>
      <c r="GZ219" s="200"/>
      <c r="HA219" s="200"/>
      <c r="HB219" s="200"/>
      <c r="HC219" s="200"/>
      <c r="HD219" s="200"/>
      <c r="HE219" s="200"/>
      <c r="HF219" s="200"/>
      <c r="HG219" s="200"/>
      <c r="HH219" s="200"/>
      <c r="HI219" s="200"/>
      <c r="HJ219" s="200"/>
      <c r="HK219" s="200"/>
      <c r="HL219" s="200"/>
      <c r="HM219" s="200"/>
      <c r="HN219" s="200"/>
      <c r="HO219" s="200"/>
      <c r="HP219" s="200"/>
      <c r="HQ219" s="200"/>
      <c r="HR219" s="200"/>
      <c r="HS219" s="200"/>
      <c r="HT219" s="200"/>
      <c r="HU219" s="200"/>
      <c r="HV219" s="200"/>
      <c r="HW219" s="200"/>
      <c r="HX219" s="200"/>
      <c r="HY219" s="200"/>
      <c r="HZ219" s="200"/>
      <c r="IA219" s="200"/>
      <c r="IB219" s="200"/>
      <c r="IC219" s="200"/>
      <c r="ID219" s="200"/>
      <c r="IE219" s="200"/>
      <c r="IF219" s="200"/>
      <c r="IG219" s="200"/>
      <c r="IH219" s="200"/>
      <c r="II219" s="200"/>
      <c r="IJ219" s="200"/>
      <c r="IK219" s="200"/>
      <c r="IL219" s="200"/>
      <c r="IM219" s="200"/>
      <c r="IN219" s="200"/>
      <c r="IO219" s="200"/>
      <c r="IP219" s="200"/>
      <c r="IQ219" s="200"/>
      <c r="IR219" s="200"/>
      <c r="IS219" s="200"/>
      <c r="IT219" s="200"/>
      <c r="IU219" s="200"/>
      <c r="IV219" s="200"/>
      <c r="IW219" s="200"/>
      <c r="IX219" s="200"/>
      <c r="IY219" s="200"/>
      <c r="IZ219" s="200"/>
      <c r="JA219" s="200"/>
    </row>
    <row r="220" spans="1:261" x14ac:dyDescent="0.2">
      <c r="A220" s="180" t="s">
        <v>112</v>
      </c>
      <c r="B220" s="181" t="s">
        <v>286</v>
      </c>
      <c r="C220" s="181" t="s">
        <v>98</v>
      </c>
      <c r="D220" s="181"/>
      <c r="E220" s="182"/>
      <c r="F220" s="183" t="s">
        <v>93</v>
      </c>
      <c r="G220" s="182" t="s">
        <v>41</v>
      </c>
      <c r="H220" s="182" t="s">
        <v>280</v>
      </c>
      <c r="I220" s="182" t="s">
        <v>7</v>
      </c>
      <c r="J220" s="181">
        <v>1</v>
      </c>
      <c r="K220" s="184">
        <v>0.7</v>
      </c>
      <c r="L220" s="194"/>
      <c r="M220" s="194"/>
      <c r="N220" s="200"/>
      <c r="O220" s="194">
        <v>92.25</v>
      </c>
      <c r="P220" s="203">
        <f t="shared" si="3"/>
        <v>64.575000000000003</v>
      </c>
      <c r="Q220" s="200"/>
      <c r="R220" s="200"/>
      <c r="S220" s="200"/>
      <c r="T220" s="200"/>
      <c r="U220" s="200"/>
      <c r="V220" s="200"/>
      <c r="W220" s="200"/>
      <c r="X220" s="200"/>
      <c r="Y220" s="200"/>
      <c r="Z220" s="200"/>
      <c r="AA220" s="200"/>
      <c r="AB220" s="200"/>
      <c r="AC220" s="200"/>
      <c r="AD220" s="200"/>
      <c r="AE220" s="200"/>
      <c r="AF220" s="200"/>
      <c r="AG220" s="200"/>
      <c r="AH220" s="200"/>
      <c r="AI220" s="200"/>
      <c r="AJ220" s="200"/>
      <c r="AK220" s="200"/>
      <c r="AL220" s="200"/>
      <c r="AM220" s="200"/>
      <c r="AN220" s="200"/>
      <c r="AO220" s="200"/>
      <c r="AP220" s="200"/>
      <c r="AQ220" s="200"/>
      <c r="AR220" s="200"/>
      <c r="AS220" s="200"/>
      <c r="AT220" s="200"/>
      <c r="AU220" s="200"/>
      <c r="AV220" s="200"/>
      <c r="AW220" s="200"/>
      <c r="AX220" s="200"/>
      <c r="AY220" s="200"/>
      <c r="AZ220" s="200"/>
      <c r="BA220" s="200"/>
      <c r="BB220" s="200"/>
      <c r="BC220" s="200"/>
      <c r="BD220" s="200"/>
      <c r="BE220" s="200"/>
      <c r="BF220" s="200"/>
      <c r="BG220" s="200"/>
      <c r="BH220" s="200"/>
      <c r="BI220" s="200"/>
      <c r="BJ220" s="200"/>
      <c r="BK220" s="200"/>
      <c r="BL220" s="200"/>
      <c r="BM220" s="200"/>
      <c r="BN220" s="200"/>
      <c r="BO220" s="200"/>
      <c r="BP220" s="200"/>
      <c r="BQ220" s="200"/>
      <c r="BR220" s="200"/>
      <c r="BS220" s="200"/>
      <c r="BT220" s="200"/>
      <c r="BU220" s="200"/>
      <c r="BV220" s="200"/>
      <c r="BW220" s="200"/>
      <c r="BX220" s="200"/>
      <c r="BY220" s="200"/>
      <c r="BZ220" s="200"/>
      <c r="CA220" s="200"/>
      <c r="CB220" s="200"/>
      <c r="CC220" s="200"/>
      <c r="CD220" s="200"/>
      <c r="CE220" s="200"/>
      <c r="CF220" s="200"/>
      <c r="CG220" s="200"/>
      <c r="CH220" s="200"/>
      <c r="CI220" s="200"/>
      <c r="CJ220" s="200"/>
      <c r="CK220" s="200"/>
      <c r="CL220" s="200"/>
      <c r="CM220" s="200"/>
      <c r="CN220" s="200"/>
      <c r="CO220" s="200"/>
      <c r="CP220" s="200"/>
      <c r="CQ220" s="200"/>
      <c r="CR220" s="200"/>
      <c r="CS220" s="200"/>
      <c r="CT220" s="200"/>
      <c r="CU220" s="200"/>
      <c r="CV220" s="200"/>
      <c r="CW220" s="200"/>
      <c r="CX220" s="200"/>
      <c r="CY220" s="200"/>
      <c r="CZ220" s="200"/>
      <c r="DA220" s="200"/>
      <c r="DB220" s="200"/>
      <c r="DC220" s="200"/>
      <c r="DD220" s="200"/>
      <c r="DE220" s="200"/>
      <c r="DF220" s="200"/>
      <c r="DG220" s="200"/>
      <c r="DH220" s="200"/>
      <c r="DI220" s="200"/>
      <c r="DJ220" s="200"/>
      <c r="DK220" s="200"/>
      <c r="DL220" s="200"/>
      <c r="DM220" s="200"/>
      <c r="DN220" s="200"/>
      <c r="DO220" s="200"/>
      <c r="DP220" s="200"/>
      <c r="DQ220" s="200"/>
      <c r="DR220" s="200"/>
      <c r="DS220" s="200"/>
      <c r="DT220" s="200"/>
      <c r="DU220" s="200"/>
      <c r="DV220" s="200"/>
      <c r="DW220" s="200"/>
      <c r="DX220" s="200"/>
      <c r="DY220" s="200"/>
      <c r="DZ220" s="200"/>
      <c r="EA220" s="200"/>
      <c r="EB220" s="200"/>
      <c r="EC220" s="200"/>
      <c r="ED220" s="200"/>
      <c r="EE220" s="200"/>
      <c r="EF220" s="200"/>
      <c r="EG220" s="200"/>
      <c r="EH220" s="200"/>
      <c r="EI220" s="200"/>
      <c r="EJ220" s="200"/>
      <c r="EK220" s="200"/>
      <c r="EL220" s="200"/>
      <c r="EM220" s="200"/>
      <c r="EN220" s="200"/>
      <c r="EO220" s="200"/>
      <c r="EP220" s="200"/>
      <c r="EQ220" s="200"/>
      <c r="ER220" s="200"/>
      <c r="ES220" s="200"/>
      <c r="ET220" s="200"/>
      <c r="EU220" s="200"/>
      <c r="EV220" s="200"/>
      <c r="EW220" s="200"/>
      <c r="EX220" s="200"/>
      <c r="EY220" s="200"/>
      <c r="EZ220" s="200"/>
      <c r="FA220" s="200"/>
      <c r="FB220" s="200"/>
      <c r="FC220" s="200"/>
      <c r="FD220" s="200"/>
      <c r="FE220" s="200"/>
      <c r="FF220" s="200"/>
      <c r="FG220" s="200"/>
      <c r="FH220" s="200"/>
      <c r="FI220" s="200"/>
      <c r="FJ220" s="200"/>
      <c r="FK220" s="200"/>
      <c r="FL220" s="200"/>
      <c r="FM220" s="200"/>
      <c r="FN220" s="200"/>
      <c r="FO220" s="200"/>
      <c r="FP220" s="200"/>
      <c r="FQ220" s="200"/>
      <c r="FR220" s="200"/>
      <c r="FS220" s="200"/>
      <c r="FT220" s="200"/>
      <c r="FU220" s="200"/>
      <c r="FV220" s="200"/>
      <c r="FW220" s="200"/>
      <c r="FX220" s="200"/>
      <c r="FY220" s="200"/>
      <c r="FZ220" s="200"/>
      <c r="GA220" s="200"/>
      <c r="GB220" s="200"/>
      <c r="GC220" s="200"/>
      <c r="GD220" s="200"/>
      <c r="GE220" s="200"/>
      <c r="GF220" s="200"/>
      <c r="GG220" s="200"/>
      <c r="GH220" s="200"/>
      <c r="GI220" s="200"/>
      <c r="GJ220" s="200"/>
      <c r="GK220" s="200"/>
      <c r="GL220" s="200"/>
      <c r="GM220" s="200"/>
      <c r="GN220" s="200"/>
      <c r="GO220" s="200"/>
      <c r="GP220" s="200"/>
      <c r="GQ220" s="200"/>
      <c r="GR220" s="200"/>
      <c r="GS220" s="200"/>
      <c r="GT220" s="200"/>
      <c r="GU220" s="200"/>
      <c r="GV220" s="200"/>
      <c r="GW220" s="200"/>
      <c r="GX220" s="200"/>
      <c r="GY220" s="200"/>
      <c r="GZ220" s="200"/>
      <c r="HA220" s="200"/>
      <c r="HB220" s="200"/>
      <c r="HC220" s="200"/>
      <c r="HD220" s="200"/>
      <c r="HE220" s="200"/>
      <c r="HF220" s="200"/>
      <c r="HG220" s="200"/>
      <c r="HH220" s="200"/>
      <c r="HI220" s="200"/>
      <c r="HJ220" s="200"/>
      <c r="HK220" s="200"/>
      <c r="HL220" s="200"/>
      <c r="HM220" s="200"/>
      <c r="HN220" s="200"/>
      <c r="HO220" s="200"/>
      <c r="HP220" s="200"/>
      <c r="HQ220" s="200"/>
      <c r="HR220" s="200"/>
      <c r="HS220" s="200"/>
      <c r="HT220" s="200"/>
      <c r="HU220" s="200"/>
      <c r="HV220" s="200"/>
      <c r="HW220" s="200"/>
      <c r="HX220" s="200"/>
      <c r="HY220" s="200"/>
      <c r="HZ220" s="200"/>
      <c r="IA220" s="200"/>
      <c r="IB220" s="200"/>
      <c r="IC220" s="200"/>
      <c r="ID220" s="200"/>
      <c r="IE220" s="200"/>
      <c r="IF220" s="200"/>
      <c r="IG220" s="200"/>
      <c r="IH220" s="200"/>
      <c r="II220" s="200"/>
      <c r="IJ220" s="200"/>
      <c r="IK220" s="200"/>
      <c r="IL220" s="200"/>
      <c r="IM220" s="200"/>
      <c r="IN220" s="200"/>
      <c r="IO220" s="200"/>
      <c r="IP220" s="200"/>
      <c r="IQ220" s="200"/>
      <c r="IR220" s="200"/>
      <c r="IS220" s="200"/>
      <c r="IT220" s="200"/>
      <c r="IU220" s="200"/>
      <c r="IV220" s="200"/>
      <c r="IW220" s="200"/>
      <c r="IX220" s="200"/>
      <c r="IY220" s="200"/>
      <c r="IZ220" s="200"/>
      <c r="JA220" s="200"/>
    </row>
    <row r="221" spans="1:261" x14ac:dyDescent="0.2">
      <c r="A221" s="180" t="s">
        <v>112</v>
      </c>
      <c r="B221" s="181" t="s">
        <v>286</v>
      </c>
      <c r="C221" s="181" t="s">
        <v>20</v>
      </c>
      <c r="D221" s="181"/>
      <c r="E221" s="182"/>
      <c r="F221" s="183" t="s">
        <v>93</v>
      </c>
      <c r="G221" s="182">
        <v>7679</v>
      </c>
      <c r="H221" s="182" t="s">
        <v>441</v>
      </c>
      <c r="I221" s="182" t="s">
        <v>7</v>
      </c>
      <c r="J221" s="181">
        <v>1</v>
      </c>
      <c r="K221" s="184">
        <v>1.45</v>
      </c>
      <c r="L221" s="194"/>
      <c r="M221" s="194"/>
      <c r="N221" s="200"/>
      <c r="O221" s="194">
        <v>92.25</v>
      </c>
      <c r="P221" s="203">
        <f t="shared" si="3"/>
        <v>133.76249999999999</v>
      </c>
      <c r="Q221" s="200"/>
      <c r="R221" s="200"/>
      <c r="S221" s="200"/>
      <c r="T221" s="200"/>
      <c r="U221" s="200"/>
      <c r="V221" s="200"/>
      <c r="W221" s="200"/>
      <c r="X221" s="200"/>
      <c r="Y221" s="200"/>
      <c r="Z221" s="200"/>
      <c r="AA221" s="200"/>
      <c r="AB221" s="200"/>
      <c r="AC221" s="200"/>
      <c r="AD221" s="200"/>
      <c r="AE221" s="200"/>
      <c r="AF221" s="200"/>
      <c r="AG221" s="200"/>
      <c r="AH221" s="200"/>
      <c r="AI221" s="200"/>
      <c r="AJ221" s="200"/>
      <c r="AK221" s="200"/>
      <c r="AL221" s="200"/>
      <c r="AM221" s="200"/>
      <c r="AN221" s="200"/>
      <c r="AO221" s="200"/>
      <c r="AP221" s="200"/>
      <c r="AQ221" s="200"/>
      <c r="AR221" s="200"/>
      <c r="AS221" s="200"/>
      <c r="AT221" s="200"/>
      <c r="AU221" s="200"/>
      <c r="AV221" s="200"/>
      <c r="AW221" s="200"/>
      <c r="AX221" s="200"/>
      <c r="AY221" s="200"/>
      <c r="AZ221" s="200"/>
      <c r="BA221" s="200"/>
      <c r="BB221" s="200"/>
      <c r="BC221" s="200"/>
      <c r="BD221" s="200"/>
      <c r="BE221" s="200"/>
      <c r="BF221" s="200"/>
      <c r="BG221" s="200"/>
      <c r="BH221" s="200"/>
      <c r="BI221" s="200"/>
      <c r="BJ221" s="200"/>
      <c r="BK221" s="200"/>
      <c r="BL221" s="200"/>
      <c r="BM221" s="200"/>
      <c r="BN221" s="200"/>
      <c r="BO221" s="200"/>
      <c r="BP221" s="200"/>
      <c r="BQ221" s="200"/>
      <c r="BR221" s="200"/>
      <c r="BS221" s="200"/>
      <c r="BT221" s="200"/>
      <c r="BU221" s="200"/>
      <c r="BV221" s="200"/>
      <c r="BW221" s="200"/>
      <c r="BX221" s="200"/>
      <c r="BY221" s="200"/>
      <c r="BZ221" s="200"/>
      <c r="CA221" s="200"/>
      <c r="CB221" s="200"/>
      <c r="CC221" s="200"/>
      <c r="CD221" s="200"/>
      <c r="CE221" s="200"/>
      <c r="CF221" s="200"/>
      <c r="CG221" s="200"/>
      <c r="CH221" s="200"/>
      <c r="CI221" s="200"/>
      <c r="CJ221" s="200"/>
      <c r="CK221" s="200"/>
      <c r="CL221" s="200"/>
      <c r="CM221" s="200"/>
      <c r="CN221" s="200"/>
      <c r="CO221" s="200"/>
      <c r="CP221" s="200"/>
      <c r="CQ221" s="200"/>
      <c r="CR221" s="200"/>
      <c r="CS221" s="200"/>
      <c r="CT221" s="200"/>
      <c r="CU221" s="200"/>
      <c r="CV221" s="200"/>
      <c r="CW221" s="200"/>
      <c r="CX221" s="200"/>
      <c r="CY221" s="200"/>
      <c r="CZ221" s="200"/>
      <c r="DA221" s="200"/>
      <c r="DB221" s="200"/>
      <c r="DC221" s="200"/>
      <c r="DD221" s="200"/>
      <c r="DE221" s="200"/>
      <c r="DF221" s="200"/>
      <c r="DG221" s="200"/>
      <c r="DH221" s="200"/>
      <c r="DI221" s="200"/>
      <c r="DJ221" s="200"/>
      <c r="DK221" s="200"/>
      <c r="DL221" s="200"/>
      <c r="DM221" s="200"/>
      <c r="DN221" s="200"/>
      <c r="DO221" s="200"/>
      <c r="DP221" s="200"/>
      <c r="DQ221" s="200"/>
      <c r="DR221" s="200"/>
      <c r="DS221" s="200"/>
      <c r="DT221" s="200"/>
      <c r="DU221" s="200"/>
      <c r="DV221" s="200"/>
      <c r="DW221" s="200"/>
      <c r="DX221" s="200"/>
      <c r="DY221" s="200"/>
      <c r="DZ221" s="200"/>
      <c r="EA221" s="200"/>
      <c r="EB221" s="200"/>
      <c r="EC221" s="200"/>
      <c r="ED221" s="200"/>
      <c r="EE221" s="200"/>
      <c r="EF221" s="200"/>
      <c r="EG221" s="200"/>
      <c r="EH221" s="200"/>
      <c r="EI221" s="200"/>
      <c r="EJ221" s="200"/>
      <c r="EK221" s="200"/>
      <c r="EL221" s="200"/>
      <c r="EM221" s="200"/>
      <c r="EN221" s="200"/>
      <c r="EO221" s="200"/>
      <c r="EP221" s="200"/>
      <c r="EQ221" s="200"/>
      <c r="ER221" s="200"/>
      <c r="ES221" s="200"/>
      <c r="ET221" s="200"/>
      <c r="EU221" s="200"/>
      <c r="EV221" s="200"/>
      <c r="EW221" s="200"/>
      <c r="EX221" s="200"/>
      <c r="EY221" s="200"/>
      <c r="EZ221" s="200"/>
      <c r="FA221" s="200"/>
      <c r="FB221" s="200"/>
      <c r="FC221" s="200"/>
      <c r="FD221" s="200"/>
      <c r="FE221" s="200"/>
      <c r="FF221" s="200"/>
      <c r="FG221" s="200"/>
      <c r="FH221" s="200"/>
      <c r="FI221" s="200"/>
      <c r="FJ221" s="200"/>
      <c r="FK221" s="200"/>
      <c r="FL221" s="200"/>
      <c r="FM221" s="200"/>
      <c r="FN221" s="200"/>
      <c r="FO221" s="200"/>
      <c r="FP221" s="200"/>
      <c r="FQ221" s="200"/>
      <c r="FR221" s="200"/>
      <c r="FS221" s="200"/>
      <c r="FT221" s="200"/>
      <c r="FU221" s="200"/>
      <c r="FV221" s="200"/>
      <c r="FW221" s="200"/>
      <c r="FX221" s="200"/>
      <c r="FY221" s="200"/>
      <c r="FZ221" s="200"/>
      <c r="GA221" s="200"/>
      <c r="GB221" s="200"/>
      <c r="GC221" s="200"/>
      <c r="GD221" s="200"/>
      <c r="GE221" s="200"/>
      <c r="GF221" s="200"/>
      <c r="GG221" s="200"/>
      <c r="GH221" s="200"/>
      <c r="GI221" s="200"/>
      <c r="GJ221" s="200"/>
      <c r="GK221" s="200"/>
      <c r="GL221" s="200"/>
      <c r="GM221" s="200"/>
      <c r="GN221" s="200"/>
      <c r="GO221" s="200"/>
      <c r="GP221" s="200"/>
      <c r="GQ221" s="200"/>
      <c r="GR221" s="200"/>
      <c r="GS221" s="200"/>
      <c r="GT221" s="200"/>
      <c r="GU221" s="200"/>
      <c r="GV221" s="200"/>
      <c r="GW221" s="200"/>
      <c r="GX221" s="200"/>
      <c r="GY221" s="200"/>
      <c r="GZ221" s="200"/>
      <c r="HA221" s="200"/>
      <c r="HB221" s="200"/>
      <c r="HC221" s="200"/>
      <c r="HD221" s="200"/>
      <c r="HE221" s="200"/>
      <c r="HF221" s="200"/>
      <c r="HG221" s="200"/>
      <c r="HH221" s="200"/>
      <c r="HI221" s="200"/>
      <c r="HJ221" s="200"/>
      <c r="HK221" s="200"/>
      <c r="HL221" s="200"/>
      <c r="HM221" s="200"/>
      <c r="HN221" s="200"/>
      <c r="HO221" s="200"/>
      <c r="HP221" s="200"/>
      <c r="HQ221" s="200"/>
      <c r="HR221" s="200"/>
      <c r="HS221" s="200"/>
      <c r="HT221" s="200"/>
      <c r="HU221" s="200"/>
      <c r="HV221" s="200"/>
      <c r="HW221" s="200"/>
      <c r="HX221" s="200"/>
      <c r="HY221" s="200"/>
      <c r="HZ221" s="200"/>
      <c r="IA221" s="200"/>
      <c r="IB221" s="200"/>
      <c r="IC221" s="200"/>
      <c r="ID221" s="200"/>
      <c r="IE221" s="200"/>
      <c r="IF221" s="200"/>
      <c r="IG221" s="200"/>
      <c r="IH221" s="200"/>
      <c r="II221" s="200"/>
      <c r="IJ221" s="200"/>
      <c r="IK221" s="200"/>
      <c r="IL221" s="200"/>
      <c r="IM221" s="200"/>
      <c r="IN221" s="200"/>
      <c r="IO221" s="200"/>
      <c r="IP221" s="200"/>
      <c r="IQ221" s="200"/>
      <c r="IR221" s="200"/>
      <c r="IS221" s="200"/>
      <c r="IT221" s="200"/>
      <c r="IU221" s="200"/>
      <c r="IV221" s="200"/>
      <c r="IW221" s="200"/>
      <c r="IX221" s="200"/>
      <c r="IY221" s="200"/>
      <c r="IZ221" s="200"/>
      <c r="JA221" s="200"/>
    </row>
    <row r="222" spans="1:261" s="191" customFormat="1" x14ac:dyDescent="0.2">
      <c r="A222" s="180" t="s">
        <v>112</v>
      </c>
      <c r="B222" s="181" t="s">
        <v>286</v>
      </c>
      <c r="C222" s="181" t="s">
        <v>15</v>
      </c>
      <c r="D222" s="182" t="s">
        <v>442</v>
      </c>
      <c r="E222" s="182" t="s">
        <v>442</v>
      </c>
      <c r="F222" s="183" t="s">
        <v>93</v>
      </c>
      <c r="G222" s="182" t="s">
        <v>443</v>
      </c>
      <c r="H222" s="182" t="s">
        <v>283</v>
      </c>
      <c r="I222" s="182" t="s">
        <v>7</v>
      </c>
      <c r="J222" s="181">
        <v>5</v>
      </c>
      <c r="K222" s="184">
        <v>1.65</v>
      </c>
      <c r="L222" s="194"/>
      <c r="M222" s="194"/>
      <c r="N222" s="200"/>
      <c r="O222" s="194">
        <v>92.25</v>
      </c>
      <c r="P222" s="203">
        <f t="shared" si="3"/>
        <v>152.21250000000001</v>
      </c>
      <c r="Q222" s="200"/>
      <c r="R222" s="200"/>
      <c r="S222" s="200"/>
      <c r="T222" s="200"/>
      <c r="U222" s="200"/>
      <c r="V222" s="200"/>
      <c r="W222" s="200"/>
      <c r="X222" s="200"/>
      <c r="Y222" s="200"/>
      <c r="Z222" s="200"/>
      <c r="AA222" s="200"/>
      <c r="AB222" s="200"/>
      <c r="AC222" s="200"/>
      <c r="AD222" s="200"/>
      <c r="AE222" s="200"/>
      <c r="AF222" s="200"/>
      <c r="AG222" s="200"/>
      <c r="AH222" s="200"/>
      <c r="AI222" s="200"/>
      <c r="AJ222" s="200"/>
      <c r="AK222" s="200"/>
      <c r="AL222" s="200"/>
      <c r="AM222" s="200"/>
      <c r="AN222" s="200"/>
      <c r="AO222" s="200"/>
      <c r="AP222" s="200"/>
      <c r="AQ222" s="200"/>
      <c r="AR222" s="200"/>
      <c r="AS222" s="200"/>
      <c r="AT222" s="200"/>
      <c r="AU222" s="200"/>
      <c r="AV222" s="200"/>
      <c r="AW222" s="200"/>
      <c r="AX222" s="200"/>
      <c r="AY222" s="200"/>
      <c r="AZ222" s="200"/>
      <c r="BA222" s="200"/>
      <c r="BB222" s="200"/>
      <c r="BC222" s="200"/>
      <c r="BD222" s="200"/>
      <c r="BE222" s="200"/>
      <c r="BF222" s="200"/>
      <c r="BG222" s="200"/>
      <c r="BH222" s="200"/>
      <c r="BI222" s="200"/>
      <c r="BJ222" s="200"/>
      <c r="BK222" s="200"/>
      <c r="BL222" s="200"/>
      <c r="BM222" s="200"/>
      <c r="BN222" s="200"/>
      <c r="BO222" s="200"/>
      <c r="BP222" s="200"/>
      <c r="BQ222" s="200"/>
      <c r="BR222" s="200"/>
      <c r="BS222" s="200"/>
      <c r="BT222" s="200"/>
      <c r="BU222" s="200"/>
      <c r="BV222" s="200"/>
      <c r="BW222" s="200"/>
      <c r="BX222" s="200"/>
      <c r="BY222" s="200"/>
      <c r="BZ222" s="200"/>
      <c r="CA222" s="200"/>
      <c r="CB222" s="200"/>
      <c r="CC222" s="200"/>
      <c r="CD222" s="200"/>
      <c r="CE222" s="200"/>
      <c r="CF222" s="200"/>
      <c r="CG222" s="200"/>
      <c r="CH222" s="200"/>
      <c r="CI222" s="200"/>
      <c r="CJ222" s="200"/>
      <c r="CK222" s="200"/>
      <c r="CL222" s="200"/>
      <c r="CM222" s="200"/>
      <c r="CN222" s="200"/>
      <c r="CO222" s="200"/>
      <c r="CP222" s="200"/>
      <c r="CQ222" s="200"/>
      <c r="CR222" s="200"/>
      <c r="CS222" s="200"/>
      <c r="CT222" s="200"/>
      <c r="CU222" s="200"/>
      <c r="CV222" s="200"/>
      <c r="CW222" s="200"/>
      <c r="CX222" s="200"/>
      <c r="CY222" s="200"/>
      <c r="CZ222" s="200"/>
      <c r="DA222" s="200"/>
      <c r="DB222" s="200"/>
      <c r="DC222" s="200"/>
      <c r="DD222" s="200"/>
      <c r="DE222" s="200"/>
      <c r="DF222" s="200"/>
      <c r="DG222" s="200"/>
      <c r="DH222" s="200"/>
      <c r="DI222" s="200"/>
      <c r="DJ222" s="200"/>
      <c r="DK222" s="200"/>
      <c r="DL222" s="200"/>
      <c r="DM222" s="200"/>
      <c r="DN222" s="200"/>
      <c r="DO222" s="200"/>
      <c r="DP222" s="200"/>
      <c r="DQ222" s="200"/>
      <c r="DR222" s="200"/>
      <c r="DS222" s="200"/>
      <c r="DT222" s="200"/>
      <c r="DU222" s="200"/>
      <c r="DV222" s="200"/>
      <c r="DW222" s="200"/>
      <c r="DX222" s="200"/>
      <c r="DY222" s="200"/>
      <c r="DZ222" s="200"/>
      <c r="EA222" s="200"/>
      <c r="EB222" s="200"/>
      <c r="EC222" s="200"/>
      <c r="ED222" s="200"/>
      <c r="EE222" s="200"/>
      <c r="EF222" s="200"/>
      <c r="EG222" s="200"/>
      <c r="EH222" s="200"/>
      <c r="EI222" s="200"/>
      <c r="EJ222" s="200"/>
      <c r="EK222" s="200"/>
      <c r="EL222" s="200"/>
      <c r="EM222" s="200"/>
      <c r="EN222" s="200"/>
      <c r="EO222" s="200"/>
      <c r="EP222" s="200"/>
      <c r="EQ222" s="200"/>
      <c r="ER222" s="200"/>
      <c r="ES222" s="200"/>
      <c r="ET222" s="200"/>
      <c r="EU222" s="200"/>
      <c r="EV222" s="200"/>
      <c r="EW222" s="200"/>
      <c r="EX222" s="200"/>
      <c r="EY222" s="200"/>
      <c r="EZ222" s="200"/>
      <c r="FA222" s="200"/>
      <c r="FB222" s="200"/>
      <c r="FC222" s="200"/>
      <c r="FD222" s="200"/>
      <c r="FE222" s="200"/>
      <c r="FF222" s="200"/>
      <c r="FG222" s="200"/>
      <c r="FH222" s="200"/>
      <c r="FI222" s="200"/>
      <c r="FJ222" s="200"/>
      <c r="FK222" s="200"/>
      <c r="FL222" s="200"/>
      <c r="FM222" s="200"/>
      <c r="FN222" s="200"/>
      <c r="FO222" s="200"/>
      <c r="FP222" s="200"/>
      <c r="FQ222" s="200"/>
      <c r="FR222" s="200"/>
      <c r="FS222" s="200"/>
      <c r="FT222" s="200"/>
      <c r="FU222" s="200"/>
      <c r="FV222" s="200"/>
      <c r="FW222" s="200"/>
      <c r="FX222" s="200"/>
      <c r="FY222" s="200"/>
      <c r="FZ222" s="200"/>
      <c r="GA222" s="200"/>
      <c r="GB222" s="200"/>
      <c r="GC222" s="200"/>
      <c r="GD222" s="200"/>
      <c r="GE222" s="200"/>
      <c r="GF222" s="200"/>
      <c r="GG222" s="200"/>
      <c r="GH222" s="200"/>
      <c r="GI222" s="200"/>
      <c r="GJ222" s="200"/>
      <c r="GK222" s="200"/>
      <c r="GL222" s="200"/>
      <c r="GM222" s="200"/>
      <c r="GN222" s="200"/>
      <c r="GO222" s="200"/>
      <c r="GP222" s="200"/>
      <c r="GQ222" s="200"/>
      <c r="GR222" s="200"/>
      <c r="GS222" s="200"/>
      <c r="GT222" s="200"/>
      <c r="GU222" s="200"/>
      <c r="GV222" s="200"/>
      <c r="GW222" s="200"/>
      <c r="GX222" s="200"/>
      <c r="GY222" s="200"/>
      <c r="GZ222" s="200"/>
      <c r="HA222" s="200"/>
      <c r="HB222" s="200"/>
      <c r="HC222" s="200"/>
      <c r="HD222" s="200"/>
      <c r="HE222" s="200"/>
      <c r="HF222" s="200"/>
      <c r="HG222" s="200"/>
      <c r="HH222" s="200"/>
      <c r="HI222" s="200"/>
      <c r="HJ222" s="200"/>
      <c r="HK222" s="200"/>
      <c r="HL222" s="200"/>
      <c r="HM222" s="200"/>
      <c r="HN222" s="200"/>
      <c r="HO222" s="200"/>
      <c r="HP222" s="200"/>
      <c r="HQ222" s="200"/>
      <c r="HR222" s="200"/>
      <c r="HS222" s="200"/>
      <c r="HT222" s="200"/>
      <c r="HU222" s="200"/>
      <c r="HV222" s="200"/>
      <c r="HW222" s="200"/>
      <c r="HX222" s="200"/>
      <c r="HY222" s="200"/>
      <c r="HZ222" s="200"/>
      <c r="IA222" s="200"/>
      <c r="IB222" s="200"/>
      <c r="IC222" s="200"/>
      <c r="ID222" s="200"/>
      <c r="IE222" s="200"/>
      <c r="IF222" s="200"/>
      <c r="IG222" s="200"/>
      <c r="IH222" s="200"/>
      <c r="II222" s="200"/>
      <c r="IJ222" s="200"/>
      <c r="IK222" s="200"/>
      <c r="IL222" s="200"/>
      <c r="IM222" s="200"/>
      <c r="IN222" s="200"/>
      <c r="IO222" s="200"/>
      <c r="IP222" s="200"/>
      <c r="IQ222" s="200"/>
      <c r="IR222" s="200"/>
      <c r="IS222" s="200"/>
      <c r="IT222" s="200"/>
      <c r="IU222" s="200"/>
      <c r="IV222" s="200"/>
      <c r="IW222" s="200"/>
      <c r="IX222" s="200"/>
      <c r="IY222" s="200"/>
      <c r="IZ222" s="200"/>
      <c r="JA222" s="200"/>
    </row>
    <row r="223" spans="1:261" x14ac:dyDescent="0.2">
      <c r="A223" s="180" t="s">
        <v>112</v>
      </c>
      <c r="B223" s="181" t="s">
        <v>286</v>
      </c>
      <c r="C223" s="181" t="s">
        <v>9</v>
      </c>
      <c r="D223" s="182">
        <v>10</v>
      </c>
      <c r="E223" s="182"/>
      <c r="F223" s="183" t="s">
        <v>93</v>
      </c>
      <c r="G223" s="182">
        <v>201016</v>
      </c>
      <c r="H223" s="182" t="s">
        <v>283</v>
      </c>
      <c r="I223" s="182" t="s">
        <v>7</v>
      </c>
      <c r="J223" s="181">
        <v>1</v>
      </c>
      <c r="K223" s="184">
        <v>0.55000000000000004</v>
      </c>
      <c r="L223" s="194"/>
      <c r="M223" s="194"/>
      <c r="N223" s="200"/>
      <c r="O223" s="194">
        <v>92.25</v>
      </c>
      <c r="P223" s="203">
        <f t="shared" si="3"/>
        <v>50.737500000000004</v>
      </c>
      <c r="Q223" s="200"/>
      <c r="R223" s="200"/>
      <c r="S223" s="200"/>
      <c r="T223" s="200"/>
      <c r="U223" s="200"/>
      <c r="V223" s="200"/>
      <c r="W223" s="200"/>
      <c r="X223" s="200"/>
      <c r="Y223" s="200"/>
      <c r="Z223" s="200"/>
      <c r="AA223" s="200"/>
      <c r="AB223" s="200"/>
      <c r="AC223" s="200"/>
      <c r="AD223" s="200"/>
      <c r="AE223" s="200"/>
      <c r="AF223" s="200"/>
      <c r="AG223" s="200"/>
      <c r="AH223" s="200"/>
      <c r="AI223" s="200"/>
      <c r="AJ223" s="200"/>
      <c r="AK223" s="200"/>
      <c r="AL223" s="200"/>
      <c r="AM223" s="200"/>
      <c r="AN223" s="200"/>
      <c r="AO223" s="200"/>
      <c r="AP223" s="200"/>
      <c r="AQ223" s="200"/>
      <c r="AR223" s="200"/>
      <c r="AS223" s="200"/>
      <c r="AT223" s="200"/>
      <c r="AU223" s="200"/>
      <c r="AV223" s="200"/>
      <c r="AW223" s="200"/>
      <c r="AX223" s="200"/>
      <c r="AY223" s="200"/>
      <c r="AZ223" s="200"/>
      <c r="BA223" s="200"/>
      <c r="BB223" s="200"/>
      <c r="BC223" s="200"/>
      <c r="BD223" s="200"/>
      <c r="BE223" s="200"/>
      <c r="BF223" s="200"/>
      <c r="BG223" s="200"/>
      <c r="BH223" s="200"/>
      <c r="BI223" s="200"/>
      <c r="BJ223" s="200"/>
      <c r="BK223" s="200"/>
      <c r="BL223" s="200"/>
      <c r="BM223" s="200"/>
      <c r="BN223" s="200"/>
      <c r="BO223" s="200"/>
      <c r="BP223" s="200"/>
      <c r="BQ223" s="200"/>
      <c r="BR223" s="200"/>
      <c r="BS223" s="200"/>
      <c r="BT223" s="200"/>
      <c r="BU223" s="200"/>
      <c r="BV223" s="200"/>
      <c r="BW223" s="200"/>
      <c r="BX223" s="200"/>
      <c r="BY223" s="200"/>
      <c r="BZ223" s="200"/>
      <c r="CA223" s="200"/>
      <c r="CB223" s="200"/>
      <c r="CC223" s="200"/>
      <c r="CD223" s="200"/>
      <c r="CE223" s="200"/>
      <c r="CF223" s="200"/>
      <c r="CG223" s="200"/>
      <c r="CH223" s="200"/>
      <c r="CI223" s="200"/>
      <c r="CJ223" s="200"/>
      <c r="CK223" s="200"/>
      <c r="CL223" s="200"/>
      <c r="CM223" s="200"/>
      <c r="CN223" s="200"/>
      <c r="CO223" s="200"/>
      <c r="CP223" s="200"/>
      <c r="CQ223" s="200"/>
      <c r="CR223" s="200"/>
      <c r="CS223" s="200"/>
      <c r="CT223" s="200"/>
      <c r="CU223" s="200"/>
      <c r="CV223" s="200"/>
      <c r="CW223" s="200"/>
      <c r="CX223" s="200"/>
      <c r="CY223" s="200"/>
      <c r="CZ223" s="200"/>
      <c r="DA223" s="200"/>
      <c r="DB223" s="200"/>
      <c r="DC223" s="200"/>
      <c r="DD223" s="200"/>
      <c r="DE223" s="200"/>
      <c r="DF223" s="200"/>
      <c r="DG223" s="200"/>
      <c r="DH223" s="200"/>
      <c r="DI223" s="200"/>
      <c r="DJ223" s="200"/>
      <c r="DK223" s="200"/>
      <c r="DL223" s="200"/>
      <c r="DM223" s="200"/>
      <c r="DN223" s="200"/>
      <c r="DO223" s="200"/>
      <c r="DP223" s="200"/>
      <c r="DQ223" s="200"/>
      <c r="DR223" s="200"/>
      <c r="DS223" s="200"/>
      <c r="DT223" s="200"/>
      <c r="DU223" s="200"/>
      <c r="DV223" s="200"/>
      <c r="DW223" s="200"/>
      <c r="DX223" s="200"/>
      <c r="DY223" s="200"/>
      <c r="DZ223" s="200"/>
      <c r="EA223" s="200"/>
      <c r="EB223" s="200"/>
      <c r="EC223" s="200"/>
      <c r="ED223" s="200"/>
      <c r="EE223" s="200"/>
      <c r="EF223" s="200"/>
      <c r="EG223" s="200"/>
      <c r="EH223" s="200"/>
      <c r="EI223" s="200"/>
      <c r="EJ223" s="200"/>
      <c r="EK223" s="200"/>
      <c r="EL223" s="200"/>
      <c r="EM223" s="200"/>
      <c r="EN223" s="200"/>
      <c r="EO223" s="200"/>
      <c r="EP223" s="200"/>
      <c r="EQ223" s="200"/>
      <c r="ER223" s="200"/>
      <c r="ES223" s="200"/>
      <c r="ET223" s="200"/>
      <c r="EU223" s="200"/>
      <c r="EV223" s="200"/>
      <c r="EW223" s="200"/>
      <c r="EX223" s="200"/>
      <c r="EY223" s="200"/>
      <c r="EZ223" s="200"/>
      <c r="FA223" s="200"/>
      <c r="FB223" s="200"/>
      <c r="FC223" s="200"/>
      <c r="FD223" s="200"/>
      <c r="FE223" s="200"/>
      <c r="FF223" s="200"/>
      <c r="FG223" s="200"/>
      <c r="FH223" s="200"/>
      <c r="FI223" s="200"/>
      <c r="FJ223" s="200"/>
      <c r="FK223" s="200"/>
      <c r="FL223" s="200"/>
      <c r="FM223" s="200"/>
      <c r="FN223" s="200"/>
      <c r="FO223" s="200"/>
      <c r="FP223" s="200"/>
      <c r="FQ223" s="200"/>
      <c r="FR223" s="200"/>
      <c r="FS223" s="200"/>
      <c r="FT223" s="200"/>
      <c r="FU223" s="200"/>
      <c r="FV223" s="200"/>
      <c r="FW223" s="200"/>
      <c r="FX223" s="200"/>
      <c r="FY223" s="200"/>
      <c r="FZ223" s="200"/>
      <c r="GA223" s="200"/>
      <c r="GB223" s="200"/>
      <c r="GC223" s="200"/>
      <c r="GD223" s="200"/>
      <c r="GE223" s="200"/>
      <c r="GF223" s="200"/>
      <c r="GG223" s="200"/>
      <c r="GH223" s="200"/>
      <c r="GI223" s="200"/>
      <c r="GJ223" s="200"/>
      <c r="GK223" s="200"/>
      <c r="GL223" s="200"/>
      <c r="GM223" s="200"/>
      <c r="GN223" s="200"/>
      <c r="GO223" s="200"/>
      <c r="GP223" s="200"/>
      <c r="GQ223" s="200"/>
      <c r="GR223" s="200"/>
      <c r="GS223" s="200"/>
      <c r="GT223" s="200"/>
      <c r="GU223" s="200"/>
      <c r="GV223" s="200"/>
      <c r="GW223" s="200"/>
      <c r="GX223" s="200"/>
      <c r="GY223" s="200"/>
      <c r="GZ223" s="200"/>
      <c r="HA223" s="200"/>
      <c r="HB223" s="200"/>
      <c r="HC223" s="200"/>
      <c r="HD223" s="200"/>
      <c r="HE223" s="200"/>
      <c r="HF223" s="200"/>
      <c r="HG223" s="200"/>
      <c r="HH223" s="200"/>
      <c r="HI223" s="200"/>
      <c r="HJ223" s="200"/>
      <c r="HK223" s="200"/>
      <c r="HL223" s="200"/>
      <c r="HM223" s="200"/>
      <c r="HN223" s="200"/>
      <c r="HO223" s="200"/>
      <c r="HP223" s="200"/>
      <c r="HQ223" s="200"/>
      <c r="HR223" s="200"/>
      <c r="HS223" s="200"/>
      <c r="HT223" s="200"/>
      <c r="HU223" s="200"/>
      <c r="HV223" s="200"/>
      <c r="HW223" s="200"/>
      <c r="HX223" s="200"/>
      <c r="HY223" s="200"/>
      <c r="HZ223" s="200"/>
      <c r="IA223" s="200"/>
      <c r="IB223" s="200"/>
      <c r="IC223" s="200"/>
      <c r="ID223" s="200"/>
      <c r="IE223" s="200"/>
      <c r="IF223" s="200"/>
      <c r="IG223" s="200"/>
      <c r="IH223" s="200"/>
      <c r="II223" s="200"/>
      <c r="IJ223" s="200"/>
      <c r="IK223" s="200"/>
      <c r="IL223" s="200"/>
      <c r="IM223" s="200"/>
      <c r="IN223" s="200"/>
      <c r="IO223" s="200"/>
      <c r="IP223" s="200"/>
      <c r="IQ223" s="200"/>
      <c r="IR223" s="200"/>
      <c r="IS223" s="200"/>
      <c r="IT223" s="200"/>
      <c r="IU223" s="200"/>
      <c r="IV223" s="200"/>
      <c r="IW223" s="200"/>
      <c r="IX223" s="200"/>
      <c r="IY223" s="200"/>
      <c r="IZ223" s="200"/>
      <c r="JA223" s="200"/>
    </row>
    <row r="224" spans="1:261" x14ac:dyDescent="0.2">
      <c r="A224" s="180"/>
      <c r="B224" s="181" t="s">
        <v>440</v>
      </c>
      <c r="C224" s="181" t="s">
        <v>200</v>
      </c>
      <c r="D224" s="181"/>
      <c r="E224" s="182" t="s">
        <v>1079</v>
      </c>
      <c r="F224" s="183" t="s">
        <v>290</v>
      </c>
      <c r="G224" s="182">
        <v>52071</v>
      </c>
      <c r="H224" s="182" t="s">
        <v>288</v>
      </c>
      <c r="I224" s="182" t="s">
        <v>7</v>
      </c>
      <c r="J224" s="181">
        <v>1</v>
      </c>
      <c r="K224" s="184">
        <v>0.65</v>
      </c>
      <c r="L224" s="194"/>
      <c r="M224" s="194"/>
      <c r="N224" s="200"/>
      <c r="O224" s="194">
        <v>92.25</v>
      </c>
      <c r="P224" s="203">
        <f t="shared" si="3"/>
        <v>59.962499999999999</v>
      </c>
      <c r="Q224" s="200"/>
      <c r="R224" s="200"/>
      <c r="S224" s="200"/>
      <c r="T224" s="200"/>
      <c r="U224" s="200"/>
      <c r="V224" s="200"/>
      <c r="W224" s="200"/>
      <c r="X224" s="200"/>
      <c r="Y224" s="200"/>
      <c r="Z224" s="200"/>
      <c r="AA224" s="200"/>
      <c r="AB224" s="200"/>
      <c r="AC224" s="200"/>
      <c r="AD224" s="200"/>
      <c r="AE224" s="200"/>
      <c r="AF224" s="200"/>
      <c r="AG224" s="200"/>
      <c r="AH224" s="200"/>
      <c r="AI224" s="200"/>
      <c r="AJ224" s="200"/>
      <c r="AK224" s="200"/>
      <c r="AL224" s="200"/>
      <c r="AM224" s="200"/>
      <c r="AN224" s="200"/>
      <c r="AO224" s="200"/>
      <c r="AP224" s="200"/>
      <c r="AQ224" s="200"/>
      <c r="AR224" s="200"/>
      <c r="AS224" s="200"/>
      <c r="AT224" s="200"/>
      <c r="AU224" s="200"/>
      <c r="AV224" s="200"/>
      <c r="AW224" s="200"/>
      <c r="AX224" s="200"/>
      <c r="AY224" s="200"/>
      <c r="AZ224" s="200"/>
      <c r="BA224" s="200"/>
      <c r="BB224" s="200"/>
      <c r="BC224" s="200"/>
      <c r="BD224" s="200"/>
      <c r="BE224" s="200"/>
      <c r="BF224" s="200"/>
      <c r="BG224" s="200"/>
      <c r="BH224" s="200"/>
      <c r="BI224" s="200"/>
      <c r="BJ224" s="200"/>
      <c r="BK224" s="200"/>
      <c r="BL224" s="200"/>
      <c r="BM224" s="200"/>
      <c r="BN224" s="200"/>
      <c r="BO224" s="200"/>
      <c r="BP224" s="200"/>
      <c r="BQ224" s="200"/>
      <c r="BR224" s="200"/>
      <c r="BS224" s="200"/>
      <c r="BT224" s="200"/>
      <c r="BU224" s="200"/>
      <c r="BV224" s="200"/>
      <c r="BW224" s="200"/>
      <c r="BX224" s="200"/>
      <c r="BY224" s="200"/>
      <c r="BZ224" s="200"/>
      <c r="CA224" s="200"/>
      <c r="CB224" s="200"/>
      <c r="CC224" s="200"/>
      <c r="CD224" s="200"/>
      <c r="CE224" s="200"/>
      <c r="CF224" s="200"/>
      <c r="CG224" s="200"/>
      <c r="CH224" s="200"/>
      <c r="CI224" s="200"/>
      <c r="CJ224" s="200"/>
      <c r="CK224" s="200"/>
      <c r="CL224" s="200"/>
      <c r="CM224" s="200"/>
      <c r="CN224" s="200"/>
      <c r="CO224" s="200"/>
      <c r="CP224" s="200"/>
      <c r="CQ224" s="200"/>
      <c r="CR224" s="200"/>
      <c r="CS224" s="200"/>
      <c r="CT224" s="200"/>
      <c r="CU224" s="200"/>
      <c r="CV224" s="200"/>
      <c r="CW224" s="200"/>
      <c r="CX224" s="200"/>
      <c r="CY224" s="200"/>
      <c r="CZ224" s="200"/>
      <c r="DA224" s="200"/>
      <c r="DB224" s="200"/>
      <c r="DC224" s="200"/>
      <c r="DD224" s="200"/>
      <c r="DE224" s="200"/>
      <c r="DF224" s="200"/>
      <c r="DG224" s="200"/>
      <c r="DH224" s="200"/>
      <c r="DI224" s="200"/>
      <c r="DJ224" s="200"/>
      <c r="DK224" s="200"/>
      <c r="DL224" s="200"/>
      <c r="DM224" s="200"/>
      <c r="DN224" s="200"/>
      <c r="DO224" s="200"/>
      <c r="DP224" s="200"/>
      <c r="DQ224" s="200"/>
      <c r="DR224" s="200"/>
      <c r="DS224" s="200"/>
      <c r="DT224" s="200"/>
      <c r="DU224" s="200"/>
      <c r="DV224" s="200"/>
      <c r="DW224" s="200"/>
      <c r="DX224" s="200"/>
      <c r="DY224" s="200"/>
      <c r="DZ224" s="200"/>
      <c r="EA224" s="200"/>
      <c r="EB224" s="200"/>
      <c r="EC224" s="200"/>
      <c r="ED224" s="200"/>
      <c r="EE224" s="200"/>
      <c r="EF224" s="200"/>
      <c r="EG224" s="200"/>
      <c r="EH224" s="200"/>
      <c r="EI224" s="200"/>
      <c r="EJ224" s="200"/>
      <c r="EK224" s="200"/>
      <c r="EL224" s="200"/>
      <c r="EM224" s="200"/>
      <c r="EN224" s="200"/>
      <c r="EO224" s="200"/>
      <c r="EP224" s="200"/>
      <c r="EQ224" s="200"/>
      <c r="ER224" s="200"/>
      <c r="ES224" s="200"/>
      <c r="ET224" s="200"/>
      <c r="EU224" s="200"/>
      <c r="EV224" s="200"/>
      <c r="EW224" s="200"/>
      <c r="EX224" s="200"/>
      <c r="EY224" s="200"/>
      <c r="EZ224" s="200"/>
      <c r="FA224" s="200"/>
      <c r="FB224" s="200"/>
      <c r="FC224" s="200"/>
      <c r="FD224" s="200"/>
      <c r="FE224" s="200"/>
      <c r="FF224" s="200"/>
      <c r="FG224" s="200"/>
      <c r="FH224" s="200"/>
      <c r="FI224" s="200"/>
      <c r="FJ224" s="200"/>
      <c r="FK224" s="200"/>
      <c r="FL224" s="200"/>
      <c r="FM224" s="200"/>
      <c r="FN224" s="200"/>
      <c r="FO224" s="200"/>
      <c r="FP224" s="200"/>
      <c r="FQ224" s="200"/>
      <c r="FR224" s="200"/>
      <c r="FS224" s="200"/>
      <c r="FT224" s="200"/>
      <c r="FU224" s="200"/>
      <c r="FV224" s="200"/>
      <c r="FW224" s="200"/>
      <c r="FX224" s="200"/>
      <c r="FY224" s="200"/>
      <c r="FZ224" s="200"/>
      <c r="GA224" s="200"/>
      <c r="GB224" s="200"/>
      <c r="GC224" s="200"/>
      <c r="GD224" s="200"/>
      <c r="GE224" s="200"/>
      <c r="GF224" s="200"/>
      <c r="GG224" s="200"/>
      <c r="GH224" s="200"/>
      <c r="GI224" s="200"/>
      <c r="GJ224" s="200"/>
      <c r="GK224" s="200"/>
      <c r="GL224" s="200"/>
      <c r="GM224" s="200"/>
      <c r="GN224" s="200"/>
      <c r="GO224" s="200"/>
      <c r="GP224" s="200"/>
      <c r="GQ224" s="200"/>
      <c r="GR224" s="200"/>
      <c r="GS224" s="200"/>
      <c r="GT224" s="200"/>
      <c r="GU224" s="200"/>
      <c r="GV224" s="200"/>
      <c r="GW224" s="200"/>
      <c r="GX224" s="200"/>
      <c r="GY224" s="200"/>
      <c r="GZ224" s="200"/>
      <c r="HA224" s="200"/>
      <c r="HB224" s="200"/>
      <c r="HC224" s="200"/>
      <c r="HD224" s="200"/>
      <c r="HE224" s="200"/>
      <c r="HF224" s="200"/>
      <c r="HG224" s="200"/>
      <c r="HH224" s="200"/>
      <c r="HI224" s="200"/>
      <c r="HJ224" s="200"/>
      <c r="HK224" s="200"/>
      <c r="HL224" s="200"/>
      <c r="HM224" s="200"/>
      <c r="HN224" s="200"/>
      <c r="HO224" s="200"/>
      <c r="HP224" s="200"/>
      <c r="HQ224" s="200"/>
      <c r="HR224" s="200"/>
      <c r="HS224" s="200"/>
      <c r="HT224" s="200"/>
      <c r="HU224" s="200"/>
      <c r="HV224" s="200"/>
      <c r="HW224" s="200"/>
      <c r="HX224" s="200"/>
      <c r="HY224" s="200"/>
      <c r="HZ224" s="200"/>
      <c r="IA224" s="200"/>
      <c r="IB224" s="200"/>
      <c r="IC224" s="200"/>
      <c r="ID224" s="200"/>
      <c r="IE224" s="200"/>
      <c r="IF224" s="200"/>
      <c r="IG224" s="200"/>
      <c r="IH224" s="200"/>
      <c r="II224" s="200"/>
      <c r="IJ224" s="200"/>
      <c r="IK224" s="200"/>
      <c r="IL224" s="200"/>
      <c r="IM224" s="200"/>
      <c r="IN224" s="200"/>
      <c r="IO224" s="200"/>
      <c r="IP224" s="200"/>
      <c r="IQ224" s="200"/>
      <c r="IR224" s="200"/>
      <c r="IS224" s="200"/>
      <c r="IT224" s="200"/>
      <c r="IU224" s="200"/>
      <c r="IV224" s="200"/>
      <c r="IW224" s="200"/>
      <c r="IX224" s="200"/>
      <c r="IY224" s="200"/>
      <c r="IZ224" s="200"/>
      <c r="JA224" s="200"/>
    </row>
    <row r="225" spans="1:261" x14ac:dyDescent="0.2">
      <c r="A225" s="180"/>
      <c r="B225" s="181" t="s">
        <v>440</v>
      </c>
      <c r="C225" s="181" t="s">
        <v>289</v>
      </c>
      <c r="D225" s="181"/>
      <c r="E225" s="182">
        <v>3305</v>
      </c>
      <c r="F225" s="183" t="s">
        <v>290</v>
      </c>
      <c r="G225" s="182">
        <v>907166</v>
      </c>
      <c r="H225" s="182" t="s">
        <v>989</v>
      </c>
      <c r="I225" s="182" t="s">
        <v>7</v>
      </c>
      <c r="J225" s="181">
        <v>1</v>
      </c>
      <c r="K225" s="184">
        <v>1.1000000000000001</v>
      </c>
      <c r="L225" s="194"/>
      <c r="M225" s="194"/>
      <c r="N225" s="200"/>
      <c r="O225" s="194">
        <v>92.25</v>
      </c>
      <c r="P225" s="203">
        <f t="shared" si="3"/>
        <v>101.47500000000001</v>
      </c>
      <c r="Q225" s="200"/>
      <c r="R225" s="200"/>
      <c r="S225" s="200"/>
      <c r="T225" s="200"/>
      <c r="U225" s="200"/>
      <c r="V225" s="200"/>
      <c r="W225" s="200"/>
      <c r="X225" s="200"/>
      <c r="Y225" s="200"/>
      <c r="Z225" s="200"/>
      <c r="AA225" s="200"/>
      <c r="AB225" s="200"/>
      <c r="AC225" s="200"/>
      <c r="AD225" s="200"/>
      <c r="AE225" s="200"/>
      <c r="AF225" s="200"/>
      <c r="AG225" s="200"/>
      <c r="AH225" s="200"/>
      <c r="AI225" s="200"/>
      <c r="AJ225" s="200"/>
      <c r="AK225" s="200"/>
      <c r="AL225" s="200"/>
      <c r="AM225" s="200"/>
      <c r="AN225" s="200"/>
      <c r="AO225" s="200"/>
      <c r="AP225" s="200"/>
      <c r="AQ225" s="200"/>
      <c r="AR225" s="200"/>
      <c r="AS225" s="200"/>
      <c r="AT225" s="200"/>
      <c r="AU225" s="200"/>
      <c r="AV225" s="200"/>
      <c r="AW225" s="200"/>
      <c r="AX225" s="200"/>
      <c r="AY225" s="200"/>
      <c r="AZ225" s="200"/>
      <c r="BA225" s="200"/>
      <c r="BB225" s="200"/>
      <c r="BC225" s="200"/>
      <c r="BD225" s="200"/>
      <c r="BE225" s="200"/>
      <c r="BF225" s="200"/>
      <c r="BG225" s="200"/>
      <c r="BH225" s="200"/>
      <c r="BI225" s="200"/>
      <c r="BJ225" s="200"/>
      <c r="BK225" s="200"/>
      <c r="BL225" s="200"/>
      <c r="BM225" s="200"/>
      <c r="BN225" s="200"/>
      <c r="BO225" s="200"/>
      <c r="BP225" s="200"/>
      <c r="BQ225" s="200"/>
      <c r="BR225" s="200"/>
      <c r="BS225" s="200"/>
      <c r="BT225" s="200"/>
      <c r="BU225" s="200"/>
      <c r="BV225" s="200"/>
      <c r="BW225" s="200"/>
      <c r="BX225" s="200"/>
      <c r="BY225" s="200"/>
      <c r="BZ225" s="200"/>
      <c r="CA225" s="200"/>
      <c r="CB225" s="200"/>
      <c r="CC225" s="200"/>
      <c r="CD225" s="200"/>
      <c r="CE225" s="200"/>
      <c r="CF225" s="200"/>
      <c r="CG225" s="200"/>
      <c r="CH225" s="200"/>
      <c r="CI225" s="200"/>
      <c r="CJ225" s="200"/>
      <c r="CK225" s="200"/>
      <c r="CL225" s="200"/>
      <c r="CM225" s="200"/>
      <c r="CN225" s="200"/>
      <c r="CO225" s="200"/>
      <c r="CP225" s="200"/>
      <c r="CQ225" s="200"/>
      <c r="CR225" s="200"/>
      <c r="CS225" s="200"/>
      <c r="CT225" s="200"/>
      <c r="CU225" s="200"/>
      <c r="CV225" s="200"/>
      <c r="CW225" s="200"/>
      <c r="CX225" s="200"/>
      <c r="CY225" s="200"/>
      <c r="CZ225" s="200"/>
      <c r="DA225" s="200"/>
      <c r="DB225" s="200"/>
      <c r="DC225" s="200"/>
      <c r="DD225" s="200"/>
      <c r="DE225" s="200"/>
      <c r="DF225" s="200"/>
      <c r="DG225" s="200"/>
      <c r="DH225" s="200"/>
      <c r="DI225" s="200"/>
      <c r="DJ225" s="200"/>
      <c r="DK225" s="200"/>
      <c r="DL225" s="200"/>
      <c r="DM225" s="200"/>
      <c r="DN225" s="200"/>
      <c r="DO225" s="200"/>
      <c r="DP225" s="200"/>
      <c r="DQ225" s="200"/>
      <c r="DR225" s="200"/>
      <c r="DS225" s="200"/>
      <c r="DT225" s="200"/>
      <c r="DU225" s="200"/>
      <c r="DV225" s="200"/>
      <c r="DW225" s="200"/>
      <c r="DX225" s="200"/>
      <c r="DY225" s="200"/>
      <c r="DZ225" s="200"/>
      <c r="EA225" s="200"/>
      <c r="EB225" s="200"/>
      <c r="EC225" s="200"/>
      <c r="ED225" s="200"/>
      <c r="EE225" s="200"/>
      <c r="EF225" s="200"/>
      <c r="EG225" s="200"/>
      <c r="EH225" s="200"/>
      <c r="EI225" s="200"/>
      <c r="EJ225" s="200"/>
      <c r="EK225" s="200"/>
      <c r="EL225" s="200"/>
      <c r="EM225" s="200"/>
      <c r="EN225" s="200"/>
      <c r="EO225" s="200"/>
      <c r="EP225" s="200"/>
      <c r="EQ225" s="200"/>
      <c r="ER225" s="200"/>
      <c r="ES225" s="200"/>
      <c r="ET225" s="200"/>
      <c r="EU225" s="200"/>
      <c r="EV225" s="200"/>
      <c r="EW225" s="200"/>
      <c r="EX225" s="200"/>
      <c r="EY225" s="200"/>
      <c r="EZ225" s="200"/>
      <c r="FA225" s="200"/>
      <c r="FB225" s="200"/>
      <c r="FC225" s="200"/>
      <c r="FD225" s="200"/>
      <c r="FE225" s="200"/>
      <c r="FF225" s="200"/>
      <c r="FG225" s="200"/>
      <c r="FH225" s="200"/>
      <c r="FI225" s="200"/>
      <c r="FJ225" s="200"/>
      <c r="FK225" s="200"/>
      <c r="FL225" s="200"/>
      <c r="FM225" s="200"/>
      <c r="FN225" s="200"/>
      <c r="FO225" s="200"/>
      <c r="FP225" s="200"/>
      <c r="FQ225" s="200"/>
      <c r="FR225" s="200"/>
      <c r="FS225" s="200"/>
      <c r="FT225" s="200"/>
      <c r="FU225" s="200"/>
      <c r="FV225" s="200"/>
      <c r="FW225" s="200"/>
      <c r="FX225" s="200"/>
      <c r="FY225" s="200"/>
      <c r="FZ225" s="200"/>
      <c r="GA225" s="200"/>
      <c r="GB225" s="200"/>
      <c r="GC225" s="200"/>
      <c r="GD225" s="200"/>
      <c r="GE225" s="200"/>
      <c r="GF225" s="200"/>
      <c r="GG225" s="200"/>
      <c r="GH225" s="200"/>
      <c r="GI225" s="200"/>
      <c r="GJ225" s="200"/>
      <c r="GK225" s="200"/>
      <c r="GL225" s="200"/>
      <c r="GM225" s="200"/>
      <c r="GN225" s="200"/>
      <c r="GO225" s="200"/>
      <c r="GP225" s="200"/>
      <c r="GQ225" s="200"/>
      <c r="GR225" s="200"/>
      <c r="GS225" s="200"/>
      <c r="GT225" s="200"/>
      <c r="GU225" s="200"/>
      <c r="GV225" s="200"/>
      <c r="GW225" s="200"/>
      <c r="GX225" s="200"/>
      <c r="GY225" s="200"/>
      <c r="GZ225" s="200"/>
      <c r="HA225" s="200"/>
      <c r="HB225" s="200"/>
      <c r="HC225" s="200"/>
      <c r="HD225" s="200"/>
      <c r="HE225" s="200"/>
      <c r="HF225" s="200"/>
      <c r="HG225" s="200"/>
      <c r="HH225" s="200"/>
      <c r="HI225" s="200"/>
      <c r="HJ225" s="200"/>
      <c r="HK225" s="200"/>
      <c r="HL225" s="200"/>
      <c r="HM225" s="200"/>
      <c r="HN225" s="200"/>
      <c r="HO225" s="200"/>
      <c r="HP225" s="200"/>
      <c r="HQ225" s="200"/>
      <c r="HR225" s="200"/>
      <c r="HS225" s="200"/>
      <c r="HT225" s="200"/>
      <c r="HU225" s="200"/>
      <c r="HV225" s="200"/>
      <c r="HW225" s="200"/>
      <c r="HX225" s="200"/>
      <c r="HY225" s="200"/>
      <c r="HZ225" s="200"/>
      <c r="IA225" s="200"/>
      <c r="IB225" s="200"/>
      <c r="IC225" s="200"/>
      <c r="ID225" s="200"/>
      <c r="IE225" s="200"/>
      <c r="IF225" s="200"/>
      <c r="IG225" s="200"/>
      <c r="IH225" s="200"/>
      <c r="II225" s="200"/>
      <c r="IJ225" s="200"/>
      <c r="IK225" s="200"/>
      <c r="IL225" s="200"/>
      <c r="IM225" s="200"/>
      <c r="IN225" s="200"/>
      <c r="IO225" s="200"/>
      <c r="IP225" s="200"/>
      <c r="IQ225" s="200"/>
      <c r="IR225" s="200"/>
      <c r="IS225" s="200"/>
      <c r="IT225" s="200"/>
      <c r="IU225" s="200"/>
      <c r="IV225" s="200"/>
      <c r="IW225" s="200"/>
      <c r="IX225" s="200"/>
      <c r="IY225" s="200"/>
      <c r="IZ225" s="200"/>
      <c r="JA225" s="200"/>
    </row>
    <row r="226" spans="1:261" x14ac:dyDescent="0.2">
      <c r="A226" s="180"/>
      <c r="B226" s="181" t="s">
        <v>440</v>
      </c>
      <c r="C226" s="181" t="s">
        <v>68</v>
      </c>
      <c r="D226" s="181"/>
      <c r="E226" s="182">
        <v>2901</v>
      </c>
      <c r="F226" s="183" t="s">
        <v>290</v>
      </c>
      <c r="G226" s="182">
        <v>1102870</v>
      </c>
      <c r="H226" s="182" t="s">
        <v>989</v>
      </c>
      <c r="I226" s="182" t="s">
        <v>7</v>
      </c>
      <c r="J226" s="181">
        <v>1</v>
      </c>
      <c r="K226" s="184">
        <v>0.6</v>
      </c>
      <c r="L226" s="194"/>
      <c r="M226" s="194"/>
      <c r="N226" s="200"/>
      <c r="O226" s="194">
        <v>92.25</v>
      </c>
      <c r="P226" s="203">
        <f t="shared" si="3"/>
        <v>55.35</v>
      </c>
      <c r="Q226" s="200"/>
      <c r="R226" s="200"/>
      <c r="S226" s="200"/>
      <c r="T226" s="200"/>
      <c r="U226" s="200"/>
      <c r="V226" s="200"/>
      <c r="W226" s="200"/>
      <c r="X226" s="200"/>
      <c r="Y226" s="200"/>
      <c r="Z226" s="200"/>
      <c r="AA226" s="200"/>
      <c r="AB226" s="200"/>
      <c r="AC226" s="200"/>
      <c r="AD226" s="200"/>
      <c r="AE226" s="200"/>
      <c r="AF226" s="200"/>
      <c r="AG226" s="200"/>
      <c r="AH226" s="200"/>
      <c r="AI226" s="200"/>
      <c r="AJ226" s="200"/>
      <c r="AK226" s="200"/>
      <c r="AL226" s="200"/>
      <c r="AM226" s="200"/>
      <c r="AN226" s="200"/>
      <c r="AO226" s="200"/>
      <c r="AP226" s="200"/>
      <c r="AQ226" s="200"/>
      <c r="AR226" s="200"/>
      <c r="AS226" s="200"/>
      <c r="AT226" s="200"/>
      <c r="AU226" s="200"/>
      <c r="AV226" s="200"/>
      <c r="AW226" s="200"/>
      <c r="AX226" s="200"/>
      <c r="AY226" s="200"/>
      <c r="AZ226" s="200"/>
      <c r="BA226" s="200"/>
      <c r="BB226" s="200"/>
      <c r="BC226" s="200"/>
      <c r="BD226" s="200"/>
      <c r="BE226" s="200"/>
      <c r="BF226" s="200"/>
      <c r="BG226" s="200"/>
      <c r="BH226" s="200"/>
      <c r="BI226" s="200"/>
      <c r="BJ226" s="200"/>
      <c r="BK226" s="200"/>
      <c r="BL226" s="200"/>
      <c r="BM226" s="200"/>
      <c r="BN226" s="200"/>
      <c r="BO226" s="200"/>
      <c r="BP226" s="200"/>
      <c r="BQ226" s="200"/>
      <c r="BR226" s="200"/>
      <c r="BS226" s="200"/>
      <c r="BT226" s="200"/>
      <c r="BU226" s="200"/>
      <c r="BV226" s="200"/>
      <c r="BW226" s="200"/>
      <c r="BX226" s="200"/>
      <c r="BY226" s="200"/>
      <c r="BZ226" s="200"/>
      <c r="CA226" s="200"/>
      <c r="CB226" s="200"/>
      <c r="CC226" s="200"/>
      <c r="CD226" s="200"/>
      <c r="CE226" s="200"/>
      <c r="CF226" s="200"/>
      <c r="CG226" s="200"/>
      <c r="CH226" s="200"/>
      <c r="CI226" s="200"/>
      <c r="CJ226" s="200"/>
      <c r="CK226" s="200"/>
      <c r="CL226" s="200"/>
      <c r="CM226" s="200"/>
      <c r="CN226" s="200"/>
      <c r="CO226" s="200"/>
      <c r="CP226" s="200"/>
      <c r="CQ226" s="200"/>
      <c r="CR226" s="200"/>
      <c r="CS226" s="200"/>
      <c r="CT226" s="200"/>
      <c r="CU226" s="200"/>
      <c r="CV226" s="200"/>
      <c r="CW226" s="200"/>
      <c r="CX226" s="200"/>
      <c r="CY226" s="200"/>
      <c r="CZ226" s="200"/>
      <c r="DA226" s="200"/>
      <c r="DB226" s="200"/>
      <c r="DC226" s="200"/>
      <c r="DD226" s="200"/>
      <c r="DE226" s="200"/>
      <c r="DF226" s="200"/>
      <c r="DG226" s="200"/>
      <c r="DH226" s="200"/>
      <c r="DI226" s="200"/>
      <c r="DJ226" s="200"/>
      <c r="DK226" s="200"/>
      <c r="DL226" s="200"/>
      <c r="DM226" s="200"/>
      <c r="DN226" s="200"/>
      <c r="DO226" s="200"/>
      <c r="DP226" s="200"/>
      <c r="DQ226" s="200"/>
      <c r="DR226" s="200"/>
      <c r="DS226" s="200"/>
      <c r="DT226" s="200"/>
      <c r="DU226" s="200"/>
      <c r="DV226" s="200"/>
      <c r="DW226" s="200"/>
      <c r="DX226" s="200"/>
      <c r="DY226" s="200"/>
      <c r="DZ226" s="200"/>
      <c r="EA226" s="200"/>
      <c r="EB226" s="200"/>
      <c r="EC226" s="200"/>
      <c r="ED226" s="200"/>
      <c r="EE226" s="200"/>
      <c r="EF226" s="200"/>
      <c r="EG226" s="200"/>
      <c r="EH226" s="200"/>
      <c r="EI226" s="200"/>
      <c r="EJ226" s="200"/>
      <c r="EK226" s="200"/>
      <c r="EL226" s="200"/>
      <c r="EM226" s="200"/>
      <c r="EN226" s="200"/>
      <c r="EO226" s="200"/>
      <c r="EP226" s="200"/>
      <c r="EQ226" s="200"/>
      <c r="ER226" s="200"/>
      <c r="ES226" s="200"/>
      <c r="ET226" s="200"/>
      <c r="EU226" s="200"/>
      <c r="EV226" s="200"/>
      <c r="EW226" s="200"/>
      <c r="EX226" s="200"/>
      <c r="EY226" s="200"/>
      <c r="EZ226" s="200"/>
      <c r="FA226" s="200"/>
      <c r="FB226" s="200"/>
      <c r="FC226" s="200"/>
      <c r="FD226" s="200"/>
      <c r="FE226" s="200"/>
      <c r="FF226" s="200"/>
      <c r="FG226" s="200"/>
      <c r="FH226" s="200"/>
      <c r="FI226" s="200"/>
      <c r="FJ226" s="200"/>
      <c r="FK226" s="200"/>
      <c r="FL226" s="200"/>
      <c r="FM226" s="200"/>
      <c r="FN226" s="200"/>
      <c r="FO226" s="200"/>
      <c r="FP226" s="200"/>
      <c r="FQ226" s="200"/>
      <c r="FR226" s="200"/>
      <c r="FS226" s="200"/>
      <c r="FT226" s="200"/>
      <c r="FU226" s="200"/>
      <c r="FV226" s="200"/>
      <c r="FW226" s="200"/>
      <c r="FX226" s="200"/>
      <c r="FY226" s="200"/>
      <c r="FZ226" s="200"/>
      <c r="GA226" s="200"/>
      <c r="GB226" s="200"/>
      <c r="GC226" s="200"/>
      <c r="GD226" s="200"/>
      <c r="GE226" s="200"/>
      <c r="GF226" s="200"/>
      <c r="GG226" s="200"/>
      <c r="GH226" s="200"/>
      <c r="GI226" s="200"/>
      <c r="GJ226" s="200"/>
      <c r="GK226" s="200"/>
      <c r="GL226" s="200"/>
      <c r="GM226" s="200"/>
      <c r="GN226" s="200"/>
      <c r="GO226" s="200"/>
      <c r="GP226" s="200"/>
      <c r="GQ226" s="200"/>
      <c r="GR226" s="200"/>
      <c r="GS226" s="200"/>
      <c r="GT226" s="200"/>
      <c r="GU226" s="200"/>
      <c r="GV226" s="200"/>
      <c r="GW226" s="200"/>
      <c r="GX226" s="200"/>
      <c r="GY226" s="200"/>
      <c r="GZ226" s="200"/>
      <c r="HA226" s="200"/>
      <c r="HB226" s="200"/>
      <c r="HC226" s="200"/>
      <c r="HD226" s="200"/>
      <c r="HE226" s="200"/>
      <c r="HF226" s="200"/>
      <c r="HG226" s="200"/>
      <c r="HH226" s="200"/>
      <c r="HI226" s="200"/>
      <c r="HJ226" s="200"/>
      <c r="HK226" s="200"/>
      <c r="HL226" s="200"/>
      <c r="HM226" s="200"/>
      <c r="HN226" s="200"/>
      <c r="HO226" s="200"/>
      <c r="HP226" s="200"/>
      <c r="HQ226" s="200"/>
      <c r="HR226" s="200"/>
      <c r="HS226" s="200"/>
      <c r="HT226" s="200"/>
      <c r="HU226" s="200"/>
      <c r="HV226" s="200"/>
      <c r="HW226" s="200"/>
      <c r="HX226" s="200"/>
      <c r="HY226" s="200"/>
      <c r="HZ226" s="200"/>
      <c r="IA226" s="200"/>
      <c r="IB226" s="200"/>
      <c r="IC226" s="200"/>
      <c r="ID226" s="200"/>
      <c r="IE226" s="200"/>
      <c r="IF226" s="200"/>
      <c r="IG226" s="200"/>
      <c r="IH226" s="200"/>
      <c r="II226" s="200"/>
      <c r="IJ226" s="200"/>
      <c r="IK226" s="200"/>
      <c r="IL226" s="200"/>
      <c r="IM226" s="200"/>
      <c r="IN226" s="200"/>
      <c r="IO226" s="200"/>
      <c r="IP226" s="200"/>
      <c r="IQ226" s="200"/>
      <c r="IR226" s="200"/>
      <c r="IS226" s="200"/>
      <c r="IT226" s="200"/>
      <c r="IU226" s="200"/>
      <c r="IV226" s="200"/>
      <c r="IW226" s="200"/>
      <c r="IX226" s="200"/>
      <c r="IY226" s="200"/>
      <c r="IZ226" s="200"/>
      <c r="JA226" s="200"/>
    </row>
    <row r="227" spans="1:261" x14ac:dyDescent="0.2">
      <c r="A227" s="180"/>
      <c r="B227" s="181" t="s">
        <v>440</v>
      </c>
      <c r="C227" s="181" t="s">
        <v>10</v>
      </c>
      <c r="D227" s="181"/>
      <c r="E227" s="182">
        <v>7310</v>
      </c>
      <c r="F227" s="183" t="s">
        <v>290</v>
      </c>
      <c r="G227" s="182">
        <v>1009407</v>
      </c>
      <c r="H227" s="182" t="s">
        <v>989</v>
      </c>
      <c r="I227" s="182" t="s">
        <v>7</v>
      </c>
      <c r="J227" s="181">
        <v>1</v>
      </c>
      <c r="K227" s="184">
        <v>0.6</v>
      </c>
      <c r="L227" s="194"/>
      <c r="M227" s="194"/>
      <c r="N227" s="200"/>
      <c r="O227" s="194">
        <v>92.25</v>
      </c>
      <c r="P227" s="203">
        <f t="shared" si="3"/>
        <v>55.35</v>
      </c>
      <c r="Q227" s="200"/>
      <c r="R227" s="200"/>
      <c r="S227" s="200"/>
      <c r="T227" s="200"/>
      <c r="U227" s="200"/>
      <c r="V227" s="200"/>
      <c r="W227" s="200"/>
      <c r="X227" s="200"/>
      <c r="Y227" s="200"/>
      <c r="Z227" s="200"/>
      <c r="AA227" s="200"/>
      <c r="AB227" s="200"/>
      <c r="AC227" s="200"/>
      <c r="AD227" s="200"/>
      <c r="AE227" s="200"/>
      <c r="AF227" s="200"/>
      <c r="AG227" s="200"/>
      <c r="AH227" s="200"/>
      <c r="AI227" s="200"/>
      <c r="AJ227" s="200"/>
      <c r="AK227" s="200"/>
      <c r="AL227" s="200"/>
      <c r="AM227" s="200"/>
      <c r="AN227" s="200"/>
      <c r="AO227" s="200"/>
      <c r="AP227" s="200"/>
      <c r="AQ227" s="200"/>
      <c r="AR227" s="200"/>
      <c r="AS227" s="200"/>
      <c r="AT227" s="200"/>
      <c r="AU227" s="200"/>
      <c r="AV227" s="200"/>
      <c r="AW227" s="200"/>
      <c r="AX227" s="200"/>
      <c r="AY227" s="200"/>
      <c r="AZ227" s="200"/>
      <c r="BA227" s="200"/>
      <c r="BB227" s="200"/>
      <c r="BC227" s="200"/>
      <c r="BD227" s="200"/>
      <c r="BE227" s="200"/>
      <c r="BF227" s="200"/>
      <c r="BG227" s="200"/>
      <c r="BH227" s="200"/>
      <c r="BI227" s="200"/>
      <c r="BJ227" s="200"/>
      <c r="BK227" s="200"/>
      <c r="BL227" s="200"/>
      <c r="BM227" s="200"/>
      <c r="BN227" s="200"/>
      <c r="BO227" s="200"/>
      <c r="BP227" s="200"/>
      <c r="BQ227" s="200"/>
      <c r="BR227" s="200"/>
      <c r="BS227" s="200"/>
      <c r="BT227" s="200"/>
      <c r="BU227" s="200"/>
      <c r="BV227" s="200"/>
      <c r="BW227" s="200"/>
      <c r="BX227" s="200"/>
      <c r="BY227" s="200"/>
      <c r="BZ227" s="200"/>
      <c r="CA227" s="200"/>
      <c r="CB227" s="200"/>
      <c r="CC227" s="200"/>
      <c r="CD227" s="200"/>
      <c r="CE227" s="200"/>
      <c r="CF227" s="200"/>
      <c r="CG227" s="200"/>
      <c r="CH227" s="200"/>
      <c r="CI227" s="200"/>
      <c r="CJ227" s="200"/>
      <c r="CK227" s="200"/>
      <c r="CL227" s="200"/>
      <c r="CM227" s="200"/>
      <c r="CN227" s="200"/>
      <c r="CO227" s="200"/>
      <c r="CP227" s="200"/>
      <c r="CQ227" s="200"/>
      <c r="CR227" s="200"/>
      <c r="CS227" s="200"/>
      <c r="CT227" s="200"/>
      <c r="CU227" s="200"/>
      <c r="CV227" s="200"/>
      <c r="CW227" s="200"/>
      <c r="CX227" s="200"/>
      <c r="CY227" s="200"/>
      <c r="CZ227" s="200"/>
      <c r="DA227" s="200"/>
      <c r="DB227" s="200"/>
      <c r="DC227" s="200"/>
      <c r="DD227" s="200"/>
      <c r="DE227" s="200"/>
      <c r="DF227" s="200"/>
      <c r="DG227" s="200"/>
      <c r="DH227" s="200"/>
      <c r="DI227" s="200"/>
      <c r="DJ227" s="200"/>
      <c r="DK227" s="200"/>
      <c r="DL227" s="200"/>
      <c r="DM227" s="200"/>
      <c r="DN227" s="200"/>
      <c r="DO227" s="200"/>
      <c r="DP227" s="200"/>
      <c r="DQ227" s="200"/>
      <c r="DR227" s="200"/>
      <c r="DS227" s="200"/>
      <c r="DT227" s="200"/>
      <c r="DU227" s="200"/>
      <c r="DV227" s="200"/>
      <c r="DW227" s="200"/>
      <c r="DX227" s="200"/>
      <c r="DY227" s="200"/>
      <c r="DZ227" s="200"/>
      <c r="EA227" s="200"/>
      <c r="EB227" s="200"/>
      <c r="EC227" s="200"/>
      <c r="ED227" s="200"/>
      <c r="EE227" s="200"/>
      <c r="EF227" s="200"/>
      <c r="EG227" s="200"/>
      <c r="EH227" s="200"/>
      <c r="EI227" s="200"/>
      <c r="EJ227" s="200"/>
      <c r="EK227" s="200"/>
      <c r="EL227" s="200"/>
      <c r="EM227" s="200"/>
      <c r="EN227" s="200"/>
      <c r="EO227" s="200"/>
      <c r="EP227" s="200"/>
      <c r="EQ227" s="200"/>
      <c r="ER227" s="200"/>
      <c r="ES227" s="200"/>
      <c r="ET227" s="200"/>
      <c r="EU227" s="200"/>
      <c r="EV227" s="200"/>
      <c r="EW227" s="200"/>
      <c r="EX227" s="200"/>
      <c r="EY227" s="200"/>
      <c r="EZ227" s="200"/>
      <c r="FA227" s="200"/>
      <c r="FB227" s="200"/>
      <c r="FC227" s="200"/>
      <c r="FD227" s="200"/>
      <c r="FE227" s="200"/>
      <c r="FF227" s="200"/>
      <c r="FG227" s="200"/>
      <c r="FH227" s="200"/>
      <c r="FI227" s="200"/>
      <c r="FJ227" s="200"/>
      <c r="FK227" s="200"/>
      <c r="FL227" s="200"/>
      <c r="FM227" s="200"/>
      <c r="FN227" s="200"/>
      <c r="FO227" s="200"/>
      <c r="FP227" s="200"/>
      <c r="FQ227" s="200"/>
      <c r="FR227" s="200"/>
      <c r="FS227" s="200"/>
      <c r="FT227" s="200"/>
      <c r="FU227" s="200"/>
      <c r="FV227" s="200"/>
      <c r="FW227" s="200"/>
      <c r="FX227" s="200"/>
      <c r="FY227" s="200"/>
      <c r="FZ227" s="200"/>
      <c r="GA227" s="200"/>
      <c r="GB227" s="200"/>
      <c r="GC227" s="200"/>
      <c r="GD227" s="200"/>
      <c r="GE227" s="200"/>
      <c r="GF227" s="200"/>
      <c r="GG227" s="200"/>
      <c r="GH227" s="200"/>
      <c r="GI227" s="200"/>
      <c r="GJ227" s="200"/>
      <c r="GK227" s="200"/>
      <c r="GL227" s="200"/>
      <c r="GM227" s="200"/>
      <c r="GN227" s="200"/>
      <c r="GO227" s="200"/>
      <c r="GP227" s="200"/>
      <c r="GQ227" s="200"/>
      <c r="GR227" s="200"/>
      <c r="GS227" s="200"/>
      <c r="GT227" s="200"/>
      <c r="GU227" s="200"/>
      <c r="GV227" s="200"/>
      <c r="GW227" s="200"/>
      <c r="GX227" s="200"/>
      <c r="GY227" s="200"/>
      <c r="GZ227" s="200"/>
      <c r="HA227" s="200"/>
      <c r="HB227" s="200"/>
      <c r="HC227" s="200"/>
      <c r="HD227" s="200"/>
      <c r="HE227" s="200"/>
      <c r="HF227" s="200"/>
      <c r="HG227" s="200"/>
      <c r="HH227" s="200"/>
      <c r="HI227" s="200"/>
      <c r="HJ227" s="200"/>
      <c r="HK227" s="200"/>
      <c r="HL227" s="200"/>
      <c r="HM227" s="200"/>
      <c r="HN227" s="200"/>
      <c r="HO227" s="200"/>
      <c r="HP227" s="200"/>
      <c r="HQ227" s="200"/>
      <c r="HR227" s="200"/>
      <c r="HS227" s="200"/>
      <c r="HT227" s="200"/>
      <c r="HU227" s="200"/>
      <c r="HV227" s="200"/>
      <c r="HW227" s="200"/>
      <c r="HX227" s="200"/>
      <c r="HY227" s="200"/>
      <c r="HZ227" s="200"/>
      <c r="IA227" s="200"/>
      <c r="IB227" s="200"/>
      <c r="IC227" s="200"/>
      <c r="ID227" s="200"/>
      <c r="IE227" s="200"/>
      <c r="IF227" s="200"/>
      <c r="IG227" s="200"/>
      <c r="IH227" s="200"/>
      <c r="II227" s="200"/>
      <c r="IJ227" s="200"/>
      <c r="IK227" s="200"/>
      <c r="IL227" s="200"/>
      <c r="IM227" s="200"/>
      <c r="IN227" s="200"/>
      <c r="IO227" s="200"/>
      <c r="IP227" s="200"/>
      <c r="IQ227" s="200"/>
      <c r="IR227" s="200"/>
      <c r="IS227" s="200"/>
      <c r="IT227" s="200"/>
      <c r="IU227" s="200"/>
      <c r="IV227" s="200"/>
      <c r="IW227" s="200"/>
      <c r="IX227" s="200"/>
      <c r="IY227" s="200"/>
      <c r="IZ227" s="200"/>
      <c r="JA227" s="200"/>
    </row>
    <row r="228" spans="1:261" x14ac:dyDescent="0.2">
      <c r="A228" s="180"/>
      <c r="B228" s="181" t="s">
        <v>440</v>
      </c>
      <c r="C228" s="181" t="s">
        <v>99</v>
      </c>
      <c r="D228" s="181"/>
      <c r="E228" s="182">
        <v>5503</v>
      </c>
      <c r="F228" s="183" t="s">
        <v>290</v>
      </c>
      <c r="G228" s="182">
        <v>1201308</v>
      </c>
      <c r="H228" s="182" t="s">
        <v>989</v>
      </c>
      <c r="I228" s="182" t="s">
        <v>7</v>
      </c>
      <c r="J228" s="181">
        <v>1</v>
      </c>
      <c r="K228" s="184">
        <v>1.1000000000000001</v>
      </c>
      <c r="L228" s="194"/>
      <c r="M228" s="194"/>
      <c r="N228" s="200"/>
      <c r="O228" s="194">
        <v>92.25</v>
      </c>
      <c r="P228" s="203">
        <f t="shared" si="3"/>
        <v>101.47500000000001</v>
      </c>
      <c r="Q228" s="200"/>
      <c r="R228" s="200"/>
      <c r="S228" s="200"/>
      <c r="T228" s="200"/>
      <c r="U228" s="200"/>
      <c r="V228" s="200"/>
      <c r="W228" s="200"/>
      <c r="X228" s="200"/>
      <c r="Y228" s="200"/>
      <c r="Z228" s="200"/>
      <c r="AA228" s="200"/>
      <c r="AB228" s="200"/>
      <c r="AC228" s="200"/>
      <c r="AD228" s="200"/>
      <c r="AE228" s="200"/>
      <c r="AF228" s="200"/>
      <c r="AG228" s="200"/>
      <c r="AH228" s="200"/>
      <c r="AI228" s="200"/>
      <c r="AJ228" s="200"/>
      <c r="AK228" s="200"/>
      <c r="AL228" s="200"/>
      <c r="AM228" s="200"/>
      <c r="AN228" s="200"/>
      <c r="AO228" s="200"/>
      <c r="AP228" s="200"/>
      <c r="AQ228" s="200"/>
      <c r="AR228" s="200"/>
      <c r="AS228" s="200"/>
      <c r="AT228" s="200"/>
      <c r="AU228" s="200"/>
      <c r="AV228" s="200"/>
      <c r="AW228" s="200"/>
      <c r="AX228" s="200"/>
      <c r="AY228" s="200"/>
      <c r="AZ228" s="200"/>
      <c r="BA228" s="200"/>
      <c r="BB228" s="200"/>
      <c r="BC228" s="200"/>
      <c r="BD228" s="200"/>
      <c r="BE228" s="200"/>
      <c r="BF228" s="200"/>
      <c r="BG228" s="200"/>
      <c r="BH228" s="200"/>
      <c r="BI228" s="200"/>
      <c r="BJ228" s="200"/>
      <c r="BK228" s="200"/>
      <c r="BL228" s="200"/>
      <c r="BM228" s="200"/>
      <c r="BN228" s="200"/>
      <c r="BO228" s="200"/>
      <c r="BP228" s="200"/>
      <c r="BQ228" s="200"/>
      <c r="BR228" s="200"/>
      <c r="BS228" s="200"/>
      <c r="BT228" s="200"/>
      <c r="BU228" s="200"/>
      <c r="BV228" s="200"/>
      <c r="BW228" s="200"/>
      <c r="BX228" s="200"/>
      <c r="BY228" s="200"/>
      <c r="BZ228" s="200"/>
      <c r="CA228" s="200"/>
      <c r="CB228" s="200"/>
      <c r="CC228" s="200"/>
      <c r="CD228" s="200"/>
      <c r="CE228" s="200"/>
      <c r="CF228" s="200"/>
      <c r="CG228" s="200"/>
      <c r="CH228" s="200"/>
      <c r="CI228" s="200"/>
      <c r="CJ228" s="200"/>
      <c r="CK228" s="200"/>
      <c r="CL228" s="200"/>
      <c r="CM228" s="200"/>
      <c r="CN228" s="200"/>
      <c r="CO228" s="200"/>
      <c r="CP228" s="200"/>
      <c r="CQ228" s="200"/>
      <c r="CR228" s="200"/>
      <c r="CS228" s="200"/>
      <c r="CT228" s="200"/>
      <c r="CU228" s="200"/>
      <c r="CV228" s="200"/>
      <c r="CW228" s="200"/>
      <c r="CX228" s="200"/>
      <c r="CY228" s="200"/>
      <c r="CZ228" s="200"/>
      <c r="DA228" s="200"/>
      <c r="DB228" s="200"/>
      <c r="DC228" s="200"/>
      <c r="DD228" s="200"/>
      <c r="DE228" s="200"/>
      <c r="DF228" s="200"/>
      <c r="DG228" s="200"/>
      <c r="DH228" s="200"/>
      <c r="DI228" s="200"/>
      <c r="DJ228" s="200"/>
      <c r="DK228" s="200"/>
      <c r="DL228" s="200"/>
      <c r="DM228" s="200"/>
      <c r="DN228" s="200"/>
      <c r="DO228" s="200"/>
      <c r="DP228" s="200"/>
      <c r="DQ228" s="200"/>
      <c r="DR228" s="200"/>
      <c r="DS228" s="200"/>
      <c r="DT228" s="200"/>
      <c r="DU228" s="200"/>
      <c r="DV228" s="200"/>
      <c r="DW228" s="200"/>
      <c r="DX228" s="200"/>
      <c r="DY228" s="200"/>
      <c r="DZ228" s="200"/>
      <c r="EA228" s="200"/>
      <c r="EB228" s="200"/>
      <c r="EC228" s="200"/>
      <c r="ED228" s="200"/>
      <c r="EE228" s="200"/>
      <c r="EF228" s="200"/>
      <c r="EG228" s="200"/>
      <c r="EH228" s="200"/>
      <c r="EI228" s="200"/>
      <c r="EJ228" s="200"/>
      <c r="EK228" s="200"/>
      <c r="EL228" s="200"/>
      <c r="EM228" s="200"/>
      <c r="EN228" s="200"/>
      <c r="EO228" s="200"/>
      <c r="EP228" s="200"/>
      <c r="EQ228" s="200"/>
      <c r="ER228" s="200"/>
      <c r="ES228" s="200"/>
      <c r="ET228" s="200"/>
      <c r="EU228" s="200"/>
      <c r="EV228" s="200"/>
      <c r="EW228" s="200"/>
      <c r="EX228" s="200"/>
      <c r="EY228" s="200"/>
      <c r="EZ228" s="200"/>
      <c r="FA228" s="200"/>
      <c r="FB228" s="200"/>
      <c r="FC228" s="200"/>
      <c r="FD228" s="200"/>
      <c r="FE228" s="200"/>
      <c r="FF228" s="200"/>
      <c r="FG228" s="200"/>
      <c r="FH228" s="200"/>
      <c r="FI228" s="200"/>
      <c r="FJ228" s="200"/>
      <c r="FK228" s="200"/>
      <c r="FL228" s="200"/>
      <c r="FM228" s="200"/>
      <c r="FN228" s="200"/>
      <c r="FO228" s="200"/>
      <c r="FP228" s="200"/>
      <c r="FQ228" s="200"/>
      <c r="FR228" s="200"/>
      <c r="FS228" s="200"/>
      <c r="FT228" s="200"/>
      <c r="FU228" s="200"/>
      <c r="FV228" s="200"/>
      <c r="FW228" s="200"/>
      <c r="FX228" s="200"/>
      <c r="FY228" s="200"/>
      <c r="FZ228" s="200"/>
      <c r="GA228" s="200"/>
      <c r="GB228" s="200"/>
      <c r="GC228" s="200"/>
      <c r="GD228" s="200"/>
      <c r="GE228" s="200"/>
      <c r="GF228" s="200"/>
      <c r="GG228" s="200"/>
      <c r="GH228" s="200"/>
      <c r="GI228" s="200"/>
      <c r="GJ228" s="200"/>
      <c r="GK228" s="200"/>
      <c r="GL228" s="200"/>
      <c r="GM228" s="200"/>
      <c r="GN228" s="200"/>
      <c r="GO228" s="200"/>
      <c r="GP228" s="200"/>
      <c r="GQ228" s="200"/>
      <c r="GR228" s="200"/>
      <c r="GS228" s="200"/>
      <c r="GT228" s="200"/>
      <c r="GU228" s="200"/>
      <c r="GV228" s="200"/>
      <c r="GW228" s="200"/>
      <c r="GX228" s="200"/>
      <c r="GY228" s="200"/>
      <c r="GZ228" s="200"/>
      <c r="HA228" s="200"/>
      <c r="HB228" s="200"/>
      <c r="HC228" s="200"/>
      <c r="HD228" s="200"/>
      <c r="HE228" s="200"/>
      <c r="HF228" s="200"/>
      <c r="HG228" s="200"/>
      <c r="HH228" s="200"/>
      <c r="HI228" s="200"/>
      <c r="HJ228" s="200"/>
      <c r="HK228" s="200"/>
      <c r="HL228" s="200"/>
      <c r="HM228" s="200"/>
      <c r="HN228" s="200"/>
      <c r="HO228" s="200"/>
      <c r="HP228" s="200"/>
      <c r="HQ228" s="200"/>
      <c r="HR228" s="200"/>
      <c r="HS228" s="200"/>
      <c r="HT228" s="200"/>
      <c r="HU228" s="200"/>
      <c r="HV228" s="200"/>
      <c r="HW228" s="200"/>
      <c r="HX228" s="200"/>
      <c r="HY228" s="200"/>
      <c r="HZ228" s="200"/>
      <c r="IA228" s="200"/>
      <c r="IB228" s="200"/>
      <c r="IC228" s="200"/>
      <c r="ID228" s="200"/>
      <c r="IE228" s="200"/>
      <c r="IF228" s="200"/>
      <c r="IG228" s="200"/>
      <c r="IH228" s="200"/>
      <c r="II228" s="200"/>
      <c r="IJ228" s="200"/>
      <c r="IK228" s="200"/>
      <c r="IL228" s="200"/>
      <c r="IM228" s="200"/>
      <c r="IN228" s="200"/>
      <c r="IO228" s="200"/>
      <c r="IP228" s="200"/>
      <c r="IQ228" s="200"/>
      <c r="IR228" s="200"/>
      <c r="IS228" s="200"/>
      <c r="IT228" s="200"/>
      <c r="IU228" s="200"/>
      <c r="IV228" s="200"/>
      <c r="IW228" s="200"/>
      <c r="IX228" s="200"/>
      <c r="IY228" s="200"/>
      <c r="IZ228" s="200"/>
      <c r="JA228" s="200"/>
    </row>
    <row r="229" spans="1:261" x14ac:dyDescent="0.2">
      <c r="A229" s="180"/>
      <c r="B229" s="181" t="s">
        <v>440</v>
      </c>
      <c r="C229" s="181" t="s">
        <v>1076</v>
      </c>
      <c r="D229" s="181"/>
      <c r="E229" s="182">
        <v>5805</v>
      </c>
      <c r="F229" s="183" t="s">
        <v>290</v>
      </c>
      <c r="G229" s="182">
        <v>1201217</v>
      </c>
      <c r="H229" s="182" t="s">
        <v>989</v>
      </c>
      <c r="I229" s="182" t="s">
        <v>7</v>
      </c>
      <c r="J229" s="181">
        <v>3</v>
      </c>
      <c r="K229" s="184">
        <v>2</v>
      </c>
      <c r="L229" s="194"/>
      <c r="M229" s="194"/>
      <c r="N229" s="200"/>
      <c r="O229" s="194">
        <v>92.25</v>
      </c>
      <c r="P229" s="203">
        <f t="shared" si="3"/>
        <v>184.5</v>
      </c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  <c r="AA229" s="200"/>
      <c r="AB229" s="200"/>
      <c r="AC229" s="200"/>
      <c r="AD229" s="200"/>
      <c r="AE229" s="200"/>
      <c r="AF229" s="200"/>
      <c r="AG229" s="200"/>
      <c r="AH229" s="200"/>
      <c r="AI229" s="200"/>
      <c r="AJ229" s="200"/>
      <c r="AK229" s="200"/>
      <c r="AL229" s="200"/>
      <c r="AM229" s="200"/>
      <c r="AN229" s="200"/>
      <c r="AO229" s="200"/>
      <c r="AP229" s="200"/>
      <c r="AQ229" s="200"/>
      <c r="AR229" s="200"/>
      <c r="AS229" s="200"/>
      <c r="AT229" s="200"/>
      <c r="AU229" s="200"/>
      <c r="AV229" s="200"/>
      <c r="AW229" s="200"/>
      <c r="AX229" s="200"/>
      <c r="AY229" s="200"/>
      <c r="AZ229" s="200"/>
      <c r="BA229" s="200"/>
      <c r="BB229" s="200"/>
      <c r="BC229" s="200"/>
      <c r="BD229" s="200"/>
      <c r="BE229" s="200"/>
      <c r="BF229" s="200"/>
      <c r="BG229" s="200"/>
      <c r="BH229" s="200"/>
      <c r="BI229" s="200"/>
      <c r="BJ229" s="200"/>
      <c r="BK229" s="200"/>
      <c r="BL229" s="200"/>
      <c r="BM229" s="200"/>
      <c r="BN229" s="200"/>
      <c r="BO229" s="200"/>
      <c r="BP229" s="200"/>
      <c r="BQ229" s="200"/>
      <c r="BR229" s="200"/>
      <c r="BS229" s="200"/>
      <c r="BT229" s="200"/>
      <c r="BU229" s="200"/>
      <c r="BV229" s="200"/>
      <c r="BW229" s="200"/>
      <c r="BX229" s="200"/>
      <c r="BY229" s="200"/>
      <c r="BZ229" s="200"/>
      <c r="CA229" s="200"/>
      <c r="CB229" s="200"/>
      <c r="CC229" s="200"/>
      <c r="CD229" s="200"/>
      <c r="CE229" s="200"/>
      <c r="CF229" s="200"/>
      <c r="CG229" s="200"/>
      <c r="CH229" s="200"/>
      <c r="CI229" s="200"/>
      <c r="CJ229" s="200"/>
      <c r="CK229" s="200"/>
      <c r="CL229" s="200"/>
      <c r="CM229" s="200"/>
      <c r="CN229" s="200"/>
      <c r="CO229" s="200"/>
      <c r="CP229" s="200"/>
      <c r="CQ229" s="200"/>
      <c r="CR229" s="200"/>
      <c r="CS229" s="200"/>
      <c r="CT229" s="200"/>
      <c r="CU229" s="200"/>
      <c r="CV229" s="200"/>
      <c r="CW229" s="200"/>
      <c r="CX229" s="200"/>
      <c r="CY229" s="200"/>
      <c r="CZ229" s="200"/>
      <c r="DA229" s="200"/>
      <c r="DB229" s="200"/>
      <c r="DC229" s="200"/>
      <c r="DD229" s="200"/>
      <c r="DE229" s="200"/>
      <c r="DF229" s="200"/>
      <c r="DG229" s="200"/>
      <c r="DH229" s="200"/>
      <c r="DI229" s="200"/>
      <c r="DJ229" s="200"/>
      <c r="DK229" s="200"/>
      <c r="DL229" s="200"/>
      <c r="DM229" s="200"/>
      <c r="DN229" s="200"/>
      <c r="DO229" s="200"/>
      <c r="DP229" s="200"/>
      <c r="DQ229" s="200"/>
      <c r="DR229" s="200"/>
      <c r="DS229" s="200"/>
      <c r="DT229" s="200"/>
      <c r="DU229" s="200"/>
      <c r="DV229" s="200"/>
      <c r="DW229" s="200"/>
      <c r="DX229" s="200"/>
      <c r="DY229" s="200"/>
      <c r="DZ229" s="200"/>
      <c r="EA229" s="200"/>
      <c r="EB229" s="200"/>
      <c r="EC229" s="200"/>
      <c r="ED229" s="200"/>
      <c r="EE229" s="200"/>
      <c r="EF229" s="200"/>
      <c r="EG229" s="200"/>
      <c r="EH229" s="200"/>
      <c r="EI229" s="200"/>
      <c r="EJ229" s="200"/>
      <c r="EK229" s="200"/>
      <c r="EL229" s="200"/>
      <c r="EM229" s="200"/>
      <c r="EN229" s="200"/>
      <c r="EO229" s="200"/>
      <c r="EP229" s="200"/>
      <c r="EQ229" s="200"/>
      <c r="ER229" s="200"/>
      <c r="ES229" s="200"/>
      <c r="ET229" s="200"/>
      <c r="EU229" s="200"/>
      <c r="EV229" s="200"/>
      <c r="EW229" s="200"/>
      <c r="EX229" s="200"/>
      <c r="EY229" s="200"/>
      <c r="EZ229" s="200"/>
      <c r="FA229" s="200"/>
      <c r="FB229" s="200"/>
      <c r="FC229" s="200"/>
      <c r="FD229" s="200"/>
      <c r="FE229" s="200"/>
      <c r="FF229" s="200"/>
      <c r="FG229" s="200"/>
      <c r="FH229" s="200"/>
      <c r="FI229" s="200"/>
      <c r="FJ229" s="200"/>
      <c r="FK229" s="200"/>
      <c r="FL229" s="200"/>
      <c r="FM229" s="200"/>
      <c r="FN229" s="200"/>
      <c r="FO229" s="200"/>
      <c r="FP229" s="200"/>
      <c r="FQ229" s="200"/>
      <c r="FR229" s="200"/>
      <c r="FS229" s="200"/>
      <c r="FT229" s="200"/>
      <c r="FU229" s="200"/>
      <c r="FV229" s="200"/>
      <c r="FW229" s="200"/>
      <c r="FX229" s="200"/>
      <c r="FY229" s="200"/>
      <c r="FZ229" s="200"/>
      <c r="GA229" s="200"/>
      <c r="GB229" s="200"/>
      <c r="GC229" s="200"/>
      <c r="GD229" s="200"/>
      <c r="GE229" s="200"/>
      <c r="GF229" s="200"/>
      <c r="GG229" s="200"/>
      <c r="GH229" s="200"/>
      <c r="GI229" s="200"/>
      <c r="GJ229" s="200"/>
      <c r="GK229" s="200"/>
      <c r="GL229" s="200"/>
      <c r="GM229" s="200"/>
      <c r="GN229" s="200"/>
      <c r="GO229" s="200"/>
      <c r="GP229" s="200"/>
      <c r="GQ229" s="200"/>
      <c r="GR229" s="200"/>
      <c r="GS229" s="200"/>
      <c r="GT229" s="200"/>
      <c r="GU229" s="200"/>
      <c r="GV229" s="200"/>
      <c r="GW229" s="200"/>
      <c r="GX229" s="200"/>
      <c r="GY229" s="200"/>
      <c r="GZ229" s="200"/>
      <c r="HA229" s="200"/>
      <c r="HB229" s="200"/>
      <c r="HC229" s="200"/>
      <c r="HD229" s="200"/>
      <c r="HE229" s="200"/>
      <c r="HF229" s="200"/>
      <c r="HG229" s="200"/>
      <c r="HH229" s="200"/>
      <c r="HI229" s="200"/>
      <c r="HJ229" s="200"/>
      <c r="HK229" s="200"/>
      <c r="HL229" s="200"/>
      <c r="HM229" s="200"/>
      <c r="HN229" s="200"/>
      <c r="HO229" s="200"/>
      <c r="HP229" s="200"/>
      <c r="HQ229" s="200"/>
      <c r="HR229" s="200"/>
      <c r="HS229" s="200"/>
      <c r="HT229" s="200"/>
      <c r="HU229" s="200"/>
      <c r="HV229" s="200"/>
      <c r="HW229" s="200"/>
      <c r="HX229" s="200"/>
      <c r="HY229" s="200"/>
      <c r="HZ229" s="200"/>
      <c r="IA229" s="200"/>
      <c r="IB229" s="200"/>
      <c r="IC229" s="200"/>
      <c r="ID229" s="200"/>
      <c r="IE229" s="200"/>
      <c r="IF229" s="200"/>
      <c r="IG229" s="200"/>
      <c r="IH229" s="200"/>
      <c r="II229" s="200"/>
      <c r="IJ229" s="200"/>
      <c r="IK229" s="200"/>
      <c r="IL229" s="200"/>
      <c r="IM229" s="200"/>
      <c r="IN229" s="200"/>
      <c r="IO229" s="200"/>
      <c r="IP229" s="200"/>
      <c r="IQ229" s="200"/>
      <c r="IR229" s="200"/>
      <c r="IS229" s="200"/>
      <c r="IT229" s="200"/>
      <c r="IU229" s="200"/>
      <c r="IV229" s="200"/>
      <c r="IW229" s="200"/>
      <c r="IX229" s="200"/>
      <c r="IY229" s="200"/>
      <c r="IZ229" s="200"/>
      <c r="JA229" s="200"/>
    </row>
    <row r="230" spans="1:261" x14ac:dyDescent="0.2">
      <c r="A230" s="180"/>
      <c r="B230" s="181" t="s">
        <v>440</v>
      </c>
      <c r="C230" s="181" t="s">
        <v>225</v>
      </c>
      <c r="D230" s="181"/>
      <c r="E230" s="182" t="s">
        <v>291</v>
      </c>
      <c r="F230" s="183" t="s">
        <v>290</v>
      </c>
      <c r="G230" s="182">
        <v>53297</v>
      </c>
      <c r="H230" s="182" t="s">
        <v>288</v>
      </c>
      <c r="I230" s="182" t="s">
        <v>7</v>
      </c>
      <c r="J230" s="181">
        <v>1</v>
      </c>
      <c r="K230" s="184">
        <v>0.75</v>
      </c>
      <c r="L230" s="194"/>
      <c r="M230" s="194"/>
      <c r="N230" s="200"/>
      <c r="O230" s="194">
        <v>92.25</v>
      </c>
      <c r="P230" s="203">
        <f t="shared" si="3"/>
        <v>69.1875</v>
      </c>
      <c r="Q230" s="200"/>
      <c r="R230" s="200"/>
      <c r="S230" s="200"/>
      <c r="T230" s="200"/>
      <c r="U230" s="200"/>
      <c r="V230" s="200"/>
      <c r="W230" s="200"/>
      <c r="X230" s="200"/>
      <c r="Y230" s="200"/>
      <c r="Z230" s="200"/>
      <c r="AA230" s="200"/>
      <c r="AB230" s="200"/>
      <c r="AC230" s="200"/>
      <c r="AD230" s="200"/>
      <c r="AE230" s="200"/>
      <c r="AF230" s="200"/>
      <c r="AG230" s="200"/>
      <c r="AH230" s="200"/>
      <c r="AI230" s="200"/>
      <c r="AJ230" s="200"/>
      <c r="AK230" s="200"/>
      <c r="AL230" s="200"/>
      <c r="AM230" s="200"/>
      <c r="AN230" s="200"/>
      <c r="AO230" s="200"/>
      <c r="AP230" s="200"/>
      <c r="AQ230" s="200"/>
      <c r="AR230" s="200"/>
      <c r="AS230" s="200"/>
      <c r="AT230" s="200"/>
      <c r="AU230" s="200"/>
      <c r="AV230" s="200"/>
      <c r="AW230" s="200"/>
      <c r="AX230" s="200"/>
      <c r="AY230" s="200"/>
      <c r="AZ230" s="200"/>
      <c r="BA230" s="200"/>
      <c r="BB230" s="200"/>
      <c r="BC230" s="200"/>
      <c r="BD230" s="200"/>
      <c r="BE230" s="200"/>
      <c r="BF230" s="200"/>
      <c r="BG230" s="200"/>
      <c r="BH230" s="200"/>
      <c r="BI230" s="200"/>
      <c r="BJ230" s="200"/>
      <c r="BK230" s="200"/>
      <c r="BL230" s="200"/>
      <c r="BM230" s="200"/>
      <c r="BN230" s="200"/>
      <c r="BO230" s="200"/>
      <c r="BP230" s="200"/>
      <c r="BQ230" s="200"/>
      <c r="BR230" s="200"/>
      <c r="BS230" s="200"/>
      <c r="BT230" s="200"/>
      <c r="BU230" s="200"/>
      <c r="BV230" s="200"/>
      <c r="BW230" s="200"/>
      <c r="BX230" s="200"/>
      <c r="BY230" s="200"/>
      <c r="BZ230" s="200"/>
      <c r="CA230" s="200"/>
      <c r="CB230" s="200"/>
      <c r="CC230" s="200"/>
      <c r="CD230" s="200"/>
      <c r="CE230" s="200"/>
      <c r="CF230" s="200"/>
      <c r="CG230" s="200"/>
      <c r="CH230" s="200"/>
      <c r="CI230" s="200"/>
      <c r="CJ230" s="200"/>
      <c r="CK230" s="200"/>
      <c r="CL230" s="200"/>
      <c r="CM230" s="200"/>
      <c r="CN230" s="200"/>
      <c r="CO230" s="200"/>
      <c r="CP230" s="200"/>
      <c r="CQ230" s="200"/>
      <c r="CR230" s="200"/>
      <c r="CS230" s="200"/>
      <c r="CT230" s="200"/>
      <c r="CU230" s="200"/>
      <c r="CV230" s="200"/>
      <c r="CW230" s="200"/>
      <c r="CX230" s="200"/>
      <c r="CY230" s="200"/>
      <c r="CZ230" s="200"/>
      <c r="DA230" s="200"/>
      <c r="DB230" s="200"/>
      <c r="DC230" s="200"/>
      <c r="DD230" s="200"/>
      <c r="DE230" s="200"/>
      <c r="DF230" s="200"/>
      <c r="DG230" s="200"/>
      <c r="DH230" s="200"/>
      <c r="DI230" s="200"/>
      <c r="DJ230" s="200"/>
      <c r="DK230" s="200"/>
      <c r="DL230" s="200"/>
      <c r="DM230" s="200"/>
      <c r="DN230" s="200"/>
      <c r="DO230" s="200"/>
      <c r="DP230" s="200"/>
      <c r="DQ230" s="200"/>
      <c r="DR230" s="200"/>
      <c r="DS230" s="200"/>
      <c r="DT230" s="200"/>
      <c r="DU230" s="200"/>
      <c r="DV230" s="200"/>
      <c r="DW230" s="200"/>
      <c r="DX230" s="200"/>
      <c r="DY230" s="200"/>
      <c r="DZ230" s="200"/>
      <c r="EA230" s="200"/>
      <c r="EB230" s="200"/>
      <c r="EC230" s="200"/>
      <c r="ED230" s="200"/>
      <c r="EE230" s="200"/>
      <c r="EF230" s="200"/>
      <c r="EG230" s="200"/>
      <c r="EH230" s="200"/>
      <c r="EI230" s="200"/>
      <c r="EJ230" s="200"/>
      <c r="EK230" s="200"/>
      <c r="EL230" s="200"/>
      <c r="EM230" s="200"/>
      <c r="EN230" s="200"/>
      <c r="EO230" s="200"/>
      <c r="EP230" s="200"/>
      <c r="EQ230" s="200"/>
      <c r="ER230" s="200"/>
      <c r="ES230" s="200"/>
      <c r="ET230" s="200"/>
      <c r="EU230" s="200"/>
      <c r="EV230" s="200"/>
      <c r="EW230" s="200"/>
      <c r="EX230" s="200"/>
      <c r="EY230" s="200"/>
      <c r="EZ230" s="200"/>
      <c r="FA230" s="200"/>
      <c r="FB230" s="200"/>
      <c r="FC230" s="200"/>
      <c r="FD230" s="200"/>
      <c r="FE230" s="200"/>
      <c r="FF230" s="200"/>
      <c r="FG230" s="200"/>
      <c r="FH230" s="200"/>
      <c r="FI230" s="200"/>
      <c r="FJ230" s="200"/>
      <c r="FK230" s="200"/>
      <c r="FL230" s="200"/>
      <c r="FM230" s="200"/>
      <c r="FN230" s="200"/>
      <c r="FO230" s="200"/>
      <c r="FP230" s="200"/>
      <c r="FQ230" s="200"/>
      <c r="FR230" s="200"/>
      <c r="FS230" s="200"/>
      <c r="FT230" s="200"/>
      <c r="FU230" s="200"/>
      <c r="FV230" s="200"/>
      <c r="FW230" s="200"/>
      <c r="FX230" s="200"/>
      <c r="FY230" s="200"/>
      <c r="FZ230" s="200"/>
      <c r="GA230" s="200"/>
      <c r="GB230" s="200"/>
      <c r="GC230" s="200"/>
      <c r="GD230" s="200"/>
      <c r="GE230" s="200"/>
      <c r="GF230" s="200"/>
      <c r="GG230" s="200"/>
      <c r="GH230" s="200"/>
      <c r="GI230" s="200"/>
      <c r="GJ230" s="200"/>
      <c r="GK230" s="200"/>
      <c r="GL230" s="200"/>
      <c r="GM230" s="200"/>
      <c r="GN230" s="200"/>
      <c r="GO230" s="200"/>
      <c r="GP230" s="200"/>
      <c r="GQ230" s="200"/>
      <c r="GR230" s="200"/>
      <c r="GS230" s="200"/>
      <c r="GT230" s="200"/>
      <c r="GU230" s="200"/>
      <c r="GV230" s="200"/>
      <c r="GW230" s="200"/>
      <c r="GX230" s="200"/>
      <c r="GY230" s="200"/>
      <c r="GZ230" s="200"/>
      <c r="HA230" s="200"/>
      <c r="HB230" s="200"/>
      <c r="HC230" s="200"/>
      <c r="HD230" s="200"/>
      <c r="HE230" s="200"/>
      <c r="HF230" s="200"/>
      <c r="HG230" s="200"/>
      <c r="HH230" s="200"/>
      <c r="HI230" s="200"/>
      <c r="HJ230" s="200"/>
      <c r="HK230" s="200"/>
      <c r="HL230" s="200"/>
      <c r="HM230" s="200"/>
      <c r="HN230" s="200"/>
      <c r="HO230" s="200"/>
      <c r="HP230" s="200"/>
      <c r="HQ230" s="200"/>
      <c r="HR230" s="200"/>
      <c r="HS230" s="200"/>
      <c r="HT230" s="200"/>
      <c r="HU230" s="200"/>
      <c r="HV230" s="200"/>
      <c r="HW230" s="200"/>
      <c r="HX230" s="200"/>
      <c r="HY230" s="200"/>
      <c r="HZ230" s="200"/>
      <c r="IA230" s="200"/>
      <c r="IB230" s="200"/>
      <c r="IC230" s="200"/>
      <c r="ID230" s="200"/>
      <c r="IE230" s="200"/>
      <c r="IF230" s="200"/>
      <c r="IG230" s="200"/>
      <c r="IH230" s="200"/>
      <c r="II230" s="200"/>
      <c r="IJ230" s="200"/>
      <c r="IK230" s="200"/>
      <c r="IL230" s="200"/>
      <c r="IM230" s="200"/>
      <c r="IN230" s="200"/>
      <c r="IO230" s="200"/>
      <c r="IP230" s="200"/>
      <c r="IQ230" s="200"/>
      <c r="IR230" s="200"/>
      <c r="IS230" s="200"/>
      <c r="IT230" s="200"/>
      <c r="IU230" s="200"/>
      <c r="IV230" s="200"/>
      <c r="IW230" s="200"/>
      <c r="IX230" s="200"/>
      <c r="IY230" s="200"/>
      <c r="IZ230" s="200"/>
      <c r="JA230" s="200"/>
    </row>
    <row r="231" spans="1:261" x14ac:dyDescent="0.2">
      <c r="A231" s="180"/>
      <c r="B231" s="181" t="s">
        <v>440</v>
      </c>
      <c r="C231" s="181" t="s">
        <v>43</v>
      </c>
      <c r="D231" s="181"/>
      <c r="E231" s="182" t="s">
        <v>292</v>
      </c>
      <c r="F231" s="183" t="s">
        <v>290</v>
      </c>
      <c r="G231" s="182">
        <v>18842</v>
      </c>
      <c r="H231" s="182" t="s">
        <v>288</v>
      </c>
      <c r="I231" s="182" t="s">
        <v>7</v>
      </c>
      <c r="J231" s="181">
        <v>1</v>
      </c>
      <c r="K231" s="184">
        <v>1.05</v>
      </c>
      <c r="L231" s="194"/>
      <c r="M231" s="194"/>
      <c r="N231" s="200"/>
      <c r="O231" s="194">
        <v>92.25</v>
      </c>
      <c r="P231" s="203">
        <f t="shared" si="3"/>
        <v>96.862499999999997</v>
      </c>
      <c r="Q231" s="200"/>
      <c r="R231" s="200"/>
      <c r="S231" s="200"/>
      <c r="T231" s="200"/>
      <c r="U231" s="200"/>
      <c r="V231" s="200"/>
      <c r="W231" s="200"/>
      <c r="X231" s="200"/>
      <c r="Y231" s="200"/>
      <c r="Z231" s="200"/>
      <c r="AA231" s="200"/>
      <c r="AB231" s="200"/>
      <c r="AC231" s="200"/>
      <c r="AD231" s="200"/>
      <c r="AE231" s="200"/>
      <c r="AF231" s="200"/>
      <c r="AG231" s="200"/>
      <c r="AH231" s="200"/>
      <c r="AI231" s="200"/>
      <c r="AJ231" s="200"/>
      <c r="AK231" s="200"/>
      <c r="AL231" s="200"/>
      <c r="AM231" s="200"/>
      <c r="AN231" s="200"/>
      <c r="AO231" s="200"/>
      <c r="AP231" s="200"/>
      <c r="AQ231" s="200"/>
      <c r="AR231" s="200"/>
      <c r="AS231" s="200"/>
      <c r="AT231" s="200"/>
      <c r="AU231" s="200"/>
      <c r="AV231" s="200"/>
      <c r="AW231" s="200"/>
      <c r="AX231" s="200"/>
      <c r="AY231" s="200"/>
      <c r="AZ231" s="200"/>
      <c r="BA231" s="200"/>
      <c r="BB231" s="200"/>
      <c r="BC231" s="200"/>
      <c r="BD231" s="200"/>
      <c r="BE231" s="200"/>
      <c r="BF231" s="200"/>
      <c r="BG231" s="200"/>
      <c r="BH231" s="200"/>
      <c r="BI231" s="200"/>
      <c r="BJ231" s="200"/>
      <c r="BK231" s="200"/>
      <c r="BL231" s="200"/>
      <c r="BM231" s="200"/>
      <c r="BN231" s="200"/>
      <c r="BO231" s="200"/>
      <c r="BP231" s="200"/>
      <c r="BQ231" s="200"/>
      <c r="BR231" s="200"/>
      <c r="BS231" s="200"/>
      <c r="BT231" s="200"/>
      <c r="BU231" s="200"/>
      <c r="BV231" s="200"/>
      <c r="BW231" s="200"/>
      <c r="BX231" s="200"/>
      <c r="BY231" s="200"/>
      <c r="BZ231" s="200"/>
      <c r="CA231" s="200"/>
      <c r="CB231" s="200"/>
      <c r="CC231" s="200"/>
      <c r="CD231" s="200"/>
      <c r="CE231" s="200"/>
      <c r="CF231" s="200"/>
      <c r="CG231" s="200"/>
      <c r="CH231" s="200"/>
      <c r="CI231" s="200"/>
      <c r="CJ231" s="200"/>
      <c r="CK231" s="200"/>
      <c r="CL231" s="200"/>
      <c r="CM231" s="200"/>
      <c r="CN231" s="200"/>
      <c r="CO231" s="200"/>
      <c r="CP231" s="200"/>
      <c r="CQ231" s="200"/>
      <c r="CR231" s="200"/>
      <c r="CS231" s="200"/>
      <c r="CT231" s="200"/>
      <c r="CU231" s="200"/>
      <c r="CV231" s="200"/>
      <c r="CW231" s="200"/>
      <c r="CX231" s="200"/>
      <c r="CY231" s="200"/>
      <c r="CZ231" s="200"/>
      <c r="DA231" s="200"/>
      <c r="DB231" s="200"/>
      <c r="DC231" s="200"/>
      <c r="DD231" s="200"/>
      <c r="DE231" s="200"/>
      <c r="DF231" s="200"/>
      <c r="DG231" s="200"/>
      <c r="DH231" s="200"/>
      <c r="DI231" s="200"/>
      <c r="DJ231" s="200"/>
      <c r="DK231" s="200"/>
      <c r="DL231" s="200"/>
      <c r="DM231" s="200"/>
      <c r="DN231" s="200"/>
      <c r="DO231" s="200"/>
      <c r="DP231" s="200"/>
      <c r="DQ231" s="200"/>
      <c r="DR231" s="200"/>
      <c r="DS231" s="200"/>
      <c r="DT231" s="200"/>
      <c r="DU231" s="200"/>
      <c r="DV231" s="200"/>
      <c r="DW231" s="200"/>
      <c r="DX231" s="200"/>
      <c r="DY231" s="200"/>
      <c r="DZ231" s="200"/>
      <c r="EA231" s="200"/>
      <c r="EB231" s="200"/>
      <c r="EC231" s="200"/>
      <c r="ED231" s="200"/>
      <c r="EE231" s="200"/>
      <c r="EF231" s="200"/>
      <c r="EG231" s="200"/>
      <c r="EH231" s="200"/>
      <c r="EI231" s="200"/>
      <c r="EJ231" s="200"/>
      <c r="EK231" s="200"/>
      <c r="EL231" s="200"/>
      <c r="EM231" s="200"/>
      <c r="EN231" s="200"/>
      <c r="EO231" s="200"/>
      <c r="EP231" s="200"/>
      <c r="EQ231" s="200"/>
      <c r="ER231" s="200"/>
      <c r="ES231" s="200"/>
      <c r="ET231" s="200"/>
      <c r="EU231" s="200"/>
      <c r="EV231" s="200"/>
      <c r="EW231" s="200"/>
      <c r="EX231" s="200"/>
      <c r="EY231" s="200"/>
      <c r="EZ231" s="200"/>
      <c r="FA231" s="200"/>
      <c r="FB231" s="200"/>
      <c r="FC231" s="200"/>
      <c r="FD231" s="200"/>
      <c r="FE231" s="200"/>
      <c r="FF231" s="200"/>
      <c r="FG231" s="200"/>
      <c r="FH231" s="200"/>
      <c r="FI231" s="200"/>
      <c r="FJ231" s="200"/>
      <c r="FK231" s="200"/>
      <c r="FL231" s="200"/>
      <c r="FM231" s="200"/>
      <c r="FN231" s="200"/>
      <c r="FO231" s="200"/>
      <c r="FP231" s="200"/>
      <c r="FQ231" s="200"/>
      <c r="FR231" s="200"/>
      <c r="FS231" s="200"/>
      <c r="FT231" s="200"/>
      <c r="FU231" s="200"/>
      <c r="FV231" s="200"/>
      <c r="FW231" s="200"/>
      <c r="FX231" s="200"/>
      <c r="FY231" s="200"/>
      <c r="FZ231" s="200"/>
      <c r="GA231" s="200"/>
      <c r="GB231" s="200"/>
      <c r="GC231" s="200"/>
      <c r="GD231" s="200"/>
      <c r="GE231" s="200"/>
      <c r="GF231" s="200"/>
      <c r="GG231" s="200"/>
      <c r="GH231" s="200"/>
      <c r="GI231" s="200"/>
      <c r="GJ231" s="200"/>
      <c r="GK231" s="200"/>
      <c r="GL231" s="200"/>
      <c r="GM231" s="200"/>
      <c r="GN231" s="200"/>
      <c r="GO231" s="200"/>
      <c r="GP231" s="200"/>
      <c r="GQ231" s="200"/>
      <c r="GR231" s="200"/>
      <c r="GS231" s="200"/>
      <c r="GT231" s="200"/>
      <c r="GU231" s="200"/>
      <c r="GV231" s="200"/>
      <c r="GW231" s="200"/>
      <c r="GX231" s="200"/>
      <c r="GY231" s="200"/>
      <c r="GZ231" s="200"/>
      <c r="HA231" s="200"/>
      <c r="HB231" s="200"/>
      <c r="HC231" s="200"/>
      <c r="HD231" s="200"/>
      <c r="HE231" s="200"/>
      <c r="HF231" s="200"/>
      <c r="HG231" s="200"/>
      <c r="HH231" s="200"/>
      <c r="HI231" s="200"/>
      <c r="HJ231" s="200"/>
      <c r="HK231" s="200"/>
      <c r="HL231" s="200"/>
      <c r="HM231" s="200"/>
      <c r="HN231" s="200"/>
      <c r="HO231" s="200"/>
      <c r="HP231" s="200"/>
      <c r="HQ231" s="200"/>
      <c r="HR231" s="200"/>
      <c r="HS231" s="200"/>
      <c r="HT231" s="200"/>
      <c r="HU231" s="200"/>
      <c r="HV231" s="200"/>
      <c r="HW231" s="200"/>
      <c r="HX231" s="200"/>
      <c r="HY231" s="200"/>
      <c r="HZ231" s="200"/>
      <c r="IA231" s="200"/>
      <c r="IB231" s="200"/>
      <c r="IC231" s="200"/>
      <c r="ID231" s="200"/>
      <c r="IE231" s="200"/>
      <c r="IF231" s="200"/>
      <c r="IG231" s="200"/>
      <c r="IH231" s="200"/>
      <c r="II231" s="200"/>
      <c r="IJ231" s="200"/>
      <c r="IK231" s="200"/>
      <c r="IL231" s="200"/>
      <c r="IM231" s="200"/>
      <c r="IN231" s="200"/>
      <c r="IO231" s="200"/>
      <c r="IP231" s="200"/>
      <c r="IQ231" s="200"/>
      <c r="IR231" s="200"/>
      <c r="IS231" s="200"/>
      <c r="IT231" s="200"/>
      <c r="IU231" s="200"/>
      <c r="IV231" s="200"/>
      <c r="IW231" s="200"/>
      <c r="IX231" s="200"/>
      <c r="IY231" s="200"/>
      <c r="IZ231" s="200"/>
      <c r="JA231" s="200"/>
    </row>
    <row r="232" spans="1:261" x14ac:dyDescent="0.2">
      <c r="A232" s="180"/>
      <c r="B232" s="181" t="s">
        <v>440</v>
      </c>
      <c r="C232" s="181" t="s">
        <v>68</v>
      </c>
      <c r="D232" s="181"/>
      <c r="E232" s="182">
        <v>5506</v>
      </c>
      <c r="F232" s="183" t="s">
        <v>290</v>
      </c>
      <c r="G232" s="182">
        <v>1203972</v>
      </c>
      <c r="H232" s="182" t="s">
        <v>989</v>
      </c>
      <c r="I232" s="182" t="s">
        <v>7</v>
      </c>
      <c r="J232" s="181">
        <v>4</v>
      </c>
      <c r="K232" s="184">
        <v>3.35</v>
      </c>
      <c r="L232" s="194"/>
      <c r="M232" s="194"/>
      <c r="N232" s="200"/>
      <c r="O232" s="194">
        <v>92.25</v>
      </c>
      <c r="P232" s="203">
        <f t="shared" si="3"/>
        <v>309.03750000000002</v>
      </c>
      <c r="Q232" s="200"/>
      <c r="R232" s="200"/>
      <c r="S232" s="200"/>
      <c r="T232" s="200"/>
      <c r="U232" s="200"/>
      <c r="V232" s="200"/>
      <c r="W232" s="200"/>
      <c r="X232" s="200"/>
      <c r="Y232" s="200"/>
      <c r="Z232" s="200"/>
      <c r="AA232" s="200"/>
      <c r="AB232" s="200"/>
      <c r="AC232" s="200"/>
      <c r="AD232" s="200"/>
      <c r="AE232" s="200"/>
      <c r="AF232" s="200"/>
      <c r="AG232" s="200"/>
      <c r="AH232" s="200"/>
      <c r="AI232" s="200"/>
      <c r="AJ232" s="200"/>
      <c r="AK232" s="200"/>
      <c r="AL232" s="200"/>
      <c r="AM232" s="200"/>
      <c r="AN232" s="200"/>
      <c r="AO232" s="200"/>
      <c r="AP232" s="200"/>
      <c r="AQ232" s="200"/>
      <c r="AR232" s="200"/>
      <c r="AS232" s="200"/>
      <c r="AT232" s="200"/>
      <c r="AU232" s="200"/>
      <c r="AV232" s="200"/>
      <c r="AW232" s="200"/>
      <c r="AX232" s="200"/>
      <c r="AY232" s="200"/>
      <c r="AZ232" s="200"/>
      <c r="BA232" s="200"/>
      <c r="BB232" s="200"/>
      <c r="BC232" s="200"/>
      <c r="BD232" s="200"/>
      <c r="BE232" s="200"/>
      <c r="BF232" s="200"/>
      <c r="BG232" s="200"/>
      <c r="BH232" s="200"/>
      <c r="BI232" s="200"/>
      <c r="BJ232" s="200"/>
      <c r="BK232" s="200"/>
      <c r="BL232" s="200"/>
      <c r="BM232" s="200"/>
      <c r="BN232" s="200"/>
      <c r="BO232" s="200"/>
      <c r="BP232" s="200"/>
      <c r="BQ232" s="200"/>
      <c r="BR232" s="200"/>
      <c r="BS232" s="200"/>
      <c r="BT232" s="200"/>
      <c r="BU232" s="200"/>
      <c r="BV232" s="200"/>
      <c r="BW232" s="200"/>
      <c r="BX232" s="200"/>
      <c r="BY232" s="200"/>
      <c r="BZ232" s="200"/>
      <c r="CA232" s="200"/>
      <c r="CB232" s="200"/>
      <c r="CC232" s="200"/>
      <c r="CD232" s="200"/>
      <c r="CE232" s="200"/>
      <c r="CF232" s="200"/>
      <c r="CG232" s="200"/>
      <c r="CH232" s="200"/>
      <c r="CI232" s="200"/>
      <c r="CJ232" s="200"/>
      <c r="CK232" s="200"/>
      <c r="CL232" s="200"/>
      <c r="CM232" s="200"/>
      <c r="CN232" s="200"/>
      <c r="CO232" s="200"/>
      <c r="CP232" s="200"/>
      <c r="CQ232" s="200"/>
      <c r="CR232" s="200"/>
      <c r="CS232" s="200"/>
      <c r="CT232" s="200"/>
      <c r="CU232" s="200"/>
      <c r="CV232" s="200"/>
      <c r="CW232" s="200"/>
      <c r="CX232" s="200"/>
      <c r="CY232" s="200"/>
      <c r="CZ232" s="200"/>
      <c r="DA232" s="200"/>
      <c r="DB232" s="200"/>
      <c r="DC232" s="200"/>
      <c r="DD232" s="200"/>
      <c r="DE232" s="200"/>
      <c r="DF232" s="200"/>
      <c r="DG232" s="200"/>
      <c r="DH232" s="200"/>
      <c r="DI232" s="200"/>
      <c r="DJ232" s="200"/>
      <c r="DK232" s="200"/>
      <c r="DL232" s="200"/>
      <c r="DM232" s="200"/>
      <c r="DN232" s="200"/>
      <c r="DO232" s="200"/>
      <c r="DP232" s="200"/>
      <c r="DQ232" s="200"/>
      <c r="DR232" s="200"/>
      <c r="DS232" s="200"/>
      <c r="DT232" s="200"/>
      <c r="DU232" s="200"/>
      <c r="DV232" s="200"/>
      <c r="DW232" s="200"/>
      <c r="DX232" s="200"/>
      <c r="DY232" s="200"/>
      <c r="DZ232" s="200"/>
      <c r="EA232" s="200"/>
      <c r="EB232" s="200"/>
      <c r="EC232" s="200"/>
      <c r="ED232" s="200"/>
      <c r="EE232" s="200"/>
      <c r="EF232" s="200"/>
      <c r="EG232" s="200"/>
      <c r="EH232" s="200"/>
      <c r="EI232" s="200"/>
      <c r="EJ232" s="200"/>
      <c r="EK232" s="200"/>
      <c r="EL232" s="200"/>
      <c r="EM232" s="200"/>
      <c r="EN232" s="200"/>
      <c r="EO232" s="200"/>
      <c r="EP232" s="200"/>
      <c r="EQ232" s="200"/>
      <c r="ER232" s="200"/>
      <c r="ES232" s="200"/>
      <c r="ET232" s="200"/>
      <c r="EU232" s="200"/>
      <c r="EV232" s="200"/>
      <c r="EW232" s="200"/>
      <c r="EX232" s="200"/>
      <c r="EY232" s="200"/>
      <c r="EZ232" s="200"/>
      <c r="FA232" s="200"/>
      <c r="FB232" s="200"/>
      <c r="FC232" s="200"/>
      <c r="FD232" s="200"/>
      <c r="FE232" s="200"/>
      <c r="FF232" s="200"/>
      <c r="FG232" s="200"/>
      <c r="FH232" s="200"/>
      <c r="FI232" s="200"/>
      <c r="FJ232" s="200"/>
      <c r="FK232" s="200"/>
      <c r="FL232" s="200"/>
      <c r="FM232" s="200"/>
      <c r="FN232" s="200"/>
      <c r="FO232" s="200"/>
      <c r="FP232" s="200"/>
      <c r="FQ232" s="200"/>
      <c r="FR232" s="200"/>
      <c r="FS232" s="200"/>
      <c r="FT232" s="200"/>
      <c r="FU232" s="200"/>
      <c r="FV232" s="200"/>
      <c r="FW232" s="200"/>
      <c r="FX232" s="200"/>
      <c r="FY232" s="200"/>
      <c r="FZ232" s="200"/>
      <c r="GA232" s="200"/>
      <c r="GB232" s="200"/>
      <c r="GC232" s="200"/>
      <c r="GD232" s="200"/>
      <c r="GE232" s="200"/>
      <c r="GF232" s="200"/>
      <c r="GG232" s="200"/>
      <c r="GH232" s="200"/>
      <c r="GI232" s="200"/>
      <c r="GJ232" s="200"/>
      <c r="GK232" s="200"/>
      <c r="GL232" s="200"/>
      <c r="GM232" s="200"/>
      <c r="GN232" s="200"/>
      <c r="GO232" s="200"/>
      <c r="GP232" s="200"/>
      <c r="GQ232" s="200"/>
      <c r="GR232" s="200"/>
      <c r="GS232" s="200"/>
      <c r="GT232" s="200"/>
      <c r="GU232" s="200"/>
      <c r="GV232" s="200"/>
      <c r="GW232" s="200"/>
      <c r="GX232" s="200"/>
      <c r="GY232" s="200"/>
      <c r="GZ232" s="200"/>
      <c r="HA232" s="200"/>
      <c r="HB232" s="200"/>
      <c r="HC232" s="200"/>
      <c r="HD232" s="200"/>
      <c r="HE232" s="200"/>
      <c r="HF232" s="200"/>
      <c r="HG232" s="200"/>
      <c r="HH232" s="200"/>
      <c r="HI232" s="200"/>
      <c r="HJ232" s="200"/>
      <c r="HK232" s="200"/>
      <c r="HL232" s="200"/>
      <c r="HM232" s="200"/>
      <c r="HN232" s="200"/>
      <c r="HO232" s="200"/>
      <c r="HP232" s="200"/>
      <c r="HQ232" s="200"/>
      <c r="HR232" s="200"/>
      <c r="HS232" s="200"/>
      <c r="HT232" s="200"/>
      <c r="HU232" s="200"/>
      <c r="HV232" s="200"/>
      <c r="HW232" s="200"/>
      <c r="HX232" s="200"/>
      <c r="HY232" s="200"/>
      <c r="HZ232" s="200"/>
      <c r="IA232" s="200"/>
      <c r="IB232" s="200"/>
      <c r="IC232" s="200"/>
      <c r="ID232" s="200"/>
      <c r="IE232" s="200"/>
      <c r="IF232" s="200"/>
      <c r="IG232" s="200"/>
      <c r="IH232" s="200"/>
      <c r="II232" s="200"/>
      <c r="IJ232" s="200"/>
      <c r="IK232" s="200"/>
      <c r="IL232" s="200"/>
      <c r="IM232" s="200"/>
      <c r="IN232" s="200"/>
      <c r="IO232" s="200"/>
      <c r="IP232" s="200"/>
      <c r="IQ232" s="200"/>
      <c r="IR232" s="200"/>
      <c r="IS232" s="200"/>
      <c r="IT232" s="200"/>
      <c r="IU232" s="200"/>
      <c r="IV232" s="200"/>
      <c r="IW232" s="200"/>
      <c r="IX232" s="200"/>
      <c r="IY232" s="200"/>
      <c r="IZ232" s="200"/>
      <c r="JA232" s="200"/>
    </row>
    <row r="233" spans="1:261" x14ac:dyDescent="0.2">
      <c r="A233" s="180"/>
      <c r="B233" s="181" t="s">
        <v>440</v>
      </c>
      <c r="C233" s="181" t="s">
        <v>279</v>
      </c>
      <c r="D233" s="181"/>
      <c r="E233" s="182">
        <v>5501</v>
      </c>
      <c r="F233" s="183" t="s">
        <v>290</v>
      </c>
      <c r="G233" s="182">
        <v>1109968</v>
      </c>
      <c r="H233" s="182" t="s">
        <v>989</v>
      </c>
      <c r="I233" s="182" t="s">
        <v>7</v>
      </c>
      <c r="J233" s="181">
        <v>5</v>
      </c>
      <c r="K233" s="184">
        <v>4.8499999999999996</v>
      </c>
      <c r="L233" s="194"/>
      <c r="M233" s="194"/>
      <c r="N233" s="200"/>
      <c r="O233" s="194">
        <v>92.25</v>
      </c>
      <c r="P233" s="203">
        <f t="shared" si="3"/>
        <v>447.41249999999997</v>
      </c>
      <c r="Q233" s="200"/>
      <c r="R233" s="200"/>
      <c r="S233" s="200"/>
      <c r="T233" s="200"/>
      <c r="U233" s="200"/>
      <c r="V233" s="200"/>
      <c r="W233" s="200"/>
      <c r="X233" s="200"/>
      <c r="Y233" s="200"/>
      <c r="Z233" s="200"/>
      <c r="AA233" s="200"/>
      <c r="AB233" s="200"/>
      <c r="AC233" s="200"/>
      <c r="AD233" s="200"/>
      <c r="AE233" s="200"/>
      <c r="AF233" s="200"/>
      <c r="AG233" s="200"/>
      <c r="AH233" s="200"/>
      <c r="AI233" s="200"/>
      <c r="AJ233" s="200"/>
      <c r="AK233" s="200"/>
      <c r="AL233" s="200"/>
      <c r="AM233" s="200"/>
      <c r="AN233" s="200"/>
      <c r="AO233" s="200"/>
      <c r="AP233" s="200"/>
      <c r="AQ233" s="200"/>
      <c r="AR233" s="200"/>
      <c r="AS233" s="200"/>
      <c r="AT233" s="200"/>
      <c r="AU233" s="200"/>
      <c r="AV233" s="200"/>
      <c r="AW233" s="200"/>
      <c r="AX233" s="200"/>
      <c r="AY233" s="200"/>
      <c r="AZ233" s="200"/>
      <c r="BA233" s="200"/>
      <c r="BB233" s="200"/>
      <c r="BC233" s="200"/>
      <c r="BD233" s="200"/>
      <c r="BE233" s="200"/>
      <c r="BF233" s="200"/>
      <c r="BG233" s="200"/>
      <c r="BH233" s="200"/>
      <c r="BI233" s="200"/>
      <c r="BJ233" s="200"/>
      <c r="BK233" s="200"/>
      <c r="BL233" s="200"/>
      <c r="BM233" s="200"/>
      <c r="BN233" s="200"/>
      <c r="BO233" s="200"/>
      <c r="BP233" s="200"/>
      <c r="BQ233" s="200"/>
      <c r="BR233" s="200"/>
      <c r="BS233" s="200"/>
      <c r="BT233" s="200"/>
      <c r="BU233" s="200"/>
      <c r="BV233" s="200"/>
      <c r="BW233" s="200"/>
      <c r="BX233" s="200"/>
      <c r="BY233" s="200"/>
      <c r="BZ233" s="200"/>
      <c r="CA233" s="200"/>
      <c r="CB233" s="200"/>
      <c r="CC233" s="200"/>
      <c r="CD233" s="200"/>
      <c r="CE233" s="200"/>
      <c r="CF233" s="200"/>
      <c r="CG233" s="200"/>
      <c r="CH233" s="200"/>
      <c r="CI233" s="200"/>
      <c r="CJ233" s="200"/>
      <c r="CK233" s="200"/>
      <c r="CL233" s="200"/>
      <c r="CM233" s="200"/>
      <c r="CN233" s="200"/>
      <c r="CO233" s="200"/>
      <c r="CP233" s="200"/>
      <c r="CQ233" s="200"/>
      <c r="CR233" s="200"/>
      <c r="CS233" s="200"/>
      <c r="CT233" s="200"/>
      <c r="CU233" s="200"/>
      <c r="CV233" s="200"/>
      <c r="CW233" s="200"/>
      <c r="CX233" s="200"/>
      <c r="CY233" s="200"/>
      <c r="CZ233" s="200"/>
      <c r="DA233" s="200"/>
      <c r="DB233" s="200"/>
      <c r="DC233" s="200"/>
      <c r="DD233" s="200"/>
      <c r="DE233" s="200"/>
      <c r="DF233" s="200"/>
      <c r="DG233" s="200"/>
      <c r="DH233" s="200"/>
      <c r="DI233" s="200"/>
      <c r="DJ233" s="200"/>
      <c r="DK233" s="200"/>
      <c r="DL233" s="200"/>
      <c r="DM233" s="200"/>
      <c r="DN233" s="200"/>
      <c r="DO233" s="200"/>
      <c r="DP233" s="200"/>
      <c r="DQ233" s="200"/>
      <c r="DR233" s="200"/>
      <c r="DS233" s="200"/>
      <c r="DT233" s="200"/>
      <c r="DU233" s="200"/>
      <c r="DV233" s="200"/>
      <c r="DW233" s="200"/>
      <c r="DX233" s="200"/>
      <c r="DY233" s="200"/>
      <c r="DZ233" s="200"/>
      <c r="EA233" s="200"/>
      <c r="EB233" s="200"/>
      <c r="EC233" s="200"/>
      <c r="ED233" s="200"/>
      <c r="EE233" s="200"/>
      <c r="EF233" s="200"/>
      <c r="EG233" s="200"/>
      <c r="EH233" s="200"/>
      <c r="EI233" s="200"/>
      <c r="EJ233" s="200"/>
      <c r="EK233" s="200"/>
      <c r="EL233" s="200"/>
      <c r="EM233" s="200"/>
      <c r="EN233" s="200"/>
      <c r="EO233" s="200"/>
      <c r="EP233" s="200"/>
      <c r="EQ233" s="200"/>
      <c r="ER233" s="200"/>
      <c r="ES233" s="200"/>
      <c r="ET233" s="200"/>
      <c r="EU233" s="200"/>
      <c r="EV233" s="200"/>
      <c r="EW233" s="200"/>
      <c r="EX233" s="200"/>
      <c r="EY233" s="200"/>
      <c r="EZ233" s="200"/>
      <c r="FA233" s="200"/>
      <c r="FB233" s="200"/>
      <c r="FC233" s="200"/>
      <c r="FD233" s="200"/>
      <c r="FE233" s="200"/>
      <c r="FF233" s="200"/>
      <c r="FG233" s="200"/>
      <c r="FH233" s="200"/>
      <c r="FI233" s="200"/>
      <c r="FJ233" s="200"/>
      <c r="FK233" s="200"/>
      <c r="FL233" s="200"/>
      <c r="FM233" s="200"/>
      <c r="FN233" s="200"/>
      <c r="FO233" s="200"/>
      <c r="FP233" s="200"/>
      <c r="FQ233" s="200"/>
      <c r="FR233" s="200"/>
      <c r="FS233" s="200"/>
      <c r="FT233" s="200"/>
      <c r="FU233" s="200"/>
      <c r="FV233" s="200"/>
      <c r="FW233" s="200"/>
      <c r="FX233" s="200"/>
      <c r="FY233" s="200"/>
      <c r="FZ233" s="200"/>
      <c r="GA233" s="200"/>
      <c r="GB233" s="200"/>
      <c r="GC233" s="200"/>
      <c r="GD233" s="200"/>
      <c r="GE233" s="200"/>
      <c r="GF233" s="200"/>
      <c r="GG233" s="200"/>
      <c r="GH233" s="200"/>
      <c r="GI233" s="200"/>
      <c r="GJ233" s="200"/>
      <c r="GK233" s="200"/>
      <c r="GL233" s="200"/>
      <c r="GM233" s="200"/>
      <c r="GN233" s="200"/>
      <c r="GO233" s="200"/>
      <c r="GP233" s="200"/>
      <c r="GQ233" s="200"/>
      <c r="GR233" s="200"/>
      <c r="GS233" s="200"/>
      <c r="GT233" s="200"/>
      <c r="GU233" s="200"/>
      <c r="GV233" s="200"/>
      <c r="GW233" s="200"/>
      <c r="GX233" s="200"/>
      <c r="GY233" s="200"/>
      <c r="GZ233" s="200"/>
      <c r="HA233" s="200"/>
      <c r="HB233" s="200"/>
      <c r="HC233" s="200"/>
      <c r="HD233" s="200"/>
      <c r="HE233" s="200"/>
      <c r="HF233" s="200"/>
      <c r="HG233" s="200"/>
      <c r="HH233" s="200"/>
      <c r="HI233" s="200"/>
      <c r="HJ233" s="200"/>
      <c r="HK233" s="200"/>
      <c r="HL233" s="200"/>
      <c r="HM233" s="200"/>
      <c r="HN233" s="200"/>
      <c r="HO233" s="200"/>
      <c r="HP233" s="200"/>
      <c r="HQ233" s="200"/>
      <c r="HR233" s="200"/>
      <c r="HS233" s="200"/>
      <c r="HT233" s="200"/>
      <c r="HU233" s="200"/>
      <c r="HV233" s="200"/>
      <c r="HW233" s="200"/>
      <c r="HX233" s="200"/>
      <c r="HY233" s="200"/>
      <c r="HZ233" s="200"/>
      <c r="IA233" s="200"/>
      <c r="IB233" s="200"/>
      <c r="IC233" s="200"/>
      <c r="ID233" s="200"/>
      <c r="IE233" s="200"/>
      <c r="IF233" s="200"/>
      <c r="IG233" s="200"/>
      <c r="IH233" s="200"/>
      <c r="II233" s="200"/>
      <c r="IJ233" s="200"/>
      <c r="IK233" s="200"/>
      <c r="IL233" s="200"/>
      <c r="IM233" s="200"/>
      <c r="IN233" s="200"/>
      <c r="IO233" s="200"/>
      <c r="IP233" s="200"/>
      <c r="IQ233" s="200"/>
      <c r="IR233" s="200"/>
      <c r="IS233" s="200"/>
      <c r="IT233" s="200"/>
      <c r="IU233" s="200"/>
      <c r="IV233" s="200"/>
      <c r="IW233" s="200"/>
      <c r="IX233" s="200"/>
      <c r="IY233" s="200"/>
      <c r="IZ233" s="200"/>
      <c r="JA233" s="200"/>
    </row>
    <row r="234" spans="1:261" x14ac:dyDescent="0.2">
      <c r="A234" s="180"/>
      <c r="B234" s="181" t="s">
        <v>440</v>
      </c>
      <c r="C234" s="181" t="s">
        <v>293</v>
      </c>
      <c r="D234" s="181"/>
      <c r="E234" s="182"/>
      <c r="F234" s="183" t="s">
        <v>290</v>
      </c>
      <c r="G234" s="182"/>
      <c r="H234" s="182"/>
      <c r="I234" s="182" t="s">
        <v>7</v>
      </c>
      <c r="J234" s="181">
        <v>2</v>
      </c>
      <c r="K234" s="184">
        <v>1.65</v>
      </c>
      <c r="L234" s="194"/>
      <c r="M234" s="194"/>
      <c r="N234" s="200"/>
      <c r="O234" s="194">
        <v>92.25</v>
      </c>
      <c r="P234" s="203">
        <f t="shared" si="3"/>
        <v>152.21250000000001</v>
      </c>
      <c r="Q234" s="200"/>
      <c r="R234" s="200"/>
      <c r="S234" s="200"/>
      <c r="T234" s="200"/>
      <c r="U234" s="200"/>
      <c r="V234" s="200"/>
      <c r="W234" s="200"/>
      <c r="X234" s="200"/>
      <c r="Y234" s="200"/>
      <c r="Z234" s="200"/>
      <c r="AA234" s="200"/>
      <c r="AB234" s="200"/>
      <c r="AC234" s="200"/>
      <c r="AD234" s="200"/>
      <c r="AE234" s="200"/>
      <c r="AF234" s="200"/>
      <c r="AG234" s="200"/>
      <c r="AH234" s="200"/>
      <c r="AI234" s="200"/>
      <c r="AJ234" s="200"/>
      <c r="AK234" s="200"/>
      <c r="AL234" s="200"/>
      <c r="AM234" s="200"/>
      <c r="AN234" s="200"/>
      <c r="AO234" s="200"/>
      <c r="AP234" s="200"/>
      <c r="AQ234" s="200"/>
      <c r="AR234" s="200"/>
      <c r="AS234" s="200"/>
      <c r="AT234" s="200"/>
      <c r="AU234" s="200"/>
      <c r="AV234" s="200"/>
      <c r="AW234" s="200"/>
      <c r="AX234" s="200"/>
      <c r="AY234" s="200"/>
      <c r="AZ234" s="200"/>
      <c r="BA234" s="200"/>
      <c r="BB234" s="200"/>
      <c r="BC234" s="200"/>
      <c r="BD234" s="200"/>
      <c r="BE234" s="200"/>
      <c r="BF234" s="200"/>
      <c r="BG234" s="200"/>
      <c r="BH234" s="200"/>
      <c r="BI234" s="200"/>
      <c r="BJ234" s="200"/>
      <c r="BK234" s="200"/>
      <c r="BL234" s="200"/>
      <c r="BM234" s="200"/>
      <c r="BN234" s="200"/>
      <c r="BO234" s="200"/>
      <c r="BP234" s="200"/>
      <c r="BQ234" s="200"/>
      <c r="BR234" s="200"/>
      <c r="BS234" s="200"/>
      <c r="BT234" s="200"/>
      <c r="BU234" s="200"/>
      <c r="BV234" s="200"/>
      <c r="BW234" s="200"/>
      <c r="BX234" s="200"/>
      <c r="BY234" s="200"/>
      <c r="BZ234" s="200"/>
      <c r="CA234" s="200"/>
      <c r="CB234" s="200"/>
      <c r="CC234" s="200"/>
      <c r="CD234" s="200"/>
      <c r="CE234" s="200"/>
      <c r="CF234" s="200"/>
      <c r="CG234" s="200"/>
      <c r="CH234" s="200"/>
      <c r="CI234" s="200"/>
      <c r="CJ234" s="200"/>
      <c r="CK234" s="200"/>
      <c r="CL234" s="200"/>
      <c r="CM234" s="200"/>
      <c r="CN234" s="200"/>
      <c r="CO234" s="200"/>
      <c r="CP234" s="200"/>
      <c r="CQ234" s="200"/>
      <c r="CR234" s="200"/>
      <c r="CS234" s="200"/>
      <c r="CT234" s="200"/>
      <c r="CU234" s="200"/>
      <c r="CV234" s="200"/>
      <c r="CW234" s="200"/>
      <c r="CX234" s="200"/>
      <c r="CY234" s="200"/>
      <c r="CZ234" s="200"/>
      <c r="DA234" s="200"/>
      <c r="DB234" s="200"/>
      <c r="DC234" s="200"/>
      <c r="DD234" s="200"/>
      <c r="DE234" s="200"/>
      <c r="DF234" s="200"/>
      <c r="DG234" s="200"/>
      <c r="DH234" s="200"/>
      <c r="DI234" s="200"/>
      <c r="DJ234" s="200"/>
      <c r="DK234" s="200"/>
      <c r="DL234" s="200"/>
      <c r="DM234" s="200"/>
      <c r="DN234" s="200"/>
      <c r="DO234" s="200"/>
      <c r="DP234" s="200"/>
      <c r="DQ234" s="200"/>
      <c r="DR234" s="200"/>
      <c r="DS234" s="200"/>
      <c r="DT234" s="200"/>
      <c r="DU234" s="200"/>
      <c r="DV234" s="200"/>
      <c r="DW234" s="200"/>
      <c r="DX234" s="200"/>
      <c r="DY234" s="200"/>
      <c r="DZ234" s="200"/>
      <c r="EA234" s="200"/>
      <c r="EB234" s="200"/>
      <c r="EC234" s="200"/>
      <c r="ED234" s="200"/>
      <c r="EE234" s="200"/>
      <c r="EF234" s="200"/>
      <c r="EG234" s="200"/>
      <c r="EH234" s="200"/>
      <c r="EI234" s="200"/>
      <c r="EJ234" s="200"/>
      <c r="EK234" s="200"/>
      <c r="EL234" s="200"/>
      <c r="EM234" s="200"/>
      <c r="EN234" s="200"/>
      <c r="EO234" s="200"/>
      <c r="EP234" s="200"/>
      <c r="EQ234" s="200"/>
      <c r="ER234" s="200"/>
      <c r="ES234" s="200"/>
      <c r="ET234" s="200"/>
      <c r="EU234" s="200"/>
      <c r="EV234" s="200"/>
      <c r="EW234" s="200"/>
      <c r="EX234" s="200"/>
      <c r="EY234" s="200"/>
      <c r="EZ234" s="200"/>
      <c r="FA234" s="200"/>
      <c r="FB234" s="200"/>
      <c r="FC234" s="200"/>
      <c r="FD234" s="200"/>
      <c r="FE234" s="200"/>
      <c r="FF234" s="200"/>
      <c r="FG234" s="200"/>
      <c r="FH234" s="200"/>
      <c r="FI234" s="200"/>
      <c r="FJ234" s="200"/>
      <c r="FK234" s="200"/>
      <c r="FL234" s="200"/>
      <c r="FM234" s="200"/>
      <c r="FN234" s="200"/>
      <c r="FO234" s="200"/>
      <c r="FP234" s="200"/>
      <c r="FQ234" s="200"/>
      <c r="FR234" s="200"/>
      <c r="FS234" s="200"/>
      <c r="FT234" s="200"/>
      <c r="FU234" s="200"/>
      <c r="FV234" s="200"/>
      <c r="FW234" s="200"/>
      <c r="FX234" s="200"/>
      <c r="FY234" s="200"/>
      <c r="FZ234" s="200"/>
      <c r="GA234" s="200"/>
      <c r="GB234" s="200"/>
      <c r="GC234" s="200"/>
      <c r="GD234" s="200"/>
      <c r="GE234" s="200"/>
      <c r="GF234" s="200"/>
      <c r="GG234" s="200"/>
      <c r="GH234" s="200"/>
      <c r="GI234" s="200"/>
      <c r="GJ234" s="200"/>
      <c r="GK234" s="200"/>
      <c r="GL234" s="200"/>
      <c r="GM234" s="200"/>
      <c r="GN234" s="200"/>
      <c r="GO234" s="200"/>
      <c r="GP234" s="200"/>
      <c r="GQ234" s="200"/>
      <c r="GR234" s="200"/>
      <c r="GS234" s="200"/>
      <c r="GT234" s="200"/>
      <c r="GU234" s="200"/>
      <c r="GV234" s="200"/>
      <c r="GW234" s="200"/>
      <c r="GX234" s="200"/>
      <c r="GY234" s="200"/>
      <c r="GZ234" s="200"/>
      <c r="HA234" s="200"/>
      <c r="HB234" s="200"/>
      <c r="HC234" s="200"/>
      <c r="HD234" s="200"/>
      <c r="HE234" s="200"/>
      <c r="HF234" s="200"/>
      <c r="HG234" s="200"/>
      <c r="HH234" s="200"/>
      <c r="HI234" s="200"/>
      <c r="HJ234" s="200"/>
      <c r="HK234" s="200"/>
      <c r="HL234" s="200"/>
      <c r="HM234" s="200"/>
      <c r="HN234" s="200"/>
      <c r="HO234" s="200"/>
      <c r="HP234" s="200"/>
      <c r="HQ234" s="200"/>
      <c r="HR234" s="200"/>
      <c r="HS234" s="200"/>
      <c r="HT234" s="200"/>
      <c r="HU234" s="200"/>
      <c r="HV234" s="200"/>
      <c r="HW234" s="200"/>
      <c r="HX234" s="200"/>
      <c r="HY234" s="200"/>
      <c r="HZ234" s="200"/>
      <c r="IA234" s="200"/>
      <c r="IB234" s="200"/>
      <c r="IC234" s="200"/>
      <c r="ID234" s="200"/>
      <c r="IE234" s="200"/>
      <c r="IF234" s="200"/>
      <c r="IG234" s="200"/>
      <c r="IH234" s="200"/>
      <c r="II234" s="200"/>
      <c r="IJ234" s="200"/>
      <c r="IK234" s="200"/>
      <c r="IL234" s="200"/>
      <c r="IM234" s="200"/>
      <c r="IN234" s="200"/>
      <c r="IO234" s="200"/>
      <c r="IP234" s="200"/>
      <c r="IQ234" s="200"/>
      <c r="IR234" s="200"/>
      <c r="IS234" s="200"/>
      <c r="IT234" s="200"/>
      <c r="IU234" s="200"/>
      <c r="IV234" s="200"/>
      <c r="IW234" s="200"/>
      <c r="IX234" s="200"/>
      <c r="IY234" s="200"/>
      <c r="IZ234" s="200"/>
      <c r="JA234" s="200"/>
    </row>
    <row r="235" spans="1:261" x14ac:dyDescent="0.2">
      <c r="A235" s="180"/>
      <c r="B235" s="181" t="s">
        <v>440</v>
      </c>
      <c r="C235" s="181" t="s">
        <v>1080</v>
      </c>
      <c r="D235" s="181"/>
      <c r="E235" s="182">
        <v>1077</v>
      </c>
      <c r="F235" s="183" t="s">
        <v>290</v>
      </c>
      <c r="G235" s="182">
        <v>106507</v>
      </c>
      <c r="H235" s="182" t="s">
        <v>1081</v>
      </c>
      <c r="I235" s="182" t="s">
        <v>7</v>
      </c>
      <c r="J235" s="181">
        <v>6</v>
      </c>
      <c r="K235" s="184">
        <v>7.6</v>
      </c>
      <c r="L235" s="194"/>
      <c r="M235" s="194"/>
      <c r="N235" s="200"/>
      <c r="O235" s="194">
        <v>92.25</v>
      </c>
      <c r="P235" s="203">
        <f t="shared" si="3"/>
        <v>701.1</v>
      </c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  <c r="AA235" s="200"/>
      <c r="AB235" s="200"/>
      <c r="AC235" s="200"/>
      <c r="AD235" s="200"/>
      <c r="AE235" s="200"/>
      <c r="AF235" s="200"/>
      <c r="AG235" s="200"/>
      <c r="AH235" s="200"/>
      <c r="AI235" s="200"/>
      <c r="AJ235" s="200"/>
      <c r="AK235" s="200"/>
      <c r="AL235" s="200"/>
      <c r="AM235" s="200"/>
      <c r="AN235" s="200"/>
      <c r="AO235" s="200"/>
      <c r="AP235" s="200"/>
      <c r="AQ235" s="200"/>
      <c r="AR235" s="200"/>
      <c r="AS235" s="200"/>
      <c r="AT235" s="200"/>
      <c r="AU235" s="200"/>
      <c r="AV235" s="200"/>
      <c r="AW235" s="200"/>
      <c r="AX235" s="200"/>
      <c r="AY235" s="200"/>
      <c r="AZ235" s="200"/>
      <c r="BA235" s="200"/>
      <c r="BB235" s="200"/>
      <c r="BC235" s="200"/>
      <c r="BD235" s="200"/>
      <c r="BE235" s="200"/>
      <c r="BF235" s="200"/>
      <c r="BG235" s="200"/>
      <c r="BH235" s="200"/>
      <c r="BI235" s="200"/>
      <c r="BJ235" s="200"/>
      <c r="BK235" s="200"/>
      <c r="BL235" s="200"/>
      <c r="BM235" s="200"/>
      <c r="BN235" s="200"/>
      <c r="BO235" s="200"/>
      <c r="BP235" s="200"/>
      <c r="BQ235" s="200"/>
      <c r="BR235" s="200"/>
      <c r="BS235" s="200"/>
      <c r="BT235" s="200"/>
      <c r="BU235" s="200"/>
      <c r="BV235" s="200"/>
      <c r="BW235" s="200"/>
      <c r="BX235" s="200"/>
      <c r="BY235" s="200"/>
      <c r="BZ235" s="200"/>
      <c r="CA235" s="200"/>
      <c r="CB235" s="200"/>
      <c r="CC235" s="200"/>
      <c r="CD235" s="200"/>
      <c r="CE235" s="200"/>
      <c r="CF235" s="200"/>
      <c r="CG235" s="200"/>
      <c r="CH235" s="200"/>
      <c r="CI235" s="200"/>
      <c r="CJ235" s="200"/>
      <c r="CK235" s="200"/>
      <c r="CL235" s="200"/>
      <c r="CM235" s="200"/>
      <c r="CN235" s="200"/>
      <c r="CO235" s="200"/>
      <c r="CP235" s="200"/>
      <c r="CQ235" s="200"/>
      <c r="CR235" s="200"/>
      <c r="CS235" s="200"/>
      <c r="CT235" s="200"/>
      <c r="CU235" s="200"/>
      <c r="CV235" s="200"/>
      <c r="CW235" s="200"/>
      <c r="CX235" s="200"/>
      <c r="CY235" s="200"/>
      <c r="CZ235" s="200"/>
      <c r="DA235" s="200"/>
      <c r="DB235" s="200"/>
      <c r="DC235" s="200"/>
      <c r="DD235" s="200"/>
      <c r="DE235" s="200"/>
      <c r="DF235" s="200"/>
      <c r="DG235" s="200"/>
      <c r="DH235" s="200"/>
      <c r="DI235" s="200"/>
      <c r="DJ235" s="200"/>
      <c r="DK235" s="200"/>
      <c r="DL235" s="200"/>
      <c r="DM235" s="200"/>
      <c r="DN235" s="200"/>
      <c r="DO235" s="200"/>
      <c r="DP235" s="200"/>
      <c r="DQ235" s="200"/>
      <c r="DR235" s="200"/>
      <c r="DS235" s="200"/>
      <c r="DT235" s="200"/>
      <c r="DU235" s="200"/>
      <c r="DV235" s="200"/>
      <c r="DW235" s="200"/>
      <c r="DX235" s="200"/>
      <c r="DY235" s="200"/>
      <c r="DZ235" s="200"/>
      <c r="EA235" s="200"/>
      <c r="EB235" s="200"/>
      <c r="EC235" s="200"/>
      <c r="ED235" s="200"/>
      <c r="EE235" s="200"/>
      <c r="EF235" s="200"/>
      <c r="EG235" s="200"/>
      <c r="EH235" s="200"/>
      <c r="EI235" s="200"/>
      <c r="EJ235" s="200"/>
      <c r="EK235" s="200"/>
      <c r="EL235" s="200"/>
      <c r="EM235" s="200"/>
      <c r="EN235" s="200"/>
      <c r="EO235" s="200"/>
      <c r="EP235" s="200"/>
      <c r="EQ235" s="200"/>
      <c r="ER235" s="200"/>
      <c r="ES235" s="200"/>
      <c r="ET235" s="200"/>
      <c r="EU235" s="200"/>
      <c r="EV235" s="200"/>
      <c r="EW235" s="200"/>
      <c r="EX235" s="200"/>
      <c r="EY235" s="200"/>
      <c r="EZ235" s="200"/>
      <c r="FA235" s="200"/>
      <c r="FB235" s="200"/>
      <c r="FC235" s="200"/>
      <c r="FD235" s="200"/>
      <c r="FE235" s="200"/>
      <c r="FF235" s="200"/>
      <c r="FG235" s="200"/>
      <c r="FH235" s="200"/>
      <c r="FI235" s="200"/>
      <c r="FJ235" s="200"/>
      <c r="FK235" s="200"/>
      <c r="FL235" s="200"/>
      <c r="FM235" s="200"/>
      <c r="FN235" s="200"/>
      <c r="FO235" s="200"/>
      <c r="FP235" s="200"/>
      <c r="FQ235" s="200"/>
      <c r="FR235" s="200"/>
      <c r="FS235" s="200"/>
      <c r="FT235" s="200"/>
      <c r="FU235" s="200"/>
      <c r="FV235" s="200"/>
      <c r="FW235" s="200"/>
      <c r="FX235" s="200"/>
      <c r="FY235" s="200"/>
      <c r="FZ235" s="200"/>
      <c r="GA235" s="200"/>
      <c r="GB235" s="200"/>
      <c r="GC235" s="200"/>
      <c r="GD235" s="200"/>
      <c r="GE235" s="200"/>
      <c r="GF235" s="200"/>
      <c r="GG235" s="200"/>
      <c r="GH235" s="200"/>
      <c r="GI235" s="200"/>
      <c r="GJ235" s="200"/>
      <c r="GK235" s="200"/>
      <c r="GL235" s="200"/>
      <c r="GM235" s="200"/>
      <c r="GN235" s="200"/>
      <c r="GO235" s="200"/>
      <c r="GP235" s="200"/>
      <c r="GQ235" s="200"/>
      <c r="GR235" s="200"/>
      <c r="GS235" s="200"/>
      <c r="GT235" s="200"/>
      <c r="GU235" s="200"/>
      <c r="GV235" s="200"/>
      <c r="GW235" s="200"/>
      <c r="GX235" s="200"/>
      <c r="GY235" s="200"/>
      <c r="GZ235" s="200"/>
      <c r="HA235" s="200"/>
      <c r="HB235" s="200"/>
      <c r="HC235" s="200"/>
      <c r="HD235" s="200"/>
      <c r="HE235" s="200"/>
      <c r="HF235" s="200"/>
      <c r="HG235" s="200"/>
      <c r="HH235" s="200"/>
      <c r="HI235" s="200"/>
      <c r="HJ235" s="200"/>
      <c r="HK235" s="200"/>
      <c r="HL235" s="200"/>
      <c r="HM235" s="200"/>
      <c r="HN235" s="200"/>
      <c r="HO235" s="200"/>
      <c r="HP235" s="200"/>
      <c r="HQ235" s="200"/>
      <c r="HR235" s="200"/>
      <c r="HS235" s="200"/>
      <c r="HT235" s="200"/>
      <c r="HU235" s="200"/>
      <c r="HV235" s="200"/>
      <c r="HW235" s="200"/>
      <c r="HX235" s="200"/>
      <c r="HY235" s="200"/>
      <c r="HZ235" s="200"/>
      <c r="IA235" s="200"/>
      <c r="IB235" s="200"/>
      <c r="IC235" s="200"/>
      <c r="ID235" s="200"/>
      <c r="IE235" s="200"/>
      <c r="IF235" s="200"/>
      <c r="IG235" s="200"/>
      <c r="IH235" s="200"/>
      <c r="II235" s="200"/>
      <c r="IJ235" s="200"/>
      <c r="IK235" s="200"/>
      <c r="IL235" s="200"/>
      <c r="IM235" s="200"/>
      <c r="IN235" s="200"/>
      <c r="IO235" s="200"/>
      <c r="IP235" s="200"/>
      <c r="IQ235" s="200"/>
      <c r="IR235" s="200"/>
      <c r="IS235" s="200"/>
      <c r="IT235" s="200"/>
      <c r="IU235" s="200"/>
      <c r="IV235" s="200"/>
      <c r="IW235" s="200"/>
      <c r="IX235" s="200"/>
      <c r="IY235" s="200"/>
      <c r="IZ235" s="200"/>
      <c r="JA235" s="200"/>
    </row>
    <row r="236" spans="1:261" x14ac:dyDescent="0.2">
      <c r="A236" s="180"/>
      <c r="B236" s="181" t="s">
        <v>336</v>
      </c>
      <c r="C236" s="181" t="s">
        <v>294</v>
      </c>
      <c r="D236" s="181"/>
      <c r="E236" s="182" t="s">
        <v>1037</v>
      </c>
      <c r="F236" s="183" t="s">
        <v>301</v>
      </c>
      <c r="G236" s="182">
        <v>53521</v>
      </c>
      <c r="H236" s="182" t="s">
        <v>288</v>
      </c>
      <c r="I236" s="182" t="s">
        <v>7</v>
      </c>
      <c r="J236" s="181">
        <v>5</v>
      </c>
      <c r="K236" s="184">
        <v>2.1</v>
      </c>
      <c r="L236" s="194"/>
      <c r="M236" s="194"/>
      <c r="N236" s="200"/>
      <c r="O236" s="194">
        <v>92.25</v>
      </c>
      <c r="P236" s="203">
        <f t="shared" si="3"/>
        <v>193.72499999999999</v>
      </c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  <c r="AA236" s="200"/>
      <c r="AB236" s="200"/>
      <c r="AC236" s="200"/>
      <c r="AD236" s="200"/>
      <c r="AE236" s="200"/>
      <c r="AF236" s="200"/>
      <c r="AG236" s="200"/>
      <c r="AH236" s="200"/>
      <c r="AI236" s="200"/>
      <c r="AJ236" s="200"/>
      <c r="AK236" s="200"/>
      <c r="AL236" s="200"/>
      <c r="AM236" s="200"/>
      <c r="AN236" s="200"/>
      <c r="AO236" s="200"/>
      <c r="AP236" s="200"/>
      <c r="AQ236" s="200"/>
      <c r="AR236" s="200"/>
      <c r="AS236" s="200"/>
      <c r="AT236" s="200"/>
      <c r="AU236" s="200"/>
      <c r="AV236" s="200"/>
      <c r="AW236" s="200"/>
      <c r="AX236" s="200"/>
      <c r="AY236" s="200"/>
      <c r="AZ236" s="200"/>
      <c r="BA236" s="200"/>
      <c r="BB236" s="200"/>
      <c r="BC236" s="200"/>
      <c r="BD236" s="200"/>
      <c r="BE236" s="200"/>
      <c r="BF236" s="200"/>
      <c r="BG236" s="200"/>
      <c r="BH236" s="200"/>
      <c r="BI236" s="200"/>
      <c r="BJ236" s="200"/>
      <c r="BK236" s="200"/>
      <c r="BL236" s="200"/>
      <c r="BM236" s="200"/>
      <c r="BN236" s="200"/>
      <c r="BO236" s="200"/>
      <c r="BP236" s="200"/>
      <c r="BQ236" s="200"/>
      <c r="BR236" s="200"/>
      <c r="BS236" s="200"/>
      <c r="BT236" s="200"/>
      <c r="BU236" s="200"/>
      <c r="BV236" s="200"/>
      <c r="BW236" s="200"/>
      <c r="BX236" s="200"/>
      <c r="BY236" s="200"/>
      <c r="BZ236" s="200"/>
      <c r="CA236" s="200"/>
      <c r="CB236" s="200"/>
      <c r="CC236" s="200"/>
      <c r="CD236" s="200"/>
      <c r="CE236" s="200"/>
      <c r="CF236" s="200"/>
      <c r="CG236" s="200"/>
      <c r="CH236" s="200"/>
      <c r="CI236" s="200"/>
      <c r="CJ236" s="200"/>
      <c r="CK236" s="200"/>
      <c r="CL236" s="200"/>
      <c r="CM236" s="200"/>
      <c r="CN236" s="200"/>
      <c r="CO236" s="200"/>
      <c r="CP236" s="200"/>
      <c r="CQ236" s="200"/>
      <c r="CR236" s="200"/>
      <c r="CS236" s="200"/>
      <c r="CT236" s="200"/>
      <c r="CU236" s="200"/>
      <c r="CV236" s="200"/>
      <c r="CW236" s="200"/>
      <c r="CX236" s="200"/>
      <c r="CY236" s="200"/>
      <c r="CZ236" s="200"/>
      <c r="DA236" s="200"/>
      <c r="DB236" s="200"/>
      <c r="DC236" s="200"/>
      <c r="DD236" s="200"/>
      <c r="DE236" s="200"/>
      <c r="DF236" s="200"/>
      <c r="DG236" s="200"/>
      <c r="DH236" s="200"/>
      <c r="DI236" s="200"/>
      <c r="DJ236" s="200"/>
      <c r="DK236" s="200"/>
      <c r="DL236" s="200"/>
      <c r="DM236" s="200"/>
      <c r="DN236" s="200"/>
      <c r="DO236" s="200"/>
      <c r="DP236" s="200"/>
      <c r="DQ236" s="200"/>
      <c r="DR236" s="200"/>
      <c r="DS236" s="200"/>
      <c r="DT236" s="200"/>
      <c r="DU236" s="200"/>
      <c r="DV236" s="200"/>
      <c r="DW236" s="200"/>
      <c r="DX236" s="200"/>
      <c r="DY236" s="200"/>
      <c r="DZ236" s="200"/>
      <c r="EA236" s="200"/>
      <c r="EB236" s="200"/>
      <c r="EC236" s="200"/>
      <c r="ED236" s="200"/>
      <c r="EE236" s="200"/>
      <c r="EF236" s="200"/>
      <c r="EG236" s="200"/>
      <c r="EH236" s="200"/>
      <c r="EI236" s="200"/>
      <c r="EJ236" s="200"/>
      <c r="EK236" s="200"/>
      <c r="EL236" s="200"/>
      <c r="EM236" s="200"/>
      <c r="EN236" s="200"/>
      <c r="EO236" s="200"/>
      <c r="EP236" s="200"/>
      <c r="EQ236" s="200"/>
      <c r="ER236" s="200"/>
      <c r="ES236" s="200"/>
      <c r="ET236" s="200"/>
      <c r="EU236" s="200"/>
      <c r="EV236" s="200"/>
      <c r="EW236" s="200"/>
      <c r="EX236" s="200"/>
      <c r="EY236" s="200"/>
      <c r="EZ236" s="200"/>
      <c r="FA236" s="200"/>
      <c r="FB236" s="200"/>
      <c r="FC236" s="200"/>
      <c r="FD236" s="200"/>
      <c r="FE236" s="200"/>
      <c r="FF236" s="200"/>
      <c r="FG236" s="200"/>
      <c r="FH236" s="200"/>
      <c r="FI236" s="200"/>
      <c r="FJ236" s="200"/>
      <c r="FK236" s="200"/>
      <c r="FL236" s="200"/>
      <c r="FM236" s="200"/>
      <c r="FN236" s="200"/>
      <c r="FO236" s="200"/>
      <c r="FP236" s="200"/>
      <c r="FQ236" s="200"/>
      <c r="FR236" s="200"/>
      <c r="FS236" s="200"/>
      <c r="FT236" s="200"/>
      <c r="FU236" s="200"/>
      <c r="FV236" s="200"/>
      <c r="FW236" s="200"/>
      <c r="FX236" s="200"/>
      <c r="FY236" s="200"/>
      <c r="FZ236" s="200"/>
      <c r="GA236" s="200"/>
      <c r="GB236" s="200"/>
      <c r="GC236" s="200"/>
      <c r="GD236" s="200"/>
      <c r="GE236" s="200"/>
      <c r="GF236" s="200"/>
      <c r="GG236" s="200"/>
      <c r="GH236" s="200"/>
      <c r="GI236" s="200"/>
      <c r="GJ236" s="200"/>
      <c r="GK236" s="200"/>
      <c r="GL236" s="200"/>
      <c r="GM236" s="200"/>
      <c r="GN236" s="200"/>
      <c r="GO236" s="200"/>
      <c r="GP236" s="200"/>
      <c r="GQ236" s="200"/>
      <c r="GR236" s="200"/>
      <c r="GS236" s="200"/>
      <c r="GT236" s="200"/>
      <c r="GU236" s="200"/>
      <c r="GV236" s="200"/>
      <c r="GW236" s="200"/>
      <c r="GX236" s="200"/>
      <c r="GY236" s="200"/>
      <c r="GZ236" s="200"/>
      <c r="HA236" s="200"/>
      <c r="HB236" s="200"/>
      <c r="HC236" s="200"/>
      <c r="HD236" s="200"/>
      <c r="HE236" s="200"/>
      <c r="HF236" s="200"/>
      <c r="HG236" s="200"/>
      <c r="HH236" s="200"/>
      <c r="HI236" s="200"/>
      <c r="HJ236" s="200"/>
      <c r="HK236" s="200"/>
      <c r="HL236" s="200"/>
      <c r="HM236" s="200"/>
      <c r="HN236" s="200"/>
      <c r="HO236" s="200"/>
      <c r="HP236" s="200"/>
      <c r="HQ236" s="200"/>
      <c r="HR236" s="200"/>
      <c r="HS236" s="200"/>
      <c r="HT236" s="200"/>
      <c r="HU236" s="200"/>
      <c r="HV236" s="200"/>
      <c r="HW236" s="200"/>
      <c r="HX236" s="200"/>
      <c r="HY236" s="200"/>
      <c r="HZ236" s="200"/>
      <c r="IA236" s="200"/>
      <c r="IB236" s="200"/>
      <c r="IC236" s="200"/>
      <c r="ID236" s="200"/>
      <c r="IE236" s="200"/>
      <c r="IF236" s="200"/>
      <c r="IG236" s="200"/>
      <c r="IH236" s="200"/>
      <c r="II236" s="200"/>
      <c r="IJ236" s="200"/>
      <c r="IK236" s="200"/>
      <c r="IL236" s="200"/>
      <c r="IM236" s="200"/>
      <c r="IN236" s="200"/>
      <c r="IO236" s="200"/>
      <c r="IP236" s="200"/>
      <c r="IQ236" s="200"/>
      <c r="IR236" s="200"/>
      <c r="IS236" s="200"/>
      <c r="IT236" s="200"/>
      <c r="IU236" s="200"/>
      <c r="IV236" s="200"/>
      <c r="IW236" s="200"/>
      <c r="IX236" s="200"/>
      <c r="IY236" s="200"/>
      <c r="IZ236" s="200"/>
      <c r="JA236" s="200"/>
    </row>
    <row r="237" spans="1:261" x14ac:dyDescent="0.2">
      <c r="A237" s="180"/>
      <c r="B237" s="181" t="s">
        <v>336</v>
      </c>
      <c r="C237" s="181" t="s">
        <v>20</v>
      </c>
      <c r="D237" s="181"/>
      <c r="E237" s="182" t="s">
        <v>994</v>
      </c>
      <c r="F237" s="183" t="s">
        <v>301</v>
      </c>
      <c r="G237" s="182">
        <v>56398</v>
      </c>
      <c r="H237" s="182" t="s">
        <v>288</v>
      </c>
      <c r="I237" s="182" t="s">
        <v>7</v>
      </c>
      <c r="J237" s="181">
        <v>1</v>
      </c>
      <c r="K237" s="184">
        <v>0.9</v>
      </c>
      <c r="L237" s="194"/>
      <c r="M237" s="194"/>
      <c r="N237" s="200"/>
      <c r="O237" s="194">
        <v>92.25</v>
      </c>
      <c r="P237" s="203">
        <f t="shared" si="3"/>
        <v>83.025000000000006</v>
      </c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  <c r="AA237" s="200"/>
      <c r="AB237" s="200"/>
      <c r="AC237" s="200"/>
      <c r="AD237" s="200"/>
      <c r="AE237" s="200"/>
      <c r="AF237" s="200"/>
      <c r="AG237" s="200"/>
      <c r="AH237" s="200"/>
      <c r="AI237" s="200"/>
      <c r="AJ237" s="200"/>
      <c r="AK237" s="200"/>
      <c r="AL237" s="200"/>
      <c r="AM237" s="200"/>
      <c r="AN237" s="200"/>
      <c r="AO237" s="200"/>
      <c r="AP237" s="200"/>
      <c r="AQ237" s="200"/>
      <c r="AR237" s="200"/>
      <c r="AS237" s="200"/>
      <c r="AT237" s="200"/>
      <c r="AU237" s="200"/>
      <c r="AV237" s="200"/>
      <c r="AW237" s="200"/>
      <c r="AX237" s="200"/>
      <c r="AY237" s="200"/>
      <c r="AZ237" s="200"/>
      <c r="BA237" s="200"/>
      <c r="BB237" s="200"/>
      <c r="BC237" s="200"/>
      <c r="BD237" s="200"/>
      <c r="BE237" s="200"/>
      <c r="BF237" s="200"/>
      <c r="BG237" s="200"/>
      <c r="BH237" s="200"/>
      <c r="BI237" s="200"/>
      <c r="BJ237" s="200"/>
      <c r="BK237" s="200"/>
      <c r="BL237" s="200"/>
      <c r="BM237" s="200"/>
      <c r="BN237" s="200"/>
      <c r="BO237" s="200"/>
      <c r="BP237" s="200"/>
      <c r="BQ237" s="200"/>
      <c r="BR237" s="200"/>
      <c r="BS237" s="200"/>
      <c r="BT237" s="200"/>
      <c r="BU237" s="200"/>
      <c r="BV237" s="200"/>
      <c r="BW237" s="200"/>
      <c r="BX237" s="200"/>
      <c r="BY237" s="200"/>
      <c r="BZ237" s="200"/>
      <c r="CA237" s="200"/>
      <c r="CB237" s="200"/>
      <c r="CC237" s="200"/>
      <c r="CD237" s="200"/>
      <c r="CE237" s="200"/>
      <c r="CF237" s="200"/>
      <c r="CG237" s="200"/>
      <c r="CH237" s="200"/>
      <c r="CI237" s="200"/>
      <c r="CJ237" s="200"/>
      <c r="CK237" s="200"/>
      <c r="CL237" s="200"/>
      <c r="CM237" s="200"/>
      <c r="CN237" s="200"/>
      <c r="CO237" s="200"/>
      <c r="CP237" s="200"/>
      <c r="CQ237" s="200"/>
      <c r="CR237" s="200"/>
      <c r="CS237" s="200"/>
      <c r="CT237" s="200"/>
      <c r="CU237" s="200"/>
      <c r="CV237" s="200"/>
      <c r="CW237" s="200"/>
      <c r="CX237" s="200"/>
      <c r="CY237" s="200"/>
      <c r="CZ237" s="200"/>
      <c r="DA237" s="200"/>
      <c r="DB237" s="200"/>
      <c r="DC237" s="200"/>
      <c r="DD237" s="200"/>
      <c r="DE237" s="200"/>
      <c r="DF237" s="200"/>
      <c r="DG237" s="200"/>
      <c r="DH237" s="200"/>
      <c r="DI237" s="200"/>
      <c r="DJ237" s="200"/>
      <c r="DK237" s="200"/>
      <c r="DL237" s="200"/>
      <c r="DM237" s="200"/>
      <c r="DN237" s="200"/>
      <c r="DO237" s="200"/>
      <c r="DP237" s="200"/>
      <c r="DQ237" s="200"/>
      <c r="DR237" s="200"/>
      <c r="DS237" s="200"/>
      <c r="DT237" s="200"/>
      <c r="DU237" s="200"/>
      <c r="DV237" s="200"/>
      <c r="DW237" s="200"/>
      <c r="DX237" s="200"/>
      <c r="DY237" s="200"/>
      <c r="DZ237" s="200"/>
      <c r="EA237" s="200"/>
      <c r="EB237" s="200"/>
      <c r="EC237" s="200"/>
      <c r="ED237" s="200"/>
      <c r="EE237" s="200"/>
      <c r="EF237" s="200"/>
      <c r="EG237" s="200"/>
      <c r="EH237" s="200"/>
      <c r="EI237" s="200"/>
      <c r="EJ237" s="200"/>
      <c r="EK237" s="200"/>
      <c r="EL237" s="200"/>
      <c r="EM237" s="200"/>
      <c r="EN237" s="200"/>
      <c r="EO237" s="200"/>
      <c r="EP237" s="200"/>
      <c r="EQ237" s="200"/>
      <c r="ER237" s="200"/>
      <c r="ES237" s="200"/>
      <c r="ET237" s="200"/>
      <c r="EU237" s="200"/>
      <c r="EV237" s="200"/>
      <c r="EW237" s="200"/>
      <c r="EX237" s="200"/>
      <c r="EY237" s="200"/>
      <c r="EZ237" s="200"/>
      <c r="FA237" s="200"/>
      <c r="FB237" s="200"/>
      <c r="FC237" s="200"/>
      <c r="FD237" s="200"/>
      <c r="FE237" s="200"/>
      <c r="FF237" s="200"/>
      <c r="FG237" s="200"/>
      <c r="FH237" s="200"/>
      <c r="FI237" s="200"/>
      <c r="FJ237" s="200"/>
      <c r="FK237" s="200"/>
      <c r="FL237" s="200"/>
      <c r="FM237" s="200"/>
      <c r="FN237" s="200"/>
      <c r="FO237" s="200"/>
      <c r="FP237" s="200"/>
      <c r="FQ237" s="200"/>
      <c r="FR237" s="200"/>
      <c r="FS237" s="200"/>
      <c r="FT237" s="200"/>
      <c r="FU237" s="200"/>
      <c r="FV237" s="200"/>
      <c r="FW237" s="200"/>
      <c r="FX237" s="200"/>
      <c r="FY237" s="200"/>
      <c r="FZ237" s="200"/>
      <c r="GA237" s="200"/>
      <c r="GB237" s="200"/>
      <c r="GC237" s="200"/>
      <c r="GD237" s="200"/>
      <c r="GE237" s="200"/>
      <c r="GF237" s="200"/>
      <c r="GG237" s="200"/>
      <c r="GH237" s="200"/>
      <c r="GI237" s="200"/>
      <c r="GJ237" s="200"/>
      <c r="GK237" s="200"/>
      <c r="GL237" s="200"/>
      <c r="GM237" s="200"/>
      <c r="GN237" s="200"/>
      <c r="GO237" s="200"/>
      <c r="GP237" s="200"/>
      <c r="GQ237" s="200"/>
      <c r="GR237" s="200"/>
      <c r="GS237" s="200"/>
      <c r="GT237" s="200"/>
      <c r="GU237" s="200"/>
      <c r="GV237" s="200"/>
      <c r="GW237" s="200"/>
      <c r="GX237" s="200"/>
      <c r="GY237" s="200"/>
      <c r="GZ237" s="200"/>
      <c r="HA237" s="200"/>
      <c r="HB237" s="200"/>
      <c r="HC237" s="200"/>
      <c r="HD237" s="200"/>
      <c r="HE237" s="200"/>
      <c r="HF237" s="200"/>
      <c r="HG237" s="200"/>
      <c r="HH237" s="200"/>
      <c r="HI237" s="200"/>
      <c r="HJ237" s="200"/>
      <c r="HK237" s="200"/>
      <c r="HL237" s="200"/>
      <c r="HM237" s="200"/>
      <c r="HN237" s="200"/>
      <c r="HO237" s="200"/>
      <c r="HP237" s="200"/>
      <c r="HQ237" s="200"/>
      <c r="HR237" s="200"/>
      <c r="HS237" s="200"/>
      <c r="HT237" s="200"/>
      <c r="HU237" s="200"/>
      <c r="HV237" s="200"/>
      <c r="HW237" s="200"/>
      <c r="HX237" s="200"/>
      <c r="HY237" s="200"/>
      <c r="HZ237" s="200"/>
      <c r="IA237" s="200"/>
      <c r="IB237" s="200"/>
      <c r="IC237" s="200"/>
      <c r="ID237" s="200"/>
      <c r="IE237" s="200"/>
      <c r="IF237" s="200"/>
      <c r="IG237" s="200"/>
      <c r="IH237" s="200"/>
      <c r="II237" s="200"/>
      <c r="IJ237" s="200"/>
      <c r="IK237" s="200"/>
      <c r="IL237" s="200"/>
      <c r="IM237" s="200"/>
      <c r="IN237" s="200"/>
      <c r="IO237" s="200"/>
      <c r="IP237" s="200"/>
      <c r="IQ237" s="200"/>
      <c r="IR237" s="200"/>
      <c r="IS237" s="200"/>
      <c r="IT237" s="200"/>
      <c r="IU237" s="200"/>
      <c r="IV237" s="200"/>
      <c r="IW237" s="200"/>
      <c r="IX237" s="200"/>
      <c r="IY237" s="200"/>
      <c r="IZ237" s="200"/>
      <c r="JA237" s="200"/>
    </row>
    <row r="238" spans="1:261" x14ac:dyDescent="0.2">
      <c r="A238" s="180"/>
      <c r="B238" s="181" t="s">
        <v>336</v>
      </c>
      <c r="C238" s="181" t="s">
        <v>295</v>
      </c>
      <c r="D238" s="181"/>
      <c r="E238" s="182" t="s">
        <v>297</v>
      </c>
      <c r="F238" s="183" t="s">
        <v>301</v>
      </c>
      <c r="G238" s="182">
        <v>53847</v>
      </c>
      <c r="H238" s="182" t="s">
        <v>288</v>
      </c>
      <c r="I238" s="182" t="s">
        <v>7</v>
      </c>
      <c r="J238" s="181">
        <v>1</v>
      </c>
      <c r="K238" s="184">
        <v>0.25</v>
      </c>
      <c r="L238" s="194"/>
      <c r="M238" s="194"/>
      <c r="N238" s="200"/>
      <c r="O238" s="194">
        <v>92.25</v>
      </c>
      <c r="P238" s="203">
        <f t="shared" si="3"/>
        <v>23.0625</v>
      </c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  <c r="AA238" s="200"/>
      <c r="AB238" s="200"/>
      <c r="AC238" s="200"/>
      <c r="AD238" s="200"/>
      <c r="AE238" s="200"/>
      <c r="AF238" s="200"/>
      <c r="AG238" s="200"/>
      <c r="AH238" s="200"/>
      <c r="AI238" s="200"/>
      <c r="AJ238" s="200"/>
      <c r="AK238" s="200"/>
      <c r="AL238" s="200"/>
      <c r="AM238" s="200"/>
      <c r="AN238" s="200"/>
      <c r="AO238" s="200"/>
      <c r="AP238" s="200"/>
      <c r="AQ238" s="200"/>
      <c r="AR238" s="200"/>
      <c r="AS238" s="200"/>
      <c r="AT238" s="200"/>
      <c r="AU238" s="200"/>
      <c r="AV238" s="200"/>
      <c r="AW238" s="200"/>
      <c r="AX238" s="200"/>
      <c r="AY238" s="200"/>
      <c r="AZ238" s="200"/>
      <c r="BA238" s="200"/>
      <c r="BB238" s="200"/>
      <c r="BC238" s="200"/>
      <c r="BD238" s="200"/>
      <c r="BE238" s="200"/>
      <c r="BF238" s="200"/>
      <c r="BG238" s="200"/>
      <c r="BH238" s="200"/>
      <c r="BI238" s="200"/>
      <c r="BJ238" s="200"/>
      <c r="BK238" s="200"/>
      <c r="BL238" s="200"/>
      <c r="BM238" s="200"/>
      <c r="BN238" s="200"/>
      <c r="BO238" s="200"/>
      <c r="BP238" s="200"/>
      <c r="BQ238" s="200"/>
      <c r="BR238" s="200"/>
      <c r="BS238" s="200"/>
      <c r="BT238" s="200"/>
      <c r="BU238" s="200"/>
      <c r="BV238" s="200"/>
      <c r="BW238" s="200"/>
      <c r="BX238" s="200"/>
      <c r="BY238" s="200"/>
      <c r="BZ238" s="200"/>
      <c r="CA238" s="200"/>
      <c r="CB238" s="200"/>
      <c r="CC238" s="200"/>
      <c r="CD238" s="200"/>
      <c r="CE238" s="200"/>
      <c r="CF238" s="200"/>
      <c r="CG238" s="200"/>
      <c r="CH238" s="200"/>
      <c r="CI238" s="200"/>
      <c r="CJ238" s="200"/>
      <c r="CK238" s="200"/>
      <c r="CL238" s="200"/>
      <c r="CM238" s="200"/>
      <c r="CN238" s="200"/>
      <c r="CO238" s="200"/>
      <c r="CP238" s="200"/>
      <c r="CQ238" s="200"/>
      <c r="CR238" s="200"/>
      <c r="CS238" s="200"/>
      <c r="CT238" s="200"/>
      <c r="CU238" s="200"/>
      <c r="CV238" s="200"/>
      <c r="CW238" s="200"/>
      <c r="CX238" s="200"/>
      <c r="CY238" s="200"/>
      <c r="CZ238" s="200"/>
      <c r="DA238" s="200"/>
      <c r="DB238" s="200"/>
      <c r="DC238" s="200"/>
      <c r="DD238" s="200"/>
      <c r="DE238" s="200"/>
      <c r="DF238" s="200"/>
      <c r="DG238" s="200"/>
      <c r="DH238" s="200"/>
      <c r="DI238" s="200"/>
      <c r="DJ238" s="200"/>
      <c r="DK238" s="200"/>
      <c r="DL238" s="200"/>
      <c r="DM238" s="200"/>
      <c r="DN238" s="200"/>
      <c r="DO238" s="200"/>
      <c r="DP238" s="200"/>
      <c r="DQ238" s="200"/>
      <c r="DR238" s="200"/>
      <c r="DS238" s="200"/>
      <c r="DT238" s="200"/>
      <c r="DU238" s="200"/>
      <c r="DV238" s="200"/>
      <c r="DW238" s="200"/>
      <c r="DX238" s="200"/>
      <c r="DY238" s="200"/>
      <c r="DZ238" s="200"/>
      <c r="EA238" s="200"/>
      <c r="EB238" s="200"/>
      <c r="EC238" s="200"/>
      <c r="ED238" s="200"/>
      <c r="EE238" s="200"/>
      <c r="EF238" s="200"/>
      <c r="EG238" s="200"/>
      <c r="EH238" s="200"/>
      <c r="EI238" s="200"/>
      <c r="EJ238" s="200"/>
      <c r="EK238" s="200"/>
      <c r="EL238" s="200"/>
      <c r="EM238" s="200"/>
      <c r="EN238" s="200"/>
      <c r="EO238" s="200"/>
      <c r="EP238" s="200"/>
      <c r="EQ238" s="200"/>
      <c r="ER238" s="200"/>
      <c r="ES238" s="200"/>
      <c r="ET238" s="200"/>
      <c r="EU238" s="200"/>
      <c r="EV238" s="200"/>
      <c r="EW238" s="200"/>
      <c r="EX238" s="200"/>
      <c r="EY238" s="200"/>
      <c r="EZ238" s="200"/>
      <c r="FA238" s="200"/>
      <c r="FB238" s="200"/>
      <c r="FC238" s="200"/>
      <c r="FD238" s="200"/>
      <c r="FE238" s="200"/>
      <c r="FF238" s="200"/>
      <c r="FG238" s="200"/>
      <c r="FH238" s="200"/>
      <c r="FI238" s="200"/>
      <c r="FJ238" s="200"/>
      <c r="FK238" s="200"/>
      <c r="FL238" s="200"/>
      <c r="FM238" s="200"/>
      <c r="FN238" s="200"/>
      <c r="FO238" s="200"/>
      <c r="FP238" s="200"/>
      <c r="FQ238" s="200"/>
      <c r="FR238" s="200"/>
      <c r="FS238" s="200"/>
      <c r="FT238" s="200"/>
      <c r="FU238" s="200"/>
      <c r="FV238" s="200"/>
      <c r="FW238" s="200"/>
      <c r="FX238" s="200"/>
      <c r="FY238" s="200"/>
      <c r="FZ238" s="200"/>
      <c r="GA238" s="200"/>
      <c r="GB238" s="200"/>
      <c r="GC238" s="200"/>
      <c r="GD238" s="200"/>
      <c r="GE238" s="200"/>
      <c r="GF238" s="200"/>
      <c r="GG238" s="200"/>
      <c r="GH238" s="200"/>
      <c r="GI238" s="200"/>
      <c r="GJ238" s="200"/>
      <c r="GK238" s="200"/>
      <c r="GL238" s="200"/>
      <c r="GM238" s="200"/>
      <c r="GN238" s="200"/>
      <c r="GO238" s="200"/>
      <c r="GP238" s="200"/>
      <c r="GQ238" s="200"/>
      <c r="GR238" s="200"/>
      <c r="GS238" s="200"/>
      <c r="GT238" s="200"/>
      <c r="GU238" s="200"/>
      <c r="GV238" s="200"/>
      <c r="GW238" s="200"/>
      <c r="GX238" s="200"/>
      <c r="GY238" s="200"/>
      <c r="GZ238" s="200"/>
      <c r="HA238" s="200"/>
      <c r="HB238" s="200"/>
      <c r="HC238" s="200"/>
      <c r="HD238" s="200"/>
      <c r="HE238" s="200"/>
      <c r="HF238" s="200"/>
      <c r="HG238" s="200"/>
      <c r="HH238" s="200"/>
      <c r="HI238" s="200"/>
      <c r="HJ238" s="200"/>
      <c r="HK238" s="200"/>
      <c r="HL238" s="200"/>
      <c r="HM238" s="200"/>
      <c r="HN238" s="200"/>
      <c r="HO238" s="200"/>
      <c r="HP238" s="200"/>
      <c r="HQ238" s="200"/>
      <c r="HR238" s="200"/>
      <c r="HS238" s="200"/>
      <c r="HT238" s="200"/>
      <c r="HU238" s="200"/>
      <c r="HV238" s="200"/>
      <c r="HW238" s="200"/>
      <c r="HX238" s="200"/>
      <c r="HY238" s="200"/>
      <c r="HZ238" s="200"/>
      <c r="IA238" s="200"/>
      <c r="IB238" s="200"/>
      <c r="IC238" s="200"/>
      <c r="ID238" s="200"/>
      <c r="IE238" s="200"/>
      <c r="IF238" s="200"/>
      <c r="IG238" s="200"/>
      <c r="IH238" s="200"/>
      <c r="II238" s="200"/>
      <c r="IJ238" s="200"/>
      <c r="IK238" s="200"/>
      <c r="IL238" s="200"/>
      <c r="IM238" s="200"/>
      <c r="IN238" s="200"/>
      <c r="IO238" s="200"/>
      <c r="IP238" s="200"/>
      <c r="IQ238" s="200"/>
      <c r="IR238" s="200"/>
      <c r="IS238" s="200"/>
      <c r="IT238" s="200"/>
      <c r="IU238" s="200"/>
      <c r="IV238" s="200"/>
      <c r="IW238" s="200"/>
      <c r="IX238" s="200"/>
      <c r="IY238" s="200"/>
      <c r="IZ238" s="200"/>
      <c r="JA238" s="200"/>
    </row>
    <row r="239" spans="1:261" x14ac:dyDescent="0.2">
      <c r="A239" s="180"/>
      <c r="B239" s="181" t="s">
        <v>336</v>
      </c>
      <c r="C239" s="181" t="s">
        <v>45</v>
      </c>
      <c r="D239" s="181"/>
      <c r="E239" s="182" t="s">
        <v>296</v>
      </c>
      <c r="F239" s="183" t="s">
        <v>301</v>
      </c>
      <c r="G239" s="182">
        <v>54254</v>
      </c>
      <c r="H239" s="182" t="s">
        <v>288</v>
      </c>
      <c r="I239" s="182" t="s">
        <v>7</v>
      </c>
      <c r="J239" s="181">
        <v>1</v>
      </c>
      <c r="K239" s="184">
        <v>0.35</v>
      </c>
      <c r="L239" s="194"/>
      <c r="M239" s="194"/>
      <c r="N239" s="200"/>
      <c r="O239" s="194">
        <v>92.25</v>
      </c>
      <c r="P239" s="203">
        <f t="shared" si="3"/>
        <v>32.287500000000001</v>
      </c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  <c r="AS239" s="200"/>
      <c r="AT239" s="200"/>
      <c r="AU239" s="200"/>
      <c r="AV239" s="200"/>
      <c r="AW239" s="200"/>
      <c r="AX239" s="200"/>
      <c r="AY239" s="200"/>
      <c r="AZ239" s="200"/>
      <c r="BA239" s="200"/>
      <c r="BB239" s="200"/>
      <c r="BC239" s="200"/>
      <c r="BD239" s="200"/>
      <c r="BE239" s="200"/>
      <c r="BF239" s="200"/>
      <c r="BG239" s="200"/>
      <c r="BH239" s="200"/>
      <c r="BI239" s="200"/>
      <c r="BJ239" s="200"/>
      <c r="BK239" s="200"/>
      <c r="BL239" s="200"/>
      <c r="BM239" s="200"/>
      <c r="BN239" s="200"/>
      <c r="BO239" s="200"/>
      <c r="BP239" s="200"/>
      <c r="BQ239" s="200"/>
      <c r="BR239" s="200"/>
      <c r="BS239" s="200"/>
      <c r="BT239" s="200"/>
      <c r="BU239" s="200"/>
      <c r="BV239" s="200"/>
      <c r="BW239" s="200"/>
      <c r="BX239" s="200"/>
      <c r="BY239" s="200"/>
      <c r="BZ239" s="200"/>
      <c r="CA239" s="200"/>
      <c r="CB239" s="200"/>
      <c r="CC239" s="200"/>
      <c r="CD239" s="200"/>
      <c r="CE239" s="200"/>
      <c r="CF239" s="200"/>
      <c r="CG239" s="200"/>
      <c r="CH239" s="200"/>
      <c r="CI239" s="200"/>
      <c r="CJ239" s="200"/>
      <c r="CK239" s="200"/>
      <c r="CL239" s="200"/>
      <c r="CM239" s="200"/>
      <c r="CN239" s="200"/>
      <c r="CO239" s="200"/>
      <c r="CP239" s="200"/>
      <c r="CQ239" s="200"/>
      <c r="CR239" s="200"/>
      <c r="CS239" s="200"/>
      <c r="CT239" s="200"/>
      <c r="CU239" s="200"/>
      <c r="CV239" s="200"/>
      <c r="CW239" s="200"/>
      <c r="CX239" s="200"/>
      <c r="CY239" s="200"/>
      <c r="CZ239" s="200"/>
      <c r="DA239" s="200"/>
      <c r="DB239" s="200"/>
      <c r="DC239" s="200"/>
      <c r="DD239" s="200"/>
      <c r="DE239" s="200"/>
      <c r="DF239" s="200"/>
      <c r="DG239" s="200"/>
      <c r="DH239" s="200"/>
      <c r="DI239" s="200"/>
      <c r="DJ239" s="200"/>
      <c r="DK239" s="200"/>
      <c r="DL239" s="200"/>
      <c r="DM239" s="200"/>
      <c r="DN239" s="200"/>
      <c r="DO239" s="200"/>
      <c r="DP239" s="200"/>
      <c r="DQ239" s="200"/>
      <c r="DR239" s="200"/>
      <c r="DS239" s="200"/>
      <c r="DT239" s="200"/>
      <c r="DU239" s="200"/>
      <c r="DV239" s="200"/>
      <c r="DW239" s="200"/>
      <c r="DX239" s="200"/>
      <c r="DY239" s="200"/>
      <c r="DZ239" s="200"/>
      <c r="EA239" s="200"/>
      <c r="EB239" s="200"/>
      <c r="EC239" s="200"/>
      <c r="ED239" s="200"/>
      <c r="EE239" s="200"/>
      <c r="EF239" s="200"/>
      <c r="EG239" s="200"/>
      <c r="EH239" s="200"/>
      <c r="EI239" s="200"/>
      <c r="EJ239" s="200"/>
      <c r="EK239" s="200"/>
      <c r="EL239" s="200"/>
      <c r="EM239" s="200"/>
      <c r="EN239" s="200"/>
      <c r="EO239" s="200"/>
      <c r="EP239" s="200"/>
      <c r="EQ239" s="200"/>
      <c r="ER239" s="200"/>
      <c r="ES239" s="200"/>
      <c r="ET239" s="200"/>
      <c r="EU239" s="200"/>
      <c r="EV239" s="200"/>
      <c r="EW239" s="200"/>
      <c r="EX239" s="200"/>
      <c r="EY239" s="200"/>
      <c r="EZ239" s="200"/>
      <c r="FA239" s="200"/>
      <c r="FB239" s="200"/>
      <c r="FC239" s="200"/>
      <c r="FD239" s="200"/>
      <c r="FE239" s="200"/>
      <c r="FF239" s="200"/>
      <c r="FG239" s="200"/>
      <c r="FH239" s="200"/>
      <c r="FI239" s="200"/>
      <c r="FJ239" s="200"/>
      <c r="FK239" s="200"/>
      <c r="FL239" s="200"/>
      <c r="FM239" s="200"/>
      <c r="FN239" s="200"/>
      <c r="FO239" s="200"/>
      <c r="FP239" s="200"/>
      <c r="FQ239" s="200"/>
      <c r="FR239" s="200"/>
      <c r="FS239" s="200"/>
      <c r="FT239" s="200"/>
      <c r="FU239" s="200"/>
      <c r="FV239" s="200"/>
      <c r="FW239" s="200"/>
      <c r="FX239" s="200"/>
      <c r="FY239" s="200"/>
      <c r="FZ239" s="200"/>
      <c r="GA239" s="200"/>
      <c r="GB239" s="200"/>
      <c r="GC239" s="200"/>
      <c r="GD239" s="200"/>
      <c r="GE239" s="200"/>
      <c r="GF239" s="200"/>
      <c r="GG239" s="200"/>
      <c r="GH239" s="200"/>
      <c r="GI239" s="200"/>
      <c r="GJ239" s="200"/>
      <c r="GK239" s="200"/>
      <c r="GL239" s="200"/>
      <c r="GM239" s="200"/>
      <c r="GN239" s="200"/>
      <c r="GO239" s="200"/>
      <c r="GP239" s="200"/>
      <c r="GQ239" s="200"/>
      <c r="GR239" s="200"/>
      <c r="GS239" s="200"/>
      <c r="GT239" s="200"/>
      <c r="GU239" s="200"/>
      <c r="GV239" s="200"/>
      <c r="GW239" s="200"/>
      <c r="GX239" s="200"/>
      <c r="GY239" s="200"/>
      <c r="GZ239" s="200"/>
      <c r="HA239" s="200"/>
      <c r="HB239" s="200"/>
      <c r="HC239" s="200"/>
      <c r="HD239" s="200"/>
      <c r="HE239" s="200"/>
      <c r="HF239" s="200"/>
      <c r="HG239" s="200"/>
      <c r="HH239" s="200"/>
      <c r="HI239" s="200"/>
      <c r="HJ239" s="200"/>
      <c r="HK239" s="200"/>
      <c r="HL239" s="200"/>
      <c r="HM239" s="200"/>
      <c r="HN239" s="200"/>
      <c r="HO239" s="200"/>
      <c r="HP239" s="200"/>
      <c r="HQ239" s="200"/>
      <c r="HR239" s="200"/>
      <c r="HS239" s="200"/>
      <c r="HT239" s="200"/>
      <c r="HU239" s="200"/>
      <c r="HV239" s="200"/>
      <c r="HW239" s="200"/>
      <c r="HX239" s="200"/>
      <c r="HY239" s="200"/>
      <c r="HZ239" s="200"/>
      <c r="IA239" s="200"/>
      <c r="IB239" s="200"/>
      <c r="IC239" s="200"/>
      <c r="ID239" s="200"/>
      <c r="IE239" s="200"/>
      <c r="IF239" s="200"/>
      <c r="IG239" s="200"/>
      <c r="IH239" s="200"/>
      <c r="II239" s="200"/>
      <c r="IJ239" s="200"/>
      <c r="IK239" s="200"/>
      <c r="IL239" s="200"/>
      <c r="IM239" s="200"/>
      <c r="IN239" s="200"/>
      <c r="IO239" s="200"/>
      <c r="IP239" s="200"/>
      <c r="IQ239" s="200"/>
      <c r="IR239" s="200"/>
      <c r="IS239" s="200"/>
      <c r="IT239" s="200"/>
      <c r="IU239" s="200"/>
      <c r="IV239" s="200"/>
      <c r="IW239" s="200"/>
      <c r="IX239" s="200"/>
      <c r="IY239" s="200"/>
      <c r="IZ239" s="200"/>
      <c r="JA239" s="200"/>
    </row>
    <row r="240" spans="1:261" x14ac:dyDescent="0.2">
      <c r="A240" s="180"/>
      <c r="B240" s="181" t="s">
        <v>336</v>
      </c>
      <c r="C240" s="181" t="s">
        <v>298</v>
      </c>
      <c r="D240" s="181"/>
      <c r="E240" s="182" t="s">
        <v>299</v>
      </c>
      <c r="F240" s="183" t="s">
        <v>301</v>
      </c>
      <c r="G240" s="182">
        <v>51377</v>
      </c>
      <c r="H240" s="182" t="s">
        <v>288</v>
      </c>
      <c r="I240" s="182" t="s">
        <v>7</v>
      </c>
      <c r="J240" s="181">
        <v>1</v>
      </c>
      <c r="K240" s="184">
        <v>0.15</v>
      </c>
      <c r="L240" s="194"/>
      <c r="M240" s="194"/>
      <c r="N240" s="200"/>
      <c r="O240" s="194">
        <v>92.25</v>
      </c>
      <c r="P240" s="203">
        <f t="shared" si="3"/>
        <v>13.8375</v>
      </c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  <c r="AA240" s="200"/>
      <c r="AB240" s="200"/>
      <c r="AC240" s="200"/>
      <c r="AD240" s="200"/>
      <c r="AE240" s="200"/>
      <c r="AF240" s="200"/>
      <c r="AG240" s="200"/>
      <c r="AH240" s="200"/>
      <c r="AI240" s="200"/>
      <c r="AJ240" s="200"/>
      <c r="AK240" s="200"/>
      <c r="AL240" s="200"/>
      <c r="AM240" s="200"/>
      <c r="AN240" s="200"/>
      <c r="AO240" s="200"/>
      <c r="AP240" s="200"/>
      <c r="AQ240" s="200"/>
      <c r="AR240" s="200"/>
      <c r="AS240" s="200"/>
      <c r="AT240" s="200"/>
      <c r="AU240" s="200"/>
      <c r="AV240" s="200"/>
      <c r="AW240" s="200"/>
      <c r="AX240" s="200"/>
      <c r="AY240" s="200"/>
      <c r="AZ240" s="200"/>
      <c r="BA240" s="200"/>
      <c r="BB240" s="200"/>
      <c r="BC240" s="200"/>
      <c r="BD240" s="200"/>
      <c r="BE240" s="200"/>
      <c r="BF240" s="200"/>
      <c r="BG240" s="200"/>
      <c r="BH240" s="200"/>
      <c r="BI240" s="200"/>
      <c r="BJ240" s="200"/>
      <c r="BK240" s="200"/>
      <c r="BL240" s="200"/>
      <c r="BM240" s="200"/>
      <c r="BN240" s="200"/>
      <c r="BO240" s="200"/>
      <c r="BP240" s="200"/>
      <c r="BQ240" s="200"/>
      <c r="BR240" s="200"/>
      <c r="BS240" s="200"/>
      <c r="BT240" s="200"/>
      <c r="BU240" s="200"/>
      <c r="BV240" s="200"/>
      <c r="BW240" s="200"/>
      <c r="BX240" s="200"/>
      <c r="BY240" s="200"/>
      <c r="BZ240" s="200"/>
      <c r="CA240" s="200"/>
      <c r="CB240" s="200"/>
      <c r="CC240" s="200"/>
      <c r="CD240" s="200"/>
      <c r="CE240" s="200"/>
      <c r="CF240" s="200"/>
      <c r="CG240" s="200"/>
      <c r="CH240" s="200"/>
      <c r="CI240" s="200"/>
      <c r="CJ240" s="200"/>
      <c r="CK240" s="200"/>
      <c r="CL240" s="200"/>
      <c r="CM240" s="200"/>
      <c r="CN240" s="200"/>
      <c r="CO240" s="200"/>
      <c r="CP240" s="200"/>
      <c r="CQ240" s="200"/>
      <c r="CR240" s="200"/>
      <c r="CS240" s="200"/>
      <c r="CT240" s="200"/>
      <c r="CU240" s="200"/>
      <c r="CV240" s="200"/>
      <c r="CW240" s="200"/>
      <c r="CX240" s="200"/>
      <c r="CY240" s="200"/>
      <c r="CZ240" s="200"/>
      <c r="DA240" s="200"/>
      <c r="DB240" s="200"/>
      <c r="DC240" s="200"/>
      <c r="DD240" s="200"/>
      <c r="DE240" s="200"/>
      <c r="DF240" s="200"/>
      <c r="DG240" s="200"/>
      <c r="DH240" s="200"/>
      <c r="DI240" s="200"/>
      <c r="DJ240" s="200"/>
      <c r="DK240" s="200"/>
      <c r="DL240" s="200"/>
      <c r="DM240" s="200"/>
      <c r="DN240" s="200"/>
      <c r="DO240" s="200"/>
      <c r="DP240" s="200"/>
      <c r="DQ240" s="200"/>
      <c r="DR240" s="200"/>
      <c r="DS240" s="200"/>
      <c r="DT240" s="200"/>
      <c r="DU240" s="200"/>
      <c r="DV240" s="200"/>
      <c r="DW240" s="200"/>
      <c r="DX240" s="200"/>
      <c r="DY240" s="200"/>
      <c r="DZ240" s="200"/>
      <c r="EA240" s="200"/>
      <c r="EB240" s="200"/>
      <c r="EC240" s="200"/>
      <c r="ED240" s="200"/>
      <c r="EE240" s="200"/>
      <c r="EF240" s="200"/>
      <c r="EG240" s="200"/>
      <c r="EH240" s="200"/>
      <c r="EI240" s="200"/>
      <c r="EJ240" s="200"/>
      <c r="EK240" s="200"/>
      <c r="EL240" s="200"/>
      <c r="EM240" s="200"/>
      <c r="EN240" s="200"/>
      <c r="EO240" s="200"/>
      <c r="EP240" s="200"/>
      <c r="EQ240" s="200"/>
      <c r="ER240" s="200"/>
      <c r="ES240" s="200"/>
      <c r="ET240" s="200"/>
      <c r="EU240" s="200"/>
      <c r="EV240" s="200"/>
      <c r="EW240" s="200"/>
      <c r="EX240" s="200"/>
      <c r="EY240" s="200"/>
      <c r="EZ240" s="200"/>
      <c r="FA240" s="200"/>
      <c r="FB240" s="200"/>
      <c r="FC240" s="200"/>
      <c r="FD240" s="200"/>
      <c r="FE240" s="200"/>
      <c r="FF240" s="200"/>
      <c r="FG240" s="200"/>
      <c r="FH240" s="200"/>
      <c r="FI240" s="200"/>
      <c r="FJ240" s="200"/>
      <c r="FK240" s="200"/>
      <c r="FL240" s="200"/>
      <c r="FM240" s="200"/>
      <c r="FN240" s="200"/>
      <c r="FO240" s="200"/>
      <c r="FP240" s="200"/>
      <c r="FQ240" s="200"/>
      <c r="FR240" s="200"/>
      <c r="FS240" s="200"/>
      <c r="FT240" s="200"/>
      <c r="FU240" s="200"/>
      <c r="FV240" s="200"/>
      <c r="FW240" s="200"/>
      <c r="FX240" s="200"/>
      <c r="FY240" s="200"/>
      <c r="FZ240" s="200"/>
      <c r="GA240" s="200"/>
      <c r="GB240" s="200"/>
      <c r="GC240" s="200"/>
      <c r="GD240" s="200"/>
      <c r="GE240" s="200"/>
      <c r="GF240" s="200"/>
      <c r="GG240" s="200"/>
      <c r="GH240" s="200"/>
      <c r="GI240" s="200"/>
      <c r="GJ240" s="200"/>
      <c r="GK240" s="200"/>
      <c r="GL240" s="200"/>
      <c r="GM240" s="200"/>
      <c r="GN240" s="200"/>
      <c r="GO240" s="200"/>
      <c r="GP240" s="200"/>
      <c r="GQ240" s="200"/>
      <c r="GR240" s="200"/>
      <c r="GS240" s="200"/>
      <c r="GT240" s="200"/>
      <c r="GU240" s="200"/>
      <c r="GV240" s="200"/>
      <c r="GW240" s="200"/>
      <c r="GX240" s="200"/>
      <c r="GY240" s="200"/>
      <c r="GZ240" s="200"/>
      <c r="HA240" s="200"/>
      <c r="HB240" s="200"/>
      <c r="HC240" s="200"/>
      <c r="HD240" s="200"/>
      <c r="HE240" s="200"/>
      <c r="HF240" s="200"/>
      <c r="HG240" s="200"/>
      <c r="HH240" s="200"/>
      <c r="HI240" s="200"/>
      <c r="HJ240" s="200"/>
      <c r="HK240" s="200"/>
      <c r="HL240" s="200"/>
      <c r="HM240" s="200"/>
      <c r="HN240" s="200"/>
      <c r="HO240" s="200"/>
      <c r="HP240" s="200"/>
      <c r="HQ240" s="200"/>
      <c r="HR240" s="200"/>
      <c r="HS240" s="200"/>
      <c r="HT240" s="200"/>
      <c r="HU240" s="200"/>
      <c r="HV240" s="200"/>
      <c r="HW240" s="200"/>
      <c r="HX240" s="200"/>
      <c r="HY240" s="200"/>
      <c r="HZ240" s="200"/>
      <c r="IA240" s="200"/>
      <c r="IB240" s="200"/>
      <c r="IC240" s="200"/>
      <c r="ID240" s="200"/>
      <c r="IE240" s="200"/>
      <c r="IF240" s="200"/>
      <c r="IG240" s="200"/>
      <c r="IH240" s="200"/>
      <c r="II240" s="200"/>
      <c r="IJ240" s="200"/>
      <c r="IK240" s="200"/>
      <c r="IL240" s="200"/>
      <c r="IM240" s="200"/>
      <c r="IN240" s="200"/>
      <c r="IO240" s="200"/>
      <c r="IP240" s="200"/>
      <c r="IQ240" s="200"/>
      <c r="IR240" s="200"/>
      <c r="IS240" s="200"/>
      <c r="IT240" s="200"/>
      <c r="IU240" s="200"/>
      <c r="IV240" s="200"/>
      <c r="IW240" s="200"/>
      <c r="IX240" s="200"/>
      <c r="IY240" s="200"/>
      <c r="IZ240" s="200"/>
      <c r="JA240" s="200"/>
    </row>
    <row r="241" spans="1:261" x14ac:dyDescent="0.2">
      <c r="A241" s="180"/>
      <c r="B241" s="181" t="s">
        <v>336</v>
      </c>
      <c r="C241" s="181" t="s">
        <v>30</v>
      </c>
      <c r="D241" s="181"/>
      <c r="E241" s="182" t="s">
        <v>300</v>
      </c>
      <c r="F241" s="183" t="s">
        <v>301</v>
      </c>
      <c r="G241" s="182">
        <v>54934</v>
      </c>
      <c r="H241" s="182" t="s">
        <v>288</v>
      </c>
      <c r="I241" s="182" t="s">
        <v>7</v>
      </c>
      <c r="J241" s="181">
        <v>1</v>
      </c>
      <c r="K241" s="184">
        <v>0.15</v>
      </c>
      <c r="L241" s="194"/>
      <c r="M241" s="194"/>
      <c r="N241" s="200"/>
      <c r="O241" s="194">
        <v>92.25</v>
      </c>
      <c r="P241" s="203">
        <f t="shared" si="3"/>
        <v>13.8375</v>
      </c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  <c r="AA241" s="200"/>
      <c r="AB241" s="200"/>
      <c r="AC241" s="200"/>
      <c r="AD241" s="200"/>
      <c r="AE241" s="200"/>
      <c r="AF241" s="200"/>
      <c r="AG241" s="200"/>
      <c r="AH241" s="200"/>
      <c r="AI241" s="200"/>
      <c r="AJ241" s="200"/>
      <c r="AK241" s="200"/>
      <c r="AL241" s="200"/>
      <c r="AM241" s="200"/>
      <c r="AN241" s="200"/>
      <c r="AO241" s="200"/>
      <c r="AP241" s="200"/>
      <c r="AQ241" s="200"/>
      <c r="AR241" s="200"/>
      <c r="AS241" s="200"/>
      <c r="AT241" s="200"/>
      <c r="AU241" s="200"/>
      <c r="AV241" s="200"/>
      <c r="AW241" s="200"/>
      <c r="AX241" s="200"/>
      <c r="AY241" s="200"/>
      <c r="AZ241" s="200"/>
      <c r="BA241" s="200"/>
      <c r="BB241" s="200"/>
      <c r="BC241" s="200"/>
      <c r="BD241" s="200"/>
      <c r="BE241" s="200"/>
      <c r="BF241" s="200"/>
      <c r="BG241" s="200"/>
      <c r="BH241" s="200"/>
      <c r="BI241" s="200"/>
      <c r="BJ241" s="200"/>
      <c r="BK241" s="200"/>
      <c r="BL241" s="200"/>
      <c r="BM241" s="200"/>
      <c r="BN241" s="200"/>
      <c r="BO241" s="200"/>
      <c r="BP241" s="200"/>
      <c r="BQ241" s="200"/>
      <c r="BR241" s="200"/>
      <c r="BS241" s="200"/>
      <c r="BT241" s="200"/>
      <c r="BU241" s="200"/>
      <c r="BV241" s="200"/>
      <c r="BW241" s="200"/>
      <c r="BX241" s="200"/>
      <c r="BY241" s="200"/>
      <c r="BZ241" s="200"/>
      <c r="CA241" s="200"/>
      <c r="CB241" s="200"/>
      <c r="CC241" s="200"/>
      <c r="CD241" s="200"/>
      <c r="CE241" s="200"/>
      <c r="CF241" s="200"/>
      <c r="CG241" s="200"/>
      <c r="CH241" s="200"/>
      <c r="CI241" s="200"/>
      <c r="CJ241" s="200"/>
      <c r="CK241" s="200"/>
      <c r="CL241" s="200"/>
      <c r="CM241" s="200"/>
      <c r="CN241" s="200"/>
      <c r="CO241" s="200"/>
      <c r="CP241" s="200"/>
      <c r="CQ241" s="200"/>
      <c r="CR241" s="200"/>
      <c r="CS241" s="200"/>
      <c r="CT241" s="200"/>
      <c r="CU241" s="200"/>
      <c r="CV241" s="200"/>
      <c r="CW241" s="200"/>
      <c r="CX241" s="200"/>
      <c r="CY241" s="200"/>
      <c r="CZ241" s="200"/>
      <c r="DA241" s="200"/>
      <c r="DB241" s="200"/>
      <c r="DC241" s="200"/>
      <c r="DD241" s="200"/>
      <c r="DE241" s="200"/>
      <c r="DF241" s="200"/>
      <c r="DG241" s="200"/>
      <c r="DH241" s="200"/>
      <c r="DI241" s="200"/>
      <c r="DJ241" s="200"/>
      <c r="DK241" s="200"/>
      <c r="DL241" s="200"/>
      <c r="DM241" s="200"/>
      <c r="DN241" s="200"/>
      <c r="DO241" s="200"/>
      <c r="DP241" s="200"/>
      <c r="DQ241" s="200"/>
      <c r="DR241" s="200"/>
      <c r="DS241" s="200"/>
      <c r="DT241" s="200"/>
      <c r="DU241" s="200"/>
      <c r="DV241" s="200"/>
      <c r="DW241" s="200"/>
      <c r="DX241" s="200"/>
      <c r="DY241" s="200"/>
      <c r="DZ241" s="200"/>
      <c r="EA241" s="200"/>
      <c r="EB241" s="200"/>
      <c r="EC241" s="200"/>
      <c r="ED241" s="200"/>
      <c r="EE241" s="200"/>
      <c r="EF241" s="200"/>
      <c r="EG241" s="200"/>
      <c r="EH241" s="200"/>
      <c r="EI241" s="200"/>
      <c r="EJ241" s="200"/>
      <c r="EK241" s="200"/>
      <c r="EL241" s="200"/>
      <c r="EM241" s="200"/>
      <c r="EN241" s="200"/>
      <c r="EO241" s="200"/>
      <c r="EP241" s="200"/>
      <c r="EQ241" s="200"/>
      <c r="ER241" s="200"/>
      <c r="ES241" s="200"/>
      <c r="ET241" s="200"/>
      <c r="EU241" s="200"/>
      <c r="EV241" s="200"/>
      <c r="EW241" s="200"/>
      <c r="EX241" s="200"/>
      <c r="EY241" s="200"/>
      <c r="EZ241" s="200"/>
      <c r="FA241" s="200"/>
      <c r="FB241" s="200"/>
      <c r="FC241" s="200"/>
      <c r="FD241" s="200"/>
      <c r="FE241" s="200"/>
      <c r="FF241" s="200"/>
      <c r="FG241" s="200"/>
      <c r="FH241" s="200"/>
      <c r="FI241" s="200"/>
      <c r="FJ241" s="200"/>
      <c r="FK241" s="200"/>
      <c r="FL241" s="200"/>
      <c r="FM241" s="200"/>
      <c r="FN241" s="200"/>
      <c r="FO241" s="200"/>
      <c r="FP241" s="200"/>
      <c r="FQ241" s="200"/>
      <c r="FR241" s="200"/>
      <c r="FS241" s="200"/>
      <c r="FT241" s="200"/>
      <c r="FU241" s="200"/>
      <c r="FV241" s="200"/>
      <c r="FW241" s="200"/>
      <c r="FX241" s="200"/>
      <c r="FY241" s="200"/>
      <c r="FZ241" s="200"/>
      <c r="GA241" s="200"/>
      <c r="GB241" s="200"/>
      <c r="GC241" s="200"/>
      <c r="GD241" s="200"/>
      <c r="GE241" s="200"/>
      <c r="GF241" s="200"/>
      <c r="GG241" s="200"/>
      <c r="GH241" s="200"/>
      <c r="GI241" s="200"/>
      <c r="GJ241" s="200"/>
      <c r="GK241" s="200"/>
      <c r="GL241" s="200"/>
      <c r="GM241" s="200"/>
      <c r="GN241" s="200"/>
      <c r="GO241" s="200"/>
      <c r="GP241" s="200"/>
      <c r="GQ241" s="200"/>
      <c r="GR241" s="200"/>
      <c r="GS241" s="200"/>
      <c r="GT241" s="200"/>
      <c r="GU241" s="200"/>
      <c r="GV241" s="200"/>
      <c r="GW241" s="200"/>
      <c r="GX241" s="200"/>
      <c r="GY241" s="200"/>
      <c r="GZ241" s="200"/>
      <c r="HA241" s="200"/>
      <c r="HB241" s="200"/>
      <c r="HC241" s="200"/>
      <c r="HD241" s="200"/>
      <c r="HE241" s="200"/>
      <c r="HF241" s="200"/>
      <c r="HG241" s="200"/>
      <c r="HH241" s="200"/>
      <c r="HI241" s="200"/>
      <c r="HJ241" s="200"/>
      <c r="HK241" s="200"/>
      <c r="HL241" s="200"/>
      <c r="HM241" s="200"/>
      <c r="HN241" s="200"/>
      <c r="HO241" s="200"/>
      <c r="HP241" s="200"/>
      <c r="HQ241" s="200"/>
      <c r="HR241" s="200"/>
      <c r="HS241" s="200"/>
      <c r="HT241" s="200"/>
      <c r="HU241" s="200"/>
      <c r="HV241" s="200"/>
      <c r="HW241" s="200"/>
      <c r="HX241" s="200"/>
      <c r="HY241" s="200"/>
      <c r="HZ241" s="200"/>
      <c r="IA241" s="200"/>
      <c r="IB241" s="200"/>
      <c r="IC241" s="200"/>
      <c r="ID241" s="200"/>
      <c r="IE241" s="200"/>
      <c r="IF241" s="200"/>
      <c r="IG241" s="200"/>
      <c r="IH241" s="200"/>
      <c r="II241" s="200"/>
      <c r="IJ241" s="200"/>
      <c r="IK241" s="200"/>
      <c r="IL241" s="200"/>
      <c r="IM241" s="200"/>
      <c r="IN241" s="200"/>
      <c r="IO241" s="200"/>
      <c r="IP241" s="200"/>
      <c r="IQ241" s="200"/>
      <c r="IR241" s="200"/>
      <c r="IS241" s="200"/>
      <c r="IT241" s="200"/>
      <c r="IU241" s="200"/>
      <c r="IV241" s="200"/>
      <c r="IW241" s="200"/>
      <c r="IX241" s="200"/>
      <c r="IY241" s="200"/>
      <c r="IZ241" s="200"/>
      <c r="JA241" s="200"/>
    </row>
    <row r="242" spans="1:261" x14ac:dyDescent="0.2">
      <c r="A242" s="180"/>
      <c r="B242" s="181" t="s">
        <v>336</v>
      </c>
      <c r="C242" s="181" t="s">
        <v>302</v>
      </c>
      <c r="D242" s="181"/>
      <c r="E242" s="182" t="s">
        <v>303</v>
      </c>
      <c r="F242" s="183" t="s">
        <v>301</v>
      </c>
      <c r="G242" s="182">
        <v>55070</v>
      </c>
      <c r="H242" s="182" t="s">
        <v>288</v>
      </c>
      <c r="I242" s="182" t="s">
        <v>7</v>
      </c>
      <c r="J242" s="181">
        <v>1</v>
      </c>
      <c r="K242" s="184">
        <v>0.2</v>
      </c>
      <c r="L242" s="194"/>
      <c r="M242" s="194"/>
      <c r="N242" s="200"/>
      <c r="O242" s="194">
        <v>92.25</v>
      </c>
      <c r="P242" s="203">
        <f t="shared" si="3"/>
        <v>18.45</v>
      </c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  <c r="AA242" s="200"/>
      <c r="AB242" s="200"/>
      <c r="AC242" s="200"/>
      <c r="AD242" s="200"/>
      <c r="AE242" s="200"/>
      <c r="AF242" s="200"/>
      <c r="AG242" s="200"/>
      <c r="AH242" s="200"/>
      <c r="AI242" s="200"/>
      <c r="AJ242" s="200"/>
      <c r="AK242" s="200"/>
      <c r="AL242" s="200"/>
      <c r="AM242" s="200"/>
      <c r="AN242" s="200"/>
      <c r="AO242" s="200"/>
      <c r="AP242" s="200"/>
      <c r="AQ242" s="200"/>
      <c r="AR242" s="200"/>
      <c r="AS242" s="200"/>
      <c r="AT242" s="200"/>
      <c r="AU242" s="200"/>
      <c r="AV242" s="200"/>
      <c r="AW242" s="200"/>
      <c r="AX242" s="200"/>
      <c r="AY242" s="200"/>
      <c r="AZ242" s="200"/>
      <c r="BA242" s="200"/>
      <c r="BB242" s="200"/>
      <c r="BC242" s="200"/>
      <c r="BD242" s="200"/>
      <c r="BE242" s="200"/>
      <c r="BF242" s="200"/>
      <c r="BG242" s="200"/>
      <c r="BH242" s="200"/>
      <c r="BI242" s="200"/>
      <c r="BJ242" s="200"/>
      <c r="BK242" s="200"/>
      <c r="BL242" s="200"/>
      <c r="BM242" s="200"/>
      <c r="BN242" s="200"/>
      <c r="BO242" s="200"/>
      <c r="BP242" s="200"/>
      <c r="BQ242" s="200"/>
      <c r="BR242" s="200"/>
      <c r="BS242" s="200"/>
      <c r="BT242" s="200"/>
      <c r="BU242" s="200"/>
      <c r="BV242" s="200"/>
      <c r="BW242" s="200"/>
      <c r="BX242" s="200"/>
      <c r="BY242" s="200"/>
      <c r="BZ242" s="200"/>
      <c r="CA242" s="200"/>
      <c r="CB242" s="200"/>
      <c r="CC242" s="200"/>
      <c r="CD242" s="200"/>
      <c r="CE242" s="200"/>
      <c r="CF242" s="200"/>
      <c r="CG242" s="200"/>
      <c r="CH242" s="200"/>
      <c r="CI242" s="200"/>
      <c r="CJ242" s="200"/>
      <c r="CK242" s="200"/>
      <c r="CL242" s="200"/>
      <c r="CM242" s="200"/>
      <c r="CN242" s="200"/>
      <c r="CO242" s="200"/>
      <c r="CP242" s="200"/>
      <c r="CQ242" s="200"/>
      <c r="CR242" s="200"/>
      <c r="CS242" s="200"/>
      <c r="CT242" s="200"/>
      <c r="CU242" s="200"/>
      <c r="CV242" s="200"/>
      <c r="CW242" s="200"/>
      <c r="CX242" s="200"/>
      <c r="CY242" s="200"/>
      <c r="CZ242" s="200"/>
      <c r="DA242" s="200"/>
      <c r="DB242" s="200"/>
      <c r="DC242" s="200"/>
      <c r="DD242" s="200"/>
      <c r="DE242" s="200"/>
      <c r="DF242" s="200"/>
      <c r="DG242" s="200"/>
      <c r="DH242" s="200"/>
      <c r="DI242" s="200"/>
      <c r="DJ242" s="200"/>
      <c r="DK242" s="200"/>
      <c r="DL242" s="200"/>
      <c r="DM242" s="200"/>
      <c r="DN242" s="200"/>
      <c r="DO242" s="200"/>
      <c r="DP242" s="200"/>
      <c r="DQ242" s="200"/>
      <c r="DR242" s="200"/>
      <c r="DS242" s="200"/>
      <c r="DT242" s="200"/>
      <c r="DU242" s="200"/>
      <c r="DV242" s="200"/>
      <c r="DW242" s="200"/>
      <c r="DX242" s="200"/>
      <c r="DY242" s="200"/>
      <c r="DZ242" s="200"/>
      <c r="EA242" s="200"/>
      <c r="EB242" s="200"/>
      <c r="EC242" s="200"/>
      <c r="ED242" s="200"/>
      <c r="EE242" s="200"/>
      <c r="EF242" s="200"/>
      <c r="EG242" s="200"/>
      <c r="EH242" s="200"/>
      <c r="EI242" s="200"/>
      <c r="EJ242" s="200"/>
      <c r="EK242" s="200"/>
      <c r="EL242" s="200"/>
      <c r="EM242" s="200"/>
      <c r="EN242" s="200"/>
      <c r="EO242" s="200"/>
      <c r="EP242" s="200"/>
      <c r="EQ242" s="200"/>
      <c r="ER242" s="200"/>
      <c r="ES242" s="200"/>
      <c r="ET242" s="200"/>
      <c r="EU242" s="200"/>
      <c r="EV242" s="200"/>
      <c r="EW242" s="200"/>
      <c r="EX242" s="200"/>
      <c r="EY242" s="200"/>
      <c r="EZ242" s="200"/>
      <c r="FA242" s="200"/>
      <c r="FB242" s="200"/>
      <c r="FC242" s="200"/>
      <c r="FD242" s="200"/>
      <c r="FE242" s="200"/>
      <c r="FF242" s="200"/>
      <c r="FG242" s="200"/>
      <c r="FH242" s="200"/>
      <c r="FI242" s="200"/>
      <c r="FJ242" s="200"/>
      <c r="FK242" s="200"/>
      <c r="FL242" s="200"/>
      <c r="FM242" s="200"/>
      <c r="FN242" s="200"/>
      <c r="FO242" s="200"/>
      <c r="FP242" s="200"/>
      <c r="FQ242" s="200"/>
      <c r="FR242" s="200"/>
      <c r="FS242" s="200"/>
      <c r="FT242" s="200"/>
      <c r="FU242" s="200"/>
      <c r="FV242" s="200"/>
      <c r="FW242" s="200"/>
      <c r="FX242" s="200"/>
      <c r="FY242" s="200"/>
      <c r="FZ242" s="200"/>
      <c r="GA242" s="200"/>
      <c r="GB242" s="200"/>
      <c r="GC242" s="200"/>
      <c r="GD242" s="200"/>
      <c r="GE242" s="200"/>
      <c r="GF242" s="200"/>
      <c r="GG242" s="200"/>
      <c r="GH242" s="200"/>
      <c r="GI242" s="200"/>
      <c r="GJ242" s="200"/>
      <c r="GK242" s="200"/>
      <c r="GL242" s="200"/>
      <c r="GM242" s="200"/>
      <c r="GN242" s="200"/>
      <c r="GO242" s="200"/>
      <c r="GP242" s="200"/>
      <c r="GQ242" s="200"/>
      <c r="GR242" s="200"/>
      <c r="GS242" s="200"/>
      <c r="GT242" s="200"/>
      <c r="GU242" s="200"/>
      <c r="GV242" s="200"/>
      <c r="GW242" s="200"/>
      <c r="GX242" s="200"/>
      <c r="GY242" s="200"/>
      <c r="GZ242" s="200"/>
      <c r="HA242" s="200"/>
      <c r="HB242" s="200"/>
      <c r="HC242" s="200"/>
      <c r="HD242" s="200"/>
      <c r="HE242" s="200"/>
      <c r="HF242" s="200"/>
      <c r="HG242" s="200"/>
      <c r="HH242" s="200"/>
      <c r="HI242" s="200"/>
      <c r="HJ242" s="200"/>
      <c r="HK242" s="200"/>
      <c r="HL242" s="200"/>
      <c r="HM242" s="200"/>
      <c r="HN242" s="200"/>
      <c r="HO242" s="200"/>
      <c r="HP242" s="200"/>
      <c r="HQ242" s="200"/>
      <c r="HR242" s="200"/>
      <c r="HS242" s="200"/>
      <c r="HT242" s="200"/>
      <c r="HU242" s="200"/>
      <c r="HV242" s="200"/>
      <c r="HW242" s="200"/>
      <c r="HX242" s="200"/>
      <c r="HY242" s="200"/>
      <c r="HZ242" s="200"/>
      <c r="IA242" s="200"/>
      <c r="IB242" s="200"/>
      <c r="IC242" s="200"/>
      <c r="ID242" s="200"/>
      <c r="IE242" s="200"/>
      <c r="IF242" s="200"/>
      <c r="IG242" s="200"/>
      <c r="IH242" s="200"/>
      <c r="II242" s="200"/>
      <c r="IJ242" s="200"/>
      <c r="IK242" s="200"/>
      <c r="IL242" s="200"/>
      <c r="IM242" s="200"/>
      <c r="IN242" s="200"/>
      <c r="IO242" s="200"/>
      <c r="IP242" s="200"/>
      <c r="IQ242" s="200"/>
      <c r="IR242" s="200"/>
      <c r="IS242" s="200"/>
      <c r="IT242" s="200"/>
      <c r="IU242" s="200"/>
      <c r="IV242" s="200"/>
      <c r="IW242" s="200"/>
      <c r="IX242" s="200"/>
      <c r="IY242" s="200"/>
      <c r="IZ242" s="200"/>
      <c r="JA242" s="200"/>
    </row>
    <row r="243" spans="1:261" x14ac:dyDescent="0.2">
      <c r="A243" s="180"/>
      <c r="B243" s="181" t="s">
        <v>336</v>
      </c>
      <c r="C243" s="181" t="s">
        <v>15</v>
      </c>
      <c r="D243" s="181"/>
      <c r="E243" s="182" t="s">
        <v>304</v>
      </c>
      <c r="F243" s="183" t="s">
        <v>301</v>
      </c>
      <c r="G243" s="182">
        <v>54768</v>
      </c>
      <c r="H243" s="182" t="s">
        <v>288</v>
      </c>
      <c r="I243" s="182" t="s">
        <v>7</v>
      </c>
      <c r="J243" s="181">
        <v>1</v>
      </c>
      <c r="K243" s="184">
        <v>0.25</v>
      </c>
      <c r="L243" s="194"/>
      <c r="M243" s="194"/>
      <c r="N243" s="200"/>
      <c r="O243" s="194">
        <v>92.25</v>
      </c>
      <c r="P243" s="203">
        <f t="shared" si="3"/>
        <v>23.0625</v>
      </c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  <c r="AA243" s="200"/>
      <c r="AB243" s="200"/>
      <c r="AC243" s="200"/>
      <c r="AD243" s="200"/>
      <c r="AE243" s="200"/>
      <c r="AF243" s="200"/>
      <c r="AG243" s="200"/>
      <c r="AH243" s="200"/>
      <c r="AI243" s="200"/>
      <c r="AJ243" s="200"/>
      <c r="AK243" s="200"/>
      <c r="AL243" s="200"/>
      <c r="AM243" s="200"/>
      <c r="AN243" s="200"/>
      <c r="AO243" s="200"/>
      <c r="AP243" s="200"/>
      <c r="AQ243" s="200"/>
      <c r="AR243" s="200"/>
      <c r="AS243" s="200"/>
      <c r="AT243" s="200"/>
      <c r="AU243" s="200"/>
      <c r="AV243" s="200"/>
      <c r="AW243" s="200"/>
      <c r="AX243" s="200"/>
      <c r="AY243" s="200"/>
      <c r="AZ243" s="200"/>
      <c r="BA243" s="200"/>
      <c r="BB243" s="200"/>
      <c r="BC243" s="200"/>
      <c r="BD243" s="200"/>
      <c r="BE243" s="200"/>
      <c r="BF243" s="200"/>
      <c r="BG243" s="200"/>
      <c r="BH243" s="200"/>
      <c r="BI243" s="200"/>
      <c r="BJ243" s="200"/>
      <c r="BK243" s="200"/>
      <c r="BL243" s="200"/>
      <c r="BM243" s="200"/>
      <c r="BN243" s="200"/>
      <c r="BO243" s="200"/>
      <c r="BP243" s="200"/>
      <c r="BQ243" s="200"/>
      <c r="BR243" s="200"/>
      <c r="BS243" s="200"/>
      <c r="BT243" s="200"/>
      <c r="BU243" s="200"/>
      <c r="BV243" s="200"/>
      <c r="BW243" s="200"/>
      <c r="BX243" s="200"/>
      <c r="BY243" s="200"/>
      <c r="BZ243" s="200"/>
      <c r="CA243" s="200"/>
      <c r="CB243" s="200"/>
      <c r="CC243" s="200"/>
      <c r="CD243" s="200"/>
      <c r="CE243" s="200"/>
      <c r="CF243" s="200"/>
      <c r="CG243" s="200"/>
      <c r="CH243" s="200"/>
      <c r="CI243" s="200"/>
      <c r="CJ243" s="200"/>
      <c r="CK243" s="200"/>
      <c r="CL243" s="200"/>
      <c r="CM243" s="200"/>
      <c r="CN243" s="200"/>
      <c r="CO243" s="200"/>
      <c r="CP243" s="200"/>
      <c r="CQ243" s="200"/>
      <c r="CR243" s="200"/>
      <c r="CS243" s="200"/>
      <c r="CT243" s="200"/>
      <c r="CU243" s="200"/>
      <c r="CV243" s="200"/>
      <c r="CW243" s="200"/>
      <c r="CX243" s="200"/>
      <c r="CY243" s="200"/>
      <c r="CZ243" s="200"/>
      <c r="DA243" s="200"/>
      <c r="DB243" s="200"/>
      <c r="DC243" s="200"/>
      <c r="DD243" s="200"/>
      <c r="DE243" s="200"/>
      <c r="DF243" s="200"/>
      <c r="DG243" s="200"/>
      <c r="DH243" s="200"/>
      <c r="DI243" s="200"/>
      <c r="DJ243" s="200"/>
      <c r="DK243" s="200"/>
      <c r="DL243" s="200"/>
      <c r="DM243" s="200"/>
      <c r="DN243" s="200"/>
      <c r="DO243" s="200"/>
      <c r="DP243" s="200"/>
      <c r="DQ243" s="200"/>
      <c r="DR243" s="200"/>
      <c r="DS243" s="200"/>
      <c r="DT243" s="200"/>
      <c r="DU243" s="200"/>
      <c r="DV243" s="200"/>
      <c r="DW243" s="200"/>
      <c r="DX243" s="200"/>
      <c r="DY243" s="200"/>
      <c r="DZ243" s="200"/>
      <c r="EA243" s="200"/>
      <c r="EB243" s="200"/>
      <c r="EC243" s="200"/>
      <c r="ED243" s="200"/>
      <c r="EE243" s="200"/>
      <c r="EF243" s="200"/>
      <c r="EG243" s="200"/>
      <c r="EH243" s="200"/>
      <c r="EI243" s="200"/>
      <c r="EJ243" s="200"/>
      <c r="EK243" s="200"/>
      <c r="EL243" s="200"/>
      <c r="EM243" s="200"/>
      <c r="EN243" s="200"/>
      <c r="EO243" s="200"/>
      <c r="EP243" s="200"/>
      <c r="EQ243" s="200"/>
      <c r="ER243" s="200"/>
      <c r="ES243" s="200"/>
      <c r="ET243" s="200"/>
      <c r="EU243" s="200"/>
      <c r="EV243" s="200"/>
      <c r="EW243" s="200"/>
      <c r="EX243" s="200"/>
      <c r="EY243" s="200"/>
      <c r="EZ243" s="200"/>
      <c r="FA243" s="200"/>
      <c r="FB243" s="200"/>
      <c r="FC243" s="200"/>
      <c r="FD243" s="200"/>
      <c r="FE243" s="200"/>
      <c r="FF243" s="200"/>
      <c r="FG243" s="200"/>
      <c r="FH243" s="200"/>
      <c r="FI243" s="200"/>
      <c r="FJ243" s="200"/>
      <c r="FK243" s="200"/>
      <c r="FL243" s="200"/>
      <c r="FM243" s="200"/>
      <c r="FN243" s="200"/>
      <c r="FO243" s="200"/>
      <c r="FP243" s="200"/>
      <c r="FQ243" s="200"/>
      <c r="FR243" s="200"/>
      <c r="FS243" s="200"/>
      <c r="FT243" s="200"/>
      <c r="FU243" s="200"/>
      <c r="FV243" s="200"/>
      <c r="FW243" s="200"/>
      <c r="FX243" s="200"/>
      <c r="FY243" s="200"/>
      <c r="FZ243" s="200"/>
      <c r="GA243" s="200"/>
      <c r="GB243" s="200"/>
      <c r="GC243" s="200"/>
      <c r="GD243" s="200"/>
      <c r="GE243" s="200"/>
      <c r="GF243" s="200"/>
      <c r="GG243" s="200"/>
      <c r="GH243" s="200"/>
      <c r="GI243" s="200"/>
      <c r="GJ243" s="200"/>
      <c r="GK243" s="200"/>
      <c r="GL243" s="200"/>
      <c r="GM243" s="200"/>
      <c r="GN243" s="200"/>
      <c r="GO243" s="200"/>
      <c r="GP243" s="200"/>
      <c r="GQ243" s="200"/>
      <c r="GR243" s="200"/>
      <c r="GS243" s="200"/>
      <c r="GT243" s="200"/>
      <c r="GU243" s="200"/>
      <c r="GV243" s="200"/>
      <c r="GW243" s="200"/>
      <c r="GX243" s="200"/>
      <c r="GY243" s="200"/>
      <c r="GZ243" s="200"/>
      <c r="HA243" s="200"/>
      <c r="HB243" s="200"/>
      <c r="HC243" s="200"/>
      <c r="HD243" s="200"/>
      <c r="HE243" s="200"/>
      <c r="HF243" s="200"/>
      <c r="HG243" s="200"/>
      <c r="HH243" s="200"/>
      <c r="HI243" s="200"/>
      <c r="HJ243" s="200"/>
      <c r="HK243" s="200"/>
      <c r="HL243" s="200"/>
      <c r="HM243" s="200"/>
      <c r="HN243" s="200"/>
      <c r="HO243" s="200"/>
      <c r="HP243" s="200"/>
      <c r="HQ243" s="200"/>
      <c r="HR243" s="200"/>
      <c r="HS243" s="200"/>
      <c r="HT243" s="200"/>
      <c r="HU243" s="200"/>
      <c r="HV243" s="200"/>
      <c r="HW243" s="200"/>
      <c r="HX243" s="200"/>
      <c r="HY243" s="200"/>
      <c r="HZ243" s="200"/>
      <c r="IA243" s="200"/>
      <c r="IB243" s="200"/>
      <c r="IC243" s="200"/>
      <c r="ID243" s="200"/>
      <c r="IE243" s="200"/>
      <c r="IF243" s="200"/>
      <c r="IG243" s="200"/>
      <c r="IH243" s="200"/>
      <c r="II243" s="200"/>
      <c r="IJ243" s="200"/>
      <c r="IK243" s="200"/>
      <c r="IL243" s="200"/>
      <c r="IM243" s="200"/>
      <c r="IN243" s="200"/>
      <c r="IO243" s="200"/>
      <c r="IP243" s="200"/>
      <c r="IQ243" s="200"/>
      <c r="IR243" s="200"/>
      <c r="IS243" s="200"/>
      <c r="IT243" s="200"/>
      <c r="IU243" s="200"/>
      <c r="IV243" s="200"/>
      <c r="IW243" s="200"/>
      <c r="IX243" s="200"/>
      <c r="IY243" s="200"/>
      <c r="IZ243" s="200"/>
      <c r="JA243" s="200"/>
    </row>
    <row r="244" spans="1:261" x14ac:dyDescent="0.2">
      <c r="A244" s="180"/>
      <c r="B244" s="181" t="s">
        <v>336</v>
      </c>
      <c r="C244" s="181" t="s">
        <v>69</v>
      </c>
      <c r="D244" s="181"/>
      <c r="E244" s="182" t="s">
        <v>305</v>
      </c>
      <c r="F244" s="183" t="s">
        <v>301</v>
      </c>
      <c r="G244" s="182" t="s">
        <v>306</v>
      </c>
      <c r="H244" s="182" t="s">
        <v>288</v>
      </c>
      <c r="I244" s="182" t="s">
        <v>7</v>
      </c>
      <c r="J244" s="181">
        <v>1</v>
      </c>
      <c r="K244" s="184">
        <v>0.35</v>
      </c>
      <c r="L244" s="194"/>
      <c r="M244" s="194"/>
      <c r="N244" s="200"/>
      <c r="O244" s="194">
        <v>92.25</v>
      </c>
      <c r="P244" s="203">
        <f t="shared" si="3"/>
        <v>32.287500000000001</v>
      </c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200"/>
      <c r="AC244" s="200"/>
      <c r="AD244" s="200"/>
      <c r="AE244" s="200"/>
      <c r="AF244" s="200"/>
      <c r="AG244" s="200"/>
      <c r="AH244" s="200"/>
      <c r="AI244" s="200"/>
      <c r="AJ244" s="200"/>
      <c r="AK244" s="200"/>
      <c r="AL244" s="200"/>
      <c r="AM244" s="200"/>
      <c r="AN244" s="200"/>
      <c r="AO244" s="200"/>
      <c r="AP244" s="200"/>
      <c r="AQ244" s="200"/>
      <c r="AR244" s="200"/>
      <c r="AS244" s="200"/>
      <c r="AT244" s="200"/>
      <c r="AU244" s="200"/>
      <c r="AV244" s="200"/>
      <c r="AW244" s="200"/>
      <c r="AX244" s="200"/>
      <c r="AY244" s="200"/>
      <c r="AZ244" s="200"/>
      <c r="BA244" s="200"/>
      <c r="BB244" s="200"/>
      <c r="BC244" s="200"/>
      <c r="BD244" s="200"/>
      <c r="BE244" s="200"/>
      <c r="BF244" s="200"/>
      <c r="BG244" s="200"/>
      <c r="BH244" s="200"/>
      <c r="BI244" s="200"/>
      <c r="BJ244" s="200"/>
      <c r="BK244" s="200"/>
      <c r="BL244" s="200"/>
      <c r="BM244" s="200"/>
      <c r="BN244" s="200"/>
      <c r="BO244" s="200"/>
      <c r="BP244" s="200"/>
      <c r="BQ244" s="200"/>
      <c r="BR244" s="200"/>
      <c r="BS244" s="200"/>
      <c r="BT244" s="200"/>
      <c r="BU244" s="200"/>
      <c r="BV244" s="200"/>
      <c r="BW244" s="200"/>
      <c r="BX244" s="200"/>
      <c r="BY244" s="200"/>
      <c r="BZ244" s="200"/>
      <c r="CA244" s="200"/>
      <c r="CB244" s="200"/>
      <c r="CC244" s="200"/>
      <c r="CD244" s="200"/>
      <c r="CE244" s="200"/>
      <c r="CF244" s="200"/>
      <c r="CG244" s="200"/>
      <c r="CH244" s="200"/>
      <c r="CI244" s="200"/>
      <c r="CJ244" s="200"/>
      <c r="CK244" s="200"/>
      <c r="CL244" s="200"/>
      <c r="CM244" s="200"/>
      <c r="CN244" s="200"/>
      <c r="CO244" s="200"/>
      <c r="CP244" s="200"/>
      <c r="CQ244" s="200"/>
      <c r="CR244" s="200"/>
      <c r="CS244" s="200"/>
      <c r="CT244" s="200"/>
      <c r="CU244" s="200"/>
      <c r="CV244" s="200"/>
      <c r="CW244" s="200"/>
      <c r="CX244" s="200"/>
      <c r="CY244" s="200"/>
      <c r="CZ244" s="200"/>
      <c r="DA244" s="200"/>
      <c r="DB244" s="200"/>
      <c r="DC244" s="200"/>
      <c r="DD244" s="200"/>
      <c r="DE244" s="200"/>
      <c r="DF244" s="200"/>
      <c r="DG244" s="200"/>
      <c r="DH244" s="200"/>
      <c r="DI244" s="200"/>
      <c r="DJ244" s="200"/>
      <c r="DK244" s="200"/>
      <c r="DL244" s="200"/>
      <c r="DM244" s="200"/>
      <c r="DN244" s="200"/>
      <c r="DO244" s="200"/>
      <c r="DP244" s="200"/>
      <c r="DQ244" s="200"/>
      <c r="DR244" s="200"/>
      <c r="DS244" s="200"/>
      <c r="DT244" s="200"/>
      <c r="DU244" s="200"/>
      <c r="DV244" s="200"/>
      <c r="DW244" s="200"/>
      <c r="DX244" s="200"/>
      <c r="DY244" s="200"/>
      <c r="DZ244" s="200"/>
      <c r="EA244" s="200"/>
      <c r="EB244" s="200"/>
      <c r="EC244" s="200"/>
      <c r="ED244" s="200"/>
      <c r="EE244" s="200"/>
      <c r="EF244" s="200"/>
      <c r="EG244" s="200"/>
      <c r="EH244" s="200"/>
      <c r="EI244" s="200"/>
      <c r="EJ244" s="200"/>
      <c r="EK244" s="200"/>
      <c r="EL244" s="200"/>
      <c r="EM244" s="200"/>
      <c r="EN244" s="200"/>
      <c r="EO244" s="200"/>
      <c r="EP244" s="200"/>
      <c r="EQ244" s="200"/>
      <c r="ER244" s="200"/>
      <c r="ES244" s="200"/>
      <c r="ET244" s="200"/>
      <c r="EU244" s="200"/>
      <c r="EV244" s="200"/>
      <c r="EW244" s="200"/>
      <c r="EX244" s="200"/>
      <c r="EY244" s="200"/>
      <c r="EZ244" s="200"/>
      <c r="FA244" s="200"/>
      <c r="FB244" s="200"/>
      <c r="FC244" s="200"/>
      <c r="FD244" s="200"/>
      <c r="FE244" s="200"/>
      <c r="FF244" s="200"/>
      <c r="FG244" s="200"/>
      <c r="FH244" s="200"/>
      <c r="FI244" s="200"/>
      <c r="FJ244" s="200"/>
      <c r="FK244" s="200"/>
      <c r="FL244" s="200"/>
      <c r="FM244" s="200"/>
      <c r="FN244" s="200"/>
      <c r="FO244" s="200"/>
      <c r="FP244" s="200"/>
      <c r="FQ244" s="200"/>
      <c r="FR244" s="200"/>
      <c r="FS244" s="200"/>
      <c r="FT244" s="200"/>
      <c r="FU244" s="200"/>
      <c r="FV244" s="200"/>
      <c r="FW244" s="200"/>
      <c r="FX244" s="200"/>
      <c r="FY244" s="200"/>
      <c r="FZ244" s="200"/>
      <c r="GA244" s="200"/>
      <c r="GB244" s="200"/>
      <c r="GC244" s="200"/>
      <c r="GD244" s="200"/>
      <c r="GE244" s="200"/>
      <c r="GF244" s="200"/>
      <c r="GG244" s="200"/>
      <c r="GH244" s="200"/>
      <c r="GI244" s="200"/>
      <c r="GJ244" s="200"/>
      <c r="GK244" s="200"/>
      <c r="GL244" s="200"/>
      <c r="GM244" s="200"/>
      <c r="GN244" s="200"/>
      <c r="GO244" s="200"/>
      <c r="GP244" s="200"/>
      <c r="GQ244" s="200"/>
      <c r="GR244" s="200"/>
      <c r="GS244" s="200"/>
      <c r="GT244" s="200"/>
      <c r="GU244" s="200"/>
      <c r="GV244" s="200"/>
      <c r="GW244" s="200"/>
      <c r="GX244" s="200"/>
      <c r="GY244" s="200"/>
      <c r="GZ244" s="200"/>
      <c r="HA244" s="200"/>
      <c r="HB244" s="200"/>
      <c r="HC244" s="200"/>
      <c r="HD244" s="200"/>
      <c r="HE244" s="200"/>
      <c r="HF244" s="200"/>
      <c r="HG244" s="200"/>
      <c r="HH244" s="200"/>
      <c r="HI244" s="200"/>
      <c r="HJ244" s="200"/>
      <c r="HK244" s="200"/>
      <c r="HL244" s="200"/>
      <c r="HM244" s="200"/>
      <c r="HN244" s="200"/>
      <c r="HO244" s="200"/>
      <c r="HP244" s="200"/>
      <c r="HQ244" s="200"/>
      <c r="HR244" s="200"/>
      <c r="HS244" s="200"/>
      <c r="HT244" s="200"/>
      <c r="HU244" s="200"/>
      <c r="HV244" s="200"/>
      <c r="HW244" s="200"/>
      <c r="HX244" s="200"/>
      <c r="HY244" s="200"/>
      <c r="HZ244" s="200"/>
      <c r="IA244" s="200"/>
      <c r="IB244" s="200"/>
      <c r="IC244" s="200"/>
      <c r="ID244" s="200"/>
      <c r="IE244" s="200"/>
      <c r="IF244" s="200"/>
      <c r="IG244" s="200"/>
      <c r="IH244" s="200"/>
      <c r="II244" s="200"/>
      <c r="IJ244" s="200"/>
      <c r="IK244" s="200"/>
      <c r="IL244" s="200"/>
      <c r="IM244" s="200"/>
      <c r="IN244" s="200"/>
      <c r="IO244" s="200"/>
      <c r="IP244" s="200"/>
      <c r="IQ244" s="200"/>
      <c r="IR244" s="200"/>
      <c r="IS244" s="200"/>
      <c r="IT244" s="200"/>
      <c r="IU244" s="200"/>
      <c r="IV244" s="200"/>
      <c r="IW244" s="200"/>
      <c r="IX244" s="200"/>
      <c r="IY244" s="200"/>
      <c r="IZ244" s="200"/>
      <c r="JA244" s="200"/>
    </row>
    <row r="245" spans="1:261" x14ac:dyDescent="0.2">
      <c r="A245" s="180"/>
      <c r="B245" s="181" t="s">
        <v>336</v>
      </c>
      <c r="C245" s="181" t="s">
        <v>230</v>
      </c>
      <c r="D245" s="181"/>
      <c r="E245" s="182" t="s">
        <v>307</v>
      </c>
      <c r="F245" s="183" t="s">
        <v>301</v>
      </c>
      <c r="G245" s="182" t="s">
        <v>308</v>
      </c>
      <c r="H245" s="182" t="s">
        <v>288</v>
      </c>
      <c r="I245" s="182" t="s">
        <v>7</v>
      </c>
      <c r="J245" s="181">
        <v>1</v>
      </c>
      <c r="K245" s="184">
        <v>0.3</v>
      </c>
      <c r="L245" s="194"/>
      <c r="M245" s="194"/>
      <c r="N245" s="200"/>
      <c r="O245" s="194">
        <v>92.25</v>
      </c>
      <c r="P245" s="203">
        <f t="shared" si="3"/>
        <v>27.675000000000001</v>
      </c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200"/>
      <c r="AC245" s="200"/>
      <c r="AD245" s="200"/>
      <c r="AE245" s="200"/>
      <c r="AF245" s="200"/>
      <c r="AG245" s="200"/>
      <c r="AH245" s="200"/>
      <c r="AI245" s="200"/>
      <c r="AJ245" s="200"/>
      <c r="AK245" s="200"/>
      <c r="AL245" s="200"/>
      <c r="AM245" s="200"/>
      <c r="AN245" s="200"/>
      <c r="AO245" s="200"/>
      <c r="AP245" s="200"/>
      <c r="AQ245" s="200"/>
      <c r="AR245" s="200"/>
      <c r="AS245" s="200"/>
      <c r="AT245" s="200"/>
      <c r="AU245" s="200"/>
      <c r="AV245" s="200"/>
      <c r="AW245" s="200"/>
      <c r="AX245" s="200"/>
      <c r="AY245" s="200"/>
      <c r="AZ245" s="200"/>
      <c r="BA245" s="200"/>
      <c r="BB245" s="200"/>
      <c r="BC245" s="200"/>
      <c r="BD245" s="200"/>
      <c r="BE245" s="200"/>
      <c r="BF245" s="200"/>
      <c r="BG245" s="200"/>
      <c r="BH245" s="200"/>
      <c r="BI245" s="200"/>
      <c r="BJ245" s="200"/>
      <c r="BK245" s="200"/>
      <c r="BL245" s="200"/>
      <c r="BM245" s="200"/>
      <c r="BN245" s="200"/>
      <c r="BO245" s="200"/>
      <c r="BP245" s="200"/>
      <c r="BQ245" s="200"/>
      <c r="BR245" s="200"/>
      <c r="BS245" s="200"/>
      <c r="BT245" s="200"/>
      <c r="BU245" s="200"/>
      <c r="BV245" s="200"/>
      <c r="BW245" s="200"/>
      <c r="BX245" s="200"/>
      <c r="BY245" s="200"/>
      <c r="BZ245" s="200"/>
      <c r="CA245" s="200"/>
      <c r="CB245" s="200"/>
      <c r="CC245" s="200"/>
      <c r="CD245" s="200"/>
      <c r="CE245" s="200"/>
      <c r="CF245" s="200"/>
      <c r="CG245" s="200"/>
      <c r="CH245" s="200"/>
      <c r="CI245" s="200"/>
      <c r="CJ245" s="200"/>
      <c r="CK245" s="200"/>
      <c r="CL245" s="200"/>
      <c r="CM245" s="200"/>
      <c r="CN245" s="200"/>
      <c r="CO245" s="200"/>
      <c r="CP245" s="200"/>
      <c r="CQ245" s="200"/>
      <c r="CR245" s="200"/>
      <c r="CS245" s="200"/>
      <c r="CT245" s="200"/>
      <c r="CU245" s="200"/>
      <c r="CV245" s="200"/>
      <c r="CW245" s="200"/>
      <c r="CX245" s="200"/>
      <c r="CY245" s="200"/>
      <c r="CZ245" s="200"/>
      <c r="DA245" s="200"/>
      <c r="DB245" s="200"/>
      <c r="DC245" s="200"/>
      <c r="DD245" s="200"/>
      <c r="DE245" s="200"/>
      <c r="DF245" s="200"/>
      <c r="DG245" s="200"/>
      <c r="DH245" s="200"/>
      <c r="DI245" s="200"/>
      <c r="DJ245" s="200"/>
      <c r="DK245" s="200"/>
      <c r="DL245" s="200"/>
      <c r="DM245" s="200"/>
      <c r="DN245" s="200"/>
      <c r="DO245" s="200"/>
      <c r="DP245" s="200"/>
      <c r="DQ245" s="200"/>
      <c r="DR245" s="200"/>
      <c r="DS245" s="200"/>
      <c r="DT245" s="200"/>
      <c r="DU245" s="200"/>
      <c r="DV245" s="200"/>
      <c r="DW245" s="200"/>
      <c r="DX245" s="200"/>
      <c r="DY245" s="200"/>
      <c r="DZ245" s="200"/>
      <c r="EA245" s="200"/>
      <c r="EB245" s="200"/>
      <c r="EC245" s="200"/>
      <c r="ED245" s="200"/>
      <c r="EE245" s="200"/>
      <c r="EF245" s="200"/>
      <c r="EG245" s="200"/>
      <c r="EH245" s="200"/>
      <c r="EI245" s="200"/>
      <c r="EJ245" s="200"/>
      <c r="EK245" s="200"/>
      <c r="EL245" s="200"/>
      <c r="EM245" s="200"/>
      <c r="EN245" s="200"/>
      <c r="EO245" s="200"/>
      <c r="EP245" s="200"/>
      <c r="EQ245" s="200"/>
      <c r="ER245" s="200"/>
      <c r="ES245" s="200"/>
      <c r="ET245" s="200"/>
      <c r="EU245" s="200"/>
      <c r="EV245" s="200"/>
      <c r="EW245" s="200"/>
      <c r="EX245" s="200"/>
      <c r="EY245" s="200"/>
      <c r="EZ245" s="200"/>
      <c r="FA245" s="200"/>
      <c r="FB245" s="200"/>
      <c r="FC245" s="200"/>
      <c r="FD245" s="200"/>
      <c r="FE245" s="200"/>
      <c r="FF245" s="200"/>
      <c r="FG245" s="200"/>
      <c r="FH245" s="200"/>
      <c r="FI245" s="200"/>
      <c r="FJ245" s="200"/>
      <c r="FK245" s="200"/>
      <c r="FL245" s="200"/>
      <c r="FM245" s="200"/>
      <c r="FN245" s="200"/>
      <c r="FO245" s="200"/>
      <c r="FP245" s="200"/>
      <c r="FQ245" s="200"/>
      <c r="FR245" s="200"/>
      <c r="FS245" s="200"/>
      <c r="FT245" s="200"/>
      <c r="FU245" s="200"/>
      <c r="FV245" s="200"/>
      <c r="FW245" s="200"/>
      <c r="FX245" s="200"/>
      <c r="FY245" s="200"/>
      <c r="FZ245" s="200"/>
      <c r="GA245" s="200"/>
      <c r="GB245" s="200"/>
      <c r="GC245" s="200"/>
      <c r="GD245" s="200"/>
      <c r="GE245" s="200"/>
      <c r="GF245" s="200"/>
      <c r="GG245" s="200"/>
      <c r="GH245" s="200"/>
      <c r="GI245" s="200"/>
      <c r="GJ245" s="200"/>
      <c r="GK245" s="200"/>
      <c r="GL245" s="200"/>
      <c r="GM245" s="200"/>
      <c r="GN245" s="200"/>
      <c r="GO245" s="200"/>
      <c r="GP245" s="200"/>
      <c r="GQ245" s="200"/>
      <c r="GR245" s="200"/>
      <c r="GS245" s="200"/>
      <c r="GT245" s="200"/>
      <c r="GU245" s="200"/>
      <c r="GV245" s="200"/>
      <c r="GW245" s="200"/>
      <c r="GX245" s="200"/>
      <c r="GY245" s="200"/>
      <c r="GZ245" s="200"/>
      <c r="HA245" s="200"/>
      <c r="HB245" s="200"/>
      <c r="HC245" s="200"/>
      <c r="HD245" s="200"/>
      <c r="HE245" s="200"/>
      <c r="HF245" s="200"/>
      <c r="HG245" s="200"/>
      <c r="HH245" s="200"/>
      <c r="HI245" s="200"/>
      <c r="HJ245" s="200"/>
      <c r="HK245" s="200"/>
      <c r="HL245" s="200"/>
      <c r="HM245" s="200"/>
      <c r="HN245" s="200"/>
      <c r="HO245" s="200"/>
      <c r="HP245" s="200"/>
      <c r="HQ245" s="200"/>
      <c r="HR245" s="200"/>
      <c r="HS245" s="200"/>
      <c r="HT245" s="200"/>
      <c r="HU245" s="200"/>
      <c r="HV245" s="200"/>
      <c r="HW245" s="200"/>
      <c r="HX245" s="200"/>
      <c r="HY245" s="200"/>
      <c r="HZ245" s="200"/>
      <c r="IA245" s="200"/>
      <c r="IB245" s="200"/>
      <c r="IC245" s="200"/>
      <c r="ID245" s="200"/>
      <c r="IE245" s="200"/>
      <c r="IF245" s="200"/>
      <c r="IG245" s="200"/>
      <c r="IH245" s="200"/>
      <c r="II245" s="200"/>
      <c r="IJ245" s="200"/>
      <c r="IK245" s="200"/>
      <c r="IL245" s="200"/>
      <c r="IM245" s="200"/>
      <c r="IN245" s="200"/>
      <c r="IO245" s="200"/>
      <c r="IP245" s="200"/>
      <c r="IQ245" s="200"/>
      <c r="IR245" s="200"/>
      <c r="IS245" s="200"/>
      <c r="IT245" s="200"/>
      <c r="IU245" s="200"/>
      <c r="IV245" s="200"/>
      <c r="IW245" s="200"/>
      <c r="IX245" s="200"/>
      <c r="IY245" s="200"/>
      <c r="IZ245" s="200"/>
      <c r="JA245" s="200"/>
    </row>
    <row r="246" spans="1:261" x14ac:dyDescent="0.2">
      <c r="A246" s="180"/>
      <c r="B246" s="181" t="s">
        <v>336</v>
      </c>
      <c r="C246" s="181" t="s">
        <v>102</v>
      </c>
      <c r="D246" s="181"/>
      <c r="E246" s="182" t="s">
        <v>309</v>
      </c>
      <c r="F246" s="183" t="s">
        <v>301</v>
      </c>
      <c r="G246" s="182" t="s">
        <v>310</v>
      </c>
      <c r="H246" s="182" t="s">
        <v>288</v>
      </c>
      <c r="I246" s="182" t="s">
        <v>7</v>
      </c>
      <c r="J246" s="181">
        <v>1</v>
      </c>
      <c r="K246" s="184">
        <v>0.25</v>
      </c>
      <c r="L246" s="194"/>
      <c r="M246" s="194"/>
      <c r="N246" s="200"/>
      <c r="O246" s="194">
        <v>92.25</v>
      </c>
      <c r="P246" s="203">
        <f t="shared" si="3"/>
        <v>23.0625</v>
      </c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  <c r="AA246" s="200"/>
      <c r="AB246" s="200"/>
      <c r="AC246" s="200"/>
      <c r="AD246" s="200"/>
      <c r="AE246" s="200"/>
      <c r="AF246" s="200"/>
      <c r="AG246" s="200"/>
      <c r="AH246" s="200"/>
      <c r="AI246" s="200"/>
      <c r="AJ246" s="200"/>
      <c r="AK246" s="200"/>
      <c r="AL246" s="200"/>
      <c r="AM246" s="200"/>
      <c r="AN246" s="200"/>
      <c r="AO246" s="200"/>
      <c r="AP246" s="200"/>
      <c r="AQ246" s="200"/>
      <c r="AR246" s="200"/>
      <c r="AS246" s="200"/>
      <c r="AT246" s="200"/>
      <c r="AU246" s="200"/>
      <c r="AV246" s="200"/>
      <c r="AW246" s="200"/>
      <c r="AX246" s="200"/>
      <c r="AY246" s="200"/>
      <c r="AZ246" s="200"/>
      <c r="BA246" s="200"/>
      <c r="BB246" s="200"/>
      <c r="BC246" s="200"/>
      <c r="BD246" s="200"/>
      <c r="BE246" s="200"/>
      <c r="BF246" s="200"/>
      <c r="BG246" s="200"/>
      <c r="BH246" s="200"/>
      <c r="BI246" s="200"/>
      <c r="BJ246" s="200"/>
      <c r="BK246" s="200"/>
      <c r="BL246" s="200"/>
      <c r="BM246" s="200"/>
      <c r="BN246" s="200"/>
      <c r="BO246" s="200"/>
      <c r="BP246" s="200"/>
      <c r="BQ246" s="200"/>
      <c r="BR246" s="200"/>
      <c r="BS246" s="200"/>
      <c r="BT246" s="200"/>
      <c r="BU246" s="200"/>
      <c r="BV246" s="200"/>
      <c r="BW246" s="200"/>
      <c r="BX246" s="200"/>
      <c r="BY246" s="200"/>
      <c r="BZ246" s="200"/>
      <c r="CA246" s="200"/>
      <c r="CB246" s="200"/>
      <c r="CC246" s="200"/>
      <c r="CD246" s="200"/>
      <c r="CE246" s="200"/>
      <c r="CF246" s="200"/>
      <c r="CG246" s="200"/>
      <c r="CH246" s="200"/>
      <c r="CI246" s="200"/>
      <c r="CJ246" s="200"/>
      <c r="CK246" s="200"/>
      <c r="CL246" s="200"/>
      <c r="CM246" s="200"/>
      <c r="CN246" s="200"/>
      <c r="CO246" s="200"/>
      <c r="CP246" s="200"/>
      <c r="CQ246" s="200"/>
      <c r="CR246" s="200"/>
      <c r="CS246" s="200"/>
      <c r="CT246" s="200"/>
      <c r="CU246" s="200"/>
      <c r="CV246" s="200"/>
      <c r="CW246" s="200"/>
      <c r="CX246" s="200"/>
      <c r="CY246" s="200"/>
      <c r="CZ246" s="200"/>
      <c r="DA246" s="200"/>
      <c r="DB246" s="200"/>
      <c r="DC246" s="200"/>
      <c r="DD246" s="200"/>
      <c r="DE246" s="200"/>
      <c r="DF246" s="200"/>
      <c r="DG246" s="200"/>
      <c r="DH246" s="200"/>
      <c r="DI246" s="200"/>
      <c r="DJ246" s="200"/>
      <c r="DK246" s="200"/>
      <c r="DL246" s="200"/>
      <c r="DM246" s="200"/>
      <c r="DN246" s="200"/>
      <c r="DO246" s="200"/>
      <c r="DP246" s="200"/>
      <c r="DQ246" s="200"/>
      <c r="DR246" s="200"/>
      <c r="DS246" s="200"/>
      <c r="DT246" s="200"/>
      <c r="DU246" s="200"/>
      <c r="DV246" s="200"/>
      <c r="DW246" s="200"/>
      <c r="DX246" s="200"/>
      <c r="DY246" s="200"/>
      <c r="DZ246" s="200"/>
      <c r="EA246" s="200"/>
      <c r="EB246" s="200"/>
      <c r="EC246" s="200"/>
      <c r="ED246" s="200"/>
      <c r="EE246" s="200"/>
      <c r="EF246" s="200"/>
      <c r="EG246" s="200"/>
      <c r="EH246" s="200"/>
      <c r="EI246" s="200"/>
      <c r="EJ246" s="200"/>
      <c r="EK246" s="200"/>
      <c r="EL246" s="200"/>
      <c r="EM246" s="200"/>
      <c r="EN246" s="200"/>
      <c r="EO246" s="200"/>
      <c r="EP246" s="200"/>
      <c r="EQ246" s="200"/>
      <c r="ER246" s="200"/>
      <c r="ES246" s="200"/>
      <c r="ET246" s="200"/>
      <c r="EU246" s="200"/>
      <c r="EV246" s="200"/>
      <c r="EW246" s="200"/>
      <c r="EX246" s="200"/>
      <c r="EY246" s="200"/>
      <c r="EZ246" s="200"/>
      <c r="FA246" s="200"/>
      <c r="FB246" s="200"/>
      <c r="FC246" s="200"/>
      <c r="FD246" s="200"/>
      <c r="FE246" s="200"/>
      <c r="FF246" s="200"/>
      <c r="FG246" s="200"/>
      <c r="FH246" s="200"/>
      <c r="FI246" s="200"/>
      <c r="FJ246" s="200"/>
      <c r="FK246" s="200"/>
      <c r="FL246" s="200"/>
      <c r="FM246" s="200"/>
      <c r="FN246" s="200"/>
      <c r="FO246" s="200"/>
      <c r="FP246" s="200"/>
      <c r="FQ246" s="200"/>
      <c r="FR246" s="200"/>
      <c r="FS246" s="200"/>
      <c r="FT246" s="200"/>
      <c r="FU246" s="200"/>
      <c r="FV246" s="200"/>
      <c r="FW246" s="200"/>
      <c r="FX246" s="200"/>
      <c r="FY246" s="200"/>
      <c r="FZ246" s="200"/>
      <c r="GA246" s="200"/>
      <c r="GB246" s="200"/>
      <c r="GC246" s="200"/>
      <c r="GD246" s="200"/>
      <c r="GE246" s="200"/>
      <c r="GF246" s="200"/>
      <c r="GG246" s="200"/>
      <c r="GH246" s="200"/>
      <c r="GI246" s="200"/>
      <c r="GJ246" s="200"/>
      <c r="GK246" s="200"/>
      <c r="GL246" s="200"/>
      <c r="GM246" s="200"/>
      <c r="GN246" s="200"/>
      <c r="GO246" s="200"/>
      <c r="GP246" s="200"/>
      <c r="GQ246" s="200"/>
      <c r="GR246" s="200"/>
      <c r="GS246" s="200"/>
      <c r="GT246" s="200"/>
      <c r="GU246" s="200"/>
      <c r="GV246" s="200"/>
      <c r="GW246" s="200"/>
      <c r="GX246" s="200"/>
      <c r="GY246" s="200"/>
      <c r="GZ246" s="200"/>
      <c r="HA246" s="200"/>
      <c r="HB246" s="200"/>
      <c r="HC246" s="200"/>
      <c r="HD246" s="200"/>
      <c r="HE246" s="200"/>
      <c r="HF246" s="200"/>
      <c r="HG246" s="200"/>
      <c r="HH246" s="200"/>
      <c r="HI246" s="200"/>
      <c r="HJ246" s="200"/>
      <c r="HK246" s="200"/>
      <c r="HL246" s="200"/>
      <c r="HM246" s="200"/>
      <c r="HN246" s="200"/>
      <c r="HO246" s="200"/>
      <c r="HP246" s="200"/>
      <c r="HQ246" s="200"/>
      <c r="HR246" s="200"/>
      <c r="HS246" s="200"/>
      <c r="HT246" s="200"/>
      <c r="HU246" s="200"/>
      <c r="HV246" s="200"/>
      <c r="HW246" s="200"/>
      <c r="HX246" s="200"/>
      <c r="HY246" s="200"/>
      <c r="HZ246" s="200"/>
      <c r="IA246" s="200"/>
      <c r="IB246" s="200"/>
      <c r="IC246" s="200"/>
      <c r="ID246" s="200"/>
      <c r="IE246" s="200"/>
      <c r="IF246" s="200"/>
      <c r="IG246" s="200"/>
      <c r="IH246" s="200"/>
      <c r="II246" s="200"/>
      <c r="IJ246" s="200"/>
      <c r="IK246" s="200"/>
      <c r="IL246" s="200"/>
      <c r="IM246" s="200"/>
      <c r="IN246" s="200"/>
      <c r="IO246" s="200"/>
      <c r="IP246" s="200"/>
      <c r="IQ246" s="200"/>
      <c r="IR246" s="200"/>
      <c r="IS246" s="200"/>
      <c r="IT246" s="200"/>
      <c r="IU246" s="200"/>
      <c r="IV246" s="200"/>
      <c r="IW246" s="200"/>
      <c r="IX246" s="200"/>
      <c r="IY246" s="200"/>
      <c r="IZ246" s="200"/>
      <c r="JA246" s="200"/>
    </row>
    <row r="247" spans="1:261" x14ac:dyDescent="0.2">
      <c r="A247" s="180"/>
      <c r="B247" s="181" t="s">
        <v>336</v>
      </c>
      <c r="C247" s="181" t="s">
        <v>10</v>
      </c>
      <c r="D247" s="181"/>
      <c r="E247" s="182" t="s">
        <v>311</v>
      </c>
      <c r="F247" s="183" t="s">
        <v>301</v>
      </c>
      <c r="G247" s="182">
        <v>55686</v>
      </c>
      <c r="H247" s="182" t="s">
        <v>288</v>
      </c>
      <c r="I247" s="182" t="s">
        <v>7</v>
      </c>
      <c r="J247" s="181">
        <v>6</v>
      </c>
      <c r="K247" s="184">
        <v>2.4</v>
      </c>
      <c r="L247" s="194"/>
      <c r="M247" s="194"/>
      <c r="N247" s="200"/>
      <c r="O247" s="194">
        <v>92.25</v>
      </c>
      <c r="P247" s="203">
        <f t="shared" si="3"/>
        <v>221.4</v>
      </c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  <c r="AA247" s="200"/>
      <c r="AB247" s="200"/>
      <c r="AC247" s="200"/>
      <c r="AD247" s="200"/>
      <c r="AE247" s="200"/>
      <c r="AF247" s="200"/>
      <c r="AG247" s="200"/>
      <c r="AH247" s="200"/>
      <c r="AI247" s="200"/>
      <c r="AJ247" s="200"/>
      <c r="AK247" s="200"/>
      <c r="AL247" s="200"/>
      <c r="AM247" s="200"/>
      <c r="AN247" s="200"/>
      <c r="AO247" s="200"/>
      <c r="AP247" s="200"/>
      <c r="AQ247" s="200"/>
      <c r="AR247" s="200"/>
      <c r="AS247" s="200"/>
      <c r="AT247" s="200"/>
      <c r="AU247" s="200"/>
      <c r="AV247" s="200"/>
      <c r="AW247" s="200"/>
      <c r="AX247" s="200"/>
      <c r="AY247" s="200"/>
      <c r="AZ247" s="200"/>
      <c r="BA247" s="200"/>
      <c r="BB247" s="200"/>
      <c r="BC247" s="200"/>
      <c r="BD247" s="200"/>
      <c r="BE247" s="200"/>
      <c r="BF247" s="200"/>
      <c r="BG247" s="200"/>
      <c r="BH247" s="200"/>
      <c r="BI247" s="200"/>
      <c r="BJ247" s="200"/>
      <c r="BK247" s="200"/>
      <c r="BL247" s="200"/>
      <c r="BM247" s="200"/>
      <c r="BN247" s="200"/>
      <c r="BO247" s="200"/>
      <c r="BP247" s="200"/>
      <c r="BQ247" s="200"/>
      <c r="BR247" s="200"/>
      <c r="BS247" s="200"/>
      <c r="BT247" s="200"/>
      <c r="BU247" s="200"/>
      <c r="BV247" s="200"/>
      <c r="BW247" s="200"/>
      <c r="BX247" s="200"/>
      <c r="BY247" s="200"/>
      <c r="BZ247" s="200"/>
      <c r="CA247" s="200"/>
      <c r="CB247" s="200"/>
      <c r="CC247" s="200"/>
      <c r="CD247" s="200"/>
      <c r="CE247" s="200"/>
      <c r="CF247" s="200"/>
      <c r="CG247" s="200"/>
      <c r="CH247" s="200"/>
      <c r="CI247" s="200"/>
      <c r="CJ247" s="200"/>
      <c r="CK247" s="200"/>
      <c r="CL247" s="200"/>
      <c r="CM247" s="200"/>
      <c r="CN247" s="200"/>
      <c r="CO247" s="200"/>
      <c r="CP247" s="200"/>
      <c r="CQ247" s="200"/>
      <c r="CR247" s="200"/>
      <c r="CS247" s="200"/>
      <c r="CT247" s="200"/>
      <c r="CU247" s="200"/>
      <c r="CV247" s="200"/>
      <c r="CW247" s="200"/>
      <c r="CX247" s="200"/>
      <c r="CY247" s="200"/>
      <c r="CZ247" s="200"/>
      <c r="DA247" s="200"/>
      <c r="DB247" s="200"/>
      <c r="DC247" s="200"/>
      <c r="DD247" s="200"/>
      <c r="DE247" s="200"/>
      <c r="DF247" s="200"/>
      <c r="DG247" s="200"/>
      <c r="DH247" s="200"/>
      <c r="DI247" s="200"/>
      <c r="DJ247" s="200"/>
      <c r="DK247" s="200"/>
      <c r="DL247" s="200"/>
      <c r="DM247" s="200"/>
      <c r="DN247" s="200"/>
      <c r="DO247" s="200"/>
      <c r="DP247" s="200"/>
      <c r="DQ247" s="200"/>
      <c r="DR247" s="200"/>
      <c r="DS247" s="200"/>
      <c r="DT247" s="200"/>
      <c r="DU247" s="200"/>
      <c r="DV247" s="200"/>
      <c r="DW247" s="200"/>
      <c r="DX247" s="200"/>
      <c r="DY247" s="200"/>
      <c r="DZ247" s="200"/>
      <c r="EA247" s="200"/>
      <c r="EB247" s="200"/>
      <c r="EC247" s="200"/>
      <c r="ED247" s="200"/>
      <c r="EE247" s="200"/>
      <c r="EF247" s="200"/>
      <c r="EG247" s="200"/>
      <c r="EH247" s="200"/>
      <c r="EI247" s="200"/>
      <c r="EJ247" s="200"/>
      <c r="EK247" s="200"/>
      <c r="EL247" s="200"/>
      <c r="EM247" s="200"/>
      <c r="EN247" s="200"/>
      <c r="EO247" s="200"/>
      <c r="EP247" s="200"/>
      <c r="EQ247" s="200"/>
      <c r="ER247" s="200"/>
      <c r="ES247" s="200"/>
      <c r="ET247" s="200"/>
      <c r="EU247" s="200"/>
      <c r="EV247" s="200"/>
      <c r="EW247" s="200"/>
      <c r="EX247" s="200"/>
      <c r="EY247" s="200"/>
      <c r="EZ247" s="200"/>
      <c r="FA247" s="200"/>
      <c r="FB247" s="200"/>
      <c r="FC247" s="200"/>
      <c r="FD247" s="200"/>
      <c r="FE247" s="200"/>
      <c r="FF247" s="200"/>
      <c r="FG247" s="200"/>
      <c r="FH247" s="200"/>
      <c r="FI247" s="200"/>
      <c r="FJ247" s="200"/>
      <c r="FK247" s="200"/>
      <c r="FL247" s="200"/>
      <c r="FM247" s="200"/>
      <c r="FN247" s="200"/>
      <c r="FO247" s="200"/>
      <c r="FP247" s="200"/>
      <c r="FQ247" s="200"/>
      <c r="FR247" s="200"/>
      <c r="FS247" s="200"/>
      <c r="FT247" s="200"/>
      <c r="FU247" s="200"/>
      <c r="FV247" s="200"/>
      <c r="FW247" s="200"/>
      <c r="FX247" s="200"/>
      <c r="FY247" s="200"/>
      <c r="FZ247" s="200"/>
      <c r="GA247" s="200"/>
      <c r="GB247" s="200"/>
      <c r="GC247" s="200"/>
      <c r="GD247" s="200"/>
      <c r="GE247" s="200"/>
      <c r="GF247" s="200"/>
      <c r="GG247" s="200"/>
      <c r="GH247" s="200"/>
      <c r="GI247" s="200"/>
      <c r="GJ247" s="200"/>
      <c r="GK247" s="200"/>
      <c r="GL247" s="200"/>
      <c r="GM247" s="200"/>
      <c r="GN247" s="200"/>
      <c r="GO247" s="200"/>
      <c r="GP247" s="200"/>
      <c r="GQ247" s="200"/>
      <c r="GR247" s="200"/>
      <c r="GS247" s="200"/>
      <c r="GT247" s="200"/>
      <c r="GU247" s="200"/>
      <c r="GV247" s="200"/>
      <c r="GW247" s="200"/>
      <c r="GX247" s="200"/>
      <c r="GY247" s="200"/>
      <c r="GZ247" s="200"/>
      <c r="HA247" s="200"/>
      <c r="HB247" s="200"/>
      <c r="HC247" s="200"/>
      <c r="HD247" s="200"/>
      <c r="HE247" s="200"/>
      <c r="HF247" s="200"/>
      <c r="HG247" s="200"/>
      <c r="HH247" s="200"/>
      <c r="HI247" s="200"/>
      <c r="HJ247" s="200"/>
      <c r="HK247" s="200"/>
      <c r="HL247" s="200"/>
      <c r="HM247" s="200"/>
      <c r="HN247" s="200"/>
      <c r="HO247" s="200"/>
      <c r="HP247" s="200"/>
      <c r="HQ247" s="200"/>
      <c r="HR247" s="200"/>
      <c r="HS247" s="200"/>
      <c r="HT247" s="200"/>
      <c r="HU247" s="200"/>
      <c r="HV247" s="200"/>
      <c r="HW247" s="200"/>
      <c r="HX247" s="200"/>
      <c r="HY247" s="200"/>
      <c r="HZ247" s="200"/>
      <c r="IA247" s="200"/>
      <c r="IB247" s="200"/>
      <c r="IC247" s="200"/>
      <c r="ID247" s="200"/>
      <c r="IE247" s="200"/>
      <c r="IF247" s="200"/>
      <c r="IG247" s="200"/>
      <c r="IH247" s="200"/>
      <c r="II247" s="200"/>
      <c r="IJ247" s="200"/>
      <c r="IK247" s="200"/>
      <c r="IL247" s="200"/>
      <c r="IM247" s="200"/>
      <c r="IN247" s="200"/>
      <c r="IO247" s="200"/>
      <c r="IP247" s="200"/>
      <c r="IQ247" s="200"/>
      <c r="IR247" s="200"/>
      <c r="IS247" s="200"/>
      <c r="IT247" s="200"/>
      <c r="IU247" s="200"/>
      <c r="IV247" s="200"/>
      <c r="IW247" s="200"/>
      <c r="IX247" s="200"/>
      <c r="IY247" s="200"/>
      <c r="IZ247" s="200"/>
      <c r="JA247" s="200"/>
    </row>
    <row r="248" spans="1:261" x14ac:dyDescent="0.2">
      <c r="A248" s="180"/>
      <c r="B248" s="181" t="s">
        <v>336</v>
      </c>
      <c r="C248" s="181" t="s">
        <v>312</v>
      </c>
      <c r="D248" s="181"/>
      <c r="E248" s="182" t="s">
        <v>299</v>
      </c>
      <c r="F248" s="183" t="s">
        <v>301</v>
      </c>
      <c r="G248" s="182">
        <v>51377</v>
      </c>
      <c r="H248" s="182" t="s">
        <v>288</v>
      </c>
      <c r="I248" s="182" t="s">
        <v>7</v>
      </c>
      <c r="J248" s="181">
        <v>1</v>
      </c>
      <c r="K248" s="184">
        <v>0.15</v>
      </c>
      <c r="L248" s="194"/>
      <c r="M248" s="194"/>
      <c r="N248" s="200"/>
      <c r="O248" s="194">
        <v>92.25</v>
      </c>
      <c r="P248" s="203">
        <f t="shared" si="3"/>
        <v>13.8375</v>
      </c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  <c r="AA248" s="200"/>
      <c r="AB248" s="200"/>
      <c r="AC248" s="200"/>
      <c r="AD248" s="200"/>
      <c r="AE248" s="200"/>
      <c r="AF248" s="200"/>
      <c r="AG248" s="200"/>
      <c r="AH248" s="200"/>
      <c r="AI248" s="200"/>
      <c r="AJ248" s="200"/>
      <c r="AK248" s="200"/>
      <c r="AL248" s="200"/>
      <c r="AM248" s="200"/>
      <c r="AN248" s="200"/>
      <c r="AO248" s="200"/>
      <c r="AP248" s="200"/>
      <c r="AQ248" s="200"/>
      <c r="AR248" s="200"/>
      <c r="AS248" s="200"/>
      <c r="AT248" s="200"/>
      <c r="AU248" s="200"/>
      <c r="AV248" s="200"/>
      <c r="AW248" s="200"/>
      <c r="AX248" s="200"/>
      <c r="AY248" s="200"/>
      <c r="AZ248" s="200"/>
      <c r="BA248" s="200"/>
      <c r="BB248" s="200"/>
      <c r="BC248" s="200"/>
      <c r="BD248" s="200"/>
      <c r="BE248" s="200"/>
      <c r="BF248" s="200"/>
      <c r="BG248" s="200"/>
      <c r="BH248" s="200"/>
      <c r="BI248" s="200"/>
      <c r="BJ248" s="200"/>
      <c r="BK248" s="200"/>
      <c r="BL248" s="200"/>
      <c r="BM248" s="200"/>
      <c r="BN248" s="200"/>
      <c r="BO248" s="200"/>
      <c r="BP248" s="200"/>
      <c r="BQ248" s="200"/>
      <c r="BR248" s="200"/>
      <c r="BS248" s="200"/>
      <c r="BT248" s="200"/>
      <c r="BU248" s="200"/>
      <c r="BV248" s="200"/>
      <c r="BW248" s="200"/>
      <c r="BX248" s="200"/>
      <c r="BY248" s="200"/>
      <c r="BZ248" s="200"/>
      <c r="CA248" s="200"/>
      <c r="CB248" s="200"/>
      <c r="CC248" s="200"/>
      <c r="CD248" s="200"/>
      <c r="CE248" s="200"/>
      <c r="CF248" s="200"/>
      <c r="CG248" s="200"/>
      <c r="CH248" s="200"/>
      <c r="CI248" s="200"/>
      <c r="CJ248" s="200"/>
      <c r="CK248" s="200"/>
      <c r="CL248" s="200"/>
      <c r="CM248" s="200"/>
      <c r="CN248" s="200"/>
      <c r="CO248" s="200"/>
      <c r="CP248" s="200"/>
      <c r="CQ248" s="200"/>
      <c r="CR248" s="200"/>
      <c r="CS248" s="200"/>
      <c r="CT248" s="200"/>
      <c r="CU248" s="200"/>
      <c r="CV248" s="200"/>
      <c r="CW248" s="200"/>
      <c r="CX248" s="200"/>
      <c r="CY248" s="200"/>
      <c r="CZ248" s="200"/>
      <c r="DA248" s="200"/>
      <c r="DB248" s="200"/>
      <c r="DC248" s="200"/>
      <c r="DD248" s="200"/>
      <c r="DE248" s="200"/>
      <c r="DF248" s="200"/>
      <c r="DG248" s="200"/>
      <c r="DH248" s="200"/>
      <c r="DI248" s="200"/>
      <c r="DJ248" s="200"/>
      <c r="DK248" s="200"/>
      <c r="DL248" s="200"/>
      <c r="DM248" s="200"/>
      <c r="DN248" s="200"/>
      <c r="DO248" s="200"/>
      <c r="DP248" s="200"/>
      <c r="DQ248" s="200"/>
      <c r="DR248" s="200"/>
      <c r="DS248" s="200"/>
      <c r="DT248" s="200"/>
      <c r="DU248" s="200"/>
      <c r="DV248" s="200"/>
      <c r="DW248" s="200"/>
      <c r="DX248" s="200"/>
      <c r="DY248" s="200"/>
      <c r="DZ248" s="200"/>
      <c r="EA248" s="200"/>
      <c r="EB248" s="200"/>
      <c r="EC248" s="200"/>
      <c r="ED248" s="200"/>
      <c r="EE248" s="200"/>
      <c r="EF248" s="200"/>
      <c r="EG248" s="200"/>
      <c r="EH248" s="200"/>
      <c r="EI248" s="200"/>
      <c r="EJ248" s="200"/>
      <c r="EK248" s="200"/>
      <c r="EL248" s="200"/>
      <c r="EM248" s="200"/>
      <c r="EN248" s="200"/>
      <c r="EO248" s="200"/>
      <c r="EP248" s="200"/>
      <c r="EQ248" s="200"/>
      <c r="ER248" s="200"/>
      <c r="ES248" s="200"/>
      <c r="ET248" s="200"/>
      <c r="EU248" s="200"/>
      <c r="EV248" s="200"/>
      <c r="EW248" s="200"/>
      <c r="EX248" s="200"/>
      <c r="EY248" s="200"/>
      <c r="EZ248" s="200"/>
      <c r="FA248" s="200"/>
      <c r="FB248" s="200"/>
      <c r="FC248" s="200"/>
      <c r="FD248" s="200"/>
      <c r="FE248" s="200"/>
      <c r="FF248" s="200"/>
      <c r="FG248" s="200"/>
      <c r="FH248" s="200"/>
      <c r="FI248" s="200"/>
      <c r="FJ248" s="200"/>
      <c r="FK248" s="200"/>
      <c r="FL248" s="200"/>
      <c r="FM248" s="200"/>
      <c r="FN248" s="200"/>
      <c r="FO248" s="200"/>
      <c r="FP248" s="200"/>
      <c r="FQ248" s="200"/>
      <c r="FR248" s="200"/>
      <c r="FS248" s="200"/>
      <c r="FT248" s="200"/>
      <c r="FU248" s="200"/>
      <c r="FV248" s="200"/>
      <c r="FW248" s="200"/>
      <c r="FX248" s="200"/>
      <c r="FY248" s="200"/>
      <c r="FZ248" s="200"/>
      <c r="GA248" s="200"/>
      <c r="GB248" s="200"/>
      <c r="GC248" s="200"/>
      <c r="GD248" s="200"/>
      <c r="GE248" s="200"/>
      <c r="GF248" s="200"/>
      <c r="GG248" s="200"/>
      <c r="GH248" s="200"/>
      <c r="GI248" s="200"/>
      <c r="GJ248" s="200"/>
      <c r="GK248" s="200"/>
      <c r="GL248" s="200"/>
      <c r="GM248" s="200"/>
      <c r="GN248" s="200"/>
      <c r="GO248" s="200"/>
      <c r="GP248" s="200"/>
      <c r="GQ248" s="200"/>
      <c r="GR248" s="200"/>
      <c r="GS248" s="200"/>
      <c r="GT248" s="200"/>
      <c r="GU248" s="200"/>
      <c r="GV248" s="200"/>
      <c r="GW248" s="200"/>
      <c r="GX248" s="200"/>
      <c r="GY248" s="200"/>
      <c r="GZ248" s="200"/>
      <c r="HA248" s="200"/>
      <c r="HB248" s="200"/>
      <c r="HC248" s="200"/>
      <c r="HD248" s="200"/>
      <c r="HE248" s="200"/>
      <c r="HF248" s="200"/>
      <c r="HG248" s="200"/>
      <c r="HH248" s="200"/>
      <c r="HI248" s="200"/>
      <c r="HJ248" s="200"/>
      <c r="HK248" s="200"/>
      <c r="HL248" s="200"/>
      <c r="HM248" s="200"/>
      <c r="HN248" s="200"/>
      <c r="HO248" s="200"/>
      <c r="HP248" s="200"/>
      <c r="HQ248" s="200"/>
      <c r="HR248" s="200"/>
      <c r="HS248" s="200"/>
      <c r="HT248" s="200"/>
      <c r="HU248" s="200"/>
      <c r="HV248" s="200"/>
      <c r="HW248" s="200"/>
      <c r="HX248" s="200"/>
      <c r="HY248" s="200"/>
      <c r="HZ248" s="200"/>
      <c r="IA248" s="200"/>
      <c r="IB248" s="200"/>
      <c r="IC248" s="200"/>
      <c r="ID248" s="200"/>
      <c r="IE248" s="200"/>
      <c r="IF248" s="200"/>
      <c r="IG248" s="200"/>
      <c r="IH248" s="200"/>
      <c r="II248" s="200"/>
      <c r="IJ248" s="200"/>
      <c r="IK248" s="200"/>
      <c r="IL248" s="200"/>
      <c r="IM248" s="200"/>
      <c r="IN248" s="200"/>
      <c r="IO248" s="200"/>
      <c r="IP248" s="200"/>
      <c r="IQ248" s="200"/>
      <c r="IR248" s="200"/>
      <c r="IS248" s="200"/>
      <c r="IT248" s="200"/>
      <c r="IU248" s="200"/>
      <c r="IV248" s="200"/>
      <c r="IW248" s="200"/>
      <c r="IX248" s="200"/>
      <c r="IY248" s="200"/>
      <c r="IZ248" s="200"/>
      <c r="JA248" s="200"/>
    </row>
    <row r="249" spans="1:261" x14ac:dyDescent="0.2">
      <c r="A249" s="180"/>
      <c r="B249" s="181" t="s">
        <v>336</v>
      </c>
      <c r="C249" s="181" t="s">
        <v>130</v>
      </c>
      <c r="D249" s="181"/>
      <c r="E249" s="182" t="s">
        <v>313</v>
      </c>
      <c r="F249" s="183" t="s">
        <v>301</v>
      </c>
      <c r="G249" s="182">
        <v>54142</v>
      </c>
      <c r="H249" s="182" t="s">
        <v>288</v>
      </c>
      <c r="I249" s="182" t="s">
        <v>7</v>
      </c>
      <c r="J249" s="181">
        <v>1</v>
      </c>
      <c r="K249" s="184">
        <v>0.1</v>
      </c>
      <c r="L249" s="194"/>
      <c r="M249" s="194"/>
      <c r="N249" s="200"/>
      <c r="O249" s="194">
        <v>92.25</v>
      </c>
      <c r="P249" s="203">
        <f t="shared" si="3"/>
        <v>9.2249999999999996</v>
      </c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  <c r="AA249" s="200"/>
      <c r="AB249" s="200"/>
      <c r="AC249" s="200"/>
      <c r="AD249" s="200"/>
      <c r="AE249" s="200"/>
      <c r="AF249" s="200"/>
      <c r="AG249" s="200"/>
      <c r="AH249" s="200"/>
      <c r="AI249" s="200"/>
      <c r="AJ249" s="200"/>
      <c r="AK249" s="200"/>
      <c r="AL249" s="200"/>
      <c r="AM249" s="200"/>
      <c r="AN249" s="200"/>
      <c r="AO249" s="200"/>
      <c r="AP249" s="200"/>
      <c r="AQ249" s="200"/>
      <c r="AR249" s="200"/>
      <c r="AS249" s="200"/>
      <c r="AT249" s="200"/>
      <c r="AU249" s="200"/>
      <c r="AV249" s="200"/>
      <c r="AW249" s="200"/>
      <c r="AX249" s="200"/>
      <c r="AY249" s="200"/>
      <c r="AZ249" s="200"/>
      <c r="BA249" s="200"/>
      <c r="BB249" s="200"/>
      <c r="BC249" s="200"/>
      <c r="BD249" s="200"/>
      <c r="BE249" s="200"/>
      <c r="BF249" s="200"/>
      <c r="BG249" s="200"/>
      <c r="BH249" s="200"/>
      <c r="BI249" s="200"/>
      <c r="BJ249" s="200"/>
      <c r="BK249" s="200"/>
      <c r="BL249" s="200"/>
      <c r="BM249" s="200"/>
      <c r="BN249" s="200"/>
      <c r="BO249" s="200"/>
      <c r="BP249" s="200"/>
      <c r="BQ249" s="200"/>
      <c r="BR249" s="200"/>
      <c r="BS249" s="200"/>
      <c r="BT249" s="200"/>
      <c r="BU249" s="200"/>
      <c r="BV249" s="200"/>
      <c r="BW249" s="200"/>
      <c r="BX249" s="200"/>
      <c r="BY249" s="200"/>
      <c r="BZ249" s="200"/>
      <c r="CA249" s="200"/>
      <c r="CB249" s="200"/>
      <c r="CC249" s="200"/>
      <c r="CD249" s="200"/>
      <c r="CE249" s="200"/>
      <c r="CF249" s="200"/>
      <c r="CG249" s="200"/>
      <c r="CH249" s="200"/>
      <c r="CI249" s="200"/>
      <c r="CJ249" s="200"/>
      <c r="CK249" s="200"/>
      <c r="CL249" s="200"/>
      <c r="CM249" s="200"/>
      <c r="CN249" s="200"/>
      <c r="CO249" s="200"/>
      <c r="CP249" s="200"/>
      <c r="CQ249" s="200"/>
      <c r="CR249" s="200"/>
      <c r="CS249" s="200"/>
      <c r="CT249" s="200"/>
      <c r="CU249" s="200"/>
      <c r="CV249" s="200"/>
      <c r="CW249" s="200"/>
      <c r="CX249" s="200"/>
      <c r="CY249" s="200"/>
      <c r="CZ249" s="200"/>
      <c r="DA249" s="200"/>
      <c r="DB249" s="200"/>
      <c r="DC249" s="200"/>
      <c r="DD249" s="200"/>
      <c r="DE249" s="200"/>
      <c r="DF249" s="200"/>
      <c r="DG249" s="200"/>
      <c r="DH249" s="200"/>
      <c r="DI249" s="200"/>
      <c r="DJ249" s="200"/>
      <c r="DK249" s="200"/>
      <c r="DL249" s="200"/>
      <c r="DM249" s="200"/>
      <c r="DN249" s="200"/>
      <c r="DO249" s="200"/>
      <c r="DP249" s="200"/>
      <c r="DQ249" s="200"/>
      <c r="DR249" s="200"/>
      <c r="DS249" s="200"/>
      <c r="DT249" s="200"/>
      <c r="DU249" s="200"/>
      <c r="DV249" s="200"/>
      <c r="DW249" s="200"/>
      <c r="DX249" s="200"/>
      <c r="DY249" s="200"/>
      <c r="DZ249" s="200"/>
      <c r="EA249" s="200"/>
      <c r="EB249" s="200"/>
      <c r="EC249" s="200"/>
      <c r="ED249" s="200"/>
      <c r="EE249" s="200"/>
      <c r="EF249" s="200"/>
      <c r="EG249" s="200"/>
      <c r="EH249" s="200"/>
      <c r="EI249" s="200"/>
      <c r="EJ249" s="200"/>
      <c r="EK249" s="200"/>
      <c r="EL249" s="200"/>
      <c r="EM249" s="200"/>
      <c r="EN249" s="200"/>
      <c r="EO249" s="200"/>
      <c r="EP249" s="200"/>
      <c r="EQ249" s="200"/>
      <c r="ER249" s="200"/>
      <c r="ES249" s="200"/>
      <c r="ET249" s="200"/>
      <c r="EU249" s="200"/>
      <c r="EV249" s="200"/>
      <c r="EW249" s="200"/>
      <c r="EX249" s="200"/>
      <c r="EY249" s="200"/>
      <c r="EZ249" s="200"/>
      <c r="FA249" s="200"/>
      <c r="FB249" s="200"/>
      <c r="FC249" s="200"/>
      <c r="FD249" s="200"/>
      <c r="FE249" s="200"/>
      <c r="FF249" s="200"/>
      <c r="FG249" s="200"/>
      <c r="FH249" s="200"/>
      <c r="FI249" s="200"/>
      <c r="FJ249" s="200"/>
      <c r="FK249" s="200"/>
      <c r="FL249" s="200"/>
      <c r="FM249" s="200"/>
      <c r="FN249" s="200"/>
      <c r="FO249" s="200"/>
      <c r="FP249" s="200"/>
      <c r="FQ249" s="200"/>
      <c r="FR249" s="200"/>
      <c r="FS249" s="200"/>
      <c r="FT249" s="200"/>
      <c r="FU249" s="200"/>
      <c r="FV249" s="200"/>
      <c r="FW249" s="200"/>
      <c r="FX249" s="200"/>
      <c r="FY249" s="200"/>
      <c r="FZ249" s="200"/>
      <c r="GA249" s="200"/>
      <c r="GB249" s="200"/>
      <c r="GC249" s="200"/>
      <c r="GD249" s="200"/>
      <c r="GE249" s="200"/>
      <c r="GF249" s="200"/>
      <c r="GG249" s="200"/>
      <c r="GH249" s="200"/>
      <c r="GI249" s="200"/>
      <c r="GJ249" s="200"/>
      <c r="GK249" s="200"/>
      <c r="GL249" s="200"/>
      <c r="GM249" s="200"/>
      <c r="GN249" s="200"/>
      <c r="GO249" s="200"/>
      <c r="GP249" s="200"/>
      <c r="GQ249" s="200"/>
      <c r="GR249" s="200"/>
      <c r="GS249" s="200"/>
      <c r="GT249" s="200"/>
      <c r="GU249" s="200"/>
      <c r="GV249" s="200"/>
      <c r="GW249" s="200"/>
      <c r="GX249" s="200"/>
      <c r="GY249" s="200"/>
      <c r="GZ249" s="200"/>
      <c r="HA249" s="200"/>
      <c r="HB249" s="200"/>
      <c r="HC249" s="200"/>
      <c r="HD249" s="200"/>
      <c r="HE249" s="200"/>
      <c r="HF249" s="200"/>
      <c r="HG249" s="200"/>
      <c r="HH249" s="200"/>
      <c r="HI249" s="200"/>
      <c r="HJ249" s="200"/>
      <c r="HK249" s="200"/>
      <c r="HL249" s="200"/>
      <c r="HM249" s="200"/>
      <c r="HN249" s="200"/>
      <c r="HO249" s="200"/>
      <c r="HP249" s="200"/>
      <c r="HQ249" s="200"/>
      <c r="HR249" s="200"/>
      <c r="HS249" s="200"/>
      <c r="HT249" s="200"/>
      <c r="HU249" s="200"/>
      <c r="HV249" s="200"/>
      <c r="HW249" s="200"/>
      <c r="HX249" s="200"/>
      <c r="HY249" s="200"/>
      <c r="HZ249" s="200"/>
      <c r="IA249" s="200"/>
      <c r="IB249" s="200"/>
      <c r="IC249" s="200"/>
      <c r="ID249" s="200"/>
      <c r="IE249" s="200"/>
      <c r="IF249" s="200"/>
      <c r="IG249" s="200"/>
      <c r="IH249" s="200"/>
      <c r="II249" s="200"/>
      <c r="IJ249" s="200"/>
      <c r="IK249" s="200"/>
      <c r="IL249" s="200"/>
      <c r="IM249" s="200"/>
      <c r="IN249" s="200"/>
      <c r="IO249" s="200"/>
      <c r="IP249" s="200"/>
      <c r="IQ249" s="200"/>
      <c r="IR249" s="200"/>
      <c r="IS249" s="200"/>
      <c r="IT249" s="200"/>
      <c r="IU249" s="200"/>
      <c r="IV249" s="200"/>
      <c r="IW249" s="200"/>
      <c r="IX249" s="200"/>
      <c r="IY249" s="200"/>
      <c r="IZ249" s="200"/>
      <c r="JA249" s="200"/>
    </row>
    <row r="250" spans="1:261" x14ac:dyDescent="0.2">
      <c r="A250" s="180"/>
      <c r="B250" s="181" t="s">
        <v>336</v>
      </c>
      <c r="C250" s="181" t="s">
        <v>241</v>
      </c>
      <c r="D250" s="181"/>
      <c r="E250" s="182" t="s">
        <v>444</v>
      </c>
      <c r="F250" s="183" t="s">
        <v>301</v>
      </c>
      <c r="G250" s="182">
        <v>54364</v>
      </c>
      <c r="H250" s="182" t="s">
        <v>288</v>
      </c>
      <c r="I250" s="182" t="s">
        <v>7</v>
      </c>
      <c r="J250" s="181">
        <v>1</v>
      </c>
      <c r="K250" s="184">
        <v>0.1</v>
      </c>
      <c r="L250" s="194"/>
      <c r="M250" s="194"/>
      <c r="N250" s="200"/>
      <c r="O250" s="194">
        <v>92.25</v>
      </c>
      <c r="P250" s="203">
        <f t="shared" si="3"/>
        <v>9.2249999999999996</v>
      </c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  <c r="AA250" s="200"/>
      <c r="AB250" s="200"/>
      <c r="AC250" s="200"/>
      <c r="AD250" s="200"/>
      <c r="AE250" s="200"/>
      <c r="AF250" s="200"/>
      <c r="AG250" s="200"/>
      <c r="AH250" s="200"/>
      <c r="AI250" s="200"/>
      <c r="AJ250" s="200"/>
      <c r="AK250" s="200"/>
      <c r="AL250" s="200"/>
      <c r="AM250" s="200"/>
      <c r="AN250" s="200"/>
      <c r="AO250" s="200"/>
      <c r="AP250" s="200"/>
      <c r="AQ250" s="200"/>
      <c r="AR250" s="200"/>
      <c r="AS250" s="200"/>
      <c r="AT250" s="200"/>
      <c r="AU250" s="200"/>
      <c r="AV250" s="200"/>
      <c r="AW250" s="200"/>
      <c r="AX250" s="200"/>
      <c r="AY250" s="200"/>
      <c r="AZ250" s="200"/>
      <c r="BA250" s="200"/>
      <c r="BB250" s="200"/>
      <c r="BC250" s="200"/>
      <c r="BD250" s="200"/>
      <c r="BE250" s="200"/>
      <c r="BF250" s="200"/>
      <c r="BG250" s="200"/>
      <c r="BH250" s="200"/>
      <c r="BI250" s="200"/>
      <c r="BJ250" s="200"/>
      <c r="BK250" s="200"/>
      <c r="BL250" s="200"/>
      <c r="BM250" s="200"/>
      <c r="BN250" s="200"/>
      <c r="BO250" s="200"/>
      <c r="BP250" s="200"/>
      <c r="BQ250" s="200"/>
      <c r="BR250" s="200"/>
      <c r="BS250" s="200"/>
      <c r="BT250" s="200"/>
      <c r="BU250" s="200"/>
      <c r="BV250" s="200"/>
      <c r="BW250" s="200"/>
      <c r="BX250" s="200"/>
      <c r="BY250" s="200"/>
      <c r="BZ250" s="200"/>
      <c r="CA250" s="200"/>
      <c r="CB250" s="200"/>
      <c r="CC250" s="200"/>
      <c r="CD250" s="200"/>
      <c r="CE250" s="200"/>
      <c r="CF250" s="200"/>
      <c r="CG250" s="200"/>
      <c r="CH250" s="200"/>
      <c r="CI250" s="200"/>
      <c r="CJ250" s="200"/>
      <c r="CK250" s="200"/>
      <c r="CL250" s="200"/>
      <c r="CM250" s="200"/>
      <c r="CN250" s="200"/>
      <c r="CO250" s="200"/>
      <c r="CP250" s="200"/>
      <c r="CQ250" s="200"/>
      <c r="CR250" s="200"/>
      <c r="CS250" s="200"/>
      <c r="CT250" s="200"/>
      <c r="CU250" s="200"/>
      <c r="CV250" s="200"/>
      <c r="CW250" s="200"/>
      <c r="CX250" s="200"/>
      <c r="CY250" s="200"/>
      <c r="CZ250" s="200"/>
      <c r="DA250" s="200"/>
      <c r="DB250" s="200"/>
      <c r="DC250" s="200"/>
      <c r="DD250" s="200"/>
      <c r="DE250" s="200"/>
      <c r="DF250" s="200"/>
      <c r="DG250" s="200"/>
      <c r="DH250" s="200"/>
      <c r="DI250" s="200"/>
      <c r="DJ250" s="200"/>
      <c r="DK250" s="200"/>
      <c r="DL250" s="200"/>
      <c r="DM250" s="200"/>
      <c r="DN250" s="200"/>
      <c r="DO250" s="200"/>
      <c r="DP250" s="200"/>
      <c r="DQ250" s="200"/>
      <c r="DR250" s="200"/>
      <c r="DS250" s="200"/>
      <c r="DT250" s="200"/>
      <c r="DU250" s="200"/>
      <c r="DV250" s="200"/>
      <c r="DW250" s="200"/>
      <c r="DX250" s="200"/>
      <c r="DY250" s="200"/>
      <c r="DZ250" s="200"/>
      <c r="EA250" s="200"/>
      <c r="EB250" s="200"/>
      <c r="EC250" s="200"/>
      <c r="ED250" s="200"/>
      <c r="EE250" s="200"/>
      <c r="EF250" s="200"/>
      <c r="EG250" s="200"/>
      <c r="EH250" s="200"/>
      <c r="EI250" s="200"/>
      <c r="EJ250" s="200"/>
      <c r="EK250" s="200"/>
      <c r="EL250" s="200"/>
      <c r="EM250" s="200"/>
      <c r="EN250" s="200"/>
      <c r="EO250" s="200"/>
      <c r="EP250" s="200"/>
      <c r="EQ250" s="200"/>
      <c r="ER250" s="200"/>
      <c r="ES250" s="200"/>
      <c r="ET250" s="200"/>
      <c r="EU250" s="200"/>
      <c r="EV250" s="200"/>
      <c r="EW250" s="200"/>
      <c r="EX250" s="200"/>
      <c r="EY250" s="200"/>
      <c r="EZ250" s="200"/>
      <c r="FA250" s="200"/>
      <c r="FB250" s="200"/>
      <c r="FC250" s="200"/>
      <c r="FD250" s="200"/>
      <c r="FE250" s="200"/>
      <c r="FF250" s="200"/>
      <c r="FG250" s="200"/>
      <c r="FH250" s="200"/>
      <c r="FI250" s="200"/>
      <c r="FJ250" s="200"/>
      <c r="FK250" s="200"/>
      <c r="FL250" s="200"/>
      <c r="FM250" s="200"/>
      <c r="FN250" s="200"/>
      <c r="FO250" s="200"/>
      <c r="FP250" s="200"/>
      <c r="FQ250" s="200"/>
      <c r="FR250" s="200"/>
      <c r="FS250" s="200"/>
      <c r="FT250" s="200"/>
      <c r="FU250" s="200"/>
      <c r="FV250" s="200"/>
      <c r="FW250" s="200"/>
      <c r="FX250" s="200"/>
      <c r="FY250" s="200"/>
      <c r="FZ250" s="200"/>
      <c r="GA250" s="200"/>
      <c r="GB250" s="200"/>
      <c r="GC250" s="200"/>
      <c r="GD250" s="200"/>
      <c r="GE250" s="200"/>
      <c r="GF250" s="200"/>
      <c r="GG250" s="200"/>
      <c r="GH250" s="200"/>
      <c r="GI250" s="200"/>
      <c r="GJ250" s="200"/>
      <c r="GK250" s="200"/>
      <c r="GL250" s="200"/>
      <c r="GM250" s="200"/>
      <c r="GN250" s="200"/>
      <c r="GO250" s="200"/>
      <c r="GP250" s="200"/>
      <c r="GQ250" s="200"/>
      <c r="GR250" s="200"/>
      <c r="GS250" s="200"/>
      <c r="GT250" s="200"/>
      <c r="GU250" s="200"/>
      <c r="GV250" s="200"/>
      <c r="GW250" s="200"/>
      <c r="GX250" s="200"/>
      <c r="GY250" s="200"/>
      <c r="GZ250" s="200"/>
      <c r="HA250" s="200"/>
      <c r="HB250" s="200"/>
      <c r="HC250" s="200"/>
      <c r="HD250" s="200"/>
      <c r="HE250" s="200"/>
      <c r="HF250" s="200"/>
      <c r="HG250" s="200"/>
      <c r="HH250" s="200"/>
      <c r="HI250" s="200"/>
      <c r="HJ250" s="200"/>
      <c r="HK250" s="200"/>
      <c r="HL250" s="200"/>
      <c r="HM250" s="200"/>
      <c r="HN250" s="200"/>
      <c r="HO250" s="200"/>
      <c r="HP250" s="200"/>
      <c r="HQ250" s="200"/>
      <c r="HR250" s="200"/>
      <c r="HS250" s="200"/>
      <c r="HT250" s="200"/>
      <c r="HU250" s="200"/>
      <c r="HV250" s="200"/>
      <c r="HW250" s="200"/>
      <c r="HX250" s="200"/>
      <c r="HY250" s="200"/>
      <c r="HZ250" s="200"/>
      <c r="IA250" s="200"/>
      <c r="IB250" s="200"/>
      <c r="IC250" s="200"/>
      <c r="ID250" s="200"/>
      <c r="IE250" s="200"/>
      <c r="IF250" s="200"/>
      <c r="IG250" s="200"/>
      <c r="IH250" s="200"/>
      <c r="II250" s="200"/>
      <c r="IJ250" s="200"/>
      <c r="IK250" s="200"/>
      <c r="IL250" s="200"/>
      <c r="IM250" s="200"/>
      <c r="IN250" s="200"/>
      <c r="IO250" s="200"/>
      <c r="IP250" s="200"/>
      <c r="IQ250" s="200"/>
      <c r="IR250" s="200"/>
      <c r="IS250" s="200"/>
      <c r="IT250" s="200"/>
      <c r="IU250" s="200"/>
      <c r="IV250" s="200"/>
      <c r="IW250" s="200"/>
      <c r="IX250" s="200"/>
      <c r="IY250" s="200"/>
      <c r="IZ250" s="200"/>
      <c r="JA250" s="200"/>
    </row>
    <row r="251" spans="1:261" s="191" customFormat="1" x14ac:dyDescent="0.2">
      <c r="A251" s="180"/>
      <c r="B251" s="181" t="s">
        <v>435</v>
      </c>
      <c r="C251" s="181" t="s">
        <v>437</v>
      </c>
      <c r="D251" s="181"/>
      <c r="E251" s="182"/>
      <c r="F251" s="183" t="s">
        <v>111</v>
      </c>
      <c r="G251" s="182" t="s">
        <v>41</v>
      </c>
      <c r="H251" s="182" t="s">
        <v>436</v>
      </c>
      <c r="I251" s="182" t="s">
        <v>7</v>
      </c>
      <c r="J251" s="181">
        <v>3</v>
      </c>
      <c r="K251" s="184">
        <v>1.65</v>
      </c>
      <c r="L251" s="194"/>
      <c r="M251" s="194"/>
      <c r="N251" s="200"/>
      <c r="O251" s="194">
        <v>35.869999999999997</v>
      </c>
      <c r="P251" s="203">
        <f t="shared" si="3"/>
        <v>59.18549999999999</v>
      </c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  <c r="AA251" s="200"/>
      <c r="AB251" s="200"/>
      <c r="AC251" s="200"/>
      <c r="AD251" s="200"/>
      <c r="AE251" s="200"/>
      <c r="AF251" s="200"/>
      <c r="AG251" s="200"/>
      <c r="AH251" s="200"/>
      <c r="AI251" s="200"/>
      <c r="AJ251" s="200"/>
      <c r="AK251" s="200"/>
      <c r="AL251" s="200"/>
      <c r="AM251" s="200"/>
      <c r="AN251" s="200"/>
      <c r="AO251" s="200"/>
      <c r="AP251" s="200"/>
      <c r="AQ251" s="200"/>
      <c r="AR251" s="200"/>
      <c r="AS251" s="200"/>
      <c r="AT251" s="200"/>
      <c r="AU251" s="200"/>
      <c r="AV251" s="200"/>
      <c r="AW251" s="200"/>
      <c r="AX251" s="200"/>
      <c r="AY251" s="200"/>
      <c r="AZ251" s="200"/>
      <c r="BA251" s="200"/>
      <c r="BB251" s="200"/>
      <c r="BC251" s="200"/>
      <c r="BD251" s="200"/>
      <c r="BE251" s="200"/>
      <c r="BF251" s="200"/>
      <c r="BG251" s="200"/>
      <c r="BH251" s="200"/>
      <c r="BI251" s="200"/>
      <c r="BJ251" s="200"/>
      <c r="BK251" s="200"/>
      <c r="BL251" s="200"/>
      <c r="BM251" s="200"/>
      <c r="BN251" s="200"/>
      <c r="BO251" s="200"/>
      <c r="BP251" s="200"/>
      <c r="BQ251" s="200"/>
      <c r="BR251" s="200"/>
      <c r="BS251" s="200"/>
      <c r="BT251" s="200"/>
      <c r="BU251" s="200"/>
      <c r="BV251" s="200"/>
      <c r="BW251" s="200"/>
      <c r="BX251" s="200"/>
      <c r="BY251" s="200"/>
      <c r="BZ251" s="200"/>
      <c r="CA251" s="200"/>
      <c r="CB251" s="200"/>
      <c r="CC251" s="200"/>
      <c r="CD251" s="200"/>
      <c r="CE251" s="200"/>
      <c r="CF251" s="200"/>
      <c r="CG251" s="200"/>
      <c r="CH251" s="200"/>
      <c r="CI251" s="200"/>
      <c r="CJ251" s="200"/>
      <c r="CK251" s="200"/>
      <c r="CL251" s="200"/>
      <c r="CM251" s="200"/>
      <c r="CN251" s="200"/>
      <c r="CO251" s="200"/>
      <c r="CP251" s="200"/>
      <c r="CQ251" s="200"/>
      <c r="CR251" s="200"/>
      <c r="CS251" s="200"/>
      <c r="CT251" s="200"/>
      <c r="CU251" s="200"/>
      <c r="CV251" s="200"/>
      <c r="CW251" s="200"/>
      <c r="CX251" s="200"/>
      <c r="CY251" s="200"/>
      <c r="CZ251" s="200"/>
      <c r="DA251" s="200"/>
      <c r="DB251" s="200"/>
      <c r="DC251" s="200"/>
      <c r="DD251" s="200"/>
      <c r="DE251" s="200"/>
      <c r="DF251" s="200"/>
      <c r="DG251" s="200"/>
      <c r="DH251" s="200"/>
      <c r="DI251" s="200"/>
      <c r="DJ251" s="200"/>
      <c r="DK251" s="200"/>
      <c r="DL251" s="200"/>
      <c r="DM251" s="200"/>
      <c r="DN251" s="200"/>
      <c r="DO251" s="200"/>
      <c r="DP251" s="200"/>
      <c r="DQ251" s="200"/>
      <c r="DR251" s="200"/>
      <c r="DS251" s="200"/>
      <c r="DT251" s="200"/>
      <c r="DU251" s="200"/>
      <c r="DV251" s="200"/>
      <c r="DW251" s="200"/>
      <c r="DX251" s="200"/>
      <c r="DY251" s="200"/>
      <c r="DZ251" s="200"/>
      <c r="EA251" s="200"/>
      <c r="EB251" s="200"/>
      <c r="EC251" s="200"/>
      <c r="ED251" s="200"/>
      <c r="EE251" s="200"/>
      <c r="EF251" s="200"/>
      <c r="EG251" s="200"/>
      <c r="EH251" s="200"/>
      <c r="EI251" s="200"/>
      <c r="EJ251" s="200"/>
      <c r="EK251" s="200"/>
      <c r="EL251" s="200"/>
      <c r="EM251" s="200"/>
      <c r="EN251" s="200"/>
      <c r="EO251" s="200"/>
      <c r="EP251" s="200"/>
      <c r="EQ251" s="200"/>
      <c r="ER251" s="200"/>
      <c r="ES251" s="200"/>
      <c r="ET251" s="200"/>
      <c r="EU251" s="200"/>
      <c r="EV251" s="200"/>
      <c r="EW251" s="200"/>
      <c r="EX251" s="200"/>
      <c r="EY251" s="200"/>
      <c r="EZ251" s="200"/>
      <c r="FA251" s="200"/>
      <c r="FB251" s="200"/>
      <c r="FC251" s="200"/>
      <c r="FD251" s="200"/>
      <c r="FE251" s="200"/>
      <c r="FF251" s="200"/>
      <c r="FG251" s="200"/>
      <c r="FH251" s="200"/>
      <c r="FI251" s="200"/>
      <c r="FJ251" s="200"/>
      <c r="FK251" s="200"/>
      <c r="FL251" s="200"/>
      <c r="FM251" s="200"/>
      <c r="FN251" s="200"/>
      <c r="FO251" s="200"/>
      <c r="FP251" s="200"/>
      <c r="FQ251" s="200"/>
      <c r="FR251" s="200"/>
      <c r="FS251" s="200"/>
      <c r="FT251" s="200"/>
      <c r="FU251" s="200"/>
      <c r="FV251" s="200"/>
      <c r="FW251" s="200"/>
      <c r="FX251" s="200"/>
      <c r="FY251" s="200"/>
      <c r="FZ251" s="200"/>
      <c r="GA251" s="200"/>
      <c r="GB251" s="200"/>
      <c r="GC251" s="200"/>
      <c r="GD251" s="200"/>
      <c r="GE251" s="200"/>
      <c r="GF251" s="200"/>
      <c r="GG251" s="200"/>
      <c r="GH251" s="200"/>
      <c r="GI251" s="200"/>
      <c r="GJ251" s="200"/>
      <c r="GK251" s="200"/>
      <c r="GL251" s="200"/>
      <c r="GM251" s="200"/>
      <c r="GN251" s="200"/>
      <c r="GO251" s="200"/>
      <c r="GP251" s="200"/>
      <c r="GQ251" s="200"/>
      <c r="GR251" s="200"/>
      <c r="GS251" s="200"/>
      <c r="GT251" s="200"/>
      <c r="GU251" s="200"/>
      <c r="GV251" s="200"/>
      <c r="GW251" s="200"/>
      <c r="GX251" s="200"/>
      <c r="GY251" s="200"/>
      <c r="GZ251" s="200"/>
      <c r="HA251" s="200"/>
      <c r="HB251" s="200"/>
      <c r="HC251" s="200"/>
      <c r="HD251" s="200"/>
      <c r="HE251" s="200"/>
      <c r="HF251" s="200"/>
      <c r="HG251" s="200"/>
      <c r="HH251" s="200"/>
      <c r="HI251" s="200"/>
      <c r="HJ251" s="200"/>
      <c r="HK251" s="200"/>
      <c r="HL251" s="200"/>
      <c r="HM251" s="200"/>
      <c r="HN251" s="200"/>
      <c r="HO251" s="200"/>
      <c r="HP251" s="200"/>
      <c r="HQ251" s="200"/>
      <c r="HR251" s="200"/>
      <c r="HS251" s="200"/>
      <c r="HT251" s="200"/>
      <c r="HU251" s="200"/>
      <c r="HV251" s="200"/>
      <c r="HW251" s="200"/>
      <c r="HX251" s="200"/>
      <c r="HY251" s="200"/>
      <c r="HZ251" s="200"/>
      <c r="IA251" s="200"/>
      <c r="IB251" s="200"/>
      <c r="IC251" s="200"/>
      <c r="ID251" s="200"/>
      <c r="IE251" s="200"/>
      <c r="IF251" s="200"/>
      <c r="IG251" s="200"/>
      <c r="IH251" s="200"/>
      <c r="II251" s="200"/>
      <c r="IJ251" s="200"/>
      <c r="IK251" s="200"/>
      <c r="IL251" s="200"/>
      <c r="IM251" s="200"/>
      <c r="IN251" s="200"/>
      <c r="IO251" s="200"/>
      <c r="IP251" s="200"/>
      <c r="IQ251" s="200"/>
      <c r="IR251" s="200"/>
      <c r="IS251" s="200"/>
      <c r="IT251" s="200"/>
      <c r="IU251" s="200"/>
      <c r="IV251" s="200"/>
      <c r="IW251" s="200"/>
      <c r="IX251" s="200"/>
      <c r="IY251" s="200"/>
      <c r="IZ251" s="200"/>
      <c r="JA251" s="200"/>
    </row>
    <row r="252" spans="1:261" x14ac:dyDescent="0.2">
      <c r="A252" s="180"/>
      <c r="B252" s="181" t="s">
        <v>317</v>
      </c>
      <c r="C252" s="181" t="s">
        <v>80</v>
      </c>
      <c r="D252" s="181"/>
      <c r="E252" s="182" t="s">
        <v>319</v>
      </c>
      <c r="F252" s="183" t="s">
        <v>70</v>
      </c>
      <c r="G252" s="182" t="s">
        <v>320</v>
      </c>
      <c r="H252" s="182" t="s">
        <v>283</v>
      </c>
      <c r="I252" s="182" t="s">
        <v>7</v>
      </c>
      <c r="J252" s="181">
        <v>3</v>
      </c>
      <c r="K252" s="184">
        <v>0.7</v>
      </c>
      <c r="L252" s="194"/>
      <c r="M252" s="194"/>
      <c r="N252" s="200"/>
      <c r="O252" s="194">
        <v>92.25</v>
      </c>
      <c r="P252" s="203">
        <f t="shared" si="3"/>
        <v>64.575000000000003</v>
      </c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  <c r="AA252" s="200"/>
      <c r="AB252" s="200"/>
      <c r="AC252" s="200"/>
      <c r="AD252" s="200"/>
      <c r="AE252" s="200"/>
      <c r="AF252" s="200"/>
      <c r="AG252" s="200"/>
      <c r="AH252" s="200"/>
      <c r="AI252" s="200"/>
      <c r="AJ252" s="200"/>
      <c r="AK252" s="200"/>
      <c r="AL252" s="200"/>
      <c r="AM252" s="200"/>
      <c r="AN252" s="200"/>
      <c r="AO252" s="200"/>
      <c r="AP252" s="200"/>
      <c r="AQ252" s="200"/>
      <c r="AR252" s="200"/>
      <c r="AS252" s="200"/>
      <c r="AT252" s="200"/>
      <c r="AU252" s="200"/>
      <c r="AV252" s="200"/>
      <c r="AW252" s="200"/>
      <c r="AX252" s="200"/>
      <c r="AY252" s="200"/>
      <c r="AZ252" s="200"/>
      <c r="BA252" s="200"/>
      <c r="BB252" s="200"/>
      <c r="BC252" s="200"/>
      <c r="BD252" s="200"/>
      <c r="BE252" s="200"/>
      <c r="BF252" s="200"/>
      <c r="BG252" s="200"/>
      <c r="BH252" s="200"/>
      <c r="BI252" s="200"/>
      <c r="BJ252" s="200"/>
      <c r="BK252" s="200"/>
      <c r="BL252" s="200"/>
      <c r="BM252" s="200"/>
      <c r="BN252" s="200"/>
      <c r="BO252" s="200"/>
      <c r="BP252" s="200"/>
      <c r="BQ252" s="200"/>
      <c r="BR252" s="200"/>
      <c r="BS252" s="200"/>
      <c r="BT252" s="200"/>
      <c r="BU252" s="200"/>
      <c r="BV252" s="200"/>
      <c r="BW252" s="200"/>
      <c r="BX252" s="200"/>
      <c r="BY252" s="200"/>
      <c r="BZ252" s="200"/>
      <c r="CA252" s="200"/>
      <c r="CB252" s="200"/>
      <c r="CC252" s="200"/>
      <c r="CD252" s="200"/>
      <c r="CE252" s="200"/>
      <c r="CF252" s="200"/>
      <c r="CG252" s="200"/>
      <c r="CH252" s="200"/>
      <c r="CI252" s="200"/>
      <c r="CJ252" s="200"/>
      <c r="CK252" s="200"/>
      <c r="CL252" s="200"/>
      <c r="CM252" s="200"/>
      <c r="CN252" s="200"/>
      <c r="CO252" s="200"/>
      <c r="CP252" s="200"/>
      <c r="CQ252" s="200"/>
      <c r="CR252" s="200"/>
      <c r="CS252" s="200"/>
      <c r="CT252" s="200"/>
      <c r="CU252" s="200"/>
      <c r="CV252" s="200"/>
      <c r="CW252" s="200"/>
      <c r="CX252" s="200"/>
      <c r="CY252" s="200"/>
      <c r="CZ252" s="200"/>
      <c r="DA252" s="200"/>
      <c r="DB252" s="200"/>
      <c r="DC252" s="200"/>
      <c r="DD252" s="200"/>
      <c r="DE252" s="200"/>
      <c r="DF252" s="200"/>
      <c r="DG252" s="200"/>
      <c r="DH252" s="200"/>
      <c r="DI252" s="200"/>
      <c r="DJ252" s="200"/>
      <c r="DK252" s="200"/>
      <c r="DL252" s="200"/>
      <c r="DM252" s="200"/>
      <c r="DN252" s="200"/>
      <c r="DO252" s="200"/>
      <c r="DP252" s="200"/>
      <c r="DQ252" s="200"/>
      <c r="DR252" s="200"/>
      <c r="DS252" s="200"/>
      <c r="DT252" s="200"/>
      <c r="DU252" s="200"/>
      <c r="DV252" s="200"/>
      <c r="DW252" s="200"/>
      <c r="DX252" s="200"/>
      <c r="DY252" s="200"/>
      <c r="DZ252" s="200"/>
      <c r="EA252" s="200"/>
      <c r="EB252" s="200"/>
      <c r="EC252" s="200"/>
      <c r="ED252" s="200"/>
      <c r="EE252" s="200"/>
      <c r="EF252" s="200"/>
      <c r="EG252" s="200"/>
      <c r="EH252" s="200"/>
      <c r="EI252" s="200"/>
      <c r="EJ252" s="200"/>
      <c r="EK252" s="200"/>
      <c r="EL252" s="200"/>
      <c r="EM252" s="200"/>
      <c r="EN252" s="200"/>
      <c r="EO252" s="200"/>
      <c r="EP252" s="200"/>
      <c r="EQ252" s="200"/>
      <c r="ER252" s="200"/>
      <c r="ES252" s="200"/>
      <c r="ET252" s="200"/>
      <c r="EU252" s="200"/>
      <c r="EV252" s="200"/>
      <c r="EW252" s="200"/>
      <c r="EX252" s="200"/>
      <c r="EY252" s="200"/>
      <c r="EZ252" s="200"/>
      <c r="FA252" s="200"/>
      <c r="FB252" s="200"/>
      <c r="FC252" s="200"/>
      <c r="FD252" s="200"/>
      <c r="FE252" s="200"/>
      <c r="FF252" s="200"/>
      <c r="FG252" s="200"/>
      <c r="FH252" s="200"/>
      <c r="FI252" s="200"/>
      <c r="FJ252" s="200"/>
      <c r="FK252" s="200"/>
      <c r="FL252" s="200"/>
      <c r="FM252" s="200"/>
      <c r="FN252" s="200"/>
      <c r="FO252" s="200"/>
      <c r="FP252" s="200"/>
      <c r="FQ252" s="200"/>
      <c r="FR252" s="200"/>
      <c r="FS252" s="200"/>
      <c r="FT252" s="200"/>
      <c r="FU252" s="200"/>
      <c r="FV252" s="200"/>
      <c r="FW252" s="200"/>
      <c r="FX252" s="200"/>
      <c r="FY252" s="200"/>
      <c r="FZ252" s="200"/>
      <c r="GA252" s="200"/>
      <c r="GB252" s="200"/>
      <c r="GC252" s="200"/>
      <c r="GD252" s="200"/>
      <c r="GE252" s="200"/>
      <c r="GF252" s="200"/>
      <c r="GG252" s="200"/>
      <c r="GH252" s="200"/>
      <c r="GI252" s="200"/>
      <c r="GJ252" s="200"/>
      <c r="GK252" s="200"/>
      <c r="GL252" s="200"/>
      <c r="GM252" s="200"/>
      <c r="GN252" s="200"/>
      <c r="GO252" s="200"/>
      <c r="GP252" s="200"/>
      <c r="GQ252" s="200"/>
      <c r="GR252" s="200"/>
      <c r="GS252" s="200"/>
      <c r="GT252" s="200"/>
      <c r="GU252" s="200"/>
      <c r="GV252" s="200"/>
      <c r="GW252" s="200"/>
      <c r="GX252" s="200"/>
      <c r="GY252" s="200"/>
      <c r="GZ252" s="200"/>
      <c r="HA252" s="200"/>
      <c r="HB252" s="200"/>
      <c r="HC252" s="200"/>
      <c r="HD252" s="200"/>
      <c r="HE252" s="200"/>
      <c r="HF252" s="200"/>
      <c r="HG252" s="200"/>
      <c r="HH252" s="200"/>
      <c r="HI252" s="200"/>
      <c r="HJ252" s="200"/>
      <c r="HK252" s="200"/>
      <c r="HL252" s="200"/>
      <c r="HM252" s="200"/>
      <c r="HN252" s="200"/>
      <c r="HO252" s="200"/>
      <c r="HP252" s="200"/>
      <c r="HQ252" s="200"/>
      <c r="HR252" s="200"/>
      <c r="HS252" s="200"/>
      <c r="HT252" s="200"/>
      <c r="HU252" s="200"/>
      <c r="HV252" s="200"/>
      <c r="HW252" s="200"/>
      <c r="HX252" s="200"/>
      <c r="HY252" s="200"/>
      <c r="HZ252" s="200"/>
      <c r="IA252" s="200"/>
      <c r="IB252" s="200"/>
      <c r="IC252" s="200"/>
      <c r="ID252" s="200"/>
      <c r="IE252" s="200"/>
      <c r="IF252" s="200"/>
      <c r="IG252" s="200"/>
      <c r="IH252" s="200"/>
      <c r="II252" s="200"/>
      <c r="IJ252" s="200"/>
      <c r="IK252" s="200"/>
      <c r="IL252" s="200"/>
      <c r="IM252" s="200"/>
      <c r="IN252" s="200"/>
      <c r="IO252" s="200"/>
      <c r="IP252" s="200"/>
      <c r="IQ252" s="200"/>
      <c r="IR252" s="200"/>
      <c r="IS252" s="200"/>
      <c r="IT252" s="200"/>
      <c r="IU252" s="200"/>
      <c r="IV252" s="200"/>
      <c r="IW252" s="200"/>
      <c r="IX252" s="200"/>
      <c r="IY252" s="200"/>
      <c r="IZ252" s="200"/>
      <c r="JA252" s="200"/>
    </row>
    <row r="253" spans="1:261" x14ac:dyDescent="0.2">
      <c r="A253" s="180" t="s">
        <v>318</v>
      </c>
      <c r="B253" s="181" t="s">
        <v>317</v>
      </c>
      <c r="C253" s="181" t="s">
        <v>321</v>
      </c>
      <c r="D253" s="181"/>
      <c r="E253" s="182" t="s">
        <v>78</v>
      </c>
      <c r="F253" s="183" t="s">
        <v>70</v>
      </c>
      <c r="G253" s="182" t="s">
        <v>322</v>
      </c>
      <c r="H253" s="182" t="s">
        <v>283</v>
      </c>
      <c r="I253" s="182" t="s">
        <v>7</v>
      </c>
      <c r="J253" s="181">
        <v>14</v>
      </c>
      <c r="K253" s="184">
        <v>3.5</v>
      </c>
      <c r="L253" s="194"/>
      <c r="M253" s="194"/>
      <c r="N253" s="200"/>
      <c r="O253" s="194">
        <v>92.25</v>
      </c>
      <c r="P253" s="203">
        <f t="shared" si="3"/>
        <v>322.875</v>
      </c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  <c r="AA253" s="200"/>
      <c r="AB253" s="200"/>
      <c r="AC253" s="200"/>
      <c r="AD253" s="200"/>
      <c r="AE253" s="200"/>
      <c r="AF253" s="200"/>
      <c r="AG253" s="200"/>
      <c r="AH253" s="200"/>
      <c r="AI253" s="200"/>
      <c r="AJ253" s="200"/>
      <c r="AK253" s="200"/>
      <c r="AL253" s="200"/>
      <c r="AM253" s="200"/>
      <c r="AN253" s="200"/>
      <c r="AO253" s="200"/>
      <c r="AP253" s="200"/>
      <c r="AQ253" s="200"/>
      <c r="AR253" s="200"/>
      <c r="AS253" s="200"/>
      <c r="AT253" s="200"/>
      <c r="AU253" s="200"/>
      <c r="AV253" s="200"/>
      <c r="AW253" s="200"/>
      <c r="AX253" s="200"/>
      <c r="AY253" s="200"/>
      <c r="AZ253" s="200"/>
      <c r="BA253" s="200"/>
      <c r="BB253" s="200"/>
      <c r="BC253" s="200"/>
      <c r="BD253" s="200"/>
      <c r="BE253" s="200"/>
      <c r="BF253" s="200"/>
      <c r="BG253" s="200"/>
      <c r="BH253" s="200"/>
      <c r="BI253" s="200"/>
      <c r="BJ253" s="200"/>
      <c r="BK253" s="200"/>
      <c r="BL253" s="200"/>
      <c r="BM253" s="200"/>
      <c r="BN253" s="200"/>
      <c r="BO253" s="200"/>
      <c r="BP253" s="200"/>
      <c r="BQ253" s="200"/>
      <c r="BR253" s="200"/>
      <c r="BS253" s="200"/>
      <c r="BT253" s="200"/>
      <c r="BU253" s="200"/>
      <c r="BV253" s="200"/>
      <c r="BW253" s="200"/>
      <c r="BX253" s="200"/>
      <c r="BY253" s="200"/>
      <c r="BZ253" s="200"/>
      <c r="CA253" s="200"/>
      <c r="CB253" s="200"/>
      <c r="CC253" s="200"/>
      <c r="CD253" s="200"/>
      <c r="CE253" s="200"/>
      <c r="CF253" s="200"/>
      <c r="CG253" s="200"/>
      <c r="CH253" s="200"/>
      <c r="CI253" s="200"/>
      <c r="CJ253" s="200"/>
      <c r="CK253" s="200"/>
      <c r="CL253" s="200"/>
      <c r="CM253" s="200"/>
      <c r="CN253" s="200"/>
      <c r="CO253" s="200"/>
      <c r="CP253" s="200"/>
      <c r="CQ253" s="200"/>
      <c r="CR253" s="200"/>
      <c r="CS253" s="200"/>
      <c r="CT253" s="200"/>
      <c r="CU253" s="200"/>
      <c r="CV253" s="200"/>
      <c r="CW253" s="200"/>
      <c r="CX253" s="200"/>
      <c r="CY253" s="200"/>
      <c r="CZ253" s="200"/>
      <c r="DA253" s="200"/>
      <c r="DB253" s="200"/>
      <c r="DC253" s="200"/>
      <c r="DD253" s="200"/>
      <c r="DE253" s="200"/>
      <c r="DF253" s="200"/>
      <c r="DG253" s="200"/>
      <c r="DH253" s="200"/>
      <c r="DI253" s="200"/>
      <c r="DJ253" s="200"/>
      <c r="DK253" s="200"/>
      <c r="DL253" s="200"/>
      <c r="DM253" s="200"/>
      <c r="DN253" s="200"/>
      <c r="DO253" s="200"/>
      <c r="DP253" s="200"/>
      <c r="DQ253" s="200"/>
      <c r="DR253" s="200"/>
      <c r="DS253" s="200"/>
      <c r="DT253" s="200"/>
      <c r="DU253" s="200"/>
      <c r="DV253" s="200"/>
      <c r="DW253" s="200"/>
      <c r="DX253" s="200"/>
      <c r="DY253" s="200"/>
      <c r="DZ253" s="200"/>
      <c r="EA253" s="200"/>
      <c r="EB253" s="200"/>
      <c r="EC253" s="200"/>
      <c r="ED253" s="200"/>
      <c r="EE253" s="200"/>
      <c r="EF253" s="200"/>
      <c r="EG253" s="200"/>
      <c r="EH253" s="200"/>
      <c r="EI253" s="200"/>
      <c r="EJ253" s="200"/>
      <c r="EK253" s="200"/>
      <c r="EL253" s="200"/>
      <c r="EM253" s="200"/>
      <c r="EN253" s="200"/>
      <c r="EO253" s="200"/>
      <c r="EP253" s="200"/>
      <c r="EQ253" s="200"/>
      <c r="ER253" s="200"/>
      <c r="ES253" s="200"/>
      <c r="ET253" s="200"/>
      <c r="EU253" s="200"/>
      <c r="EV253" s="200"/>
      <c r="EW253" s="200"/>
      <c r="EX253" s="200"/>
      <c r="EY253" s="200"/>
      <c r="EZ253" s="200"/>
      <c r="FA253" s="200"/>
      <c r="FB253" s="200"/>
      <c r="FC253" s="200"/>
      <c r="FD253" s="200"/>
      <c r="FE253" s="200"/>
      <c r="FF253" s="200"/>
      <c r="FG253" s="200"/>
      <c r="FH253" s="200"/>
      <c r="FI253" s="200"/>
      <c r="FJ253" s="200"/>
      <c r="FK253" s="200"/>
      <c r="FL253" s="200"/>
      <c r="FM253" s="200"/>
      <c r="FN253" s="200"/>
      <c r="FO253" s="200"/>
      <c r="FP253" s="200"/>
      <c r="FQ253" s="200"/>
      <c r="FR253" s="200"/>
      <c r="FS253" s="200"/>
      <c r="FT253" s="200"/>
      <c r="FU253" s="200"/>
      <c r="FV253" s="200"/>
      <c r="FW253" s="200"/>
      <c r="FX253" s="200"/>
      <c r="FY253" s="200"/>
      <c r="FZ253" s="200"/>
      <c r="GA253" s="200"/>
      <c r="GB253" s="200"/>
      <c r="GC253" s="200"/>
      <c r="GD253" s="200"/>
      <c r="GE253" s="200"/>
      <c r="GF253" s="200"/>
      <c r="GG253" s="200"/>
      <c r="GH253" s="200"/>
      <c r="GI253" s="200"/>
      <c r="GJ253" s="200"/>
      <c r="GK253" s="200"/>
      <c r="GL253" s="200"/>
      <c r="GM253" s="200"/>
      <c r="GN253" s="200"/>
      <c r="GO253" s="200"/>
      <c r="GP253" s="200"/>
      <c r="GQ253" s="200"/>
      <c r="GR253" s="200"/>
      <c r="GS253" s="200"/>
      <c r="GT253" s="200"/>
      <c r="GU253" s="200"/>
      <c r="GV253" s="200"/>
      <c r="GW253" s="200"/>
      <c r="GX253" s="200"/>
      <c r="GY253" s="200"/>
      <c r="GZ253" s="200"/>
      <c r="HA253" s="200"/>
      <c r="HB253" s="200"/>
      <c r="HC253" s="200"/>
      <c r="HD253" s="200"/>
      <c r="HE253" s="200"/>
      <c r="HF253" s="200"/>
      <c r="HG253" s="200"/>
      <c r="HH253" s="200"/>
      <c r="HI253" s="200"/>
      <c r="HJ253" s="200"/>
      <c r="HK253" s="200"/>
      <c r="HL253" s="200"/>
      <c r="HM253" s="200"/>
      <c r="HN253" s="200"/>
      <c r="HO253" s="200"/>
      <c r="HP253" s="200"/>
      <c r="HQ253" s="200"/>
      <c r="HR253" s="200"/>
      <c r="HS253" s="200"/>
      <c r="HT253" s="200"/>
      <c r="HU253" s="200"/>
      <c r="HV253" s="200"/>
      <c r="HW253" s="200"/>
      <c r="HX253" s="200"/>
      <c r="HY253" s="200"/>
      <c r="HZ253" s="200"/>
      <c r="IA253" s="200"/>
      <c r="IB253" s="200"/>
      <c r="IC253" s="200"/>
      <c r="ID253" s="200"/>
      <c r="IE253" s="200"/>
      <c r="IF253" s="200"/>
      <c r="IG253" s="200"/>
      <c r="IH253" s="200"/>
      <c r="II253" s="200"/>
      <c r="IJ253" s="200"/>
      <c r="IK253" s="200"/>
      <c r="IL253" s="200"/>
      <c r="IM253" s="200"/>
      <c r="IN253" s="200"/>
      <c r="IO253" s="200"/>
      <c r="IP253" s="200"/>
      <c r="IQ253" s="200"/>
      <c r="IR253" s="200"/>
      <c r="IS253" s="200"/>
      <c r="IT253" s="200"/>
      <c r="IU253" s="200"/>
      <c r="IV253" s="200"/>
      <c r="IW253" s="200"/>
      <c r="IX253" s="200"/>
      <c r="IY253" s="200"/>
      <c r="IZ253" s="200"/>
      <c r="JA253" s="200"/>
    </row>
    <row r="254" spans="1:261" x14ac:dyDescent="0.2">
      <c r="A254" s="180" t="s">
        <v>318</v>
      </c>
      <c r="B254" s="181" t="s">
        <v>317</v>
      </c>
      <c r="C254" s="181" t="s">
        <v>59</v>
      </c>
      <c r="D254" s="182" t="s">
        <v>1086</v>
      </c>
      <c r="E254" s="182"/>
      <c r="F254" s="183" t="s">
        <v>70</v>
      </c>
      <c r="G254" s="182" t="s">
        <v>50</v>
      </c>
      <c r="H254" s="182"/>
      <c r="I254" s="182" t="s">
        <v>7</v>
      </c>
      <c r="J254" s="181">
        <v>8</v>
      </c>
      <c r="K254" s="184">
        <v>1.8</v>
      </c>
      <c r="L254" s="194"/>
      <c r="M254" s="194"/>
      <c r="N254" s="200"/>
      <c r="O254" s="194">
        <v>92.25</v>
      </c>
      <c r="P254" s="203">
        <f t="shared" si="3"/>
        <v>166.05</v>
      </c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  <c r="AA254" s="200"/>
      <c r="AB254" s="200"/>
      <c r="AC254" s="200"/>
      <c r="AD254" s="200"/>
      <c r="AE254" s="200"/>
      <c r="AF254" s="200"/>
      <c r="AG254" s="200"/>
      <c r="AH254" s="200"/>
      <c r="AI254" s="200"/>
      <c r="AJ254" s="200"/>
      <c r="AK254" s="200"/>
      <c r="AL254" s="200"/>
      <c r="AM254" s="200"/>
      <c r="AN254" s="200"/>
      <c r="AO254" s="200"/>
      <c r="AP254" s="200"/>
      <c r="AQ254" s="200"/>
      <c r="AR254" s="200"/>
      <c r="AS254" s="200"/>
      <c r="AT254" s="200"/>
      <c r="AU254" s="200"/>
      <c r="AV254" s="200"/>
      <c r="AW254" s="200"/>
      <c r="AX254" s="200"/>
      <c r="AY254" s="200"/>
      <c r="AZ254" s="200"/>
      <c r="BA254" s="200"/>
      <c r="BB254" s="200"/>
      <c r="BC254" s="200"/>
      <c r="BD254" s="200"/>
      <c r="BE254" s="200"/>
      <c r="BF254" s="200"/>
      <c r="BG254" s="200"/>
      <c r="BH254" s="200"/>
      <c r="BI254" s="200"/>
      <c r="BJ254" s="200"/>
      <c r="BK254" s="200"/>
      <c r="BL254" s="200"/>
      <c r="BM254" s="200"/>
      <c r="BN254" s="200"/>
      <c r="BO254" s="200"/>
      <c r="BP254" s="200"/>
      <c r="BQ254" s="200"/>
      <c r="BR254" s="200"/>
      <c r="BS254" s="200"/>
      <c r="BT254" s="200"/>
      <c r="BU254" s="200"/>
      <c r="BV254" s="200"/>
      <c r="BW254" s="200"/>
      <c r="BX254" s="200"/>
      <c r="BY254" s="200"/>
      <c r="BZ254" s="200"/>
      <c r="CA254" s="200"/>
      <c r="CB254" s="200"/>
      <c r="CC254" s="200"/>
      <c r="CD254" s="200"/>
      <c r="CE254" s="200"/>
      <c r="CF254" s="200"/>
      <c r="CG254" s="200"/>
      <c r="CH254" s="200"/>
      <c r="CI254" s="200"/>
      <c r="CJ254" s="200"/>
      <c r="CK254" s="200"/>
      <c r="CL254" s="200"/>
      <c r="CM254" s="200"/>
      <c r="CN254" s="200"/>
      <c r="CO254" s="200"/>
      <c r="CP254" s="200"/>
      <c r="CQ254" s="200"/>
      <c r="CR254" s="200"/>
      <c r="CS254" s="200"/>
      <c r="CT254" s="200"/>
      <c r="CU254" s="200"/>
      <c r="CV254" s="200"/>
      <c r="CW254" s="200"/>
      <c r="CX254" s="200"/>
      <c r="CY254" s="200"/>
      <c r="CZ254" s="200"/>
      <c r="DA254" s="200"/>
      <c r="DB254" s="200"/>
      <c r="DC254" s="200"/>
      <c r="DD254" s="200"/>
      <c r="DE254" s="200"/>
      <c r="DF254" s="200"/>
      <c r="DG254" s="200"/>
      <c r="DH254" s="200"/>
      <c r="DI254" s="200"/>
      <c r="DJ254" s="200"/>
      <c r="DK254" s="200"/>
      <c r="DL254" s="200"/>
      <c r="DM254" s="200"/>
      <c r="DN254" s="200"/>
      <c r="DO254" s="200"/>
      <c r="DP254" s="200"/>
      <c r="DQ254" s="200"/>
      <c r="DR254" s="200"/>
      <c r="DS254" s="200"/>
      <c r="DT254" s="200"/>
      <c r="DU254" s="200"/>
      <c r="DV254" s="200"/>
      <c r="DW254" s="200"/>
      <c r="DX254" s="200"/>
      <c r="DY254" s="200"/>
      <c r="DZ254" s="200"/>
      <c r="EA254" s="200"/>
      <c r="EB254" s="200"/>
      <c r="EC254" s="200"/>
      <c r="ED254" s="200"/>
      <c r="EE254" s="200"/>
      <c r="EF254" s="200"/>
      <c r="EG254" s="200"/>
      <c r="EH254" s="200"/>
      <c r="EI254" s="200"/>
      <c r="EJ254" s="200"/>
      <c r="EK254" s="200"/>
      <c r="EL254" s="200"/>
      <c r="EM254" s="200"/>
      <c r="EN254" s="200"/>
      <c r="EO254" s="200"/>
      <c r="EP254" s="200"/>
      <c r="EQ254" s="200"/>
      <c r="ER254" s="200"/>
      <c r="ES254" s="200"/>
      <c r="ET254" s="200"/>
      <c r="EU254" s="200"/>
      <c r="EV254" s="200"/>
      <c r="EW254" s="200"/>
      <c r="EX254" s="200"/>
      <c r="EY254" s="200"/>
      <c r="EZ254" s="200"/>
      <c r="FA254" s="200"/>
      <c r="FB254" s="200"/>
      <c r="FC254" s="200"/>
      <c r="FD254" s="200"/>
      <c r="FE254" s="200"/>
      <c r="FF254" s="200"/>
      <c r="FG254" s="200"/>
      <c r="FH254" s="200"/>
      <c r="FI254" s="200"/>
      <c r="FJ254" s="200"/>
      <c r="FK254" s="200"/>
      <c r="FL254" s="200"/>
      <c r="FM254" s="200"/>
      <c r="FN254" s="200"/>
      <c r="FO254" s="200"/>
      <c r="FP254" s="200"/>
      <c r="FQ254" s="200"/>
      <c r="FR254" s="200"/>
      <c r="FS254" s="200"/>
      <c r="FT254" s="200"/>
      <c r="FU254" s="200"/>
      <c r="FV254" s="200"/>
      <c r="FW254" s="200"/>
      <c r="FX254" s="200"/>
      <c r="FY254" s="200"/>
      <c r="FZ254" s="200"/>
      <c r="GA254" s="200"/>
      <c r="GB254" s="200"/>
      <c r="GC254" s="200"/>
      <c r="GD254" s="200"/>
      <c r="GE254" s="200"/>
      <c r="GF254" s="200"/>
      <c r="GG254" s="200"/>
      <c r="GH254" s="200"/>
      <c r="GI254" s="200"/>
      <c r="GJ254" s="200"/>
      <c r="GK254" s="200"/>
      <c r="GL254" s="200"/>
      <c r="GM254" s="200"/>
      <c r="GN254" s="200"/>
      <c r="GO254" s="200"/>
      <c r="GP254" s="200"/>
      <c r="GQ254" s="200"/>
      <c r="GR254" s="200"/>
      <c r="GS254" s="200"/>
      <c r="GT254" s="200"/>
      <c r="GU254" s="200"/>
      <c r="GV254" s="200"/>
      <c r="GW254" s="200"/>
      <c r="GX254" s="200"/>
      <c r="GY254" s="200"/>
      <c r="GZ254" s="200"/>
      <c r="HA254" s="200"/>
      <c r="HB254" s="200"/>
      <c r="HC254" s="200"/>
      <c r="HD254" s="200"/>
      <c r="HE254" s="200"/>
      <c r="HF254" s="200"/>
      <c r="HG254" s="200"/>
      <c r="HH254" s="200"/>
      <c r="HI254" s="200"/>
      <c r="HJ254" s="200"/>
      <c r="HK254" s="200"/>
      <c r="HL254" s="200"/>
      <c r="HM254" s="200"/>
      <c r="HN254" s="200"/>
      <c r="HO254" s="200"/>
      <c r="HP254" s="200"/>
      <c r="HQ254" s="200"/>
      <c r="HR254" s="200"/>
      <c r="HS254" s="200"/>
      <c r="HT254" s="200"/>
      <c r="HU254" s="200"/>
      <c r="HV254" s="200"/>
      <c r="HW254" s="200"/>
      <c r="HX254" s="200"/>
      <c r="HY254" s="200"/>
      <c r="HZ254" s="200"/>
      <c r="IA254" s="200"/>
      <c r="IB254" s="200"/>
      <c r="IC254" s="200"/>
      <c r="ID254" s="200"/>
      <c r="IE254" s="200"/>
      <c r="IF254" s="200"/>
      <c r="IG254" s="200"/>
      <c r="IH254" s="200"/>
      <c r="II254" s="200"/>
      <c r="IJ254" s="200"/>
      <c r="IK254" s="200"/>
      <c r="IL254" s="200"/>
      <c r="IM254" s="200"/>
      <c r="IN254" s="200"/>
      <c r="IO254" s="200"/>
      <c r="IP254" s="200"/>
      <c r="IQ254" s="200"/>
      <c r="IR254" s="200"/>
      <c r="IS254" s="200"/>
      <c r="IT254" s="200"/>
      <c r="IU254" s="200"/>
      <c r="IV254" s="200"/>
      <c r="IW254" s="200"/>
      <c r="IX254" s="200"/>
      <c r="IY254" s="200"/>
      <c r="IZ254" s="200"/>
      <c r="JA254" s="200"/>
    </row>
    <row r="255" spans="1:261" x14ac:dyDescent="0.2">
      <c r="A255" s="180"/>
      <c r="B255" s="181" t="s">
        <v>323</v>
      </c>
      <c r="C255" s="181" t="s">
        <v>447</v>
      </c>
      <c r="D255" s="182"/>
      <c r="E255" s="182"/>
      <c r="F255" s="183"/>
      <c r="G255" s="182"/>
      <c r="H255" s="182" t="s">
        <v>324</v>
      </c>
      <c r="I255" s="182" t="s">
        <v>124</v>
      </c>
      <c r="J255" s="181"/>
      <c r="K255" s="184">
        <v>3.45</v>
      </c>
      <c r="L255" s="194"/>
      <c r="M255" s="194"/>
      <c r="N255" s="200"/>
      <c r="O255" s="194">
        <v>92.25</v>
      </c>
      <c r="P255" s="203">
        <f t="shared" si="3"/>
        <v>318.26249999999999</v>
      </c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  <c r="AA255" s="200"/>
      <c r="AB255" s="200"/>
      <c r="AC255" s="200"/>
      <c r="AD255" s="200"/>
      <c r="AE255" s="200"/>
      <c r="AF255" s="200"/>
      <c r="AG255" s="200"/>
      <c r="AH255" s="200"/>
      <c r="AI255" s="200"/>
      <c r="AJ255" s="200"/>
      <c r="AK255" s="200"/>
      <c r="AL255" s="200"/>
      <c r="AM255" s="200"/>
      <c r="AN255" s="200"/>
      <c r="AO255" s="200"/>
      <c r="AP255" s="200"/>
      <c r="AQ255" s="200"/>
      <c r="AR255" s="200"/>
      <c r="AS255" s="200"/>
      <c r="AT255" s="200"/>
      <c r="AU255" s="200"/>
      <c r="AV255" s="200"/>
      <c r="AW255" s="200"/>
      <c r="AX255" s="200"/>
      <c r="AY255" s="200"/>
      <c r="AZ255" s="200"/>
      <c r="BA255" s="200"/>
      <c r="BB255" s="200"/>
      <c r="BC255" s="200"/>
      <c r="BD255" s="200"/>
      <c r="BE255" s="200"/>
      <c r="BF255" s="200"/>
      <c r="BG255" s="200"/>
      <c r="BH255" s="200"/>
      <c r="BI255" s="200"/>
      <c r="BJ255" s="200"/>
      <c r="BK255" s="200"/>
      <c r="BL255" s="200"/>
      <c r="BM255" s="200"/>
      <c r="BN255" s="200"/>
      <c r="BO255" s="200"/>
      <c r="BP255" s="200"/>
      <c r="BQ255" s="200"/>
      <c r="BR255" s="200"/>
      <c r="BS255" s="200"/>
      <c r="BT255" s="200"/>
      <c r="BU255" s="200"/>
      <c r="BV255" s="200"/>
      <c r="BW255" s="200"/>
      <c r="BX255" s="200"/>
      <c r="BY255" s="200"/>
      <c r="BZ255" s="200"/>
      <c r="CA255" s="200"/>
      <c r="CB255" s="200"/>
      <c r="CC255" s="200"/>
      <c r="CD255" s="200"/>
      <c r="CE255" s="200"/>
      <c r="CF255" s="200"/>
      <c r="CG255" s="200"/>
      <c r="CH255" s="200"/>
      <c r="CI255" s="200"/>
      <c r="CJ255" s="200"/>
      <c r="CK255" s="200"/>
      <c r="CL255" s="200"/>
      <c r="CM255" s="200"/>
      <c r="CN255" s="200"/>
      <c r="CO255" s="200"/>
      <c r="CP255" s="200"/>
      <c r="CQ255" s="200"/>
      <c r="CR255" s="200"/>
      <c r="CS255" s="200"/>
      <c r="CT255" s="200"/>
      <c r="CU255" s="200"/>
      <c r="CV255" s="200"/>
      <c r="CW255" s="200"/>
      <c r="CX255" s="200"/>
      <c r="CY255" s="200"/>
      <c r="CZ255" s="200"/>
      <c r="DA255" s="200"/>
      <c r="DB255" s="200"/>
      <c r="DC255" s="200"/>
      <c r="DD255" s="200"/>
      <c r="DE255" s="200"/>
      <c r="DF255" s="200"/>
      <c r="DG255" s="200"/>
      <c r="DH255" s="200"/>
      <c r="DI255" s="200"/>
      <c r="DJ255" s="200"/>
      <c r="DK255" s="200"/>
      <c r="DL255" s="200"/>
      <c r="DM255" s="200"/>
      <c r="DN255" s="200"/>
      <c r="DO255" s="200"/>
      <c r="DP255" s="200"/>
      <c r="DQ255" s="200"/>
      <c r="DR255" s="200"/>
      <c r="DS255" s="200"/>
      <c r="DT255" s="200"/>
      <c r="DU255" s="200"/>
      <c r="DV255" s="200"/>
      <c r="DW255" s="200"/>
      <c r="DX255" s="200"/>
      <c r="DY255" s="200"/>
      <c r="DZ255" s="200"/>
      <c r="EA255" s="200"/>
      <c r="EB255" s="200"/>
      <c r="EC255" s="200"/>
      <c r="ED255" s="200"/>
      <c r="EE255" s="200"/>
      <c r="EF255" s="200"/>
      <c r="EG255" s="200"/>
      <c r="EH255" s="200"/>
      <c r="EI255" s="200"/>
      <c r="EJ255" s="200"/>
      <c r="EK255" s="200"/>
      <c r="EL255" s="200"/>
      <c r="EM255" s="200"/>
      <c r="EN255" s="200"/>
      <c r="EO255" s="200"/>
      <c r="EP255" s="200"/>
      <c r="EQ255" s="200"/>
      <c r="ER255" s="200"/>
      <c r="ES255" s="200"/>
      <c r="ET255" s="200"/>
      <c r="EU255" s="200"/>
      <c r="EV255" s="200"/>
      <c r="EW255" s="200"/>
      <c r="EX255" s="200"/>
      <c r="EY255" s="200"/>
      <c r="EZ255" s="200"/>
      <c r="FA255" s="200"/>
      <c r="FB255" s="200"/>
      <c r="FC255" s="200"/>
      <c r="FD255" s="200"/>
      <c r="FE255" s="200"/>
      <c r="FF255" s="200"/>
      <c r="FG255" s="200"/>
      <c r="FH255" s="200"/>
      <c r="FI255" s="200"/>
      <c r="FJ255" s="200"/>
      <c r="FK255" s="200"/>
      <c r="FL255" s="200"/>
      <c r="FM255" s="200"/>
      <c r="FN255" s="200"/>
      <c r="FO255" s="200"/>
      <c r="FP255" s="200"/>
      <c r="FQ255" s="200"/>
      <c r="FR255" s="200"/>
      <c r="FS255" s="200"/>
      <c r="FT255" s="200"/>
      <c r="FU255" s="200"/>
      <c r="FV255" s="200"/>
      <c r="FW255" s="200"/>
      <c r="FX255" s="200"/>
      <c r="FY255" s="200"/>
      <c r="FZ255" s="200"/>
      <c r="GA255" s="200"/>
      <c r="GB255" s="200"/>
      <c r="GC255" s="200"/>
      <c r="GD255" s="200"/>
      <c r="GE255" s="200"/>
      <c r="GF255" s="200"/>
      <c r="GG255" s="200"/>
      <c r="GH255" s="200"/>
      <c r="GI255" s="200"/>
      <c r="GJ255" s="200"/>
      <c r="GK255" s="200"/>
      <c r="GL255" s="200"/>
      <c r="GM255" s="200"/>
      <c r="GN255" s="200"/>
      <c r="GO255" s="200"/>
      <c r="GP255" s="200"/>
      <c r="GQ255" s="200"/>
      <c r="GR255" s="200"/>
      <c r="GS255" s="200"/>
      <c r="GT255" s="200"/>
      <c r="GU255" s="200"/>
      <c r="GV255" s="200"/>
      <c r="GW255" s="200"/>
      <c r="GX255" s="200"/>
      <c r="GY255" s="200"/>
      <c r="GZ255" s="200"/>
      <c r="HA255" s="200"/>
      <c r="HB255" s="200"/>
      <c r="HC255" s="200"/>
      <c r="HD255" s="200"/>
      <c r="HE255" s="200"/>
      <c r="HF255" s="200"/>
      <c r="HG255" s="200"/>
      <c r="HH255" s="200"/>
      <c r="HI255" s="200"/>
      <c r="HJ255" s="200"/>
      <c r="HK255" s="200"/>
      <c r="HL255" s="200"/>
      <c r="HM255" s="200"/>
      <c r="HN255" s="200"/>
      <c r="HO255" s="200"/>
      <c r="HP255" s="200"/>
      <c r="HQ255" s="200"/>
      <c r="HR255" s="200"/>
      <c r="HS255" s="200"/>
      <c r="HT255" s="200"/>
      <c r="HU255" s="200"/>
      <c r="HV255" s="200"/>
      <c r="HW255" s="200"/>
      <c r="HX255" s="200"/>
      <c r="HY255" s="200"/>
      <c r="HZ255" s="200"/>
      <c r="IA255" s="200"/>
      <c r="IB255" s="200"/>
      <c r="IC255" s="200"/>
      <c r="ID255" s="200"/>
      <c r="IE255" s="200"/>
      <c r="IF255" s="200"/>
      <c r="IG255" s="200"/>
      <c r="IH255" s="200"/>
      <c r="II255" s="200"/>
      <c r="IJ255" s="200"/>
      <c r="IK255" s="200"/>
      <c r="IL255" s="200"/>
      <c r="IM255" s="200"/>
      <c r="IN255" s="200"/>
      <c r="IO255" s="200"/>
      <c r="IP255" s="200"/>
      <c r="IQ255" s="200"/>
      <c r="IR255" s="200"/>
      <c r="IS255" s="200"/>
      <c r="IT255" s="200"/>
      <c r="IU255" s="200"/>
      <c r="IV255" s="200"/>
      <c r="IW255" s="200"/>
      <c r="IX255" s="200"/>
      <c r="IY255" s="200"/>
      <c r="IZ255" s="200"/>
      <c r="JA255" s="200"/>
    </row>
    <row r="256" spans="1:261" x14ac:dyDescent="0.2">
      <c r="A256" s="180"/>
      <c r="B256" s="181" t="s">
        <v>323</v>
      </c>
      <c r="C256" s="181" t="s">
        <v>325</v>
      </c>
      <c r="D256" s="182"/>
      <c r="E256" s="182"/>
      <c r="F256" s="183"/>
      <c r="G256" s="182"/>
      <c r="H256" s="182" t="s">
        <v>324</v>
      </c>
      <c r="I256" s="182" t="s">
        <v>124</v>
      </c>
      <c r="J256" s="181"/>
      <c r="K256" s="184">
        <v>8.15</v>
      </c>
      <c r="L256" s="194"/>
      <c r="M256" s="194"/>
      <c r="N256" s="200"/>
      <c r="O256" s="194">
        <v>92.25</v>
      </c>
      <c r="P256" s="203">
        <f t="shared" si="3"/>
        <v>751.83749999999998</v>
      </c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  <c r="AA256" s="200"/>
      <c r="AB256" s="200"/>
      <c r="AC256" s="200"/>
      <c r="AD256" s="200"/>
      <c r="AE256" s="200"/>
      <c r="AF256" s="200"/>
      <c r="AG256" s="200"/>
      <c r="AH256" s="200"/>
      <c r="AI256" s="200"/>
      <c r="AJ256" s="200"/>
      <c r="AK256" s="200"/>
      <c r="AL256" s="200"/>
      <c r="AM256" s="200"/>
      <c r="AN256" s="200"/>
      <c r="AO256" s="200"/>
      <c r="AP256" s="200"/>
      <c r="AQ256" s="200"/>
      <c r="AR256" s="200"/>
      <c r="AS256" s="200"/>
      <c r="AT256" s="200"/>
      <c r="AU256" s="200"/>
      <c r="AV256" s="200"/>
      <c r="AW256" s="200"/>
      <c r="AX256" s="200"/>
      <c r="AY256" s="200"/>
      <c r="AZ256" s="200"/>
      <c r="BA256" s="200"/>
      <c r="BB256" s="200"/>
      <c r="BC256" s="200"/>
      <c r="BD256" s="200"/>
      <c r="BE256" s="200"/>
      <c r="BF256" s="200"/>
      <c r="BG256" s="200"/>
      <c r="BH256" s="200"/>
      <c r="BI256" s="200"/>
      <c r="BJ256" s="200"/>
      <c r="BK256" s="200"/>
      <c r="BL256" s="200"/>
      <c r="BM256" s="200"/>
      <c r="BN256" s="200"/>
      <c r="BO256" s="200"/>
      <c r="BP256" s="200"/>
      <c r="BQ256" s="200"/>
      <c r="BR256" s="200"/>
      <c r="BS256" s="200"/>
      <c r="BT256" s="200"/>
      <c r="BU256" s="200"/>
      <c r="BV256" s="200"/>
      <c r="BW256" s="200"/>
      <c r="BX256" s="200"/>
      <c r="BY256" s="200"/>
      <c r="BZ256" s="200"/>
      <c r="CA256" s="200"/>
      <c r="CB256" s="200"/>
      <c r="CC256" s="200"/>
      <c r="CD256" s="200"/>
      <c r="CE256" s="200"/>
      <c r="CF256" s="200"/>
      <c r="CG256" s="200"/>
      <c r="CH256" s="200"/>
      <c r="CI256" s="200"/>
      <c r="CJ256" s="200"/>
      <c r="CK256" s="200"/>
      <c r="CL256" s="200"/>
      <c r="CM256" s="200"/>
      <c r="CN256" s="200"/>
      <c r="CO256" s="200"/>
      <c r="CP256" s="200"/>
      <c r="CQ256" s="200"/>
      <c r="CR256" s="200"/>
      <c r="CS256" s="200"/>
      <c r="CT256" s="200"/>
      <c r="CU256" s="200"/>
      <c r="CV256" s="200"/>
      <c r="CW256" s="200"/>
      <c r="CX256" s="200"/>
      <c r="CY256" s="200"/>
      <c r="CZ256" s="200"/>
      <c r="DA256" s="200"/>
      <c r="DB256" s="200"/>
      <c r="DC256" s="200"/>
      <c r="DD256" s="200"/>
      <c r="DE256" s="200"/>
      <c r="DF256" s="200"/>
      <c r="DG256" s="200"/>
      <c r="DH256" s="200"/>
      <c r="DI256" s="200"/>
      <c r="DJ256" s="200"/>
      <c r="DK256" s="200"/>
      <c r="DL256" s="200"/>
      <c r="DM256" s="200"/>
      <c r="DN256" s="200"/>
      <c r="DO256" s="200"/>
      <c r="DP256" s="200"/>
      <c r="DQ256" s="200"/>
      <c r="DR256" s="200"/>
      <c r="DS256" s="200"/>
      <c r="DT256" s="200"/>
      <c r="DU256" s="200"/>
      <c r="DV256" s="200"/>
      <c r="DW256" s="200"/>
      <c r="DX256" s="200"/>
      <c r="DY256" s="200"/>
      <c r="DZ256" s="200"/>
      <c r="EA256" s="200"/>
      <c r="EB256" s="200"/>
      <c r="EC256" s="200"/>
      <c r="ED256" s="200"/>
      <c r="EE256" s="200"/>
      <c r="EF256" s="200"/>
      <c r="EG256" s="200"/>
      <c r="EH256" s="200"/>
      <c r="EI256" s="200"/>
      <c r="EJ256" s="200"/>
      <c r="EK256" s="200"/>
      <c r="EL256" s="200"/>
      <c r="EM256" s="200"/>
      <c r="EN256" s="200"/>
      <c r="EO256" s="200"/>
      <c r="EP256" s="200"/>
      <c r="EQ256" s="200"/>
      <c r="ER256" s="200"/>
      <c r="ES256" s="200"/>
      <c r="ET256" s="200"/>
      <c r="EU256" s="200"/>
      <c r="EV256" s="200"/>
      <c r="EW256" s="200"/>
      <c r="EX256" s="200"/>
      <c r="EY256" s="200"/>
      <c r="EZ256" s="200"/>
      <c r="FA256" s="200"/>
      <c r="FB256" s="200"/>
      <c r="FC256" s="200"/>
      <c r="FD256" s="200"/>
      <c r="FE256" s="200"/>
      <c r="FF256" s="200"/>
      <c r="FG256" s="200"/>
      <c r="FH256" s="200"/>
      <c r="FI256" s="200"/>
      <c r="FJ256" s="200"/>
      <c r="FK256" s="200"/>
      <c r="FL256" s="200"/>
      <c r="FM256" s="200"/>
      <c r="FN256" s="200"/>
      <c r="FO256" s="200"/>
      <c r="FP256" s="200"/>
      <c r="FQ256" s="200"/>
      <c r="FR256" s="200"/>
      <c r="FS256" s="200"/>
      <c r="FT256" s="200"/>
      <c r="FU256" s="200"/>
      <c r="FV256" s="200"/>
      <c r="FW256" s="200"/>
      <c r="FX256" s="200"/>
      <c r="FY256" s="200"/>
      <c r="FZ256" s="200"/>
      <c r="GA256" s="200"/>
      <c r="GB256" s="200"/>
      <c r="GC256" s="200"/>
      <c r="GD256" s="200"/>
      <c r="GE256" s="200"/>
      <c r="GF256" s="200"/>
      <c r="GG256" s="200"/>
      <c r="GH256" s="200"/>
      <c r="GI256" s="200"/>
      <c r="GJ256" s="200"/>
      <c r="GK256" s="200"/>
      <c r="GL256" s="200"/>
      <c r="GM256" s="200"/>
      <c r="GN256" s="200"/>
      <c r="GO256" s="200"/>
      <c r="GP256" s="200"/>
      <c r="GQ256" s="200"/>
      <c r="GR256" s="200"/>
      <c r="GS256" s="200"/>
      <c r="GT256" s="200"/>
      <c r="GU256" s="200"/>
      <c r="GV256" s="200"/>
      <c r="GW256" s="200"/>
      <c r="GX256" s="200"/>
      <c r="GY256" s="200"/>
      <c r="GZ256" s="200"/>
      <c r="HA256" s="200"/>
      <c r="HB256" s="200"/>
      <c r="HC256" s="200"/>
      <c r="HD256" s="200"/>
      <c r="HE256" s="200"/>
      <c r="HF256" s="200"/>
      <c r="HG256" s="200"/>
      <c r="HH256" s="200"/>
      <c r="HI256" s="200"/>
      <c r="HJ256" s="200"/>
      <c r="HK256" s="200"/>
      <c r="HL256" s="200"/>
      <c r="HM256" s="200"/>
      <c r="HN256" s="200"/>
      <c r="HO256" s="200"/>
      <c r="HP256" s="200"/>
      <c r="HQ256" s="200"/>
      <c r="HR256" s="200"/>
      <c r="HS256" s="200"/>
      <c r="HT256" s="200"/>
      <c r="HU256" s="200"/>
      <c r="HV256" s="200"/>
      <c r="HW256" s="200"/>
      <c r="HX256" s="200"/>
      <c r="HY256" s="200"/>
      <c r="HZ256" s="200"/>
      <c r="IA256" s="200"/>
      <c r="IB256" s="200"/>
      <c r="IC256" s="200"/>
      <c r="ID256" s="200"/>
      <c r="IE256" s="200"/>
      <c r="IF256" s="200"/>
      <c r="IG256" s="200"/>
      <c r="IH256" s="200"/>
      <c r="II256" s="200"/>
      <c r="IJ256" s="200"/>
      <c r="IK256" s="200"/>
      <c r="IL256" s="200"/>
      <c r="IM256" s="200"/>
      <c r="IN256" s="200"/>
      <c r="IO256" s="200"/>
      <c r="IP256" s="200"/>
      <c r="IQ256" s="200"/>
      <c r="IR256" s="200"/>
      <c r="IS256" s="200"/>
      <c r="IT256" s="200"/>
      <c r="IU256" s="200"/>
      <c r="IV256" s="200"/>
      <c r="IW256" s="200"/>
      <c r="IX256" s="200"/>
      <c r="IY256" s="200"/>
      <c r="IZ256" s="200"/>
      <c r="JA256" s="200"/>
    </row>
    <row r="257" spans="1:261" x14ac:dyDescent="0.2">
      <c r="A257" s="180"/>
      <c r="B257" s="181" t="s">
        <v>323</v>
      </c>
      <c r="C257" s="181" t="s">
        <v>1082</v>
      </c>
      <c r="D257" s="182"/>
      <c r="E257" s="182"/>
      <c r="F257" s="183"/>
      <c r="G257" s="182"/>
      <c r="H257" s="182" t="s">
        <v>324</v>
      </c>
      <c r="I257" s="182" t="s">
        <v>124</v>
      </c>
      <c r="J257" s="181"/>
      <c r="K257" s="184">
        <v>0.9</v>
      </c>
      <c r="L257" s="194"/>
      <c r="M257" s="194"/>
      <c r="N257" s="200"/>
      <c r="O257" s="194">
        <v>92.25</v>
      </c>
      <c r="P257" s="203">
        <f t="shared" si="3"/>
        <v>83.025000000000006</v>
      </c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  <c r="AA257" s="200"/>
      <c r="AB257" s="200"/>
      <c r="AC257" s="200"/>
      <c r="AD257" s="200"/>
      <c r="AE257" s="200"/>
      <c r="AF257" s="200"/>
      <c r="AG257" s="200"/>
      <c r="AH257" s="200"/>
      <c r="AI257" s="200"/>
      <c r="AJ257" s="200"/>
      <c r="AK257" s="200"/>
      <c r="AL257" s="200"/>
      <c r="AM257" s="200"/>
      <c r="AN257" s="200"/>
      <c r="AO257" s="200"/>
      <c r="AP257" s="200"/>
      <c r="AQ257" s="200"/>
      <c r="AR257" s="200"/>
      <c r="AS257" s="200"/>
      <c r="AT257" s="200"/>
      <c r="AU257" s="200"/>
      <c r="AV257" s="200"/>
      <c r="AW257" s="200"/>
      <c r="AX257" s="200"/>
      <c r="AY257" s="200"/>
      <c r="AZ257" s="200"/>
      <c r="BA257" s="200"/>
      <c r="BB257" s="200"/>
      <c r="BC257" s="200"/>
      <c r="BD257" s="200"/>
      <c r="BE257" s="200"/>
      <c r="BF257" s="200"/>
      <c r="BG257" s="200"/>
      <c r="BH257" s="200"/>
      <c r="BI257" s="200"/>
      <c r="BJ257" s="200"/>
      <c r="BK257" s="200"/>
      <c r="BL257" s="200"/>
      <c r="BM257" s="200"/>
      <c r="BN257" s="200"/>
      <c r="BO257" s="200"/>
      <c r="BP257" s="200"/>
      <c r="BQ257" s="200"/>
      <c r="BR257" s="200"/>
      <c r="BS257" s="200"/>
      <c r="BT257" s="200"/>
      <c r="BU257" s="200"/>
      <c r="BV257" s="200"/>
      <c r="BW257" s="200"/>
      <c r="BX257" s="200"/>
      <c r="BY257" s="200"/>
      <c r="BZ257" s="200"/>
      <c r="CA257" s="200"/>
      <c r="CB257" s="200"/>
      <c r="CC257" s="200"/>
      <c r="CD257" s="200"/>
      <c r="CE257" s="200"/>
      <c r="CF257" s="200"/>
      <c r="CG257" s="200"/>
      <c r="CH257" s="200"/>
      <c r="CI257" s="200"/>
      <c r="CJ257" s="200"/>
      <c r="CK257" s="200"/>
      <c r="CL257" s="200"/>
      <c r="CM257" s="200"/>
      <c r="CN257" s="200"/>
      <c r="CO257" s="200"/>
      <c r="CP257" s="200"/>
      <c r="CQ257" s="200"/>
      <c r="CR257" s="200"/>
      <c r="CS257" s="200"/>
      <c r="CT257" s="200"/>
      <c r="CU257" s="200"/>
      <c r="CV257" s="200"/>
      <c r="CW257" s="200"/>
      <c r="CX257" s="200"/>
      <c r="CY257" s="200"/>
      <c r="CZ257" s="200"/>
      <c r="DA257" s="200"/>
      <c r="DB257" s="200"/>
      <c r="DC257" s="200"/>
      <c r="DD257" s="200"/>
      <c r="DE257" s="200"/>
      <c r="DF257" s="200"/>
      <c r="DG257" s="200"/>
      <c r="DH257" s="200"/>
      <c r="DI257" s="200"/>
      <c r="DJ257" s="200"/>
      <c r="DK257" s="200"/>
      <c r="DL257" s="200"/>
      <c r="DM257" s="200"/>
      <c r="DN257" s="200"/>
      <c r="DO257" s="200"/>
      <c r="DP257" s="200"/>
      <c r="DQ257" s="200"/>
      <c r="DR257" s="200"/>
      <c r="DS257" s="200"/>
      <c r="DT257" s="200"/>
      <c r="DU257" s="200"/>
      <c r="DV257" s="200"/>
      <c r="DW257" s="200"/>
      <c r="DX257" s="200"/>
      <c r="DY257" s="200"/>
      <c r="DZ257" s="200"/>
      <c r="EA257" s="200"/>
      <c r="EB257" s="200"/>
      <c r="EC257" s="200"/>
      <c r="ED257" s="200"/>
      <c r="EE257" s="200"/>
      <c r="EF257" s="200"/>
      <c r="EG257" s="200"/>
      <c r="EH257" s="200"/>
      <c r="EI257" s="200"/>
      <c r="EJ257" s="200"/>
      <c r="EK257" s="200"/>
      <c r="EL257" s="200"/>
      <c r="EM257" s="200"/>
      <c r="EN257" s="200"/>
      <c r="EO257" s="200"/>
      <c r="EP257" s="200"/>
      <c r="EQ257" s="200"/>
      <c r="ER257" s="200"/>
      <c r="ES257" s="200"/>
      <c r="ET257" s="200"/>
      <c r="EU257" s="200"/>
      <c r="EV257" s="200"/>
      <c r="EW257" s="200"/>
      <c r="EX257" s="200"/>
      <c r="EY257" s="200"/>
      <c r="EZ257" s="200"/>
      <c r="FA257" s="200"/>
      <c r="FB257" s="200"/>
      <c r="FC257" s="200"/>
      <c r="FD257" s="200"/>
      <c r="FE257" s="200"/>
      <c r="FF257" s="200"/>
      <c r="FG257" s="200"/>
      <c r="FH257" s="200"/>
      <c r="FI257" s="200"/>
      <c r="FJ257" s="200"/>
      <c r="FK257" s="200"/>
      <c r="FL257" s="200"/>
      <c r="FM257" s="200"/>
      <c r="FN257" s="200"/>
      <c r="FO257" s="200"/>
      <c r="FP257" s="200"/>
      <c r="FQ257" s="200"/>
      <c r="FR257" s="200"/>
      <c r="FS257" s="200"/>
      <c r="FT257" s="200"/>
      <c r="FU257" s="200"/>
      <c r="FV257" s="200"/>
      <c r="FW257" s="200"/>
      <c r="FX257" s="200"/>
      <c r="FY257" s="200"/>
      <c r="FZ257" s="200"/>
      <c r="GA257" s="200"/>
      <c r="GB257" s="200"/>
      <c r="GC257" s="200"/>
      <c r="GD257" s="200"/>
      <c r="GE257" s="200"/>
      <c r="GF257" s="200"/>
      <c r="GG257" s="200"/>
      <c r="GH257" s="200"/>
      <c r="GI257" s="200"/>
      <c r="GJ257" s="200"/>
      <c r="GK257" s="200"/>
      <c r="GL257" s="200"/>
      <c r="GM257" s="200"/>
      <c r="GN257" s="200"/>
      <c r="GO257" s="200"/>
      <c r="GP257" s="200"/>
      <c r="GQ257" s="200"/>
      <c r="GR257" s="200"/>
      <c r="GS257" s="200"/>
      <c r="GT257" s="200"/>
      <c r="GU257" s="200"/>
      <c r="GV257" s="200"/>
      <c r="GW257" s="200"/>
      <c r="GX257" s="200"/>
      <c r="GY257" s="200"/>
      <c r="GZ257" s="200"/>
      <c r="HA257" s="200"/>
      <c r="HB257" s="200"/>
      <c r="HC257" s="200"/>
      <c r="HD257" s="200"/>
      <c r="HE257" s="200"/>
      <c r="HF257" s="200"/>
      <c r="HG257" s="200"/>
      <c r="HH257" s="200"/>
      <c r="HI257" s="200"/>
      <c r="HJ257" s="200"/>
      <c r="HK257" s="200"/>
      <c r="HL257" s="200"/>
      <c r="HM257" s="200"/>
      <c r="HN257" s="200"/>
      <c r="HO257" s="200"/>
      <c r="HP257" s="200"/>
      <c r="HQ257" s="200"/>
      <c r="HR257" s="200"/>
      <c r="HS257" s="200"/>
      <c r="HT257" s="200"/>
      <c r="HU257" s="200"/>
      <c r="HV257" s="200"/>
      <c r="HW257" s="200"/>
      <c r="HX257" s="200"/>
      <c r="HY257" s="200"/>
      <c r="HZ257" s="200"/>
      <c r="IA257" s="200"/>
      <c r="IB257" s="200"/>
      <c r="IC257" s="200"/>
      <c r="ID257" s="200"/>
      <c r="IE257" s="200"/>
      <c r="IF257" s="200"/>
      <c r="IG257" s="200"/>
      <c r="IH257" s="200"/>
      <c r="II257" s="200"/>
      <c r="IJ257" s="200"/>
      <c r="IK257" s="200"/>
      <c r="IL257" s="200"/>
      <c r="IM257" s="200"/>
      <c r="IN257" s="200"/>
      <c r="IO257" s="200"/>
      <c r="IP257" s="200"/>
      <c r="IQ257" s="200"/>
      <c r="IR257" s="200"/>
      <c r="IS257" s="200"/>
      <c r="IT257" s="200"/>
      <c r="IU257" s="200"/>
      <c r="IV257" s="200"/>
      <c r="IW257" s="200"/>
      <c r="IX257" s="200"/>
      <c r="IY257" s="200"/>
      <c r="IZ257" s="200"/>
      <c r="JA257" s="200"/>
    </row>
    <row r="258" spans="1:261" x14ac:dyDescent="0.2">
      <c r="A258" s="180"/>
      <c r="B258" s="181" t="s">
        <v>323</v>
      </c>
      <c r="C258" s="181" t="s">
        <v>1083</v>
      </c>
      <c r="D258" s="182"/>
      <c r="E258" s="182"/>
      <c r="F258" s="183"/>
      <c r="G258" s="182"/>
      <c r="H258" s="182" t="s">
        <v>324</v>
      </c>
      <c r="I258" s="182" t="s">
        <v>124</v>
      </c>
      <c r="J258" s="181"/>
      <c r="K258" s="184">
        <v>0.7</v>
      </c>
      <c r="L258" s="194"/>
      <c r="M258" s="194"/>
      <c r="N258" s="200"/>
      <c r="O258" s="194">
        <v>92.25</v>
      </c>
      <c r="P258" s="203">
        <f t="shared" si="3"/>
        <v>64.575000000000003</v>
      </c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  <c r="AA258" s="200"/>
      <c r="AB258" s="200"/>
      <c r="AC258" s="200"/>
      <c r="AD258" s="200"/>
      <c r="AE258" s="200"/>
      <c r="AF258" s="200"/>
      <c r="AG258" s="200"/>
      <c r="AH258" s="200"/>
      <c r="AI258" s="200"/>
      <c r="AJ258" s="200"/>
      <c r="AK258" s="200"/>
      <c r="AL258" s="200"/>
      <c r="AM258" s="200"/>
      <c r="AN258" s="200"/>
      <c r="AO258" s="200"/>
      <c r="AP258" s="200"/>
      <c r="AQ258" s="200"/>
      <c r="AR258" s="200"/>
      <c r="AS258" s="200"/>
      <c r="AT258" s="200"/>
      <c r="AU258" s="200"/>
      <c r="AV258" s="200"/>
      <c r="AW258" s="200"/>
      <c r="AX258" s="200"/>
      <c r="AY258" s="200"/>
      <c r="AZ258" s="200"/>
      <c r="BA258" s="200"/>
      <c r="BB258" s="200"/>
      <c r="BC258" s="200"/>
      <c r="BD258" s="200"/>
      <c r="BE258" s="200"/>
      <c r="BF258" s="200"/>
      <c r="BG258" s="200"/>
      <c r="BH258" s="200"/>
      <c r="BI258" s="200"/>
      <c r="BJ258" s="200"/>
      <c r="BK258" s="200"/>
      <c r="BL258" s="200"/>
      <c r="BM258" s="200"/>
      <c r="BN258" s="200"/>
      <c r="BO258" s="200"/>
      <c r="BP258" s="200"/>
      <c r="BQ258" s="200"/>
      <c r="BR258" s="200"/>
      <c r="BS258" s="200"/>
      <c r="BT258" s="200"/>
      <c r="BU258" s="200"/>
      <c r="BV258" s="200"/>
      <c r="BW258" s="200"/>
      <c r="BX258" s="200"/>
      <c r="BY258" s="200"/>
      <c r="BZ258" s="200"/>
      <c r="CA258" s="200"/>
      <c r="CB258" s="200"/>
      <c r="CC258" s="200"/>
      <c r="CD258" s="200"/>
      <c r="CE258" s="200"/>
      <c r="CF258" s="200"/>
      <c r="CG258" s="200"/>
      <c r="CH258" s="200"/>
      <c r="CI258" s="200"/>
      <c r="CJ258" s="200"/>
      <c r="CK258" s="200"/>
      <c r="CL258" s="200"/>
      <c r="CM258" s="200"/>
      <c r="CN258" s="200"/>
      <c r="CO258" s="200"/>
      <c r="CP258" s="200"/>
      <c r="CQ258" s="200"/>
      <c r="CR258" s="200"/>
      <c r="CS258" s="200"/>
      <c r="CT258" s="200"/>
      <c r="CU258" s="200"/>
      <c r="CV258" s="200"/>
      <c r="CW258" s="200"/>
      <c r="CX258" s="200"/>
      <c r="CY258" s="200"/>
      <c r="CZ258" s="200"/>
      <c r="DA258" s="200"/>
      <c r="DB258" s="200"/>
      <c r="DC258" s="200"/>
      <c r="DD258" s="200"/>
      <c r="DE258" s="200"/>
      <c r="DF258" s="200"/>
      <c r="DG258" s="200"/>
      <c r="DH258" s="200"/>
      <c r="DI258" s="200"/>
      <c r="DJ258" s="200"/>
      <c r="DK258" s="200"/>
      <c r="DL258" s="200"/>
      <c r="DM258" s="200"/>
      <c r="DN258" s="200"/>
      <c r="DO258" s="200"/>
      <c r="DP258" s="200"/>
      <c r="DQ258" s="200"/>
      <c r="DR258" s="200"/>
      <c r="DS258" s="200"/>
      <c r="DT258" s="200"/>
      <c r="DU258" s="200"/>
      <c r="DV258" s="200"/>
      <c r="DW258" s="200"/>
      <c r="DX258" s="200"/>
      <c r="DY258" s="200"/>
      <c r="DZ258" s="200"/>
      <c r="EA258" s="200"/>
      <c r="EB258" s="200"/>
      <c r="EC258" s="200"/>
      <c r="ED258" s="200"/>
      <c r="EE258" s="200"/>
      <c r="EF258" s="200"/>
      <c r="EG258" s="200"/>
      <c r="EH258" s="200"/>
      <c r="EI258" s="200"/>
      <c r="EJ258" s="200"/>
      <c r="EK258" s="200"/>
      <c r="EL258" s="200"/>
      <c r="EM258" s="200"/>
      <c r="EN258" s="200"/>
      <c r="EO258" s="200"/>
      <c r="EP258" s="200"/>
      <c r="EQ258" s="200"/>
      <c r="ER258" s="200"/>
      <c r="ES258" s="200"/>
      <c r="ET258" s="200"/>
      <c r="EU258" s="200"/>
      <c r="EV258" s="200"/>
      <c r="EW258" s="200"/>
      <c r="EX258" s="200"/>
      <c r="EY258" s="200"/>
      <c r="EZ258" s="200"/>
      <c r="FA258" s="200"/>
      <c r="FB258" s="200"/>
      <c r="FC258" s="200"/>
      <c r="FD258" s="200"/>
      <c r="FE258" s="200"/>
      <c r="FF258" s="200"/>
      <c r="FG258" s="200"/>
      <c r="FH258" s="200"/>
      <c r="FI258" s="200"/>
      <c r="FJ258" s="200"/>
      <c r="FK258" s="200"/>
      <c r="FL258" s="200"/>
      <c r="FM258" s="200"/>
      <c r="FN258" s="200"/>
      <c r="FO258" s="200"/>
      <c r="FP258" s="200"/>
      <c r="FQ258" s="200"/>
      <c r="FR258" s="200"/>
      <c r="FS258" s="200"/>
      <c r="FT258" s="200"/>
      <c r="FU258" s="200"/>
      <c r="FV258" s="200"/>
      <c r="FW258" s="200"/>
      <c r="FX258" s="200"/>
      <c r="FY258" s="200"/>
      <c r="FZ258" s="200"/>
      <c r="GA258" s="200"/>
      <c r="GB258" s="200"/>
      <c r="GC258" s="200"/>
      <c r="GD258" s="200"/>
      <c r="GE258" s="200"/>
      <c r="GF258" s="200"/>
      <c r="GG258" s="200"/>
      <c r="GH258" s="200"/>
      <c r="GI258" s="200"/>
      <c r="GJ258" s="200"/>
      <c r="GK258" s="200"/>
      <c r="GL258" s="200"/>
      <c r="GM258" s="200"/>
      <c r="GN258" s="200"/>
      <c r="GO258" s="200"/>
      <c r="GP258" s="200"/>
      <c r="GQ258" s="200"/>
      <c r="GR258" s="200"/>
      <c r="GS258" s="200"/>
      <c r="GT258" s="200"/>
      <c r="GU258" s="200"/>
      <c r="GV258" s="200"/>
      <c r="GW258" s="200"/>
      <c r="GX258" s="200"/>
      <c r="GY258" s="200"/>
      <c r="GZ258" s="200"/>
      <c r="HA258" s="200"/>
      <c r="HB258" s="200"/>
      <c r="HC258" s="200"/>
      <c r="HD258" s="200"/>
      <c r="HE258" s="200"/>
      <c r="HF258" s="200"/>
      <c r="HG258" s="200"/>
      <c r="HH258" s="200"/>
      <c r="HI258" s="200"/>
      <c r="HJ258" s="200"/>
      <c r="HK258" s="200"/>
      <c r="HL258" s="200"/>
      <c r="HM258" s="200"/>
      <c r="HN258" s="200"/>
      <c r="HO258" s="200"/>
      <c r="HP258" s="200"/>
      <c r="HQ258" s="200"/>
      <c r="HR258" s="200"/>
      <c r="HS258" s="200"/>
      <c r="HT258" s="200"/>
      <c r="HU258" s="200"/>
      <c r="HV258" s="200"/>
      <c r="HW258" s="200"/>
      <c r="HX258" s="200"/>
      <c r="HY258" s="200"/>
      <c r="HZ258" s="200"/>
      <c r="IA258" s="200"/>
      <c r="IB258" s="200"/>
      <c r="IC258" s="200"/>
      <c r="ID258" s="200"/>
      <c r="IE258" s="200"/>
      <c r="IF258" s="200"/>
      <c r="IG258" s="200"/>
      <c r="IH258" s="200"/>
      <c r="II258" s="200"/>
      <c r="IJ258" s="200"/>
      <c r="IK258" s="200"/>
      <c r="IL258" s="200"/>
      <c r="IM258" s="200"/>
      <c r="IN258" s="200"/>
      <c r="IO258" s="200"/>
      <c r="IP258" s="200"/>
      <c r="IQ258" s="200"/>
      <c r="IR258" s="200"/>
      <c r="IS258" s="200"/>
      <c r="IT258" s="200"/>
      <c r="IU258" s="200"/>
      <c r="IV258" s="200"/>
      <c r="IW258" s="200"/>
      <c r="IX258" s="200"/>
      <c r="IY258" s="200"/>
      <c r="IZ258" s="200"/>
      <c r="JA258" s="200"/>
    </row>
    <row r="259" spans="1:261" x14ac:dyDescent="0.2">
      <c r="A259" s="180" t="s">
        <v>449</v>
      </c>
      <c r="B259" s="181" t="s">
        <v>323</v>
      </c>
      <c r="C259" s="181" t="s">
        <v>21</v>
      </c>
      <c r="D259" s="182" t="s">
        <v>221</v>
      </c>
      <c r="E259" s="182" t="s">
        <v>187</v>
      </c>
      <c r="F259" s="183" t="s">
        <v>448</v>
      </c>
      <c r="G259" s="182">
        <v>281817</v>
      </c>
      <c r="H259" s="182" t="s">
        <v>23</v>
      </c>
      <c r="I259" s="182" t="s">
        <v>7</v>
      </c>
      <c r="J259" s="181">
        <v>2</v>
      </c>
      <c r="K259" s="184">
        <v>2.15</v>
      </c>
      <c r="L259" s="194"/>
      <c r="M259" s="194"/>
      <c r="N259" s="200"/>
      <c r="O259" s="194">
        <v>92.25</v>
      </c>
      <c r="P259" s="203">
        <f t="shared" si="3"/>
        <v>198.33750000000001</v>
      </c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200"/>
      <c r="AC259" s="200"/>
      <c r="AD259" s="200"/>
      <c r="AE259" s="200"/>
      <c r="AF259" s="200"/>
      <c r="AG259" s="200"/>
      <c r="AH259" s="200"/>
      <c r="AI259" s="200"/>
      <c r="AJ259" s="200"/>
      <c r="AK259" s="200"/>
      <c r="AL259" s="200"/>
      <c r="AM259" s="200"/>
      <c r="AN259" s="200"/>
      <c r="AO259" s="200"/>
      <c r="AP259" s="200"/>
      <c r="AQ259" s="200"/>
      <c r="AR259" s="200"/>
      <c r="AS259" s="200"/>
      <c r="AT259" s="200"/>
      <c r="AU259" s="200"/>
      <c r="AV259" s="200"/>
      <c r="AW259" s="200"/>
      <c r="AX259" s="200"/>
      <c r="AY259" s="200"/>
      <c r="AZ259" s="200"/>
      <c r="BA259" s="200"/>
      <c r="BB259" s="200"/>
      <c r="BC259" s="200"/>
      <c r="BD259" s="200"/>
      <c r="BE259" s="200"/>
      <c r="BF259" s="200"/>
      <c r="BG259" s="200"/>
      <c r="BH259" s="200"/>
      <c r="BI259" s="200"/>
      <c r="BJ259" s="200"/>
      <c r="BK259" s="200"/>
      <c r="BL259" s="200"/>
      <c r="BM259" s="200"/>
      <c r="BN259" s="200"/>
      <c r="BO259" s="200"/>
      <c r="BP259" s="200"/>
      <c r="BQ259" s="200"/>
      <c r="BR259" s="200"/>
      <c r="BS259" s="200"/>
      <c r="BT259" s="200"/>
      <c r="BU259" s="200"/>
      <c r="BV259" s="200"/>
      <c r="BW259" s="200"/>
      <c r="BX259" s="200"/>
      <c r="BY259" s="200"/>
      <c r="BZ259" s="200"/>
      <c r="CA259" s="200"/>
      <c r="CB259" s="200"/>
      <c r="CC259" s="200"/>
      <c r="CD259" s="200"/>
      <c r="CE259" s="200"/>
      <c r="CF259" s="200"/>
      <c r="CG259" s="200"/>
      <c r="CH259" s="200"/>
      <c r="CI259" s="200"/>
      <c r="CJ259" s="200"/>
      <c r="CK259" s="200"/>
      <c r="CL259" s="200"/>
      <c r="CM259" s="200"/>
      <c r="CN259" s="200"/>
      <c r="CO259" s="200"/>
      <c r="CP259" s="200"/>
      <c r="CQ259" s="200"/>
      <c r="CR259" s="200"/>
      <c r="CS259" s="200"/>
      <c r="CT259" s="200"/>
      <c r="CU259" s="200"/>
      <c r="CV259" s="200"/>
      <c r="CW259" s="200"/>
      <c r="CX259" s="200"/>
      <c r="CY259" s="200"/>
      <c r="CZ259" s="200"/>
      <c r="DA259" s="200"/>
      <c r="DB259" s="200"/>
      <c r="DC259" s="200"/>
      <c r="DD259" s="200"/>
      <c r="DE259" s="200"/>
      <c r="DF259" s="200"/>
      <c r="DG259" s="200"/>
      <c r="DH259" s="200"/>
      <c r="DI259" s="200"/>
      <c r="DJ259" s="200"/>
      <c r="DK259" s="200"/>
      <c r="DL259" s="200"/>
      <c r="DM259" s="200"/>
      <c r="DN259" s="200"/>
      <c r="DO259" s="200"/>
      <c r="DP259" s="200"/>
      <c r="DQ259" s="200"/>
      <c r="DR259" s="200"/>
      <c r="DS259" s="200"/>
      <c r="DT259" s="200"/>
      <c r="DU259" s="200"/>
      <c r="DV259" s="200"/>
      <c r="DW259" s="200"/>
      <c r="DX259" s="200"/>
      <c r="DY259" s="200"/>
      <c r="DZ259" s="200"/>
      <c r="EA259" s="200"/>
      <c r="EB259" s="200"/>
      <c r="EC259" s="200"/>
      <c r="ED259" s="200"/>
      <c r="EE259" s="200"/>
      <c r="EF259" s="200"/>
      <c r="EG259" s="200"/>
      <c r="EH259" s="200"/>
      <c r="EI259" s="200"/>
      <c r="EJ259" s="200"/>
      <c r="EK259" s="200"/>
      <c r="EL259" s="200"/>
      <c r="EM259" s="200"/>
      <c r="EN259" s="200"/>
      <c r="EO259" s="200"/>
      <c r="EP259" s="200"/>
      <c r="EQ259" s="200"/>
      <c r="ER259" s="200"/>
      <c r="ES259" s="200"/>
      <c r="ET259" s="200"/>
      <c r="EU259" s="200"/>
      <c r="EV259" s="200"/>
      <c r="EW259" s="200"/>
      <c r="EX259" s="200"/>
      <c r="EY259" s="200"/>
      <c r="EZ259" s="200"/>
      <c r="FA259" s="200"/>
      <c r="FB259" s="200"/>
      <c r="FC259" s="200"/>
      <c r="FD259" s="200"/>
      <c r="FE259" s="200"/>
      <c r="FF259" s="200"/>
      <c r="FG259" s="200"/>
      <c r="FH259" s="200"/>
      <c r="FI259" s="200"/>
      <c r="FJ259" s="200"/>
      <c r="FK259" s="200"/>
      <c r="FL259" s="200"/>
      <c r="FM259" s="200"/>
      <c r="FN259" s="200"/>
      <c r="FO259" s="200"/>
      <c r="FP259" s="200"/>
      <c r="FQ259" s="200"/>
      <c r="FR259" s="200"/>
      <c r="FS259" s="200"/>
      <c r="FT259" s="200"/>
      <c r="FU259" s="200"/>
      <c r="FV259" s="200"/>
      <c r="FW259" s="200"/>
      <c r="FX259" s="200"/>
      <c r="FY259" s="200"/>
      <c r="FZ259" s="200"/>
      <c r="GA259" s="200"/>
      <c r="GB259" s="200"/>
      <c r="GC259" s="200"/>
      <c r="GD259" s="200"/>
      <c r="GE259" s="200"/>
      <c r="GF259" s="200"/>
      <c r="GG259" s="200"/>
      <c r="GH259" s="200"/>
      <c r="GI259" s="200"/>
      <c r="GJ259" s="200"/>
      <c r="GK259" s="200"/>
      <c r="GL259" s="200"/>
      <c r="GM259" s="200"/>
      <c r="GN259" s="200"/>
      <c r="GO259" s="200"/>
      <c r="GP259" s="200"/>
      <c r="GQ259" s="200"/>
      <c r="GR259" s="200"/>
      <c r="GS259" s="200"/>
      <c r="GT259" s="200"/>
      <c r="GU259" s="200"/>
      <c r="GV259" s="200"/>
      <c r="GW259" s="200"/>
      <c r="GX259" s="200"/>
      <c r="GY259" s="200"/>
      <c r="GZ259" s="200"/>
      <c r="HA259" s="200"/>
      <c r="HB259" s="200"/>
      <c r="HC259" s="200"/>
      <c r="HD259" s="200"/>
      <c r="HE259" s="200"/>
      <c r="HF259" s="200"/>
      <c r="HG259" s="200"/>
      <c r="HH259" s="200"/>
      <c r="HI259" s="200"/>
      <c r="HJ259" s="200"/>
      <c r="HK259" s="200"/>
      <c r="HL259" s="200"/>
      <c r="HM259" s="200"/>
      <c r="HN259" s="200"/>
      <c r="HO259" s="200"/>
      <c r="HP259" s="200"/>
      <c r="HQ259" s="200"/>
      <c r="HR259" s="200"/>
      <c r="HS259" s="200"/>
      <c r="HT259" s="200"/>
      <c r="HU259" s="200"/>
      <c r="HV259" s="200"/>
      <c r="HW259" s="200"/>
      <c r="HX259" s="200"/>
      <c r="HY259" s="200"/>
      <c r="HZ259" s="200"/>
      <c r="IA259" s="200"/>
      <c r="IB259" s="200"/>
      <c r="IC259" s="200"/>
      <c r="ID259" s="200"/>
      <c r="IE259" s="200"/>
      <c r="IF259" s="200"/>
      <c r="IG259" s="200"/>
      <c r="IH259" s="200"/>
      <c r="II259" s="200"/>
      <c r="IJ259" s="200"/>
      <c r="IK259" s="200"/>
      <c r="IL259" s="200"/>
      <c r="IM259" s="200"/>
      <c r="IN259" s="200"/>
      <c r="IO259" s="200"/>
      <c r="IP259" s="200"/>
      <c r="IQ259" s="200"/>
      <c r="IR259" s="200"/>
      <c r="IS259" s="200"/>
      <c r="IT259" s="200"/>
      <c r="IU259" s="200"/>
      <c r="IV259" s="200"/>
      <c r="IW259" s="200"/>
      <c r="IX259" s="200"/>
      <c r="IY259" s="200"/>
      <c r="IZ259" s="200"/>
      <c r="JA259" s="200"/>
    </row>
    <row r="260" spans="1:261" x14ac:dyDescent="0.2">
      <c r="A260" s="180"/>
      <c r="B260" s="181" t="s">
        <v>323</v>
      </c>
      <c r="C260" s="181" t="s">
        <v>21</v>
      </c>
      <c r="D260" s="181"/>
      <c r="E260" s="182"/>
      <c r="F260" s="183"/>
      <c r="G260" s="182"/>
      <c r="H260" s="182" t="s">
        <v>324</v>
      </c>
      <c r="I260" s="182" t="s">
        <v>124</v>
      </c>
      <c r="J260" s="181"/>
      <c r="K260" s="184">
        <v>1.1000000000000001</v>
      </c>
      <c r="L260" s="194"/>
      <c r="M260" s="194"/>
      <c r="N260" s="200"/>
      <c r="O260" s="194">
        <v>92.25</v>
      </c>
      <c r="P260" s="203">
        <f t="shared" si="3"/>
        <v>101.47500000000001</v>
      </c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  <c r="AA260" s="200"/>
      <c r="AB260" s="200"/>
      <c r="AC260" s="200"/>
      <c r="AD260" s="200"/>
      <c r="AE260" s="200"/>
      <c r="AF260" s="200"/>
      <c r="AG260" s="200"/>
      <c r="AH260" s="200"/>
      <c r="AI260" s="200"/>
      <c r="AJ260" s="200"/>
      <c r="AK260" s="200"/>
      <c r="AL260" s="200"/>
      <c r="AM260" s="200"/>
      <c r="AN260" s="200"/>
      <c r="AO260" s="200"/>
      <c r="AP260" s="200"/>
      <c r="AQ260" s="200"/>
      <c r="AR260" s="200"/>
      <c r="AS260" s="200"/>
      <c r="AT260" s="200"/>
      <c r="AU260" s="200"/>
      <c r="AV260" s="200"/>
      <c r="AW260" s="200"/>
      <c r="AX260" s="200"/>
      <c r="AY260" s="200"/>
      <c r="AZ260" s="200"/>
      <c r="BA260" s="200"/>
      <c r="BB260" s="200"/>
      <c r="BC260" s="200"/>
      <c r="BD260" s="200"/>
      <c r="BE260" s="200"/>
      <c r="BF260" s="200"/>
      <c r="BG260" s="200"/>
      <c r="BH260" s="200"/>
      <c r="BI260" s="200"/>
      <c r="BJ260" s="200"/>
      <c r="BK260" s="200"/>
      <c r="BL260" s="200"/>
      <c r="BM260" s="200"/>
      <c r="BN260" s="200"/>
      <c r="BO260" s="200"/>
      <c r="BP260" s="200"/>
      <c r="BQ260" s="200"/>
      <c r="BR260" s="200"/>
      <c r="BS260" s="200"/>
      <c r="BT260" s="200"/>
      <c r="BU260" s="200"/>
      <c r="BV260" s="200"/>
      <c r="BW260" s="200"/>
      <c r="BX260" s="200"/>
      <c r="BY260" s="200"/>
      <c r="BZ260" s="200"/>
      <c r="CA260" s="200"/>
      <c r="CB260" s="200"/>
      <c r="CC260" s="200"/>
      <c r="CD260" s="200"/>
      <c r="CE260" s="200"/>
      <c r="CF260" s="200"/>
      <c r="CG260" s="200"/>
      <c r="CH260" s="200"/>
      <c r="CI260" s="200"/>
      <c r="CJ260" s="200"/>
      <c r="CK260" s="200"/>
      <c r="CL260" s="200"/>
      <c r="CM260" s="200"/>
      <c r="CN260" s="200"/>
      <c r="CO260" s="200"/>
      <c r="CP260" s="200"/>
      <c r="CQ260" s="200"/>
      <c r="CR260" s="200"/>
      <c r="CS260" s="200"/>
      <c r="CT260" s="200"/>
      <c r="CU260" s="200"/>
      <c r="CV260" s="200"/>
      <c r="CW260" s="200"/>
      <c r="CX260" s="200"/>
      <c r="CY260" s="200"/>
      <c r="CZ260" s="200"/>
      <c r="DA260" s="200"/>
      <c r="DB260" s="200"/>
      <c r="DC260" s="200"/>
      <c r="DD260" s="200"/>
      <c r="DE260" s="200"/>
      <c r="DF260" s="200"/>
      <c r="DG260" s="200"/>
      <c r="DH260" s="200"/>
      <c r="DI260" s="200"/>
      <c r="DJ260" s="200"/>
      <c r="DK260" s="200"/>
      <c r="DL260" s="200"/>
      <c r="DM260" s="200"/>
      <c r="DN260" s="200"/>
      <c r="DO260" s="200"/>
      <c r="DP260" s="200"/>
      <c r="DQ260" s="200"/>
      <c r="DR260" s="200"/>
      <c r="DS260" s="200"/>
      <c r="DT260" s="200"/>
      <c r="DU260" s="200"/>
      <c r="DV260" s="200"/>
      <c r="DW260" s="200"/>
      <c r="DX260" s="200"/>
      <c r="DY260" s="200"/>
      <c r="DZ260" s="200"/>
      <c r="EA260" s="200"/>
      <c r="EB260" s="200"/>
      <c r="EC260" s="200"/>
      <c r="ED260" s="200"/>
      <c r="EE260" s="200"/>
      <c r="EF260" s="200"/>
      <c r="EG260" s="200"/>
      <c r="EH260" s="200"/>
      <c r="EI260" s="200"/>
      <c r="EJ260" s="200"/>
      <c r="EK260" s="200"/>
      <c r="EL260" s="200"/>
      <c r="EM260" s="200"/>
      <c r="EN260" s="200"/>
      <c r="EO260" s="200"/>
      <c r="EP260" s="200"/>
      <c r="EQ260" s="200"/>
      <c r="ER260" s="200"/>
      <c r="ES260" s="200"/>
      <c r="ET260" s="200"/>
      <c r="EU260" s="200"/>
      <c r="EV260" s="200"/>
      <c r="EW260" s="200"/>
      <c r="EX260" s="200"/>
      <c r="EY260" s="200"/>
      <c r="EZ260" s="200"/>
      <c r="FA260" s="200"/>
      <c r="FB260" s="200"/>
      <c r="FC260" s="200"/>
      <c r="FD260" s="200"/>
      <c r="FE260" s="200"/>
      <c r="FF260" s="200"/>
      <c r="FG260" s="200"/>
      <c r="FH260" s="200"/>
      <c r="FI260" s="200"/>
      <c r="FJ260" s="200"/>
      <c r="FK260" s="200"/>
      <c r="FL260" s="200"/>
      <c r="FM260" s="200"/>
      <c r="FN260" s="200"/>
      <c r="FO260" s="200"/>
      <c r="FP260" s="200"/>
      <c r="FQ260" s="200"/>
      <c r="FR260" s="200"/>
      <c r="FS260" s="200"/>
      <c r="FT260" s="200"/>
      <c r="FU260" s="200"/>
      <c r="FV260" s="200"/>
      <c r="FW260" s="200"/>
      <c r="FX260" s="200"/>
      <c r="FY260" s="200"/>
      <c r="FZ260" s="200"/>
      <c r="GA260" s="200"/>
      <c r="GB260" s="200"/>
      <c r="GC260" s="200"/>
      <c r="GD260" s="200"/>
      <c r="GE260" s="200"/>
      <c r="GF260" s="200"/>
      <c r="GG260" s="200"/>
      <c r="GH260" s="200"/>
      <c r="GI260" s="200"/>
      <c r="GJ260" s="200"/>
      <c r="GK260" s="200"/>
      <c r="GL260" s="200"/>
      <c r="GM260" s="200"/>
      <c r="GN260" s="200"/>
      <c r="GO260" s="200"/>
      <c r="GP260" s="200"/>
      <c r="GQ260" s="200"/>
      <c r="GR260" s="200"/>
      <c r="GS260" s="200"/>
      <c r="GT260" s="200"/>
      <c r="GU260" s="200"/>
      <c r="GV260" s="200"/>
      <c r="GW260" s="200"/>
      <c r="GX260" s="200"/>
      <c r="GY260" s="200"/>
      <c r="GZ260" s="200"/>
      <c r="HA260" s="200"/>
      <c r="HB260" s="200"/>
      <c r="HC260" s="200"/>
      <c r="HD260" s="200"/>
      <c r="HE260" s="200"/>
      <c r="HF260" s="200"/>
      <c r="HG260" s="200"/>
      <c r="HH260" s="200"/>
      <c r="HI260" s="200"/>
      <c r="HJ260" s="200"/>
      <c r="HK260" s="200"/>
      <c r="HL260" s="200"/>
      <c r="HM260" s="200"/>
      <c r="HN260" s="200"/>
      <c r="HO260" s="200"/>
      <c r="HP260" s="200"/>
      <c r="HQ260" s="200"/>
      <c r="HR260" s="200"/>
      <c r="HS260" s="200"/>
      <c r="HT260" s="200"/>
      <c r="HU260" s="200"/>
      <c r="HV260" s="200"/>
      <c r="HW260" s="200"/>
      <c r="HX260" s="200"/>
      <c r="HY260" s="200"/>
      <c r="HZ260" s="200"/>
      <c r="IA260" s="200"/>
      <c r="IB260" s="200"/>
      <c r="IC260" s="200"/>
      <c r="ID260" s="200"/>
      <c r="IE260" s="200"/>
      <c r="IF260" s="200"/>
      <c r="IG260" s="200"/>
      <c r="IH260" s="200"/>
      <c r="II260" s="200"/>
      <c r="IJ260" s="200"/>
      <c r="IK260" s="200"/>
      <c r="IL260" s="200"/>
      <c r="IM260" s="200"/>
      <c r="IN260" s="200"/>
      <c r="IO260" s="200"/>
      <c r="IP260" s="200"/>
      <c r="IQ260" s="200"/>
      <c r="IR260" s="200"/>
      <c r="IS260" s="200"/>
      <c r="IT260" s="200"/>
      <c r="IU260" s="200"/>
      <c r="IV260" s="200"/>
      <c r="IW260" s="200"/>
      <c r="IX260" s="200"/>
      <c r="IY260" s="200"/>
      <c r="IZ260" s="200"/>
      <c r="JA260" s="200"/>
    </row>
    <row r="261" spans="1:261" x14ac:dyDescent="0.2">
      <c r="A261" s="180"/>
      <c r="B261" s="181" t="s">
        <v>323</v>
      </c>
      <c r="C261" s="181" t="s">
        <v>9</v>
      </c>
      <c r="D261" s="181"/>
      <c r="E261" s="182"/>
      <c r="F261" s="183"/>
      <c r="G261" s="182"/>
      <c r="H261" s="182" t="s">
        <v>44</v>
      </c>
      <c r="I261" s="182" t="s">
        <v>124</v>
      </c>
      <c r="J261" s="181"/>
      <c r="K261" s="184">
        <v>4.8</v>
      </c>
      <c r="L261" s="194"/>
      <c r="M261" s="194"/>
      <c r="N261" s="200"/>
      <c r="O261" s="194">
        <v>92.25</v>
      </c>
      <c r="P261" s="203">
        <f t="shared" ref="P261:P323" si="4">K261*O261</f>
        <v>442.8</v>
      </c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  <c r="AA261" s="200"/>
      <c r="AB261" s="200"/>
      <c r="AC261" s="200"/>
      <c r="AD261" s="200"/>
      <c r="AE261" s="200"/>
      <c r="AF261" s="200"/>
      <c r="AG261" s="200"/>
      <c r="AH261" s="200"/>
      <c r="AI261" s="200"/>
      <c r="AJ261" s="200"/>
      <c r="AK261" s="200"/>
      <c r="AL261" s="200"/>
      <c r="AM261" s="200"/>
      <c r="AN261" s="200"/>
      <c r="AO261" s="200"/>
      <c r="AP261" s="200"/>
      <c r="AQ261" s="200"/>
      <c r="AR261" s="200"/>
      <c r="AS261" s="200"/>
      <c r="AT261" s="200"/>
      <c r="AU261" s="200"/>
      <c r="AV261" s="200"/>
      <c r="AW261" s="200"/>
      <c r="AX261" s="200"/>
      <c r="AY261" s="200"/>
      <c r="AZ261" s="200"/>
      <c r="BA261" s="200"/>
      <c r="BB261" s="200"/>
      <c r="BC261" s="200"/>
      <c r="BD261" s="200"/>
      <c r="BE261" s="200"/>
      <c r="BF261" s="200"/>
      <c r="BG261" s="200"/>
      <c r="BH261" s="200"/>
      <c r="BI261" s="200"/>
      <c r="BJ261" s="200"/>
      <c r="BK261" s="200"/>
      <c r="BL261" s="200"/>
      <c r="BM261" s="200"/>
      <c r="BN261" s="200"/>
      <c r="BO261" s="200"/>
      <c r="BP261" s="200"/>
      <c r="BQ261" s="200"/>
      <c r="BR261" s="200"/>
      <c r="BS261" s="200"/>
      <c r="BT261" s="200"/>
      <c r="BU261" s="200"/>
      <c r="BV261" s="200"/>
      <c r="BW261" s="200"/>
      <c r="BX261" s="200"/>
      <c r="BY261" s="200"/>
      <c r="BZ261" s="200"/>
      <c r="CA261" s="200"/>
      <c r="CB261" s="200"/>
      <c r="CC261" s="200"/>
      <c r="CD261" s="200"/>
      <c r="CE261" s="200"/>
      <c r="CF261" s="200"/>
      <c r="CG261" s="200"/>
      <c r="CH261" s="200"/>
      <c r="CI261" s="200"/>
      <c r="CJ261" s="200"/>
      <c r="CK261" s="200"/>
      <c r="CL261" s="200"/>
      <c r="CM261" s="200"/>
      <c r="CN261" s="200"/>
      <c r="CO261" s="200"/>
      <c r="CP261" s="200"/>
      <c r="CQ261" s="200"/>
      <c r="CR261" s="200"/>
      <c r="CS261" s="200"/>
      <c r="CT261" s="200"/>
      <c r="CU261" s="200"/>
      <c r="CV261" s="200"/>
      <c r="CW261" s="200"/>
      <c r="CX261" s="200"/>
      <c r="CY261" s="200"/>
      <c r="CZ261" s="200"/>
      <c r="DA261" s="200"/>
      <c r="DB261" s="200"/>
      <c r="DC261" s="200"/>
      <c r="DD261" s="200"/>
      <c r="DE261" s="200"/>
      <c r="DF261" s="200"/>
      <c r="DG261" s="200"/>
      <c r="DH261" s="200"/>
      <c r="DI261" s="200"/>
      <c r="DJ261" s="200"/>
      <c r="DK261" s="200"/>
      <c r="DL261" s="200"/>
      <c r="DM261" s="200"/>
      <c r="DN261" s="200"/>
      <c r="DO261" s="200"/>
      <c r="DP261" s="200"/>
      <c r="DQ261" s="200"/>
      <c r="DR261" s="200"/>
      <c r="DS261" s="200"/>
      <c r="DT261" s="200"/>
      <c r="DU261" s="200"/>
      <c r="DV261" s="200"/>
      <c r="DW261" s="200"/>
      <c r="DX261" s="200"/>
      <c r="DY261" s="200"/>
      <c r="DZ261" s="200"/>
      <c r="EA261" s="200"/>
      <c r="EB261" s="200"/>
      <c r="EC261" s="200"/>
      <c r="ED261" s="200"/>
      <c r="EE261" s="200"/>
      <c r="EF261" s="200"/>
      <c r="EG261" s="200"/>
      <c r="EH261" s="200"/>
      <c r="EI261" s="200"/>
      <c r="EJ261" s="200"/>
      <c r="EK261" s="200"/>
      <c r="EL261" s="200"/>
      <c r="EM261" s="200"/>
      <c r="EN261" s="200"/>
      <c r="EO261" s="200"/>
      <c r="EP261" s="200"/>
      <c r="EQ261" s="200"/>
      <c r="ER261" s="200"/>
      <c r="ES261" s="200"/>
      <c r="ET261" s="200"/>
      <c r="EU261" s="200"/>
      <c r="EV261" s="200"/>
      <c r="EW261" s="200"/>
      <c r="EX261" s="200"/>
      <c r="EY261" s="200"/>
      <c r="EZ261" s="200"/>
      <c r="FA261" s="200"/>
      <c r="FB261" s="200"/>
      <c r="FC261" s="200"/>
      <c r="FD261" s="200"/>
      <c r="FE261" s="200"/>
      <c r="FF261" s="200"/>
      <c r="FG261" s="200"/>
      <c r="FH261" s="200"/>
      <c r="FI261" s="200"/>
      <c r="FJ261" s="200"/>
      <c r="FK261" s="200"/>
      <c r="FL261" s="200"/>
      <c r="FM261" s="200"/>
      <c r="FN261" s="200"/>
      <c r="FO261" s="200"/>
      <c r="FP261" s="200"/>
      <c r="FQ261" s="200"/>
      <c r="FR261" s="200"/>
      <c r="FS261" s="200"/>
      <c r="FT261" s="200"/>
      <c r="FU261" s="200"/>
      <c r="FV261" s="200"/>
      <c r="FW261" s="200"/>
      <c r="FX261" s="200"/>
      <c r="FY261" s="200"/>
      <c r="FZ261" s="200"/>
      <c r="GA261" s="200"/>
      <c r="GB261" s="200"/>
      <c r="GC261" s="200"/>
      <c r="GD261" s="200"/>
      <c r="GE261" s="200"/>
      <c r="GF261" s="200"/>
      <c r="GG261" s="200"/>
      <c r="GH261" s="200"/>
      <c r="GI261" s="200"/>
      <c r="GJ261" s="200"/>
      <c r="GK261" s="200"/>
      <c r="GL261" s="200"/>
      <c r="GM261" s="200"/>
      <c r="GN261" s="200"/>
      <c r="GO261" s="200"/>
      <c r="GP261" s="200"/>
      <c r="GQ261" s="200"/>
      <c r="GR261" s="200"/>
      <c r="GS261" s="200"/>
      <c r="GT261" s="200"/>
      <c r="GU261" s="200"/>
      <c r="GV261" s="200"/>
      <c r="GW261" s="200"/>
      <c r="GX261" s="200"/>
      <c r="GY261" s="200"/>
      <c r="GZ261" s="200"/>
      <c r="HA261" s="200"/>
      <c r="HB261" s="200"/>
      <c r="HC261" s="200"/>
      <c r="HD261" s="200"/>
      <c r="HE261" s="200"/>
      <c r="HF261" s="200"/>
      <c r="HG261" s="200"/>
      <c r="HH261" s="200"/>
      <c r="HI261" s="200"/>
      <c r="HJ261" s="200"/>
      <c r="HK261" s="200"/>
      <c r="HL261" s="200"/>
      <c r="HM261" s="200"/>
      <c r="HN261" s="200"/>
      <c r="HO261" s="200"/>
      <c r="HP261" s="200"/>
      <c r="HQ261" s="200"/>
      <c r="HR261" s="200"/>
      <c r="HS261" s="200"/>
      <c r="HT261" s="200"/>
      <c r="HU261" s="200"/>
      <c r="HV261" s="200"/>
      <c r="HW261" s="200"/>
      <c r="HX261" s="200"/>
      <c r="HY261" s="200"/>
      <c r="HZ261" s="200"/>
      <c r="IA261" s="200"/>
      <c r="IB261" s="200"/>
      <c r="IC261" s="200"/>
      <c r="ID261" s="200"/>
      <c r="IE261" s="200"/>
      <c r="IF261" s="200"/>
      <c r="IG261" s="200"/>
      <c r="IH261" s="200"/>
      <c r="II261" s="200"/>
      <c r="IJ261" s="200"/>
      <c r="IK261" s="200"/>
      <c r="IL261" s="200"/>
      <c r="IM261" s="200"/>
      <c r="IN261" s="200"/>
      <c r="IO261" s="200"/>
      <c r="IP261" s="200"/>
      <c r="IQ261" s="200"/>
      <c r="IR261" s="200"/>
      <c r="IS261" s="200"/>
      <c r="IT261" s="200"/>
      <c r="IU261" s="200"/>
      <c r="IV261" s="200"/>
      <c r="IW261" s="200"/>
      <c r="IX261" s="200"/>
      <c r="IY261" s="200"/>
      <c r="IZ261" s="200"/>
      <c r="JA261" s="200"/>
    </row>
    <row r="262" spans="1:261" x14ac:dyDescent="0.2">
      <c r="A262" s="180"/>
      <c r="B262" s="181" t="s">
        <v>323</v>
      </c>
      <c r="C262" s="181" t="s">
        <v>9</v>
      </c>
      <c r="D262" s="181"/>
      <c r="E262" s="182"/>
      <c r="F262" s="183"/>
      <c r="G262" s="182"/>
      <c r="H262" s="182" t="s">
        <v>324</v>
      </c>
      <c r="I262" s="182" t="s">
        <v>124</v>
      </c>
      <c r="J262" s="181"/>
      <c r="K262" s="184">
        <v>3.45</v>
      </c>
      <c r="L262" s="194"/>
      <c r="M262" s="194"/>
      <c r="N262" s="200"/>
      <c r="O262" s="194">
        <v>92.25</v>
      </c>
      <c r="P262" s="203">
        <f t="shared" si="4"/>
        <v>318.26249999999999</v>
      </c>
      <c r="Q262" s="200"/>
      <c r="R262" s="200"/>
      <c r="S262" s="200"/>
      <c r="T262" s="200"/>
      <c r="U262" s="200"/>
      <c r="V262" s="200"/>
      <c r="W262" s="200"/>
      <c r="X262" s="200"/>
      <c r="Y262" s="200"/>
      <c r="Z262" s="200"/>
      <c r="AA262" s="200"/>
      <c r="AB262" s="200"/>
      <c r="AC262" s="200"/>
      <c r="AD262" s="200"/>
      <c r="AE262" s="200"/>
      <c r="AF262" s="200"/>
      <c r="AG262" s="200"/>
      <c r="AH262" s="200"/>
      <c r="AI262" s="200"/>
      <c r="AJ262" s="200"/>
      <c r="AK262" s="200"/>
      <c r="AL262" s="200"/>
      <c r="AM262" s="200"/>
      <c r="AN262" s="200"/>
      <c r="AO262" s="200"/>
      <c r="AP262" s="200"/>
      <c r="AQ262" s="200"/>
      <c r="AR262" s="200"/>
      <c r="AS262" s="200"/>
      <c r="AT262" s="200"/>
      <c r="AU262" s="200"/>
      <c r="AV262" s="200"/>
      <c r="AW262" s="200"/>
      <c r="AX262" s="200"/>
      <c r="AY262" s="200"/>
      <c r="AZ262" s="200"/>
      <c r="BA262" s="200"/>
      <c r="BB262" s="200"/>
      <c r="BC262" s="200"/>
      <c r="BD262" s="200"/>
      <c r="BE262" s="200"/>
      <c r="BF262" s="200"/>
      <c r="BG262" s="200"/>
      <c r="BH262" s="200"/>
      <c r="BI262" s="200"/>
      <c r="BJ262" s="200"/>
      <c r="BK262" s="200"/>
      <c r="BL262" s="200"/>
      <c r="BM262" s="200"/>
      <c r="BN262" s="200"/>
      <c r="BO262" s="200"/>
      <c r="BP262" s="200"/>
      <c r="BQ262" s="200"/>
      <c r="BR262" s="200"/>
      <c r="BS262" s="200"/>
      <c r="BT262" s="200"/>
      <c r="BU262" s="200"/>
      <c r="BV262" s="200"/>
      <c r="BW262" s="200"/>
      <c r="BX262" s="200"/>
      <c r="BY262" s="200"/>
      <c r="BZ262" s="200"/>
      <c r="CA262" s="200"/>
      <c r="CB262" s="200"/>
      <c r="CC262" s="200"/>
      <c r="CD262" s="200"/>
      <c r="CE262" s="200"/>
      <c r="CF262" s="200"/>
      <c r="CG262" s="200"/>
      <c r="CH262" s="200"/>
      <c r="CI262" s="200"/>
      <c r="CJ262" s="200"/>
      <c r="CK262" s="200"/>
      <c r="CL262" s="200"/>
      <c r="CM262" s="200"/>
      <c r="CN262" s="200"/>
      <c r="CO262" s="200"/>
      <c r="CP262" s="200"/>
      <c r="CQ262" s="200"/>
      <c r="CR262" s="200"/>
      <c r="CS262" s="200"/>
      <c r="CT262" s="200"/>
      <c r="CU262" s="200"/>
      <c r="CV262" s="200"/>
      <c r="CW262" s="200"/>
      <c r="CX262" s="200"/>
      <c r="CY262" s="200"/>
      <c r="CZ262" s="200"/>
      <c r="DA262" s="200"/>
      <c r="DB262" s="200"/>
      <c r="DC262" s="200"/>
      <c r="DD262" s="200"/>
      <c r="DE262" s="200"/>
      <c r="DF262" s="200"/>
      <c r="DG262" s="200"/>
      <c r="DH262" s="200"/>
      <c r="DI262" s="200"/>
      <c r="DJ262" s="200"/>
      <c r="DK262" s="200"/>
      <c r="DL262" s="200"/>
      <c r="DM262" s="200"/>
      <c r="DN262" s="200"/>
      <c r="DO262" s="200"/>
      <c r="DP262" s="200"/>
      <c r="DQ262" s="200"/>
      <c r="DR262" s="200"/>
      <c r="DS262" s="200"/>
      <c r="DT262" s="200"/>
      <c r="DU262" s="200"/>
      <c r="DV262" s="200"/>
      <c r="DW262" s="200"/>
      <c r="DX262" s="200"/>
      <c r="DY262" s="200"/>
      <c r="DZ262" s="200"/>
      <c r="EA262" s="200"/>
      <c r="EB262" s="200"/>
      <c r="EC262" s="200"/>
      <c r="ED262" s="200"/>
      <c r="EE262" s="200"/>
      <c r="EF262" s="200"/>
      <c r="EG262" s="200"/>
      <c r="EH262" s="200"/>
      <c r="EI262" s="200"/>
      <c r="EJ262" s="200"/>
      <c r="EK262" s="200"/>
      <c r="EL262" s="200"/>
      <c r="EM262" s="200"/>
      <c r="EN262" s="200"/>
      <c r="EO262" s="200"/>
      <c r="EP262" s="200"/>
      <c r="EQ262" s="200"/>
      <c r="ER262" s="200"/>
      <c r="ES262" s="200"/>
      <c r="ET262" s="200"/>
      <c r="EU262" s="200"/>
      <c r="EV262" s="200"/>
      <c r="EW262" s="200"/>
      <c r="EX262" s="200"/>
      <c r="EY262" s="200"/>
      <c r="EZ262" s="200"/>
      <c r="FA262" s="200"/>
      <c r="FB262" s="200"/>
      <c r="FC262" s="200"/>
      <c r="FD262" s="200"/>
      <c r="FE262" s="200"/>
      <c r="FF262" s="200"/>
      <c r="FG262" s="200"/>
      <c r="FH262" s="200"/>
      <c r="FI262" s="200"/>
      <c r="FJ262" s="200"/>
      <c r="FK262" s="200"/>
      <c r="FL262" s="200"/>
      <c r="FM262" s="200"/>
      <c r="FN262" s="200"/>
      <c r="FO262" s="200"/>
      <c r="FP262" s="200"/>
      <c r="FQ262" s="200"/>
      <c r="FR262" s="200"/>
      <c r="FS262" s="200"/>
      <c r="FT262" s="200"/>
      <c r="FU262" s="200"/>
      <c r="FV262" s="200"/>
      <c r="FW262" s="200"/>
      <c r="FX262" s="200"/>
      <c r="FY262" s="200"/>
      <c r="FZ262" s="200"/>
      <c r="GA262" s="200"/>
      <c r="GB262" s="200"/>
      <c r="GC262" s="200"/>
      <c r="GD262" s="200"/>
      <c r="GE262" s="200"/>
      <c r="GF262" s="200"/>
      <c r="GG262" s="200"/>
      <c r="GH262" s="200"/>
      <c r="GI262" s="200"/>
      <c r="GJ262" s="200"/>
      <c r="GK262" s="200"/>
      <c r="GL262" s="200"/>
      <c r="GM262" s="200"/>
      <c r="GN262" s="200"/>
      <c r="GO262" s="200"/>
      <c r="GP262" s="200"/>
      <c r="GQ262" s="200"/>
      <c r="GR262" s="200"/>
      <c r="GS262" s="200"/>
      <c r="GT262" s="200"/>
      <c r="GU262" s="200"/>
      <c r="GV262" s="200"/>
      <c r="GW262" s="200"/>
      <c r="GX262" s="200"/>
      <c r="GY262" s="200"/>
      <c r="GZ262" s="200"/>
      <c r="HA262" s="200"/>
      <c r="HB262" s="200"/>
      <c r="HC262" s="200"/>
      <c r="HD262" s="200"/>
      <c r="HE262" s="200"/>
      <c r="HF262" s="200"/>
      <c r="HG262" s="200"/>
      <c r="HH262" s="200"/>
      <c r="HI262" s="200"/>
      <c r="HJ262" s="200"/>
      <c r="HK262" s="200"/>
      <c r="HL262" s="200"/>
      <c r="HM262" s="200"/>
      <c r="HN262" s="200"/>
      <c r="HO262" s="200"/>
      <c r="HP262" s="200"/>
      <c r="HQ262" s="200"/>
      <c r="HR262" s="200"/>
      <c r="HS262" s="200"/>
      <c r="HT262" s="200"/>
      <c r="HU262" s="200"/>
      <c r="HV262" s="200"/>
      <c r="HW262" s="200"/>
      <c r="HX262" s="200"/>
      <c r="HY262" s="200"/>
      <c r="HZ262" s="200"/>
      <c r="IA262" s="200"/>
      <c r="IB262" s="200"/>
      <c r="IC262" s="200"/>
      <c r="ID262" s="200"/>
      <c r="IE262" s="200"/>
      <c r="IF262" s="200"/>
      <c r="IG262" s="200"/>
      <c r="IH262" s="200"/>
      <c r="II262" s="200"/>
      <c r="IJ262" s="200"/>
      <c r="IK262" s="200"/>
      <c r="IL262" s="200"/>
      <c r="IM262" s="200"/>
      <c r="IN262" s="200"/>
      <c r="IO262" s="200"/>
      <c r="IP262" s="200"/>
      <c r="IQ262" s="200"/>
      <c r="IR262" s="200"/>
      <c r="IS262" s="200"/>
      <c r="IT262" s="200"/>
      <c r="IU262" s="200"/>
      <c r="IV262" s="200"/>
      <c r="IW262" s="200"/>
      <c r="IX262" s="200"/>
      <c r="IY262" s="200"/>
      <c r="IZ262" s="200"/>
      <c r="JA262" s="200"/>
    </row>
    <row r="263" spans="1:261" x14ac:dyDescent="0.2">
      <c r="A263" s="180"/>
      <c r="B263" s="181" t="s">
        <v>323</v>
      </c>
      <c r="C263" s="181" t="s">
        <v>99</v>
      </c>
      <c r="D263" s="181"/>
      <c r="E263" s="182"/>
      <c r="F263" s="183"/>
      <c r="G263" s="182"/>
      <c r="H263" s="182" t="s">
        <v>324</v>
      </c>
      <c r="I263" s="182" t="s">
        <v>124</v>
      </c>
      <c r="J263" s="181"/>
      <c r="K263" s="184">
        <v>0.55000000000000004</v>
      </c>
      <c r="L263" s="194"/>
      <c r="M263" s="194"/>
      <c r="N263" s="200"/>
      <c r="O263" s="194">
        <v>92.25</v>
      </c>
      <c r="P263" s="203">
        <f t="shared" si="4"/>
        <v>50.737500000000004</v>
      </c>
      <c r="Q263" s="200"/>
      <c r="R263" s="200"/>
      <c r="S263" s="200"/>
      <c r="T263" s="200"/>
      <c r="U263" s="200"/>
      <c r="V263" s="200"/>
      <c r="W263" s="200"/>
      <c r="X263" s="200"/>
      <c r="Y263" s="200"/>
      <c r="Z263" s="200"/>
      <c r="AA263" s="200"/>
      <c r="AB263" s="200"/>
      <c r="AC263" s="200"/>
      <c r="AD263" s="200"/>
      <c r="AE263" s="200"/>
      <c r="AF263" s="200"/>
      <c r="AG263" s="200"/>
      <c r="AH263" s="200"/>
      <c r="AI263" s="200"/>
      <c r="AJ263" s="200"/>
      <c r="AK263" s="200"/>
      <c r="AL263" s="200"/>
      <c r="AM263" s="200"/>
      <c r="AN263" s="200"/>
      <c r="AO263" s="200"/>
      <c r="AP263" s="200"/>
      <c r="AQ263" s="200"/>
      <c r="AR263" s="200"/>
      <c r="AS263" s="200"/>
      <c r="AT263" s="200"/>
      <c r="AU263" s="200"/>
      <c r="AV263" s="200"/>
      <c r="AW263" s="200"/>
      <c r="AX263" s="200"/>
      <c r="AY263" s="200"/>
      <c r="AZ263" s="200"/>
      <c r="BA263" s="200"/>
      <c r="BB263" s="200"/>
      <c r="BC263" s="200"/>
      <c r="BD263" s="200"/>
      <c r="BE263" s="200"/>
      <c r="BF263" s="200"/>
      <c r="BG263" s="200"/>
      <c r="BH263" s="200"/>
      <c r="BI263" s="200"/>
      <c r="BJ263" s="200"/>
      <c r="BK263" s="200"/>
      <c r="BL263" s="200"/>
      <c r="BM263" s="200"/>
      <c r="BN263" s="200"/>
      <c r="BO263" s="200"/>
      <c r="BP263" s="200"/>
      <c r="BQ263" s="200"/>
      <c r="BR263" s="200"/>
      <c r="BS263" s="200"/>
      <c r="BT263" s="200"/>
      <c r="BU263" s="200"/>
      <c r="BV263" s="200"/>
      <c r="BW263" s="200"/>
      <c r="BX263" s="200"/>
      <c r="BY263" s="200"/>
      <c r="BZ263" s="200"/>
      <c r="CA263" s="200"/>
      <c r="CB263" s="200"/>
      <c r="CC263" s="200"/>
      <c r="CD263" s="200"/>
      <c r="CE263" s="200"/>
      <c r="CF263" s="200"/>
      <c r="CG263" s="200"/>
      <c r="CH263" s="200"/>
      <c r="CI263" s="200"/>
      <c r="CJ263" s="200"/>
      <c r="CK263" s="200"/>
      <c r="CL263" s="200"/>
      <c r="CM263" s="200"/>
      <c r="CN263" s="200"/>
      <c r="CO263" s="200"/>
      <c r="CP263" s="200"/>
      <c r="CQ263" s="200"/>
      <c r="CR263" s="200"/>
      <c r="CS263" s="200"/>
      <c r="CT263" s="200"/>
      <c r="CU263" s="200"/>
      <c r="CV263" s="200"/>
      <c r="CW263" s="200"/>
      <c r="CX263" s="200"/>
      <c r="CY263" s="200"/>
      <c r="CZ263" s="200"/>
      <c r="DA263" s="200"/>
      <c r="DB263" s="200"/>
      <c r="DC263" s="200"/>
      <c r="DD263" s="200"/>
      <c r="DE263" s="200"/>
      <c r="DF263" s="200"/>
      <c r="DG263" s="200"/>
      <c r="DH263" s="200"/>
      <c r="DI263" s="200"/>
      <c r="DJ263" s="200"/>
      <c r="DK263" s="200"/>
      <c r="DL263" s="200"/>
      <c r="DM263" s="200"/>
      <c r="DN263" s="200"/>
      <c r="DO263" s="200"/>
      <c r="DP263" s="200"/>
      <c r="DQ263" s="200"/>
      <c r="DR263" s="200"/>
      <c r="DS263" s="200"/>
      <c r="DT263" s="200"/>
      <c r="DU263" s="200"/>
      <c r="DV263" s="200"/>
      <c r="DW263" s="200"/>
      <c r="DX263" s="200"/>
      <c r="DY263" s="200"/>
      <c r="DZ263" s="200"/>
      <c r="EA263" s="200"/>
      <c r="EB263" s="200"/>
      <c r="EC263" s="200"/>
      <c r="ED263" s="200"/>
      <c r="EE263" s="200"/>
      <c r="EF263" s="200"/>
      <c r="EG263" s="200"/>
      <c r="EH263" s="200"/>
      <c r="EI263" s="200"/>
      <c r="EJ263" s="200"/>
      <c r="EK263" s="200"/>
      <c r="EL263" s="200"/>
      <c r="EM263" s="200"/>
      <c r="EN263" s="200"/>
      <c r="EO263" s="200"/>
      <c r="EP263" s="200"/>
      <c r="EQ263" s="200"/>
      <c r="ER263" s="200"/>
      <c r="ES263" s="200"/>
      <c r="ET263" s="200"/>
      <c r="EU263" s="200"/>
      <c r="EV263" s="200"/>
      <c r="EW263" s="200"/>
      <c r="EX263" s="200"/>
      <c r="EY263" s="200"/>
      <c r="EZ263" s="200"/>
      <c r="FA263" s="200"/>
      <c r="FB263" s="200"/>
      <c r="FC263" s="200"/>
      <c r="FD263" s="200"/>
      <c r="FE263" s="200"/>
      <c r="FF263" s="200"/>
      <c r="FG263" s="200"/>
      <c r="FH263" s="200"/>
      <c r="FI263" s="200"/>
      <c r="FJ263" s="200"/>
      <c r="FK263" s="200"/>
      <c r="FL263" s="200"/>
      <c r="FM263" s="200"/>
      <c r="FN263" s="200"/>
      <c r="FO263" s="200"/>
      <c r="FP263" s="200"/>
      <c r="FQ263" s="200"/>
      <c r="FR263" s="200"/>
      <c r="FS263" s="200"/>
      <c r="FT263" s="200"/>
      <c r="FU263" s="200"/>
      <c r="FV263" s="200"/>
      <c r="FW263" s="200"/>
      <c r="FX263" s="200"/>
      <c r="FY263" s="200"/>
      <c r="FZ263" s="200"/>
      <c r="GA263" s="200"/>
      <c r="GB263" s="200"/>
      <c r="GC263" s="200"/>
      <c r="GD263" s="200"/>
      <c r="GE263" s="200"/>
      <c r="GF263" s="200"/>
      <c r="GG263" s="200"/>
      <c r="GH263" s="200"/>
      <c r="GI263" s="200"/>
      <c r="GJ263" s="200"/>
      <c r="GK263" s="200"/>
      <c r="GL263" s="200"/>
      <c r="GM263" s="200"/>
      <c r="GN263" s="200"/>
      <c r="GO263" s="200"/>
      <c r="GP263" s="200"/>
      <c r="GQ263" s="200"/>
      <c r="GR263" s="200"/>
      <c r="GS263" s="200"/>
      <c r="GT263" s="200"/>
      <c r="GU263" s="200"/>
      <c r="GV263" s="200"/>
      <c r="GW263" s="200"/>
      <c r="GX263" s="200"/>
      <c r="GY263" s="200"/>
      <c r="GZ263" s="200"/>
      <c r="HA263" s="200"/>
      <c r="HB263" s="200"/>
      <c r="HC263" s="200"/>
      <c r="HD263" s="200"/>
      <c r="HE263" s="200"/>
      <c r="HF263" s="200"/>
      <c r="HG263" s="200"/>
      <c r="HH263" s="200"/>
      <c r="HI263" s="200"/>
      <c r="HJ263" s="200"/>
      <c r="HK263" s="200"/>
      <c r="HL263" s="200"/>
      <c r="HM263" s="200"/>
      <c r="HN263" s="200"/>
      <c r="HO263" s="200"/>
      <c r="HP263" s="200"/>
      <c r="HQ263" s="200"/>
      <c r="HR263" s="200"/>
      <c r="HS263" s="200"/>
      <c r="HT263" s="200"/>
      <c r="HU263" s="200"/>
      <c r="HV263" s="200"/>
      <c r="HW263" s="200"/>
      <c r="HX263" s="200"/>
      <c r="HY263" s="200"/>
      <c r="HZ263" s="200"/>
      <c r="IA263" s="200"/>
      <c r="IB263" s="200"/>
      <c r="IC263" s="200"/>
      <c r="ID263" s="200"/>
      <c r="IE263" s="200"/>
      <c r="IF263" s="200"/>
      <c r="IG263" s="200"/>
      <c r="IH263" s="200"/>
      <c r="II263" s="200"/>
      <c r="IJ263" s="200"/>
      <c r="IK263" s="200"/>
      <c r="IL263" s="200"/>
      <c r="IM263" s="200"/>
      <c r="IN263" s="200"/>
      <c r="IO263" s="200"/>
      <c r="IP263" s="200"/>
      <c r="IQ263" s="200"/>
      <c r="IR263" s="200"/>
      <c r="IS263" s="200"/>
      <c r="IT263" s="200"/>
      <c r="IU263" s="200"/>
      <c r="IV263" s="200"/>
      <c r="IW263" s="200"/>
      <c r="IX263" s="200"/>
      <c r="IY263" s="200"/>
      <c r="IZ263" s="200"/>
      <c r="JA263" s="200"/>
    </row>
    <row r="264" spans="1:261" x14ac:dyDescent="0.2">
      <c r="A264" s="180"/>
      <c r="B264" s="181" t="s">
        <v>323</v>
      </c>
      <c r="C264" s="181" t="s">
        <v>102</v>
      </c>
      <c r="D264" s="181"/>
      <c r="E264" s="182"/>
      <c r="F264" s="183"/>
      <c r="G264" s="182"/>
      <c r="H264" s="182" t="s">
        <v>324</v>
      </c>
      <c r="I264" s="182" t="s">
        <v>124</v>
      </c>
      <c r="J264" s="181"/>
      <c r="K264" s="184">
        <v>0.5</v>
      </c>
      <c r="L264" s="194"/>
      <c r="M264" s="194"/>
      <c r="N264" s="200"/>
      <c r="O264" s="194">
        <v>92.25</v>
      </c>
      <c r="P264" s="203">
        <f t="shared" si="4"/>
        <v>46.125</v>
      </c>
      <c r="Q264" s="200"/>
      <c r="R264" s="200"/>
      <c r="S264" s="200"/>
      <c r="T264" s="200"/>
      <c r="U264" s="200"/>
      <c r="V264" s="200"/>
      <c r="W264" s="200"/>
      <c r="X264" s="200"/>
      <c r="Y264" s="200"/>
      <c r="Z264" s="200"/>
      <c r="AA264" s="200"/>
      <c r="AB264" s="200"/>
      <c r="AC264" s="200"/>
      <c r="AD264" s="200"/>
      <c r="AE264" s="200"/>
      <c r="AF264" s="200"/>
      <c r="AG264" s="200"/>
      <c r="AH264" s="200"/>
      <c r="AI264" s="200"/>
      <c r="AJ264" s="200"/>
      <c r="AK264" s="200"/>
      <c r="AL264" s="200"/>
      <c r="AM264" s="200"/>
      <c r="AN264" s="200"/>
      <c r="AO264" s="200"/>
      <c r="AP264" s="200"/>
      <c r="AQ264" s="200"/>
      <c r="AR264" s="200"/>
      <c r="AS264" s="200"/>
      <c r="AT264" s="200"/>
      <c r="AU264" s="200"/>
      <c r="AV264" s="200"/>
      <c r="AW264" s="200"/>
      <c r="AX264" s="200"/>
      <c r="AY264" s="200"/>
      <c r="AZ264" s="200"/>
      <c r="BA264" s="200"/>
      <c r="BB264" s="200"/>
      <c r="BC264" s="200"/>
      <c r="BD264" s="200"/>
      <c r="BE264" s="200"/>
      <c r="BF264" s="200"/>
      <c r="BG264" s="200"/>
      <c r="BH264" s="200"/>
      <c r="BI264" s="200"/>
      <c r="BJ264" s="200"/>
      <c r="BK264" s="200"/>
      <c r="BL264" s="200"/>
      <c r="BM264" s="200"/>
      <c r="BN264" s="200"/>
      <c r="BO264" s="200"/>
      <c r="BP264" s="200"/>
      <c r="BQ264" s="200"/>
      <c r="BR264" s="200"/>
      <c r="BS264" s="200"/>
      <c r="BT264" s="200"/>
      <c r="BU264" s="200"/>
      <c r="BV264" s="200"/>
      <c r="BW264" s="200"/>
      <c r="BX264" s="200"/>
      <c r="BY264" s="200"/>
      <c r="BZ264" s="200"/>
      <c r="CA264" s="200"/>
      <c r="CB264" s="200"/>
      <c r="CC264" s="200"/>
      <c r="CD264" s="200"/>
      <c r="CE264" s="200"/>
      <c r="CF264" s="200"/>
      <c r="CG264" s="200"/>
      <c r="CH264" s="200"/>
      <c r="CI264" s="200"/>
      <c r="CJ264" s="200"/>
      <c r="CK264" s="200"/>
      <c r="CL264" s="200"/>
      <c r="CM264" s="200"/>
      <c r="CN264" s="200"/>
      <c r="CO264" s="200"/>
      <c r="CP264" s="200"/>
      <c r="CQ264" s="200"/>
      <c r="CR264" s="200"/>
      <c r="CS264" s="200"/>
      <c r="CT264" s="200"/>
      <c r="CU264" s="200"/>
      <c r="CV264" s="200"/>
      <c r="CW264" s="200"/>
      <c r="CX264" s="200"/>
      <c r="CY264" s="200"/>
      <c r="CZ264" s="200"/>
      <c r="DA264" s="200"/>
      <c r="DB264" s="200"/>
      <c r="DC264" s="200"/>
      <c r="DD264" s="200"/>
      <c r="DE264" s="200"/>
      <c r="DF264" s="200"/>
      <c r="DG264" s="200"/>
      <c r="DH264" s="200"/>
      <c r="DI264" s="200"/>
      <c r="DJ264" s="200"/>
      <c r="DK264" s="200"/>
      <c r="DL264" s="200"/>
      <c r="DM264" s="200"/>
      <c r="DN264" s="200"/>
      <c r="DO264" s="200"/>
      <c r="DP264" s="200"/>
      <c r="DQ264" s="200"/>
      <c r="DR264" s="200"/>
      <c r="DS264" s="200"/>
      <c r="DT264" s="200"/>
      <c r="DU264" s="200"/>
      <c r="DV264" s="200"/>
      <c r="DW264" s="200"/>
      <c r="DX264" s="200"/>
      <c r="DY264" s="200"/>
      <c r="DZ264" s="200"/>
      <c r="EA264" s="200"/>
      <c r="EB264" s="200"/>
      <c r="EC264" s="200"/>
      <c r="ED264" s="200"/>
      <c r="EE264" s="200"/>
      <c r="EF264" s="200"/>
      <c r="EG264" s="200"/>
      <c r="EH264" s="200"/>
      <c r="EI264" s="200"/>
      <c r="EJ264" s="200"/>
      <c r="EK264" s="200"/>
      <c r="EL264" s="200"/>
      <c r="EM264" s="200"/>
      <c r="EN264" s="200"/>
      <c r="EO264" s="200"/>
      <c r="EP264" s="200"/>
      <c r="EQ264" s="200"/>
      <c r="ER264" s="200"/>
      <c r="ES264" s="200"/>
      <c r="ET264" s="200"/>
      <c r="EU264" s="200"/>
      <c r="EV264" s="200"/>
      <c r="EW264" s="200"/>
      <c r="EX264" s="200"/>
      <c r="EY264" s="200"/>
      <c r="EZ264" s="200"/>
      <c r="FA264" s="200"/>
      <c r="FB264" s="200"/>
      <c r="FC264" s="200"/>
      <c r="FD264" s="200"/>
      <c r="FE264" s="200"/>
      <c r="FF264" s="200"/>
      <c r="FG264" s="200"/>
      <c r="FH264" s="200"/>
      <c r="FI264" s="200"/>
      <c r="FJ264" s="200"/>
      <c r="FK264" s="200"/>
      <c r="FL264" s="200"/>
      <c r="FM264" s="200"/>
      <c r="FN264" s="200"/>
      <c r="FO264" s="200"/>
      <c r="FP264" s="200"/>
      <c r="FQ264" s="200"/>
      <c r="FR264" s="200"/>
      <c r="FS264" s="200"/>
      <c r="FT264" s="200"/>
      <c r="FU264" s="200"/>
      <c r="FV264" s="200"/>
      <c r="FW264" s="200"/>
      <c r="FX264" s="200"/>
      <c r="FY264" s="200"/>
      <c r="FZ264" s="200"/>
      <c r="GA264" s="200"/>
      <c r="GB264" s="200"/>
      <c r="GC264" s="200"/>
      <c r="GD264" s="200"/>
      <c r="GE264" s="200"/>
      <c r="GF264" s="200"/>
      <c r="GG264" s="200"/>
      <c r="GH264" s="200"/>
      <c r="GI264" s="200"/>
      <c r="GJ264" s="200"/>
      <c r="GK264" s="200"/>
      <c r="GL264" s="200"/>
      <c r="GM264" s="200"/>
      <c r="GN264" s="200"/>
      <c r="GO264" s="200"/>
      <c r="GP264" s="200"/>
      <c r="GQ264" s="200"/>
      <c r="GR264" s="200"/>
      <c r="GS264" s="200"/>
      <c r="GT264" s="200"/>
      <c r="GU264" s="200"/>
      <c r="GV264" s="200"/>
      <c r="GW264" s="200"/>
      <c r="GX264" s="200"/>
      <c r="GY264" s="200"/>
      <c r="GZ264" s="200"/>
      <c r="HA264" s="200"/>
      <c r="HB264" s="200"/>
      <c r="HC264" s="200"/>
      <c r="HD264" s="200"/>
      <c r="HE264" s="200"/>
      <c r="HF264" s="200"/>
      <c r="HG264" s="200"/>
      <c r="HH264" s="200"/>
      <c r="HI264" s="200"/>
      <c r="HJ264" s="200"/>
      <c r="HK264" s="200"/>
      <c r="HL264" s="200"/>
      <c r="HM264" s="200"/>
      <c r="HN264" s="200"/>
      <c r="HO264" s="200"/>
      <c r="HP264" s="200"/>
      <c r="HQ264" s="200"/>
      <c r="HR264" s="200"/>
      <c r="HS264" s="200"/>
      <c r="HT264" s="200"/>
      <c r="HU264" s="200"/>
      <c r="HV264" s="200"/>
      <c r="HW264" s="200"/>
      <c r="HX264" s="200"/>
      <c r="HY264" s="200"/>
      <c r="HZ264" s="200"/>
      <c r="IA264" s="200"/>
      <c r="IB264" s="200"/>
      <c r="IC264" s="200"/>
      <c r="ID264" s="200"/>
      <c r="IE264" s="200"/>
      <c r="IF264" s="200"/>
      <c r="IG264" s="200"/>
      <c r="IH264" s="200"/>
      <c r="II264" s="200"/>
      <c r="IJ264" s="200"/>
      <c r="IK264" s="200"/>
      <c r="IL264" s="200"/>
      <c r="IM264" s="200"/>
      <c r="IN264" s="200"/>
      <c r="IO264" s="200"/>
      <c r="IP264" s="200"/>
      <c r="IQ264" s="200"/>
      <c r="IR264" s="200"/>
      <c r="IS264" s="200"/>
      <c r="IT264" s="200"/>
      <c r="IU264" s="200"/>
      <c r="IV264" s="200"/>
      <c r="IW264" s="200"/>
      <c r="IX264" s="200"/>
      <c r="IY264" s="200"/>
      <c r="IZ264" s="200"/>
      <c r="JA264" s="200"/>
    </row>
    <row r="265" spans="1:261" x14ac:dyDescent="0.2">
      <c r="A265" s="180"/>
      <c r="B265" s="181" t="s">
        <v>326</v>
      </c>
      <c r="C265" s="181" t="s">
        <v>9</v>
      </c>
      <c r="D265" s="181"/>
      <c r="E265" s="182"/>
      <c r="F265" s="183"/>
      <c r="G265" s="182"/>
      <c r="H265" s="182" t="s">
        <v>446</v>
      </c>
      <c r="I265" s="182" t="s">
        <v>124</v>
      </c>
      <c r="J265" s="181"/>
      <c r="K265" s="184">
        <v>2.5499999999999998</v>
      </c>
      <c r="L265" s="194"/>
      <c r="M265" s="194"/>
      <c r="N265" s="200"/>
      <c r="O265" s="194">
        <v>92.25</v>
      </c>
      <c r="P265" s="203">
        <f t="shared" si="4"/>
        <v>235.23749999999998</v>
      </c>
      <c r="Q265" s="200"/>
      <c r="R265" s="200"/>
      <c r="S265" s="200"/>
      <c r="T265" s="200"/>
      <c r="U265" s="200"/>
      <c r="V265" s="200"/>
      <c r="W265" s="200"/>
      <c r="X265" s="200"/>
      <c r="Y265" s="200"/>
      <c r="Z265" s="200"/>
      <c r="AA265" s="200"/>
      <c r="AB265" s="200"/>
      <c r="AC265" s="200"/>
      <c r="AD265" s="200"/>
      <c r="AE265" s="200"/>
      <c r="AF265" s="200"/>
      <c r="AG265" s="200"/>
      <c r="AH265" s="200"/>
      <c r="AI265" s="200"/>
      <c r="AJ265" s="200"/>
      <c r="AK265" s="200"/>
      <c r="AL265" s="200"/>
      <c r="AM265" s="200"/>
      <c r="AN265" s="200"/>
      <c r="AO265" s="200"/>
      <c r="AP265" s="200"/>
      <c r="AQ265" s="200"/>
      <c r="AR265" s="200"/>
      <c r="AS265" s="200"/>
      <c r="AT265" s="200"/>
      <c r="AU265" s="200"/>
      <c r="AV265" s="200"/>
      <c r="AW265" s="200"/>
      <c r="AX265" s="200"/>
      <c r="AY265" s="200"/>
      <c r="AZ265" s="200"/>
      <c r="BA265" s="200"/>
      <c r="BB265" s="200"/>
      <c r="BC265" s="200"/>
      <c r="BD265" s="200"/>
      <c r="BE265" s="200"/>
      <c r="BF265" s="200"/>
      <c r="BG265" s="200"/>
      <c r="BH265" s="200"/>
      <c r="BI265" s="200"/>
      <c r="BJ265" s="200"/>
      <c r="BK265" s="200"/>
      <c r="BL265" s="200"/>
      <c r="BM265" s="200"/>
      <c r="BN265" s="200"/>
      <c r="BO265" s="200"/>
      <c r="BP265" s="200"/>
      <c r="BQ265" s="200"/>
      <c r="BR265" s="200"/>
      <c r="BS265" s="200"/>
      <c r="BT265" s="200"/>
      <c r="BU265" s="200"/>
      <c r="BV265" s="200"/>
      <c r="BW265" s="200"/>
      <c r="BX265" s="200"/>
      <c r="BY265" s="200"/>
      <c r="BZ265" s="200"/>
      <c r="CA265" s="200"/>
      <c r="CB265" s="200"/>
      <c r="CC265" s="200"/>
      <c r="CD265" s="200"/>
      <c r="CE265" s="200"/>
      <c r="CF265" s="200"/>
      <c r="CG265" s="200"/>
      <c r="CH265" s="200"/>
      <c r="CI265" s="200"/>
      <c r="CJ265" s="200"/>
      <c r="CK265" s="200"/>
      <c r="CL265" s="200"/>
      <c r="CM265" s="200"/>
      <c r="CN265" s="200"/>
      <c r="CO265" s="200"/>
      <c r="CP265" s="200"/>
      <c r="CQ265" s="200"/>
      <c r="CR265" s="200"/>
      <c r="CS265" s="200"/>
      <c r="CT265" s="200"/>
      <c r="CU265" s="200"/>
      <c r="CV265" s="200"/>
      <c r="CW265" s="200"/>
      <c r="CX265" s="200"/>
      <c r="CY265" s="200"/>
      <c r="CZ265" s="200"/>
      <c r="DA265" s="200"/>
      <c r="DB265" s="200"/>
      <c r="DC265" s="200"/>
      <c r="DD265" s="200"/>
      <c r="DE265" s="200"/>
      <c r="DF265" s="200"/>
      <c r="DG265" s="200"/>
      <c r="DH265" s="200"/>
      <c r="DI265" s="200"/>
      <c r="DJ265" s="200"/>
      <c r="DK265" s="200"/>
      <c r="DL265" s="200"/>
      <c r="DM265" s="200"/>
      <c r="DN265" s="200"/>
      <c r="DO265" s="200"/>
      <c r="DP265" s="200"/>
      <c r="DQ265" s="200"/>
      <c r="DR265" s="200"/>
      <c r="DS265" s="200"/>
      <c r="DT265" s="200"/>
      <c r="DU265" s="200"/>
      <c r="DV265" s="200"/>
      <c r="DW265" s="200"/>
      <c r="DX265" s="200"/>
      <c r="DY265" s="200"/>
      <c r="DZ265" s="200"/>
      <c r="EA265" s="200"/>
      <c r="EB265" s="200"/>
      <c r="EC265" s="200"/>
      <c r="ED265" s="200"/>
      <c r="EE265" s="200"/>
      <c r="EF265" s="200"/>
      <c r="EG265" s="200"/>
      <c r="EH265" s="200"/>
      <c r="EI265" s="200"/>
      <c r="EJ265" s="200"/>
      <c r="EK265" s="200"/>
      <c r="EL265" s="200"/>
      <c r="EM265" s="200"/>
      <c r="EN265" s="200"/>
      <c r="EO265" s="200"/>
      <c r="EP265" s="200"/>
      <c r="EQ265" s="200"/>
      <c r="ER265" s="200"/>
      <c r="ES265" s="200"/>
      <c r="ET265" s="200"/>
      <c r="EU265" s="200"/>
      <c r="EV265" s="200"/>
      <c r="EW265" s="200"/>
      <c r="EX265" s="200"/>
      <c r="EY265" s="200"/>
      <c r="EZ265" s="200"/>
      <c r="FA265" s="200"/>
      <c r="FB265" s="200"/>
      <c r="FC265" s="200"/>
      <c r="FD265" s="200"/>
      <c r="FE265" s="200"/>
      <c r="FF265" s="200"/>
      <c r="FG265" s="200"/>
      <c r="FH265" s="200"/>
      <c r="FI265" s="200"/>
      <c r="FJ265" s="200"/>
      <c r="FK265" s="200"/>
      <c r="FL265" s="200"/>
      <c r="FM265" s="200"/>
      <c r="FN265" s="200"/>
      <c r="FO265" s="200"/>
      <c r="FP265" s="200"/>
      <c r="FQ265" s="200"/>
      <c r="FR265" s="200"/>
      <c r="FS265" s="200"/>
      <c r="FT265" s="200"/>
      <c r="FU265" s="200"/>
      <c r="FV265" s="200"/>
      <c r="FW265" s="200"/>
      <c r="FX265" s="200"/>
      <c r="FY265" s="200"/>
      <c r="FZ265" s="200"/>
      <c r="GA265" s="200"/>
      <c r="GB265" s="200"/>
      <c r="GC265" s="200"/>
      <c r="GD265" s="200"/>
      <c r="GE265" s="200"/>
      <c r="GF265" s="200"/>
      <c r="GG265" s="200"/>
      <c r="GH265" s="200"/>
      <c r="GI265" s="200"/>
      <c r="GJ265" s="200"/>
      <c r="GK265" s="200"/>
      <c r="GL265" s="200"/>
      <c r="GM265" s="200"/>
      <c r="GN265" s="200"/>
      <c r="GO265" s="200"/>
      <c r="GP265" s="200"/>
      <c r="GQ265" s="200"/>
      <c r="GR265" s="200"/>
      <c r="GS265" s="200"/>
      <c r="GT265" s="200"/>
      <c r="GU265" s="200"/>
      <c r="GV265" s="200"/>
      <c r="GW265" s="200"/>
      <c r="GX265" s="200"/>
      <c r="GY265" s="200"/>
      <c r="GZ265" s="200"/>
      <c r="HA265" s="200"/>
      <c r="HB265" s="200"/>
      <c r="HC265" s="200"/>
      <c r="HD265" s="200"/>
      <c r="HE265" s="200"/>
      <c r="HF265" s="200"/>
      <c r="HG265" s="200"/>
      <c r="HH265" s="200"/>
      <c r="HI265" s="200"/>
      <c r="HJ265" s="200"/>
      <c r="HK265" s="200"/>
      <c r="HL265" s="200"/>
      <c r="HM265" s="200"/>
      <c r="HN265" s="200"/>
      <c r="HO265" s="200"/>
      <c r="HP265" s="200"/>
      <c r="HQ265" s="200"/>
      <c r="HR265" s="200"/>
      <c r="HS265" s="200"/>
      <c r="HT265" s="200"/>
      <c r="HU265" s="200"/>
      <c r="HV265" s="200"/>
      <c r="HW265" s="200"/>
      <c r="HX265" s="200"/>
      <c r="HY265" s="200"/>
      <c r="HZ265" s="200"/>
      <c r="IA265" s="200"/>
      <c r="IB265" s="200"/>
      <c r="IC265" s="200"/>
      <c r="ID265" s="200"/>
      <c r="IE265" s="200"/>
      <c r="IF265" s="200"/>
      <c r="IG265" s="200"/>
      <c r="IH265" s="200"/>
      <c r="II265" s="200"/>
      <c r="IJ265" s="200"/>
      <c r="IK265" s="200"/>
      <c r="IL265" s="200"/>
      <c r="IM265" s="200"/>
      <c r="IN265" s="200"/>
      <c r="IO265" s="200"/>
      <c r="IP265" s="200"/>
      <c r="IQ265" s="200"/>
      <c r="IR265" s="200"/>
      <c r="IS265" s="200"/>
      <c r="IT265" s="200"/>
      <c r="IU265" s="200"/>
      <c r="IV265" s="200"/>
      <c r="IW265" s="200"/>
      <c r="IX265" s="200"/>
      <c r="IY265" s="200"/>
      <c r="IZ265" s="200"/>
      <c r="JA265" s="200"/>
    </row>
    <row r="266" spans="1:261" x14ac:dyDescent="0.2">
      <c r="A266" s="180"/>
      <c r="B266" s="181" t="s">
        <v>326</v>
      </c>
      <c r="C266" s="181" t="s">
        <v>21</v>
      </c>
      <c r="D266" s="181"/>
      <c r="E266" s="182"/>
      <c r="F266" s="183"/>
      <c r="G266" s="182"/>
      <c r="H266" s="182" t="s">
        <v>446</v>
      </c>
      <c r="I266" s="182" t="s">
        <v>124</v>
      </c>
      <c r="J266" s="181"/>
      <c r="K266" s="184">
        <v>1.25</v>
      </c>
      <c r="L266" s="194"/>
      <c r="M266" s="194"/>
      <c r="N266" s="200"/>
      <c r="O266" s="194">
        <v>92.25</v>
      </c>
      <c r="P266" s="203">
        <f t="shared" si="4"/>
        <v>115.3125</v>
      </c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  <c r="AA266" s="200"/>
      <c r="AB266" s="200"/>
      <c r="AC266" s="200"/>
      <c r="AD266" s="200"/>
      <c r="AE266" s="200"/>
      <c r="AF266" s="200"/>
      <c r="AG266" s="200"/>
      <c r="AH266" s="200"/>
      <c r="AI266" s="200"/>
      <c r="AJ266" s="200"/>
      <c r="AK266" s="200"/>
      <c r="AL266" s="200"/>
      <c r="AM266" s="200"/>
      <c r="AN266" s="200"/>
      <c r="AO266" s="200"/>
      <c r="AP266" s="200"/>
      <c r="AQ266" s="200"/>
      <c r="AR266" s="200"/>
      <c r="AS266" s="200"/>
      <c r="AT266" s="200"/>
      <c r="AU266" s="200"/>
      <c r="AV266" s="200"/>
      <c r="AW266" s="200"/>
      <c r="AX266" s="200"/>
      <c r="AY266" s="200"/>
      <c r="AZ266" s="200"/>
      <c r="BA266" s="200"/>
      <c r="BB266" s="200"/>
      <c r="BC266" s="200"/>
      <c r="BD266" s="200"/>
      <c r="BE266" s="200"/>
      <c r="BF266" s="200"/>
      <c r="BG266" s="200"/>
      <c r="BH266" s="200"/>
      <c r="BI266" s="200"/>
      <c r="BJ266" s="200"/>
      <c r="BK266" s="200"/>
      <c r="BL266" s="200"/>
      <c r="BM266" s="200"/>
      <c r="BN266" s="200"/>
      <c r="BO266" s="200"/>
      <c r="BP266" s="200"/>
      <c r="BQ266" s="200"/>
      <c r="BR266" s="200"/>
      <c r="BS266" s="200"/>
      <c r="BT266" s="200"/>
      <c r="BU266" s="200"/>
      <c r="BV266" s="200"/>
      <c r="BW266" s="200"/>
      <c r="BX266" s="200"/>
      <c r="BY266" s="200"/>
      <c r="BZ266" s="200"/>
      <c r="CA266" s="200"/>
      <c r="CB266" s="200"/>
      <c r="CC266" s="200"/>
      <c r="CD266" s="200"/>
      <c r="CE266" s="200"/>
      <c r="CF266" s="200"/>
      <c r="CG266" s="200"/>
      <c r="CH266" s="200"/>
      <c r="CI266" s="200"/>
      <c r="CJ266" s="200"/>
      <c r="CK266" s="200"/>
      <c r="CL266" s="200"/>
      <c r="CM266" s="200"/>
      <c r="CN266" s="200"/>
      <c r="CO266" s="200"/>
      <c r="CP266" s="200"/>
      <c r="CQ266" s="200"/>
      <c r="CR266" s="200"/>
      <c r="CS266" s="200"/>
      <c r="CT266" s="200"/>
      <c r="CU266" s="200"/>
      <c r="CV266" s="200"/>
      <c r="CW266" s="200"/>
      <c r="CX266" s="200"/>
      <c r="CY266" s="200"/>
      <c r="CZ266" s="200"/>
      <c r="DA266" s="200"/>
      <c r="DB266" s="200"/>
      <c r="DC266" s="200"/>
      <c r="DD266" s="200"/>
      <c r="DE266" s="200"/>
      <c r="DF266" s="200"/>
      <c r="DG266" s="200"/>
      <c r="DH266" s="200"/>
      <c r="DI266" s="200"/>
      <c r="DJ266" s="200"/>
      <c r="DK266" s="200"/>
      <c r="DL266" s="200"/>
      <c r="DM266" s="200"/>
      <c r="DN266" s="200"/>
      <c r="DO266" s="200"/>
      <c r="DP266" s="200"/>
      <c r="DQ266" s="200"/>
      <c r="DR266" s="200"/>
      <c r="DS266" s="200"/>
      <c r="DT266" s="200"/>
      <c r="DU266" s="200"/>
      <c r="DV266" s="200"/>
      <c r="DW266" s="200"/>
      <c r="DX266" s="200"/>
      <c r="DY266" s="200"/>
      <c r="DZ266" s="200"/>
      <c r="EA266" s="200"/>
      <c r="EB266" s="200"/>
      <c r="EC266" s="200"/>
      <c r="ED266" s="200"/>
      <c r="EE266" s="200"/>
      <c r="EF266" s="200"/>
      <c r="EG266" s="200"/>
      <c r="EH266" s="200"/>
      <c r="EI266" s="200"/>
      <c r="EJ266" s="200"/>
      <c r="EK266" s="200"/>
      <c r="EL266" s="200"/>
      <c r="EM266" s="200"/>
      <c r="EN266" s="200"/>
      <c r="EO266" s="200"/>
      <c r="EP266" s="200"/>
      <c r="EQ266" s="200"/>
      <c r="ER266" s="200"/>
      <c r="ES266" s="200"/>
      <c r="ET266" s="200"/>
      <c r="EU266" s="200"/>
      <c r="EV266" s="200"/>
      <c r="EW266" s="200"/>
      <c r="EX266" s="200"/>
      <c r="EY266" s="200"/>
      <c r="EZ266" s="200"/>
      <c r="FA266" s="200"/>
      <c r="FB266" s="200"/>
      <c r="FC266" s="200"/>
      <c r="FD266" s="200"/>
      <c r="FE266" s="200"/>
      <c r="FF266" s="200"/>
      <c r="FG266" s="200"/>
      <c r="FH266" s="200"/>
      <c r="FI266" s="200"/>
      <c r="FJ266" s="200"/>
      <c r="FK266" s="200"/>
      <c r="FL266" s="200"/>
      <c r="FM266" s="200"/>
      <c r="FN266" s="200"/>
      <c r="FO266" s="200"/>
      <c r="FP266" s="200"/>
      <c r="FQ266" s="200"/>
      <c r="FR266" s="200"/>
      <c r="FS266" s="200"/>
      <c r="FT266" s="200"/>
      <c r="FU266" s="200"/>
      <c r="FV266" s="200"/>
      <c r="FW266" s="200"/>
      <c r="FX266" s="200"/>
      <c r="FY266" s="200"/>
      <c r="FZ266" s="200"/>
      <c r="GA266" s="200"/>
      <c r="GB266" s="200"/>
      <c r="GC266" s="200"/>
      <c r="GD266" s="200"/>
      <c r="GE266" s="200"/>
      <c r="GF266" s="200"/>
      <c r="GG266" s="200"/>
      <c r="GH266" s="200"/>
      <c r="GI266" s="200"/>
      <c r="GJ266" s="200"/>
      <c r="GK266" s="200"/>
      <c r="GL266" s="200"/>
      <c r="GM266" s="200"/>
      <c r="GN266" s="200"/>
      <c r="GO266" s="200"/>
      <c r="GP266" s="200"/>
      <c r="GQ266" s="200"/>
      <c r="GR266" s="200"/>
      <c r="GS266" s="200"/>
      <c r="GT266" s="200"/>
      <c r="GU266" s="200"/>
      <c r="GV266" s="200"/>
      <c r="GW266" s="200"/>
      <c r="GX266" s="200"/>
      <c r="GY266" s="200"/>
      <c r="GZ266" s="200"/>
      <c r="HA266" s="200"/>
      <c r="HB266" s="200"/>
      <c r="HC266" s="200"/>
      <c r="HD266" s="200"/>
      <c r="HE266" s="200"/>
      <c r="HF266" s="200"/>
      <c r="HG266" s="200"/>
      <c r="HH266" s="200"/>
      <c r="HI266" s="200"/>
      <c r="HJ266" s="200"/>
      <c r="HK266" s="200"/>
      <c r="HL266" s="200"/>
      <c r="HM266" s="200"/>
      <c r="HN266" s="200"/>
      <c r="HO266" s="200"/>
      <c r="HP266" s="200"/>
      <c r="HQ266" s="200"/>
      <c r="HR266" s="200"/>
      <c r="HS266" s="200"/>
      <c r="HT266" s="200"/>
      <c r="HU266" s="200"/>
      <c r="HV266" s="200"/>
      <c r="HW266" s="200"/>
      <c r="HX266" s="200"/>
      <c r="HY266" s="200"/>
      <c r="HZ266" s="200"/>
      <c r="IA266" s="200"/>
      <c r="IB266" s="200"/>
      <c r="IC266" s="200"/>
      <c r="ID266" s="200"/>
      <c r="IE266" s="200"/>
      <c r="IF266" s="200"/>
      <c r="IG266" s="200"/>
      <c r="IH266" s="200"/>
      <c r="II266" s="200"/>
      <c r="IJ266" s="200"/>
      <c r="IK266" s="200"/>
      <c r="IL266" s="200"/>
      <c r="IM266" s="200"/>
      <c r="IN266" s="200"/>
      <c r="IO266" s="200"/>
      <c r="IP266" s="200"/>
      <c r="IQ266" s="200"/>
      <c r="IR266" s="200"/>
      <c r="IS266" s="200"/>
      <c r="IT266" s="200"/>
      <c r="IU266" s="200"/>
      <c r="IV266" s="200"/>
      <c r="IW266" s="200"/>
      <c r="IX266" s="200"/>
      <c r="IY266" s="200"/>
      <c r="IZ266" s="200"/>
      <c r="JA266" s="200"/>
    </row>
    <row r="267" spans="1:261" x14ac:dyDescent="0.2">
      <c r="A267" s="180"/>
      <c r="B267" s="181" t="s">
        <v>326</v>
      </c>
      <c r="C267" s="181" t="s">
        <v>1073</v>
      </c>
      <c r="D267" s="181"/>
      <c r="E267" s="182"/>
      <c r="F267" s="183"/>
      <c r="G267" s="182" t="s">
        <v>41</v>
      </c>
      <c r="H267" s="182" t="s">
        <v>324</v>
      </c>
      <c r="I267" s="182" t="s">
        <v>124</v>
      </c>
      <c r="J267" s="181"/>
      <c r="K267" s="184">
        <v>0.3</v>
      </c>
      <c r="L267" s="194"/>
      <c r="M267" s="194"/>
      <c r="N267" s="200"/>
      <c r="O267" s="194">
        <v>92.25</v>
      </c>
      <c r="P267" s="203">
        <f t="shared" si="4"/>
        <v>27.675000000000001</v>
      </c>
      <c r="Q267" s="200"/>
      <c r="R267" s="200"/>
      <c r="S267" s="200"/>
      <c r="T267" s="200"/>
      <c r="U267" s="200"/>
      <c r="V267" s="200"/>
      <c r="W267" s="200"/>
      <c r="X267" s="200"/>
      <c r="Y267" s="200"/>
      <c r="Z267" s="200"/>
      <c r="AA267" s="200"/>
      <c r="AB267" s="200"/>
      <c r="AC267" s="200"/>
      <c r="AD267" s="200"/>
      <c r="AE267" s="200"/>
      <c r="AF267" s="200"/>
      <c r="AG267" s="200"/>
      <c r="AH267" s="200"/>
      <c r="AI267" s="200"/>
      <c r="AJ267" s="200"/>
      <c r="AK267" s="200"/>
      <c r="AL267" s="200"/>
      <c r="AM267" s="200"/>
      <c r="AN267" s="200"/>
      <c r="AO267" s="200"/>
      <c r="AP267" s="200"/>
      <c r="AQ267" s="200"/>
      <c r="AR267" s="200"/>
      <c r="AS267" s="200"/>
      <c r="AT267" s="200"/>
      <c r="AU267" s="200"/>
      <c r="AV267" s="200"/>
      <c r="AW267" s="200"/>
      <c r="AX267" s="200"/>
      <c r="AY267" s="200"/>
      <c r="AZ267" s="200"/>
      <c r="BA267" s="200"/>
      <c r="BB267" s="200"/>
      <c r="BC267" s="200"/>
      <c r="BD267" s="200"/>
      <c r="BE267" s="200"/>
      <c r="BF267" s="200"/>
      <c r="BG267" s="200"/>
      <c r="BH267" s="200"/>
      <c r="BI267" s="200"/>
      <c r="BJ267" s="200"/>
      <c r="BK267" s="200"/>
      <c r="BL267" s="200"/>
      <c r="BM267" s="200"/>
      <c r="BN267" s="200"/>
      <c r="BO267" s="200"/>
      <c r="BP267" s="200"/>
      <c r="BQ267" s="200"/>
      <c r="BR267" s="200"/>
      <c r="BS267" s="200"/>
      <c r="BT267" s="200"/>
      <c r="BU267" s="200"/>
      <c r="BV267" s="200"/>
      <c r="BW267" s="200"/>
      <c r="BX267" s="200"/>
      <c r="BY267" s="200"/>
      <c r="BZ267" s="200"/>
      <c r="CA267" s="200"/>
      <c r="CB267" s="200"/>
      <c r="CC267" s="200"/>
      <c r="CD267" s="200"/>
      <c r="CE267" s="200"/>
      <c r="CF267" s="200"/>
      <c r="CG267" s="200"/>
      <c r="CH267" s="200"/>
      <c r="CI267" s="200"/>
      <c r="CJ267" s="200"/>
      <c r="CK267" s="200"/>
      <c r="CL267" s="200"/>
      <c r="CM267" s="200"/>
      <c r="CN267" s="200"/>
      <c r="CO267" s="200"/>
      <c r="CP267" s="200"/>
      <c r="CQ267" s="200"/>
      <c r="CR267" s="200"/>
      <c r="CS267" s="200"/>
      <c r="CT267" s="200"/>
      <c r="CU267" s="200"/>
      <c r="CV267" s="200"/>
      <c r="CW267" s="200"/>
      <c r="CX267" s="200"/>
      <c r="CY267" s="200"/>
      <c r="CZ267" s="200"/>
      <c r="DA267" s="200"/>
      <c r="DB267" s="200"/>
      <c r="DC267" s="200"/>
      <c r="DD267" s="200"/>
      <c r="DE267" s="200"/>
      <c r="DF267" s="200"/>
      <c r="DG267" s="200"/>
      <c r="DH267" s="200"/>
      <c r="DI267" s="200"/>
      <c r="DJ267" s="200"/>
      <c r="DK267" s="200"/>
      <c r="DL267" s="200"/>
      <c r="DM267" s="200"/>
      <c r="DN267" s="200"/>
      <c r="DO267" s="200"/>
      <c r="DP267" s="200"/>
      <c r="DQ267" s="200"/>
      <c r="DR267" s="200"/>
      <c r="DS267" s="200"/>
      <c r="DT267" s="200"/>
      <c r="DU267" s="200"/>
      <c r="DV267" s="200"/>
      <c r="DW267" s="200"/>
      <c r="DX267" s="200"/>
      <c r="DY267" s="200"/>
      <c r="DZ267" s="200"/>
      <c r="EA267" s="200"/>
      <c r="EB267" s="200"/>
      <c r="EC267" s="200"/>
      <c r="ED267" s="200"/>
      <c r="EE267" s="200"/>
      <c r="EF267" s="200"/>
      <c r="EG267" s="200"/>
      <c r="EH267" s="200"/>
      <c r="EI267" s="200"/>
      <c r="EJ267" s="200"/>
      <c r="EK267" s="200"/>
      <c r="EL267" s="200"/>
      <c r="EM267" s="200"/>
      <c r="EN267" s="200"/>
      <c r="EO267" s="200"/>
      <c r="EP267" s="200"/>
      <c r="EQ267" s="200"/>
      <c r="ER267" s="200"/>
      <c r="ES267" s="200"/>
      <c r="ET267" s="200"/>
      <c r="EU267" s="200"/>
      <c r="EV267" s="200"/>
      <c r="EW267" s="200"/>
      <c r="EX267" s="200"/>
      <c r="EY267" s="200"/>
      <c r="EZ267" s="200"/>
      <c r="FA267" s="200"/>
      <c r="FB267" s="200"/>
      <c r="FC267" s="200"/>
      <c r="FD267" s="200"/>
      <c r="FE267" s="200"/>
      <c r="FF267" s="200"/>
      <c r="FG267" s="200"/>
      <c r="FH267" s="200"/>
      <c r="FI267" s="200"/>
      <c r="FJ267" s="200"/>
      <c r="FK267" s="200"/>
      <c r="FL267" s="200"/>
      <c r="FM267" s="200"/>
      <c r="FN267" s="200"/>
      <c r="FO267" s="200"/>
      <c r="FP267" s="200"/>
      <c r="FQ267" s="200"/>
      <c r="FR267" s="200"/>
      <c r="FS267" s="200"/>
      <c r="FT267" s="200"/>
      <c r="FU267" s="200"/>
      <c r="FV267" s="200"/>
      <c r="FW267" s="200"/>
      <c r="FX267" s="200"/>
      <c r="FY267" s="200"/>
      <c r="FZ267" s="200"/>
      <c r="GA267" s="200"/>
      <c r="GB267" s="200"/>
      <c r="GC267" s="200"/>
      <c r="GD267" s="200"/>
      <c r="GE267" s="200"/>
      <c r="GF267" s="200"/>
      <c r="GG267" s="200"/>
      <c r="GH267" s="200"/>
      <c r="GI267" s="200"/>
      <c r="GJ267" s="200"/>
      <c r="GK267" s="200"/>
      <c r="GL267" s="200"/>
      <c r="GM267" s="200"/>
      <c r="GN267" s="200"/>
      <c r="GO267" s="200"/>
      <c r="GP267" s="200"/>
      <c r="GQ267" s="200"/>
      <c r="GR267" s="200"/>
      <c r="GS267" s="200"/>
      <c r="GT267" s="200"/>
      <c r="GU267" s="200"/>
      <c r="GV267" s="200"/>
      <c r="GW267" s="200"/>
      <c r="GX267" s="200"/>
      <c r="GY267" s="200"/>
      <c r="GZ267" s="200"/>
      <c r="HA267" s="200"/>
      <c r="HB267" s="200"/>
      <c r="HC267" s="200"/>
      <c r="HD267" s="200"/>
      <c r="HE267" s="200"/>
      <c r="HF267" s="200"/>
      <c r="HG267" s="200"/>
      <c r="HH267" s="200"/>
      <c r="HI267" s="200"/>
      <c r="HJ267" s="200"/>
      <c r="HK267" s="200"/>
      <c r="HL267" s="200"/>
      <c r="HM267" s="200"/>
      <c r="HN267" s="200"/>
      <c r="HO267" s="200"/>
      <c r="HP267" s="200"/>
      <c r="HQ267" s="200"/>
      <c r="HR267" s="200"/>
      <c r="HS267" s="200"/>
      <c r="HT267" s="200"/>
      <c r="HU267" s="200"/>
      <c r="HV267" s="200"/>
      <c r="HW267" s="200"/>
      <c r="HX267" s="200"/>
      <c r="HY267" s="200"/>
      <c r="HZ267" s="200"/>
      <c r="IA267" s="200"/>
      <c r="IB267" s="200"/>
      <c r="IC267" s="200"/>
      <c r="ID267" s="200"/>
      <c r="IE267" s="200"/>
      <c r="IF267" s="200"/>
      <c r="IG267" s="200"/>
      <c r="IH267" s="200"/>
      <c r="II267" s="200"/>
      <c r="IJ267" s="200"/>
      <c r="IK267" s="200"/>
      <c r="IL267" s="200"/>
      <c r="IM267" s="200"/>
      <c r="IN267" s="200"/>
      <c r="IO267" s="200"/>
      <c r="IP267" s="200"/>
      <c r="IQ267" s="200"/>
      <c r="IR267" s="200"/>
      <c r="IS267" s="200"/>
      <c r="IT267" s="200"/>
      <c r="IU267" s="200"/>
      <c r="IV267" s="200"/>
      <c r="IW267" s="200"/>
      <c r="IX267" s="200"/>
      <c r="IY267" s="200"/>
      <c r="IZ267" s="200"/>
      <c r="JA267" s="200"/>
    </row>
    <row r="268" spans="1:261" x14ac:dyDescent="0.2">
      <c r="A268" s="180"/>
      <c r="B268" s="181" t="s">
        <v>326</v>
      </c>
      <c r="C268" s="181" t="s">
        <v>43</v>
      </c>
      <c r="D268" s="181"/>
      <c r="E268" s="182"/>
      <c r="F268" s="183"/>
      <c r="G268" s="182" t="s">
        <v>41</v>
      </c>
      <c r="H268" s="182" t="s">
        <v>446</v>
      </c>
      <c r="I268" s="182" t="s">
        <v>124</v>
      </c>
      <c r="J268" s="181"/>
      <c r="K268" s="184">
        <v>1.05</v>
      </c>
      <c r="L268" s="194"/>
      <c r="M268" s="194"/>
      <c r="N268" s="200"/>
      <c r="O268" s="194">
        <v>92.25</v>
      </c>
      <c r="P268" s="203">
        <f t="shared" si="4"/>
        <v>96.862499999999997</v>
      </c>
      <c r="Q268" s="200"/>
      <c r="R268" s="200"/>
      <c r="S268" s="200"/>
      <c r="T268" s="200"/>
      <c r="U268" s="200"/>
      <c r="V268" s="200"/>
      <c r="W268" s="200"/>
      <c r="X268" s="200"/>
      <c r="Y268" s="200"/>
      <c r="Z268" s="200"/>
      <c r="AA268" s="200"/>
      <c r="AB268" s="200"/>
      <c r="AC268" s="200"/>
      <c r="AD268" s="200"/>
      <c r="AE268" s="200"/>
      <c r="AF268" s="200"/>
      <c r="AG268" s="200"/>
      <c r="AH268" s="200"/>
      <c r="AI268" s="200"/>
      <c r="AJ268" s="200"/>
      <c r="AK268" s="200"/>
      <c r="AL268" s="200"/>
      <c r="AM268" s="200"/>
      <c r="AN268" s="200"/>
      <c r="AO268" s="200"/>
      <c r="AP268" s="200"/>
      <c r="AQ268" s="200"/>
      <c r="AR268" s="200"/>
      <c r="AS268" s="200"/>
      <c r="AT268" s="200"/>
      <c r="AU268" s="200"/>
      <c r="AV268" s="200"/>
      <c r="AW268" s="200"/>
      <c r="AX268" s="200"/>
      <c r="AY268" s="200"/>
      <c r="AZ268" s="200"/>
      <c r="BA268" s="200"/>
      <c r="BB268" s="200"/>
      <c r="BC268" s="200"/>
      <c r="BD268" s="200"/>
      <c r="BE268" s="200"/>
      <c r="BF268" s="200"/>
      <c r="BG268" s="200"/>
      <c r="BH268" s="200"/>
      <c r="BI268" s="200"/>
      <c r="BJ268" s="200"/>
      <c r="BK268" s="200"/>
      <c r="BL268" s="200"/>
      <c r="BM268" s="200"/>
      <c r="BN268" s="200"/>
      <c r="BO268" s="200"/>
      <c r="BP268" s="200"/>
      <c r="BQ268" s="200"/>
      <c r="BR268" s="200"/>
      <c r="BS268" s="200"/>
      <c r="BT268" s="200"/>
      <c r="BU268" s="200"/>
      <c r="BV268" s="200"/>
      <c r="BW268" s="200"/>
      <c r="BX268" s="200"/>
      <c r="BY268" s="200"/>
      <c r="BZ268" s="200"/>
      <c r="CA268" s="200"/>
      <c r="CB268" s="200"/>
      <c r="CC268" s="200"/>
      <c r="CD268" s="200"/>
      <c r="CE268" s="200"/>
      <c r="CF268" s="200"/>
      <c r="CG268" s="200"/>
      <c r="CH268" s="200"/>
      <c r="CI268" s="200"/>
      <c r="CJ268" s="200"/>
      <c r="CK268" s="200"/>
      <c r="CL268" s="200"/>
      <c r="CM268" s="200"/>
      <c r="CN268" s="200"/>
      <c r="CO268" s="200"/>
      <c r="CP268" s="200"/>
      <c r="CQ268" s="200"/>
      <c r="CR268" s="200"/>
      <c r="CS268" s="200"/>
      <c r="CT268" s="200"/>
      <c r="CU268" s="200"/>
      <c r="CV268" s="200"/>
      <c r="CW268" s="200"/>
      <c r="CX268" s="200"/>
      <c r="CY268" s="200"/>
      <c r="CZ268" s="200"/>
      <c r="DA268" s="200"/>
      <c r="DB268" s="200"/>
      <c r="DC268" s="200"/>
      <c r="DD268" s="200"/>
      <c r="DE268" s="200"/>
      <c r="DF268" s="200"/>
      <c r="DG268" s="200"/>
      <c r="DH268" s="200"/>
      <c r="DI268" s="200"/>
      <c r="DJ268" s="200"/>
      <c r="DK268" s="200"/>
      <c r="DL268" s="200"/>
      <c r="DM268" s="200"/>
      <c r="DN268" s="200"/>
      <c r="DO268" s="200"/>
      <c r="DP268" s="200"/>
      <c r="DQ268" s="200"/>
      <c r="DR268" s="200"/>
      <c r="DS268" s="200"/>
      <c r="DT268" s="200"/>
      <c r="DU268" s="200"/>
      <c r="DV268" s="200"/>
      <c r="DW268" s="200"/>
      <c r="DX268" s="200"/>
      <c r="DY268" s="200"/>
      <c r="DZ268" s="200"/>
      <c r="EA268" s="200"/>
      <c r="EB268" s="200"/>
      <c r="EC268" s="200"/>
      <c r="ED268" s="200"/>
      <c r="EE268" s="200"/>
      <c r="EF268" s="200"/>
      <c r="EG268" s="200"/>
      <c r="EH268" s="200"/>
      <c r="EI268" s="200"/>
      <c r="EJ268" s="200"/>
      <c r="EK268" s="200"/>
      <c r="EL268" s="200"/>
      <c r="EM268" s="200"/>
      <c r="EN268" s="200"/>
      <c r="EO268" s="200"/>
      <c r="EP268" s="200"/>
      <c r="EQ268" s="200"/>
      <c r="ER268" s="200"/>
      <c r="ES268" s="200"/>
      <c r="ET268" s="200"/>
      <c r="EU268" s="200"/>
      <c r="EV268" s="200"/>
      <c r="EW268" s="200"/>
      <c r="EX268" s="200"/>
      <c r="EY268" s="200"/>
      <c r="EZ268" s="200"/>
      <c r="FA268" s="200"/>
      <c r="FB268" s="200"/>
      <c r="FC268" s="200"/>
      <c r="FD268" s="200"/>
      <c r="FE268" s="200"/>
      <c r="FF268" s="200"/>
      <c r="FG268" s="200"/>
      <c r="FH268" s="200"/>
      <c r="FI268" s="200"/>
      <c r="FJ268" s="200"/>
      <c r="FK268" s="200"/>
      <c r="FL268" s="200"/>
      <c r="FM268" s="200"/>
      <c r="FN268" s="200"/>
      <c r="FO268" s="200"/>
      <c r="FP268" s="200"/>
      <c r="FQ268" s="200"/>
      <c r="FR268" s="200"/>
      <c r="FS268" s="200"/>
      <c r="FT268" s="200"/>
      <c r="FU268" s="200"/>
      <c r="FV268" s="200"/>
      <c r="FW268" s="200"/>
      <c r="FX268" s="200"/>
      <c r="FY268" s="200"/>
      <c r="FZ268" s="200"/>
      <c r="GA268" s="200"/>
      <c r="GB268" s="200"/>
      <c r="GC268" s="200"/>
      <c r="GD268" s="200"/>
      <c r="GE268" s="200"/>
      <c r="GF268" s="200"/>
      <c r="GG268" s="200"/>
      <c r="GH268" s="200"/>
      <c r="GI268" s="200"/>
      <c r="GJ268" s="200"/>
      <c r="GK268" s="200"/>
      <c r="GL268" s="200"/>
      <c r="GM268" s="200"/>
      <c r="GN268" s="200"/>
      <c r="GO268" s="200"/>
      <c r="GP268" s="200"/>
      <c r="GQ268" s="200"/>
      <c r="GR268" s="200"/>
      <c r="GS268" s="200"/>
      <c r="GT268" s="200"/>
      <c r="GU268" s="200"/>
      <c r="GV268" s="200"/>
      <c r="GW268" s="200"/>
      <c r="GX268" s="200"/>
      <c r="GY268" s="200"/>
      <c r="GZ268" s="200"/>
      <c r="HA268" s="200"/>
      <c r="HB268" s="200"/>
      <c r="HC268" s="200"/>
      <c r="HD268" s="200"/>
      <c r="HE268" s="200"/>
      <c r="HF268" s="200"/>
      <c r="HG268" s="200"/>
      <c r="HH268" s="200"/>
      <c r="HI268" s="200"/>
      <c r="HJ268" s="200"/>
      <c r="HK268" s="200"/>
      <c r="HL268" s="200"/>
      <c r="HM268" s="200"/>
      <c r="HN268" s="200"/>
      <c r="HO268" s="200"/>
      <c r="HP268" s="200"/>
      <c r="HQ268" s="200"/>
      <c r="HR268" s="200"/>
      <c r="HS268" s="200"/>
      <c r="HT268" s="200"/>
      <c r="HU268" s="200"/>
      <c r="HV268" s="200"/>
      <c r="HW268" s="200"/>
      <c r="HX268" s="200"/>
      <c r="HY268" s="200"/>
      <c r="HZ268" s="200"/>
      <c r="IA268" s="200"/>
      <c r="IB268" s="200"/>
      <c r="IC268" s="200"/>
      <c r="ID268" s="200"/>
      <c r="IE268" s="200"/>
      <c r="IF268" s="200"/>
      <c r="IG268" s="200"/>
      <c r="IH268" s="200"/>
      <c r="II268" s="200"/>
      <c r="IJ268" s="200"/>
      <c r="IK268" s="200"/>
      <c r="IL268" s="200"/>
      <c r="IM268" s="200"/>
      <c r="IN268" s="200"/>
      <c r="IO268" s="200"/>
      <c r="IP268" s="200"/>
      <c r="IQ268" s="200"/>
      <c r="IR268" s="200"/>
      <c r="IS268" s="200"/>
      <c r="IT268" s="200"/>
      <c r="IU268" s="200"/>
      <c r="IV268" s="200"/>
      <c r="IW268" s="200"/>
      <c r="IX268" s="200"/>
      <c r="IY268" s="200"/>
      <c r="IZ268" s="200"/>
      <c r="JA268" s="200"/>
    </row>
    <row r="269" spans="1:261" x14ac:dyDescent="0.2">
      <c r="A269" s="180"/>
      <c r="B269" s="181" t="s">
        <v>326</v>
      </c>
      <c r="C269" s="181" t="s">
        <v>270</v>
      </c>
      <c r="D269" s="181"/>
      <c r="E269" s="182"/>
      <c r="F269" s="183"/>
      <c r="G269" s="182" t="s">
        <v>41</v>
      </c>
      <c r="H269" s="182" t="s">
        <v>324</v>
      </c>
      <c r="I269" s="182" t="s">
        <v>124</v>
      </c>
      <c r="J269" s="181"/>
      <c r="K269" s="184">
        <v>0.45</v>
      </c>
      <c r="L269" s="194"/>
      <c r="M269" s="194"/>
      <c r="N269" s="200"/>
      <c r="O269" s="194">
        <v>92.25</v>
      </c>
      <c r="P269" s="203">
        <f t="shared" si="4"/>
        <v>41.512500000000003</v>
      </c>
      <c r="Q269" s="200"/>
      <c r="R269" s="200"/>
      <c r="S269" s="200"/>
      <c r="T269" s="200"/>
      <c r="U269" s="200"/>
      <c r="V269" s="200"/>
      <c r="W269" s="200"/>
      <c r="X269" s="200"/>
      <c r="Y269" s="200"/>
      <c r="Z269" s="200"/>
      <c r="AA269" s="200"/>
      <c r="AB269" s="200"/>
      <c r="AC269" s="200"/>
      <c r="AD269" s="200"/>
      <c r="AE269" s="200"/>
      <c r="AF269" s="200"/>
      <c r="AG269" s="200"/>
      <c r="AH269" s="200"/>
      <c r="AI269" s="200"/>
      <c r="AJ269" s="200"/>
      <c r="AK269" s="200"/>
      <c r="AL269" s="200"/>
      <c r="AM269" s="200"/>
      <c r="AN269" s="200"/>
      <c r="AO269" s="200"/>
      <c r="AP269" s="200"/>
      <c r="AQ269" s="200"/>
      <c r="AR269" s="200"/>
      <c r="AS269" s="200"/>
      <c r="AT269" s="200"/>
      <c r="AU269" s="200"/>
      <c r="AV269" s="200"/>
      <c r="AW269" s="200"/>
      <c r="AX269" s="200"/>
      <c r="AY269" s="200"/>
      <c r="AZ269" s="200"/>
      <c r="BA269" s="200"/>
      <c r="BB269" s="200"/>
      <c r="BC269" s="200"/>
      <c r="BD269" s="200"/>
      <c r="BE269" s="200"/>
      <c r="BF269" s="200"/>
      <c r="BG269" s="200"/>
      <c r="BH269" s="200"/>
      <c r="BI269" s="200"/>
      <c r="BJ269" s="200"/>
      <c r="BK269" s="200"/>
      <c r="BL269" s="200"/>
      <c r="BM269" s="200"/>
      <c r="BN269" s="200"/>
      <c r="BO269" s="200"/>
      <c r="BP269" s="200"/>
      <c r="BQ269" s="200"/>
      <c r="BR269" s="200"/>
      <c r="BS269" s="200"/>
      <c r="BT269" s="200"/>
      <c r="BU269" s="200"/>
      <c r="BV269" s="200"/>
      <c r="BW269" s="200"/>
      <c r="BX269" s="200"/>
      <c r="BY269" s="200"/>
      <c r="BZ269" s="200"/>
      <c r="CA269" s="200"/>
      <c r="CB269" s="200"/>
      <c r="CC269" s="200"/>
      <c r="CD269" s="200"/>
      <c r="CE269" s="200"/>
      <c r="CF269" s="200"/>
      <c r="CG269" s="200"/>
      <c r="CH269" s="200"/>
      <c r="CI269" s="200"/>
      <c r="CJ269" s="200"/>
      <c r="CK269" s="200"/>
      <c r="CL269" s="200"/>
      <c r="CM269" s="200"/>
      <c r="CN269" s="200"/>
      <c r="CO269" s="200"/>
      <c r="CP269" s="200"/>
      <c r="CQ269" s="200"/>
      <c r="CR269" s="200"/>
      <c r="CS269" s="200"/>
      <c r="CT269" s="200"/>
      <c r="CU269" s="200"/>
      <c r="CV269" s="200"/>
      <c r="CW269" s="200"/>
      <c r="CX269" s="200"/>
      <c r="CY269" s="200"/>
      <c r="CZ269" s="200"/>
      <c r="DA269" s="200"/>
      <c r="DB269" s="200"/>
      <c r="DC269" s="200"/>
      <c r="DD269" s="200"/>
      <c r="DE269" s="200"/>
      <c r="DF269" s="200"/>
      <c r="DG269" s="200"/>
      <c r="DH269" s="200"/>
      <c r="DI269" s="200"/>
      <c r="DJ269" s="200"/>
      <c r="DK269" s="200"/>
      <c r="DL269" s="200"/>
      <c r="DM269" s="200"/>
      <c r="DN269" s="200"/>
      <c r="DO269" s="200"/>
      <c r="DP269" s="200"/>
      <c r="DQ269" s="200"/>
      <c r="DR269" s="200"/>
      <c r="DS269" s="200"/>
      <c r="DT269" s="200"/>
      <c r="DU269" s="200"/>
      <c r="DV269" s="200"/>
      <c r="DW269" s="200"/>
      <c r="DX269" s="200"/>
      <c r="DY269" s="200"/>
      <c r="DZ269" s="200"/>
      <c r="EA269" s="200"/>
      <c r="EB269" s="200"/>
      <c r="EC269" s="200"/>
      <c r="ED269" s="200"/>
      <c r="EE269" s="200"/>
      <c r="EF269" s="200"/>
      <c r="EG269" s="200"/>
      <c r="EH269" s="200"/>
      <c r="EI269" s="200"/>
      <c r="EJ269" s="200"/>
      <c r="EK269" s="200"/>
      <c r="EL269" s="200"/>
      <c r="EM269" s="200"/>
      <c r="EN269" s="200"/>
      <c r="EO269" s="200"/>
      <c r="EP269" s="200"/>
      <c r="EQ269" s="200"/>
      <c r="ER269" s="200"/>
      <c r="ES269" s="200"/>
      <c r="ET269" s="200"/>
      <c r="EU269" s="200"/>
      <c r="EV269" s="200"/>
      <c r="EW269" s="200"/>
      <c r="EX269" s="200"/>
      <c r="EY269" s="200"/>
      <c r="EZ269" s="200"/>
      <c r="FA269" s="200"/>
      <c r="FB269" s="200"/>
      <c r="FC269" s="200"/>
      <c r="FD269" s="200"/>
      <c r="FE269" s="200"/>
      <c r="FF269" s="200"/>
      <c r="FG269" s="200"/>
      <c r="FH269" s="200"/>
      <c r="FI269" s="200"/>
      <c r="FJ269" s="200"/>
      <c r="FK269" s="200"/>
      <c r="FL269" s="200"/>
      <c r="FM269" s="200"/>
      <c r="FN269" s="200"/>
      <c r="FO269" s="200"/>
      <c r="FP269" s="200"/>
      <c r="FQ269" s="200"/>
      <c r="FR269" s="200"/>
      <c r="FS269" s="200"/>
      <c r="FT269" s="200"/>
      <c r="FU269" s="200"/>
      <c r="FV269" s="200"/>
      <c r="FW269" s="200"/>
      <c r="FX269" s="200"/>
      <c r="FY269" s="200"/>
      <c r="FZ269" s="200"/>
      <c r="GA269" s="200"/>
      <c r="GB269" s="200"/>
      <c r="GC269" s="200"/>
      <c r="GD269" s="200"/>
      <c r="GE269" s="200"/>
      <c r="GF269" s="200"/>
      <c r="GG269" s="200"/>
      <c r="GH269" s="200"/>
      <c r="GI269" s="200"/>
      <c r="GJ269" s="200"/>
      <c r="GK269" s="200"/>
      <c r="GL269" s="200"/>
      <c r="GM269" s="200"/>
      <c r="GN269" s="200"/>
      <c r="GO269" s="200"/>
      <c r="GP269" s="200"/>
      <c r="GQ269" s="200"/>
      <c r="GR269" s="200"/>
      <c r="GS269" s="200"/>
      <c r="GT269" s="200"/>
      <c r="GU269" s="200"/>
      <c r="GV269" s="200"/>
      <c r="GW269" s="200"/>
      <c r="GX269" s="200"/>
      <c r="GY269" s="200"/>
      <c r="GZ269" s="200"/>
      <c r="HA269" s="200"/>
      <c r="HB269" s="200"/>
      <c r="HC269" s="200"/>
      <c r="HD269" s="200"/>
      <c r="HE269" s="200"/>
      <c r="HF269" s="200"/>
      <c r="HG269" s="200"/>
      <c r="HH269" s="200"/>
      <c r="HI269" s="200"/>
      <c r="HJ269" s="200"/>
      <c r="HK269" s="200"/>
      <c r="HL269" s="200"/>
      <c r="HM269" s="200"/>
      <c r="HN269" s="200"/>
      <c r="HO269" s="200"/>
      <c r="HP269" s="200"/>
      <c r="HQ269" s="200"/>
      <c r="HR269" s="200"/>
      <c r="HS269" s="200"/>
      <c r="HT269" s="200"/>
      <c r="HU269" s="200"/>
      <c r="HV269" s="200"/>
      <c r="HW269" s="200"/>
      <c r="HX269" s="200"/>
      <c r="HY269" s="200"/>
      <c r="HZ269" s="200"/>
      <c r="IA269" s="200"/>
      <c r="IB269" s="200"/>
      <c r="IC269" s="200"/>
      <c r="ID269" s="200"/>
      <c r="IE269" s="200"/>
      <c r="IF269" s="200"/>
      <c r="IG269" s="200"/>
      <c r="IH269" s="200"/>
      <c r="II269" s="200"/>
      <c r="IJ269" s="200"/>
      <c r="IK269" s="200"/>
      <c r="IL269" s="200"/>
      <c r="IM269" s="200"/>
      <c r="IN269" s="200"/>
      <c r="IO269" s="200"/>
      <c r="IP269" s="200"/>
      <c r="IQ269" s="200"/>
      <c r="IR269" s="200"/>
      <c r="IS269" s="200"/>
      <c r="IT269" s="200"/>
      <c r="IU269" s="200"/>
      <c r="IV269" s="200"/>
      <c r="IW269" s="200"/>
      <c r="IX269" s="200"/>
      <c r="IY269" s="200"/>
      <c r="IZ269" s="200"/>
      <c r="JA269" s="200"/>
    </row>
    <row r="270" spans="1:261" x14ac:dyDescent="0.2">
      <c r="A270" s="180"/>
      <c r="B270" s="181" t="s">
        <v>326</v>
      </c>
      <c r="C270" s="181" t="s">
        <v>1074</v>
      </c>
      <c r="D270" s="181"/>
      <c r="E270" s="182"/>
      <c r="F270" s="183"/>
      <c r="G270" s="182" t="s">
        <v>41</v>
      </c>
      <c r="H270" s="182" t="s">
        <v>324</v>
      </c>
      <c r="I270" s="182" t="s">
        <v>124</v>
      </c>
      <c r="J270" s="181"/>
      <c r="K270" s="184">
        <v>0.45</v>
      </c>
      <c r="L270" s="194"/>
      <c r="M270" s="194"/>
      <c r="N270" s="200"/>
      <c r="O270" s="194">
        <v>92.25</v>
      </c>
      <c r="P270" s="203">
        <f t="shared" si="4"/>
        <v>41.512500000000003</v>
      </c>
      <c r="Q270" s="200"/>
      <c r="R270" s="200"/>
      <c r="S270" s="200"/>
      <c r="T270" s="200"/>
      <c r="U270" s="200"/>
      <c r="V270" s="200"/>
      <c r="W270" s="200"/>
      <c r="X270" s="200"/>
      <c r="Y270" s="200"/>
      <c r="Z270" s="200"/>
      <c r="AA270" s="200"/>
      <c r="AB270" s="200"/>
      <c r="AC270" s="200"/>
      <c r="AD270" s="200"/>
      <c r="AE270" s="200"/>
      <c r="AF270" s="200"/>
      <c r="AG270" s="200"/>
      <c r="AH270" s="200"/>
      <c r="AI270" s="200"/>
      <c r="AJ270" s="200"/>
      <c r="AK270" s="200"/>
      <c r="AL270" s="200"/>
      <c r="AM270" s="200"/>
      <c r="AN270" s="200"/>
      <c r="AO270" s="200"/>
      <c r="AP270" s="200"/>
      <c r="AQ270" s="200"/>
      <c r="AR270" s="200"/>
      <c r="AS270" s="200"/>
      <c r="AT270" s="200"/>
      <c r="AU270" s="200"/>
      <c r="AV270" s="200"/>
      <c r="AW270" s="200"/>
      <c r="AX270" s="200"/>
      <c r="AY270" s="200"/>
      <c r="AZ270" s="200"/>
      <c r="BA270" s="200"/>
      <c r="BB270" s="200"/>
      <c r="BC270" s="200"/>
      <c r="BD270" s="200"/>
      <c r="BE270" s="200"/>
      <c r="BF270" s="200"/>
      <c r="BG270" s="200"/>
      <c r="BH270" s="200"/>
      <c r="BI270" s="200"/>
      <c r="BJ270" s="200"/>
      <c r="BK270" s="200"/>
      <c r="BL270" s="200"/>
      <c r="BM270" s="200"/>
      <c r="BN270" s="200"/>
      <c r="BO270" s="200"/>
      <c r="BP270" s="200"/>
      <c r="BQ270" s="200"/>
      <c r="BR270" s="200"/>
      <c r="BS270" s="200"/>
      <c r="BT270" s="200"/>
      <c r="BU270" s="200"/>
      <c r="BV270" s="200"/>
      <c r="BW270" s="200"/>
      <c r="BX270" s="200"/>
      <c r="BY270" s="200"/>
      <c r="BZ270" s="200"/>
      <c r="CA270" s="200"/>
      <c r="CB270" s="200"/>
      <c r="CC270" s="200"/>
      <c r="CD270" s="200"/>
      <c r="CE270" s="200"/>
      <c r="CF270" s="200"/>
      <c r="CG270" s="200"/>
      <c r="CH270" s="200"/>
      <c r="CI270" s="200"/>
      <c r="CJ270" s="200"/>
      <c r="CK270" s="200"/>
      <c r="CL270" s="200"/>
      <c r="CM270" s="200"/>
      <c r="CN270" s="200"/>
      <c r="CO270" s="200"/>
      <c r="CP270" s="200"/>
      <c r="CQ270" s="200"/>
      <c r="CR270" s="200"/>
      <c r="CS270" s="200"/>
      <c r="CT270" s="200"/>
      <c r="CU270" s="200"/>
      <c r="CV270" s="200"/>
      <c r="CW270" s="200"/>
      <c r="CX270" s="200"/>
      <c r="CY270" s="200"/>
      <c r="CZ270" s="200"/>
      <c r="DA270" s="200"/>
      <c r="DB270" s="200"/>
      <c r="DC270" s="200"/>
      <c r="DD270" s="200"/>
      <c r="DE270" s="200"/>
      <c r="DF270" s="200"/>
      <c r="DG270" s="200"/>
      <c r="DH270" s="200"/>
      <c r="DI270" s="200"/>
      <c r="DJ270" s="200"/>
      <c r="DK270" s="200"/>
      <c r="DL270" s="200"/>
      <c r="DM270" s="200"/>
      <c r="DN270" s="200"/>
      <c r="DO270" s="200"/>
      <c r="DP270" s="200"/>
      <c r="DQ270" s="200"/>
      <c r="DR270" s="200"/>
      <c r="DS270" s="200"/>
      <c r="DT270" s="200"/>
      <c r="DU270" s="200"/>
      <c r="DV270" s="200"/>
      <c r="DW270" s="200"/>
      <c r="DX270" s="200"/>
      <c r="DY270" s="200"/>
      <c r="DZ270" s="200"/>
      <c r="EA270" s="200"/>
      <c r="EB270" s="200"/>
      <c r="EC270" s="200"/>
      <c r="ED270" s="200"/>
      <c r="EE270" s="200"/>
      <c r="EF270" s="200"/>
      <c r="EG270" s="200"/>
      <c r="EH270" s="200"/>
      <c r="EI270" s="200"/>
      <c r="EJ270" s="200"/>
      <c r="EK270" s="200"/>
      <c r="EL270" s="200"/>
      <c r="EM270" s="200"/>
      <c r="EN270" s="200"/>
      <c r="EO270" s="200"/>
      <c r="EP270" s="200"/>
      <c r="EQ270" s="200"/>
      <c r="ER270" s="200"/>
      <c r="ES270" s="200"/>
      <c r="ET270" s="200"/>
      <c r="EU270" s="200"/>
      <c r="EV270" s="200"/>
      <c r="EW270" s="200"/>
      <c r="EX270" s="200"/>
      <c r="EY270" s="200"/>
      <c r="EZ270" s="200"/>
      <c r="FA270" s="200"/>
      <c r="FB270" s="200"/>
      <c r="FC270" s="200"/>
      <c r="FD270" s="200"/>
      <c r="FE270" s="200"/>
      <c r="FF270" s="200"/>
      <c r="FG270" s="200"/>
      <c r="FH270" s="200"/>
      <c r="FI270" s="200"/>
      <c r="FJ270" s="200"/>
      <c r="FK270" s="200"/>
      <c r="FL270" s="200"/>
      <c r="FM270" s="200"/>
      <c r="FN270" s="200"/>
      <c r="FO270" s="200"/>
      <c r="FP270" s="200"/>
      <c r="FQ270" s="200"/>
      <c r="FR270" s="200"/>
      <c r="FS270" s="200"/>
      <c r="FT270" s="200"/>
      <c r="FU270" s="200"/>
      <c r="FV270" s="200"/>
      <c r="FW270" s="200"/>
      <c r="FX270" s="200"/>
      <c r="FY270" s="200"/>
      <c r="FZ270" s="200"/>
      <c r="GA270" s="200"/>
      <c r="GB270" s="200"/>
      <c r="GC270" s="200"/>
      <c r="GD270" s="200"/>
      <c r="GE270" s="200"/>
      <c r="GF270" s="200"/>
      <c r="GG270" s="200"/>
      <c r="GH270" s="200"/>
      <c r="GI270" s="200"/>
      <c r="GJ270" s="200"/>
      <c r="GK270" s="200"/>
      <c r="GL270" s="200"/>
      <c r="GM270" s="200"/>
      <c r="GN270" s="200"/>
      <c r="GO270" s="200"/>
      <c r="GP270" s="200"/>
      <c r="GQ270" s="200"/>
      <c r="GR270" s="200"/>
      <c r="GS270" s="200"/>
      <c r="GT270" s="200"/>
      <c r="GU270" s="200"/>
      <c r="GV270" s="200"/>
      <c r="GW270" s="200"/>
      <c r="GX270" s="200"/>
      <c r="GY270" s="200"/>
      <c r="GZ270" s="200"/>
      <c r="HA270" s="200"/>
      <c r="HB270" s="200"/>
      <c r="HC270" s="200"/>
      <c r="HD270" s="200"/>
      <c r="HE270" s="200"/>
      <c r="HF270" s="200"/>
      <c r="HG270" s="200"/>
      <c r="HH270" s="200"/>
      <c r="HI270" s="200"/>
      <c r="HJ270" s="200"/>
      <c r="HK270" s="200"/>
      <c r="HL270" s="200"/>
      <c r="HM270" s="200"/>
      <c r="HN270" s="200"/>
      <c r="HO270" s="200"/>
      <c r="HP270" s="200"/>
      <c r="HQ270" s="200"/>
      <c r="HR270" s="200"/>
      <c r="HS270" s="200"/>
      <c r="HT270" s="200"/>
      <c r="HU270" s="200"/>
      <c r="HV270" s="200"/>
      <c r="HW270" s="200"/>
      <c r="HX270" s="200"/>
      <c r="HY270" s="200"/>
      <c r="HZ270" s="200"/>
      <c r="IA270" s="200"/>
      <c r="IB270" s="200"/>
      <c r="IC270" s="200"/>
      <c r="ID270" s="200"/>
      <c r="IE270" s="200"/>
      <c r="IF270" s="200"/>
      <c r="IG270" s="200"/>
      <c r="IH270" s="200"/>
      <c r="II270" s="200"/>
      <c r="IJ270" s="200"/>
      <c r="IK270" s="200"/>
      <c r="IL270" s="200"/>
      <c r="IM270" s="200"/>
      <c r="IN270" s="200"/>
      <c r="IO270" s="200"/>
      <c r="IP270" s="200"/>
      <c r="IQ270" s="200"/>
      <c r="IR270" s="200"/>
      <c r="IS270" s="200"/>
      <c r="IT270" s="200"/>
      <c r="IU270" s="200"/>
      <c r="IV270" s="200"/>
      <c r="IW270" s="200"/>
      <c r="IX270" s="200"/>
      <c r="IY270" s="200"/>
      <c r="IZ270" s="200"/>
      <c r="JA270" s="200"/>
    </row>
    <row r="271" spans="1:261" x14ac:dyDescent="0.2">
      <c r="A271" s="180"/>
      <c r="B271" s="181" t="s">
        <v>326</v>
      </c>
      <c r="C271" s="181" t="s">
        <v>1075</v>
      </c>
      <c r="D271" s="181"/>
      <c r="E271" s="182"/>
      <c r="F271" s="183"/>
      <c r="G271" s="182" t="s">
        <v>41</v>
      </c>
      <c r="H271" s="182" t="s">
        <v>324</v>
      </c>
      <c r="I271" s="182" t="s">
        <v>124</v>
      </c>
      <c r="J271" s="181"/>
      <c r="K271" s="184">
        <v>0.35</v>
      </c>
      <c r="L271" s="194"/>
      <c r="M271" s="194"/>
      <c r="N271" s="200"/>
      <c r="O271" s="194">
        <v>92.25</v>
      </c>
      <c r="P271" s="203">
        <f t="shared" si="4"/>
        <v>32.287500000000001</v>
      </c>
      <c r="Q271" s="200"/>
      <c r="R271" s="200"/>
      <c r="S271" s="200"/>
      <c r="T271" s="200"/>
      <c r="U271" s="200"/>
      <c r="V271" s="200"/>
      <c r="W271" s="200"/>
      <c r="X271" s="200"/>
      <c r="Y271" s="200"/>
      <c r="Z271" s="200"/>
      <c r="AA271" s="200"/>
      <c r="AB271" s="200"/>
      <c r="AC271" s="200"/>
      <c r="AD271" s="200"/>
      <c r="AE271" s="200"/>
      <c r="AF271" s="200"/>
      <c r="AG271" s="200"/>
      <c r="AH271" s="200"/>
      <c r="AI271" s="200"/>
      <c r="AJ271" s="200"/>
      <c r="AK271" s="200"/>
      <c r="AL271" s="200"/>
      <c r="AM271" s="200"/>
      <c r="AN271" s="200"/>
      <c r="AO271" s="200"/>
      <c r="AP271" s="200"/>
      <c r="AQ271" s="200"/>
      <c r="AR271" s="200"/>
      <c r="AS271" s="200"/>
      <c r="AT271" s="200"/>
      <c r="AU271" s="200"/>
      <c r="AV271" s="200"/>
      <c r="AW271" s="200"/>
      <c r="AX271" s="200"/>
      <c r="AY271" s="200"/>
      <c r="AZ271" s="200"/>
      <c r="BA271" s="200"/>
      <c r="BB271" s="200"/>
      <c r="BC271" s="200"/>
      <c r="BD271" s="200"/>
      <c r="BE271" s="200"/>
      <c r="BF271" s="200"/>
      <c r="BG271" s="200"/>
      <c r="BH271" s="200"/>
      <c r="BI271" s="200"/>
      <c r="BJ271" s="200"/>
      <c r="BK271" s="200"/>
      <c r="BL271" s="200"/>
      <c r="BM271" s="200"/>
      <c r="BN271" s="200"/>
      <c r="BO271" s="200"/>
      <c r="BP271" s="200"/>
      <c r="BQ271" s="200"/>
      <c r="BR271" s="200"/>
      <c r="BS271" s="200"/>
      <c r="BT271" s="200"/>
      <c r="BU271" s="200"/>
      <c r="BV271" s="200"/>
      <c r="BW271" s="200"/>
      <c r="BX271" s="200"/>
      <c r="BY271" s="200"/>
      <c r="BZ271" s="200"/>
      <c r="CA271" s="200"/>
      <c r="CB271" s="200"/>
      <c r="CC271" s="200"/>
      <c r="CD271" s="200"/>
      <c r="CE271" s="200"/>
      <c r="CF271" s="200"/>
      <c r="CG271" s="200"/>
      <c r="CH271" s="200"/>
      <c r="CI271" s="200"/>
      <c r="CJ271" s="200"/>
      <c r="CK271" s="200"/>
      <c r="CL271" s="200"/>
      <c r="CM271" s="200"/>
      <c r="CN271" s="200"/>
      <c r="CO271" s="200"/>
      <c r="CP271" s="200"/>
      <c r="CQ271" s="200"/>
      <c r="CR271" s="200"/>
      <c r="CS271" s="200"/>
      <c r="CT271" s="200"/>
      <c r="CU271" s="200"/>
      <c r="CV271" s="200"/>
      <c r="CW271" s="200"/>
      <c r="CX271" s="200"/>
      <c r="CY271" s="200"/>
      <c r="CZ271" s="200"/>
      <c r="DA271" s="200"/>
      <c r="DB271" s="200"/>
      <c r="DC271" s="200"/>
      <c r="DD271" s="200"/>
      <c r="DE271" s="200"/>
      <c r="DF271" s="200"/>
      <c r="DG271" s="200"/>
      <c r="DH271" s="200"/>
      <c r="DI271" s="200"/>
      <c r="DJ271" s="200"/>
      <c r="DK271" s="200"/>
      <c r="DL271" s="200"/>
      <c r="DM271" s="200"/>
      <c r="DN271" s="200"/>
      <c r="DO271" s="200"/>
      <c r="DP271" s="200"/>
      <c r="DQ271" s="200"/>
      <c r="DR271" s="200"/>
      <c r="DS271" s="200"/>
      <c r="DT271" s="200"/>
      <c r="DU271" s="200"/>
      <c r="DV271" s="200"/>
      <c r="DW271" s="200"/>
      <c r="DX271" s="200"/>
      <c r="DY271" s="200"/>
      <c r="DZ271" s="200"/>
      <c r="EA271" s="200"/>
      <c r="EB271" s="200"/>
      <c r="EC271" s="200"/>
      <c r="ED271" s="200"/>
      <c r="EE271" s="200"/>
      <c r="EF271" s="200"/>
      <c r="EG271" s="200"/>
      <c r="EH271" s="200"/>
      <c r="EI271" s="200"/>
      <c r="EJ271" s="200"/>
      <c r="EK271" s="200"/>
      <c r="EL271" s="200"/>
      <c r="EM271" s="200"/>
      <c r="EN271" s="200"/>
      <c r="EO271" s="200"/>
      <c r="EP271" s="200"/>
      <c r="EQ271" s="200"/>
      <c r="ER271" s="200"/>
      <c r="ES271" s="200"/>
      <c r="ET271" s="200"/>
      <c r="EU271" s="200"/>
      <c r="EV271" s="200"/>
      <c r="EW271" s="200"/>
      <c r="EX271" s="200"/>
      <c r="EY271" s="200"/>
      <c r="EZ271" s="200"/>
      <c r="FA271" s="200"/>
      <c r="FB271" s="200"/>
      <c r="FC271" s="200"/>
      <c r="FD271" s="200"/>
      <c r="FE271" s="200"/>
      <c r="FF271" s="200"/>
      <c r="FG271" s="200"/>
      <c r="FH271" s="200"/>
      <c r="FI271" s="200"/>
      <c r="FJ271" s="200"/>
      <c r="FK271" s="200"/>
      <c r="FL271" s="200"/>
      <c r="FM271" s="200"/>
      <c r="FN271" s="200"/>
      <c r="FO271" s="200"/>
      <c r="FP271" s="200"/>
      <c r="FQ271" s="200"/>
      <c r="FR271" s="200"/>
      <c r="FS271" s="200"/>
      <c r="FT271" s="200"/>
      <c r="FU271" s="200"/>
      <c r="FV271" s="200"/>
      <c r="FW271" s="200"/>
      <c r="FX271" s="200"/>
      <c r="FY271" s="200"/>
      <c r="FZ271" s="200"/>
      <c r="GA271" s="200"/>
      <c r="GB271" s="200"/>
      <c r="GC271" s="200"/>
      <c r="GD271" s="200"/>
      <c r="GE271" s="200"/>
      <c r="GF271" s="200"/>
      <c r="GG271" s="200"/>
      <c r="GH271" s="200"/>
      <c r="GI271" s="200"/>
      <c r="GJ271" s="200"/>
      <c r="GK271" s="200"/>
      <c r="GL271" s="200"/>
      <c r="GM271" s="200"/>
      <c r="GN271" s="200"/>
      <c r="GO271" s="200"/>
      <c r="GP271" s="200"/>
      <c r="GQ271" s="200"/>
      <c r="GR271" s="200"/>
      <c r="GS271" s="200"/>
      <c r="GT271" s="200"/>
      <c r="GU271" s="200"/>
      <c r="GV271" s="200"/>
      <c r="GW271" s="200"/>
      <c r="GX271" s="200"/>
      <c r="GY271" s="200"/>
      <c r="GZ271" s="200"/>
      <c r="HA271" s="200"/>
      <c r="HB271" s="200"/>
      <c r="HC271" s="200"/>
      <c r="HD271" s="200"/>
      <c r="HE271" s="200"/>
      <c r="HF271" s="200"/>
      <c r="HG271" s="200"/>
      <c r="HH271" s="200"/>
      <c r="HI271" s="200"/>
      <c r="HJ271" s="200"/>
      <c r="HK271" s="200"/>
      <c r="HL271" s="200"/>
      <c r="HM271" s="200"/>
      <c r="HN271" s="200"/>
      <c r="HO271" s="200"/>
      <c r="HP271" s="200"/>
      <c r="HQ271" s="200"/>
      <c r="HR271" s="200"/>
      <c r="HS271" s="200"/>
      <c r="HT271" s="200"/>
      <c r="HU271" s="200"/>
      <c r="HV271" s="200"/>
      <c r="HW271" s="200"/>
      <c r="HX271" s="200"/>
      <c r="HY271" s="200"/>
      <c r="HZ271" s="200"/>
      <c r="IA271" s="200"/>
      <c r="IB271" s="200"/>
      <c r="IC271" s="200"/>
      <c r="ID271" s="200"/>
      <c r="IE271" s="200"/>
      <c r="IF271" s="200"/>
      <c r="IG271" s="200"/>
      <c r="IH271" s="200"/>
      <c r="II271" s="200"/>
      <c r="IJ271" s="200"/>
      <c r="IK271" s="200"/>
      <c r="IL271" s="200"/>
      <c r="IM271" s="200"/>
      <c r="IN271" s="200"/>
      <c r="IO271" s="200"/>
      <c r="IP271" s="200"/>
      <c r="IQ271" s="200"/>
      <c r="IR271" s="200"/>
      <c r="IS271" s="200"/>
      <c r="IT271" s="200"/>
      <c r="IU271" s="200"/>
      <c r="IV271" s="200"/>
      <c r="IW271" s="200"/>
      <c r="IX271" s="200"/>
      <c r="IY271" s="200"/>
      <c r="IZ271" s="200"/>
      <c r="JA271" s="200"/>
    </row>
    <row r="272" spans="1:261" x14ac:dyDescent="0.2">
      <c r="A272" s="180"/>
      <c r="B272" s="181" t="s">
        <v>326</v>
      </c>
      <c r="C272" s="181" t="s">
        <v>1076</v>
      </c>
      <c r="D272" s="181"/>
      <c r="E272" s="182"/>
      <c r="F272" s="183"/>
      <c r="G272" s="182" t="s">
        <v>41</v>
      </c>
      <c r="H272" s="182" t="s">
        <v>324</v>
      </c>
      <c r="I272" s="182" t="s">
        <v>124</v>
      </c>
      <c r="J272" s="181"/>
      <c r="K272" s="184">
        <v>2.2999999999999998</v>
      </c>
      <c r="L272" s="194"/>
      <c r="M272" s="194"/>
      <c r="N272" s="200"/>
      <c r="O272" s="194">
        <v>92.25</v>
      </c>
      <c r="P272" s="203">
        <f t="shared" si="4"/>
        <v>212.17499999999998</v>
      </c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D272" s="200"/>
      <c r="AE272" s="200"/>
      <c r="AF272" s="200"/>
      <c r="AG272" s="200"/>
      <c r="AH272" s="200"/>
      <c r="AI272" s="200"/>
      <c r="AJ272" s="200"/>
      <c r="AK272" s="200"/>
      <c r="AL272" s="200"/>
      <c r="AM272" s="200"/>
      <c r="AN272" s="200"/>
      <c r="AO272" s="200"/>
      <c r="AP272" s="200"/>
      <c r="AQ272" s="200"/>
      <c r="AR272" s="200"/>
      <c r="AS272" s="200"/>
      <c r="AT272" s="200"/>
      <c r="AU272" s="200"/>
      <c r="AV272" s="200"/>
      <c r="AW272" s="200"/>
      <c r="AX272" s="200"/>
      <c r="AY272" s="200"/>
      <c r="AZ272" s="200"/>
      <c r="BA272" s="200"/>
      <c r="BB272" s="200"/>
      <c r="BC272" s="200"/>
      <c r="BD272" s="200"/>
      <c r="BE272" s="200"/>
      <c r="BF272" s="200"/>
      <c r="BG272" s="200"/>
      <c r="BH272" s="200"/>
      <c r="BI272" s="200"/>
      <c r="BJ272" s="200"/>
      <c r="BK272" s="200"/>
      <c r="BL272" s="200"/>
      <c r="BM272" s="200"/>
      <c r="BN272" s="200"/>
      <c r="BO272" s="200"/>
      <c r="BP272" s="200"/>
      <c r="BQ272" s="200"/>
      <c r="BR272" s="200"/>
      <c r="BS272" s="200"/>
      <c r="BT272" s="200"/>
      <c r="BU272" s="200"/>
      <c r="BV272" s="200"/>
      <c r="BW272" s="200"/>
      <c r="BX272" s="200"/>
      <c r="BY272" s="200"/>
      <c r="BZ272" s="200"/>
      <c r="CA272" s="200"/>
      <c r="CB272" s="200"/>
      <c r="CC272" s="200"/>
      <c r="CD272" s="200"/>
      <c r="CE272" s="200"/>
      <c r="CF272" s="200"/>
      <c r="CG272" s="200"/>
      <c r="CH272" s="200"/>
      <c r="CI272" s="200"/>
      <c r="CJ272" s="200"/>
      <c r="CK272" s="200"/>
      <c r="CL272" s="200"/>
      <c r="CM272" s="200"/>
      <c r="CN272" s="200"/>
      <c r="CO272" s="200"/>
      <c r="CP272" s="200"/>
      <c r="CQ272" s="200"/>
      <c r="CR272" s="200"/>
      <c r="CS272" s="200"/>
      <c r="CT272" s="200"/>
      <c r="CU272" s="200"/>
      <c r="CV272" s="200"/>
      <c r="CW272" s="200"/>
      <c r="CX272" s="200"/>
      <c r="CY272" s="200"/>
      <c r="CZ272" s="200"/>
      <c r="DA272" s="200"/>
      <c r="DB272" s="200"/>
      <c r="DC272" s="200"/>
      <c r="DD272" s="200"/>
      <c r="DE272" s="200"/>
      <c r="DF272" s="200"/>
      <c r="DG272" s="200"/>
      <c r="DH272" s="200"/>
      <c r="DI272" s="200"/>
      <c r="DJ272" s="200"/>
      <c r="DK272" s="200"/>
      <c r="DL272" s="200"/>
      <c r="DM272" s="200"/>
      <c r="DN272" s="200"/>
      <c r="DO272" s="200"/>
      <c r="DP272" s="200"/>
      <c r="DQ272" s="200"/>
      <c r="DR272" s="200"/>
      <c r="DS272" s="200"/>
      <c r="DT272" s="200"/>
      <c r="DU272" s="200"/>
      <c r="DV272" s="200"/>
      <c r="DW272" s="200"/>
      <c r="DX272" s="200"/>
      <c r="DY272" s="200"/>
      <c r="DZ272" s="200"/>
      <c r="EA272" s="200"/>
      <c r="EB272" s="200"/>
      <c r="EC272" s="200"/>
      <c r="ED272" s="200"/>
      <c r="EE272" s="200"/>
      <c r="EF272" s="200"/>
      <c r="EG272" s="200"/>
      <c r="EH272" s="200"/>
      <c r="EI272" s="200"/>
      <c r="EJ272" s="200"/>
      <c r="EK272" s="200"/>
      <c r="EL272" s="200"/>
      <c r="EM272" s="200"/>
      <c r="EN272" s="200"/>
      <c r="EO272" s="200"/>
      <c r="EP272" s="200"/>
      <c r="EQ272" s="200"/>
      <c r="ER272" s="200"/>
      <c r="ES272" s="200"/>
      <c r="ET272" s="200"/>
      <c r="EU272" s="200"/>
      <c r="EV272" s="200"/>
      <c r="EW272" s="200"/>
      <c r="EX272" s="200"/>
      <c r="EY272" s="200"/>
      <c r="EZ272" s="200"/>
      <c r="FA272" s="200"/>
      <c r="FB272" s="200"/>
      <c r="FC272" s="200"/>
      <c r="FD272" s="200"/>
      <c r="FE272" s="200"/>
      <c r="FF272" s="200"/>
      <c r="FG272" s="200"/>
      <c r="FH272" s="200"/>
      <c r="FI272" s="200"/>
      <c r="FJ272" s="200"/>
      <c r="FK272" s="200"/>
      <c r="FL272" s="200"/>
      <c r="FM272" s="200"/>
      <c r="FN272" s="200"/>
      <c r="FO272" s="200"/>
      <c r="FP272" s="200"/>
      <c r="FQ272" s="200"/>
      <c r="FR272" s="200"/>
      <c r="FS272" s="200"/>
      <c r="FT272" s="200"/>
      <c r="FU272" s="200"/>
      <c r="FV272" s="200"/>
      <c r="FW272" s="200"/>
      <c r="FX272" s="200"/>
      <c r="FY272" s="200"/>
      <c r="FZ272" s="200"/>
      <c r="GA272" s="200"/>
      <c r="GB272" s="200"/>
      <c r="GC272" s="200"/>
      <c r="GD272" s="200"/>
      <c r="GE272" s="200"/>
      <c r="GF272" s="200"/>
      <c r="GG272" s="200"/>
      <c r="GH272" s="200"/>
      <c r="GI272" s="200"/>
      <c r="GJ272" s="200"/>
      <c r="GK272" s="200"/>
      <c r="GL272" s="200"/>
      <c r="GM272" s="200"/>
      <c r="GN272" s="200"/>
      <c r="GO272" s="200"/>
      <c r="GP272" s="200"/>
      <c r="GQ272" s="200"/>
      <c r="GR272" s="200"/>
      <c r="GS272" s="200"/>
      <c r="GT272" s="200"/>
      <c r="GU272" s="200"/>
      <c r="GV272" s="200"/>
      <c r="GW272" s="200"/>
      <c r="GX272" s="200"/>
      <c r="GY272" s="200"/>
      <c r="GZ272" s="200"/>
      <c r="HA272" s="200"/>
      <c r="HB272" s="200"/>
      <c r="HC272" s="200"/>
      <c r="HD272" s="200"/>
      <c r="HE272" s="200"/>
      <c r="HF272" s="200"/>
      <c r="HG272" s="200"/>
      <c r="HH272" s="200"/>
      <c r="HI272" s="200"/>
      <c r="HJ272" s="200"/>
      <c r="HK272" s="200"/>
      <c r="HL272" s="200"/>
      <c r="HM272" s="200"/>
      <c r="HN272" s="200"/>
      <c r="HO272" s="200"/>
      <c r="HP272" s="200"/>
      <c r="HQ272" s="200"/>
      <c r="HR272" s="200"/>
      <c r="HS272" s="200"/>
      <c r="HT272" s="200"/>
      <c r="HU272" s="200"/>
      <c r="HV272" s="200"/>
      <c r="HW272" s="200"/>
      <c r="HX272" s="200"/>
      <c r="HY272" s="200"/>
      <c r="HZ272" s="200"/>
      <c r="IA272" s="200"/>
      <c r="IB272" s="200"/>
      <c r="IC272" s="200"/>
      <c r="ID272" s="200"/>
      <c r="IE272" s="200"/>
      <c r="IF272" s="200"/>
      <c r="IG272" s="200"/>
      <c r="IH272" s="200"/>
      <c r="II272" s="200"/>
      <c r="IJ272" s="200"/>
      <c r="IK272" s="200"/>
      <c r="IL272" s="200"/>
      <c r="IM272" s="200"/>
      <c r="IN272" s="200"/>
      <c r="IO272" s="200"/>
      <c r="IP272" s="200"/>
      <c r="IQ272" s="200"/>
      <c r="IR272" s="200"/>
      <c r="IS272" s="200"/>
      <c r="IT272" s="200"/>
      <c r="IU272" s="200"/>
      <c r="IV272" s="200"/>
      <c r="IW272" s="200"/>
      <c r="IX272" s="200"/>
      <c r="IY272" s="200"/>
      <c r="IZ272" s="200"/>
      <c r="JA272" s="200"/>
    </row>
    <row r="273" spans="1:261" x14ac:dyDescent="0.2">
      <c r="A273" s="180" t="s">
        <v>914</v>
      </c>
      <c r="B273" s="181" t="s">
        <v>152</v>
      </c>
      <c r="C273" s="181" t="s">
        <v>285</v>
      </c>
      <c r="D273" s="182">
        <v>715</v>
      </c>
      <c r="E273" s="182">
        <v>715</v>
      </c>
      <c r="F273" s="183" t="s">
        <v>8</v>
      </c>
      <c r="G273" s="182" t="s">
        <v>915</v>
      </c>
      <c r="H273" s="182" t="s">
        <v>23</v>
      </c>
      <c r="I273" s="182" t="s">
        <v>7</v>
      </c>
      <c r="J273" s="181">
        <v>6</v>
      </c>
      <c r="K273" s="184">
        <v>5.56</v>
      </c>
      <c r="L273" s="195">
        <v>1</v>
      </c>
      <c r="M273" s="194">
        <v>1.04</v>
      </c>
      <c r="N273" s="200"/>
      <c r="O273" s="201">
        <v>122</v>
      </c>
      <c r="P273" s="203">
        <f t="shared" si="4"/>
        <v>678.31999999999994</v>
      </c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  <c r="AA273" s="200"/>
      <c r="AB273" s="200"/>
      <c r="AC273" s="200"/>
      <c r="AD273" s="200"/>
      <c r="AE273" s="200"/>
      <c r="AF273" s="200"/>
      <c r="AG273" s="200"/>
      <c r="AH273" s="200"/>
      <c r="AI273" s="200"/>
      <c r="AJ273" s="200"/>
      <c r="AK273" s="200"/>
      <c r="AL273" s="200"/>
      <c r="AM273" s="200"/>
      <c r="AN273" s="200"/>
      <c r="AO273" s="200"/>
      <c r="AP273" s="200"/>
      <c r="AQ273" s="200"/>
      <c r="AR273" s="200"/>
      <c r="AS273" s="200"/>
      <c r="AT273" s="200"/>
      <c r="AU273" s="200"/>
      <c r="AV273" s="200"/>
      <c r="AW273" s="200"/>
      <c r="AX273" s="200"/>
      <c r="AY273" s="200"/>
      <c r="AZ273" s="200"/>
      <c r="BA273" s="200"/>
      <c r="BB273" s="200"/>
      <c r="BC273" s="200"/>
      <c r="BD273" s="200"/>
      <c r="BE273" s="200"/>
      <c r="BF273" s="200"/>
      <c r="BG273" s="200"/>
      <c r="BH273" s="200"/>
      <c r="BI273" s="200"/>
      <c r="BJ273" s="200"/>
      <c r="BK273" s="200"/>
      <c r="BL273" s="200"/>
      <c r="BM273" s="200"/>
      <c r="BN273" s="200"/>
      <c r="BO273" s="200"/>
      <c r="BP273" s="200"/>
      <c r="BQ273" s="200"/>
      <c r="BR273" s="200"/>
      <c r="BS273" s="200"/>
      <c r="BT273" s="200"/>
      <c r="BU273" s="200"/>
      <c r="BV273" s="200"/>
      <c r="BW273" s="200"/>
      <c r="BX273" s="200"/>
      <c r="BY273" s="200"/>
      <c r="BZ273" s="200"/>
      <c r="CA273" s="200"/>
      <c r="CB273" s="200"/>
      <c r="CC273" s="200"/>
      <c r="CD273" s="200"/>
      <c r="CE273" s="200"/>
      <c r="CF273" s="200"/>
      <c r="CG273" s="200"/>
      <c r="CH273" s="200"/>
      <c r="CI273" s="200"/>
      <c r="CJ273" s="200"/>
      <c r="CK273" s="200"/>
      <c r="CL273" s="200"/>
      <c r="CM273" s="200"/>
      <c r="CN273" s="200"/>
      <c r="CO273" s="200"/>
      <c r="CP273" s="200"/>
      <c r="CQ273" s="200"/>
      <c r="CR273" s="200"/>
      <c r="CS273" s="200"/>
      <c r="CT273" s="200"/>
      <c r="CU273" s="200"/>
      <c r="CV273" s="200"/>
      <c r="CW273" s="200"/>
      <c r="CX273" s="200"/>
      <c r="CY273" s="200"/>
      <c r="CZ273" s="200"/>
      <c r="DA273" s="200"/>
      <c r="DB273" s="200"/>
      <c r="DC273" s="200"/>
      <c r="DD273" s="200"/>
      <c r="DE273" s="200"/>
      <c r="DF273" s="200"/>
      <c r="DG273" s="200"/>
      <c r="DH273" s="200"/>
      <c r="DI273" s="200"/>
      <c r="DJ273" s="200"/>
      <c r="DK273" s="200"/>
      <c r="DL273" s="200"/>
      <c r="DM273" s="200"/>
      <c r="DN273" s="200"/>
      <c r="DO273" s="200"/>
      <c r="DP273" s="200"/>
      <c r="DQ273" s="200"/>
      <c r="DR273" s="200"/>
      <c r="DS273" s="200"/>
      <c r="DT273" s="200"/>
      <c r="DU273" s="200"/>
      <c r="DV273" s="200"/>
      <c r="DW273" s="200"/>
      <c r="DX273" s="200"/>
      <c r="DY273" s="200"/>
      <c r="DZ273" s="200"/>
      <c r="EA273" s="200"/>
      <c r="EB273" s="200"/>
      <c r="EC273" s="200"/>
      <c r="ED273" s="200"/>
      <c r="EE273" s="200"/>
      <c r="EF273" s="200"/>
      <c r="EG273" s="200"/>
      <c r="EH273" s="200"/>
      <c r="EI273" s="200"/>
      <c r="EJ273" s="200"/>
      <c r="EK273" s="200"/>
      <c r="EL273" s="200"/>
      <c r="EM273" s="200"/>
      <c r="EN273" s="200"/>
      <c r="EO273" s="200"/>
      <c r="EP273" s="200"/>
      <c r="EQ273" s="200"/>
      <c r="ER273" s="200"/>
      <c r="ES273" s="200"/>
      <c r="ET273" s="200"/>
      <c r="EU273" s="200"/>
      <c r="EV273" s="200"/>
      <c r="EW273" s="200"/>
      <c r="EX273" s="200"/>
      <c r="EY273" s="200"/>
      <c r="EZ273" s="200"/>
      <c r="FA273" s="200"/>
      <c r="FB273" s="200"/>
      <c r="FC273" s="200"/>
      <c r="FD273" s="200"/>
      <c r="FE273" s="200"/>
      <c r="FF273" s="200"/>
      <c r="FG273" s="200"/>
      <c r="FH273" s="200"/>
      <c r="FI273" s="200"/>
      <c r="FJ273" s="200"/>
      <c r="FK273" s="200"/>
      <c r="FL273" s="200"/>
      <c r="FM273" s="200"/>
      <c r="FN273" s="200"/>
      <c r="FO273" s="200"/>
      <c r="FP273" s="200"/>
      <c r="FQ273" s="200"/>
      <c r="FR273" s="200"/>
      <c r="FS273" s="200"/>
      <c r="FT273" s="200"/>
      <c r="FU273" s="200"/>
      <c r="FV273" s="200"/>
      <c r="FW273" s="200"/>
      <c r="FX273" s="200"/>
      <c r="FY273" s="200"/>
      <c r="FZ273" s="200"/>
      <c r="GA273" s="200"/>
      <c r="GB273" s="200"/>
      <c r="GC273" s="200"/>
      <c r="GD273" s="200"/>
      <c r="GE273" s="200"/>
      <c r="GF273" s="200"/>
      <c r="GG273" s="200"/>
      <c r="GH273" s="200"/>
      <c r="GI273" s="200"/>
      <c r="GJ273" s="200"/>
      <c r="GK273" s="200"/>
      <c r="GL273" s="200"/>
      <c r="GM273" s="200"/>
      <c r="GN273" s="200"/>
      <c r="GO273" s="200"/>
      <c r="GP273" s="200"/>
      <c r="GQ273" s="200"/>
      <c r="GR273" s="200"/>
      <c r="GS273" s="200"/>
      <c r="GT273" s="200"/>
      <c r="GU273" s="200"/>
      <c r="GV273" s="200"/>
      <c r="GW273" s="200"/>
      <c r="GX273" s="200"/>
      <c r="GY273" s="200"/>
      <c r="GZ273" s="200"/>
      <c r="HA273" s="200"/>
      <c r="HB273" s="200"/>
      <c r="HC273" s="200"/>
      <c r="HD273" s="200"/>
      <c r="HE273" s="200"/>
      <c r="HF273" s="200"/>
      <c r="HG273" s="200"/>
      <c r="HH273" s="200"/>
      <c r="HI273" s="200"/>
      <c r="HJ273" s="200"/>
      <c r="HK273" s="200"/>
      <c r="HL273" s="200"/>
      <c r="HM273" s="200"/>
      <c r="HN273" s="200"/>
      <c r="HO273" s="200"/>
      <c r="HP273" s="200"/>
      <c r="HQ273" s="200"/>
      <c r="HR273" s="200"/>
      <c r="HS273" s="200"/>
      <c r="HT273" s="200"/>
      <c r="HU273" s="200"/>
      <c r="HV273" s="200"/>
      <c r="HW273" s="200"/>
      <c r="HX273" s="200"/>
      <c r="HY273" s="200"/>
      <c r="HZ273" s="200"/>
      <c r="IA273" s="200"/>
      <c r="IB273" s="200"/>
      <c r="IC273" s="200"/>
      <c r="ID273" s="200"/>
      <c r="IE273" s="200"/>
      <c r="IF273" s="200"/>
      <c r="IG273" s="200"/>
      <c r="IH273" s="200"/>
      <c r="II273" s="200"/>
      <c r="IJ273" s="200"/>
      <c r="IK273" s="200"/>
      <c r="IL273" s="200"/>
      <c r="IM273" s="200"/>
      <c r="IN273" s="200"/>
      <c r="IO273" s="200"/>
      <c r="IP273" s="200"/>
      <c r="IQ273" s="200"/>
      <c r="IR273" s="200"/>
      <c r="IS273" s="200"/>
      <c r="IT273" s="200"/>
      <c r="IU273" s="200"/>
      <c r="IV273" s="200"/>
      <c r="IW273" s="200"/>
      <c r="IX273" s="200"/>
      <c r="IY273" s="200"/>
      <c r="IZ273" s="200"/>
      <c r="JA273" s="200"/>
    </row>
    <row r="274" spans="1:261" x14ac:dyDescent="0.2">
      <c r="A274" s="180" t="s">
        <v>407</v>
      </c>
      <c r="B274" s="181" t="s">
        <v>152</v>
      </c>
      <c r="C274" s="181" t="s">
        <v>17</v>
      </c>
      <c r="D274" s="182" t="s">
        <v>408</v>
      </c>
      <c r="E274" s="182" t="s">
        <v>408</v>
      </c>
      <c r="F274" s="183" t="s">
        <v>8</v>
      </c>
      <c r="G274" s="182">
        <v>504783</v>
      </c>
      <c r="H274" s="182" t="s">
        <v>23</v>
      </c>
      <c r="I274" s="182" t="s">
        <v>7</v>
      </c>
      <c r="J274" s="181">
        <v>3</v>
      </c>
      <c r="K274" s="184">
        <v>3</v>
      </c>
      <c r="L274" s="195"/>
      <c r="M274" s="194"/>
      <c r="N274" s="200"/>
      <c r="O274" s="201">
        <v>91</v>
      </c>
      <c r="P274" s="203">
        <f t="shared" si="4"/>
        <v>273</v>
      </c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  <c r="AA274" s="200"/>
      <c r="AB274" s="200"/>
      <c r="AC274" s="200"/>
      <c r="AD274" s="200"/>
      <c r="AE274" s="200"/>
      <c r="AF274" s="200"/>
      <c r="AG274" s="200"/>
      <c r="AH274" s="200"/>
      <c r="AI274" s="200"/>
      <c r="AJ274" s="200"/>
      <c r="AK274" s="200"/>
      <c r="AL274" s="200"/>
      <c r="AM274" s="200"/>
      <c r="AN274" s="200"/>
      <c r="AO274" s="200"/>
      <c r="AP274" s="200"/>
      <c r="AQ274" s="200"/>
      <c r="AR274" s="200"/>
      <c r="AS274" s="200"/>
      <c r="AT274" s="200"/>
      <c r="AU274" s="200"/>
      <c r="AV274" s="200"/>
      <c r="AW274" s="200"/>
      <c r="AX274" s="200"/>
      <c r="AY274" s="200"/>
      <c r="AZ274" s="200"/>
      <c r="BA274" s="200"/>
      <c r="BB274" s="200"/>
      <c r="BC274" s="200"/>
      <c r="BD274" s="200"/>
      <c r="BE274" s="200"/>
      <c r="BF274" s="200"/>
      <c r="BG274" s="200"/>
      <c r="BH274" s="200"/>
      <c r="BI274" s="200"/>
      <c r="BJ274" s="200"/>
      <c r="BK274" s="200"/>
      <c r="BL274" s="200"/>
      <c r="BM274" s="200"/>
      <c r="BN274" s="200"/>
      <c r="BO274" s="200"/>
      <c r="BP274" s="200"/>
      <c r="BQ274" s="200"/>
      <c r="BR274" s="200"/>
      <c r="BS274" s="200"/>
      <c r="BT274" s="200"/>
      <c r="BU274" s="200"/>
      <c r="BV274" s="200"/>
      <c r="BW274" s="200"/>
      <c r="BX274" s="200"/>
      <c r="BY274" s="200"/>
      <c r="BZ274" s="200"/>
      <c r="CA274" s="200"/>
      <c r="CB274" s="200"/>
      <c r="CC274" s="200"/>
      <c r="CD274" s="200"/>
      <c r="CE274" s="200"/>
      <c r="CF274" s="200"/>
      <c r="CG274" s="200"/>
      <c r="CH274" s="200"/>
      <c r="CI274" s="200"/>
      <c r="CJ274" s="200"/>
      <c r="CK274" s="200"/>
      <c r="CL274" s="200"/>
      <c r="CM274" s="200"/>
      <c r="CN274" s="200"/>
      <c r="CO274" s="200"/>
      <c r="CP274" s="200"/>
      <c r="CQ274" s="200"/>
      <c r="CR274" s="200"/>
      <c r="CS274" s="200"/>
      <c r="CT274" s="200"/>
      <c r="CU274" s="200"/>
      <c r="CV274" s="200"/>
      <c r="CW274" s="200"/>
      <c r="CX274" s="200"/>
      <c r="CY274" s="200"/>
      <c r="CZ274" s="200"/>
      <c r="DA274" s="200"/>
      <c r="DB274" s="200"/>
      <c r="DC274" s="200"/>
      <c r="DD274" s="200"/>
      <c r="DE274" s="200"/>
      <c r="DF274" s="200"/>
      <c r="DG274" s="200"/>
      <c r="DH274" s="200"/>
      <c r="DI274" s="200"/>
      <c r="DJ274" s="200"/>
      <c r="DK274" s="200"/>
      <c r="DL274" s="200"/>
      <c r="DM274" s="200"/>
      <c r="DN274" s="200"/>
      <c r="DO274" s="200"/>
      <c r="DP274" s="200"/>
      <c r="DQ274" s="200"/>
      <c r="DR274" s="200"/>
      <c r="DS274" s="200"/>
      <c r="DT274" s="200"/>
      <c r="DU274" s="200"/>
      <c r="DV274" s="200"/>
      <c r="DW274" s="200"/>
      <c r="DX274" s="200"/>
      <c r="DY274" s="200"/>
      <c r="DZ274" s="200"/>
      <c r="EA274" s="200"/>
      <c r="EB274" s="200"/>
      <c r="EC274" s="200"/>
      <c r="ED274" s="200"/>
      <c r="EE274" s="200"/>
      <c r="EF274" s="200"/>
      <c r="EG274" s="200"/>
      <c r="EH274" s="200"/>
      <c r="EI274" s="200"/>
      <c r="EJ274" s="200"/>
      <c r="EK274" s="200"/>
      <c r="EL274" s="200"/>
      <c r="EM274" s="200"/>
      <c r="EN274" s="200"/>
      <c r="EO274" s="200"/>
      <c r="EP274" s="200"/>
      <c r="EQ274" s="200"/>
      <c r="ER274" s="200"/>
      <c r="ES274" s="200"/>
      <c r="ET274" s="200"/>
      <c r="EU274" s="200"/>
      <c r="EV274" s="200"/>
      <c r="EW274" s="200"/>
      <c r="EX274" s="200"/>
      <c r="EY274" s="200"/>
      <c r="EZ274" s="200"/>
      <c r="FA274" s="200"/>
      <c r="FB274" s="200"/>
      <c r="FC274" s="200"/>
      <c r="FD274" s="200"/>
      <c r="FE274" s="200"/>
      <c r="FF274" s="200"/>
      <c r="FG274" s="200"/>
      <c r="FH274" s="200"/>
      <c r="FI274" s="200"/>
      <c r="FJ274" s="200"/>
      <c r="FK274" s="200"/>
      <c r="FL274" s="200"/>
      <c r="FM274" s="200"/>
      <c r="FN274" s="200"/>
      <c r="FO274" s="200"/>
      <c r="FP274" s="200"/>
      <c r="FQ274" s="200"/>
      <c r="FR274" s="200"/>
      <c r="FS274" s="200"/>
      <c r="FT274" s="200"/>
      <c r="FU274" s="200"/>
      <c r="FV274" s="200"/>
      <c r="FW274" s="200"/>
      <c r="FX274" s="200"/>
      <c r="FY274" s="200"/>
      <c r="FZ274" s="200"/>
      <c r="GA274" s="200"/>
      <c r="GB274" s="200"/>
      <c r="GC274" s="200"/>
      <c r="GD274" s="200"/>
      <c r="GE274" s="200"/>
      <c r="GF274" s="200"/>
      <c r="GG274" s="200"/>
      <c r="GH274" s="200"/>
      <c r="GI274" s="200"/>
      <c r="GJ274" s="200"/>
      <c r="GK274" s="200"/>
      <c r="GL274" s="200"/>
      <c r="GM274" s="200"/>
      <c r="GN274" s="200"/>
      <c r="GO274" s="200"/>
      <c r="GP274" s="200"/>
      <c r="GQ274" s="200"/>
      <c r="GR274" s="200"/>
      <c r="GS274" s="200"/>
      <c r="GT274" s="200"/>
      <c r="GU274" s="200"/>
      <c r="GV274" s="200"/>
      <c r="GW274" s="200"/>
      <c r="GX274" s="200"/>
      <c r="GY274" s="200"/>
      <c r="GZ274" s="200"/>
      <c r="HA274" s="200"/>
      <c r="HB274" s="200"/>
      <c r="HC274" s="200"/>
      <c r="HD274" s="200"/>
      <c r="HE274" s="200"/>
      <c r="HF274" s="200"/>
      <c r="HG274" s="200"/>
      <c r="HH274" s="200"/>
      <c r="HI274" s="200"/>
      <c r="HJ274" s="200"/>
      <c r="HK274" s="200"/>
      <c r="HL274" s="200"/>
      <c r="HM274" s="200"/>
      <c r="HN274" s="200"/>
      <c r="HO274" s="200"/>
      <c r="HP274" s="200"/>
      <c r="HQ274" s="200"/>
      <c r="HR274" s="200"/>
      <c r="HS274" s="200"/>
      <c r="HT274" s="200"/>
      <c r="HU274" s="200"/>
      <c r="HV274" s="200"/>
      <c r="HW274" s="200"/>
      <c r="HX274" s="200"/>
      <c r="HY274" s="200"/>
      <c r="HZ274" s="200"/>
      <c r="IA274" s="200"/>
      <c r="IB274" s="200"/>
      <c r="IC274" s="200"/>
      <c r="ID274" s="200"/>
      <c r="IE274" s="200"/>
      <c r="IF274" s="200"/>
      <c r="IG274" s="200"/>
      <c r="IH274" s="200"/>
      <c r="II274" s="200"/>
      <c r="IJ274" s="200"/>
      <c r="IK274" s="200"/>
      <c r="IL274" s="200"/>
      <c r="IM274" s="200"/>
      <c r="IN274" s="200"/>
      <c r="IO274" s="200"/>
      <c r="IP274" s="200"/>
      <c r="IQ274" s="200"/>
      <c r="IR274" s="200"/>
      <c r="IS274" s="200"/>
      <c r="IT274" s="200"/>
      <c r="IU274" s="200"/>
      <c r="IV274" s="200"/>
      <c r="IW274" s="200"/>
      <c r="IX274" s="200"/>
      <c r="IY274" s="200"/>
      <c r="IZ274" s="200"/>
      <c r="JA274" s="200"/>
    </row>
    <row r="275" spans="1:261" x14ac:dyDescent="0.2">
      <c r="A275" s="180" t="s">
        <v>407</v>
      </c>
      <c r="B275" s="181" t="s">
        <v>152</v>
      </c>
      <c r="C275" s="181" t="s">
        <v>17</v>
      </c>
      <c r="D275" s="182" t="s">
        <v>408</v>
      </c>
      <c r="E275" s="182" t="s">
        <v>408</v>
      </c>
      <c r="F275" s="183" t="s">
        <v>8</v>
      </c>
      <c r="G275" s="182" t="s">
        <v>951</v>
      </c>
      <c r="H275" s="182" t="s">
        <v>23</v>
      </c>
      <c r="I275" s="182" t="s">
        <v>7</v>
      </c>
      <c r="J275" s="181">
        <v>5</v>
      </c>
      <c r="K275" s="184">
        <v>4.5999999999999996</v>
      </c>
      <c r="L275" s="195"/>
      <c r="M275" s="194"/>
      <c r="N275" s="200"/>
      <c r="O275" s="201">
        <v>91</v>
      </c>
      <c r="P275" s="203">
        <f t="shared" si="4"/>
        <v>418.59999999999997</v>
      </c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  <c r="AA275" s="200"/>
      <c r="AB275" s="200"/>
      <c r="AC275" s="200"/>
      <c r="AD275" s="200"/>
      <c r="AE275" s="200"/>
      <c r="AF275" s="200"/>
      <c r="AG275" s="200"/>
      <c r="AH275" s="200"/>
      <c r="AI275" s="200"/>
      <c r="AJ275" s="200"/>
      <c r="AK275" s="200"/>
      <c r="AL275" s="200"/>
      <c r="AM275" s="200"/>
      <c r="AN275" s="200"/>
      <c r="AO275" s="200"/>
      <c r="AP275" s="200"/>
      <c r="AQ275" s="200"/>
      <c r="AR275" s="200"/>
      <c r="AS275" s="200"/>
      <c r="AT275" s="200"/>
      <c r="AU275" s="200"/>
      <c r="AV275" s="200"/>
      <c r="AW275" s="200"/>
      <c r="AX275" s="200"/>
      <c r="AY275" s="200"/>
      <c r="AZ275" s="200"/>
      <c r="BA275" s="200"/>
      <c r="BB275" s="200"/>
      <c r="BC275" s="200"/>
      <c r="BD275" s="200"/>
      <c r="BE275" s="200"/>
      <c r="BF275" s="200"/>
      <c r="BG275" s="200"/>
      <c r="BH275" s="200"/>
      <c r="BI275" s="200"/>
      <c r="BJ275" s="200"/>
      <c r="BK275" s="200"/>
      <c r="BL275" s="200"/>
      <c r="BM275" s="200"/>
      <c r="BN275" s="200"/>
      <c r="BO275" s="200"/>
      <c r="BP275" s="200"/>
      <c r="BQ275" s="200"/>
      <c r="BR275" s="200"/>
      <c r="BS275" s="200"/>
      <c r="BT275" s="200"/>
      <c r="BU275" s="200"/>
      <c r="BV275" s="200"/>
      <c r="BW275" s="200"/>
      <c r="BX275" s="200"/>
      <c r="BY275" s="200"/>
      <c r="BZ275" s="200"/>
      <c r="CA275" s="200"/>
      <c r="CB275" s="200"/>
      <c r="CC275" s="200"/>
      <c r="CD275" s="200"/>
      <c r="CE275" s="200"/>
      <c r="CF275" s="200"/>
      <c r="CG275" s="200"/>
      <c r="CH275" s="200"/>
      <c r="CI275" s="200"/>
      <c r="CJ275" s="200"/>
      <c r="CK275" s="200"/>
      <c r="CL275" s="200"/>
      <c r="CM275" s="200"/>
      <c r="CN275" s="200"/>
      <c r="CO275" s="200"/>
      <c r="CP275" s="200"/>
      <c r="CQ275" s="200"/>
      <c r="CR275" s="200"/>
      <c r="CS275" s="200"/>
      <c r="CT275" s="200"/>
      <c r="CU275" s="200"/>
      <c r="CV275" s="200"/>
      <c r="CW275" s="200"/>
      <c r="CX275" s="200"/>
      <c r="CY275" s="200"/>
      <c r="CZ275" s="200"/>
      <c r="DA275" s="200"/>
      <c r="DB275" s="200"/>
      <c r="DC275" s="200"/>
      <c r="DD275" s="200"/>
      <c r="DE275" s="200"/>
      <c r="DF275" s="200"/>
      <c r="DG275" s="200"/>
      <c r="DH275" s="200"/>
      <c r="DI275" s="200"/>
      <c r="DJ275" s="200"/>
      <c r="DK275" s="200"/>
      <c r="DL275" s="200"/>
      <c r="DM275" s="200"/>
      <c r="DN275" s="200"/>
      <c r="DO275" s="200"/>
      <c r="DP275" s="200"/>
      <c r="DQ275" s="200"/>
      <c r="DR275" s="200"/>
      <c r="DS275" s="200"/>
      <c r="DT275" s="200"/>
      <c r="DU275" s="200"/>
      <c r="DV275" s="200"/>
      <c r="DW275" s="200"/>
      <c r="DX275" s="200"/>
      <c r="DY275" s="200"/>
      <c r="DZ275" s="200"/>
      <c r="EA275" s="200"/>
      <c r="EB275" s="200"/>
      <c r="EC275" s="200"/>
      <c r="ED275" s="200"/>
      <c r="EE275" s="200"/>
      <c r="EF275" s="200"/>
      <c r="EG275" s="200"/>
      <c r="EH275" s="200"/>
      <c r="EI275" s="200"/>
      <c r="EJ275" s="200"/>
      <c r="EK275" s="200"/>
      <c r="EL275" s="200"/>
      <c r="EM275" s="200"/>
      <c r="EN275" s="200"/>
      <c r="EO275" s="200"/>
      <c r="EP275" s="200"/>
      <c r="EQ275" s="200"/>
      <c r="ER275" s="200"/>
      <c r="ES275" s="200"/>
      <c r="ET275" s="200"/>
      <c r="EU275" s="200"/>
      <c r="EV275" s="200"/>
      <c r="EW275" s="200"/>
      <c r="EX275" s="200"/>
      <c r="EY275" s="200"/>
      <c r="EZ275" s="200"/>
      <c r="FA275" s="200"/>
      <c r="FB275" s="200"/>
      <c r="FC275" s="200"/>
      <c r="FD275" s="200"/>
      <c r="FE275" s="200"/>
      <c r="FF275" s="200"/>
      <c r="FG275" s="200"/>
      <c r="FH275" s="200"/>
      <c r="FI275" s="200"/>
      <c r="FJ275" s="200"/>
      <c r="FK275" s="200"/>
      <c r="FL275" s="200"/>
      <c r="FM275" s="200"/>
      <c r="FN275" s="200"/>
      <c r="FO275" s="200"/>
      <c r="FP275" s="200"/>
      <c r="FQ275" s="200"/>
      <c r="FR275" s="200"/>
      <c r="FS275" s="200"/>
      <c r="FT275" s="200"/>
      <c r="FU275" s="200"/>
      <c r="FV275" s="200"/>
      <c r="FW275" s="200"/>
      <c r="FX275" s="200"/>
      <c r="FY275" s="200"/>
      <c r="FZ275" s="200"/>
      <c r="GA275" s="200"/>
      <c r="GB275" s="200"/>
      <c r="GC275" s="200"/>
      <c r="GD275" s="200"/>
      <c r="GE275" s="200"/>
      <c r="GF275" s="200"/>
      <c r="GG275" s="200"/>
      <c r="GH275" s="200"/>
      <c r="GI275" s="200"/>
      <c r="GJ275" s="200"/>
      <c r="GK275" s="200"/>
      <c r="GL275" s="200"/>
      <c r="GM275" s="200"/>
      <c r="GN275" s="200"/>
      <c r="GO275" s="200"/>
      <c r="GP275" s="200"/>
      <c r="GQ275" s="200"/>
      <c r="GR275" s="200"/>
      <c r="GS275" s="200"/>
      <c r="GT275" s="200"/>
      <c r="GU275" s="200"/>
      <c r="GV275" s="200"/>
      <c r="GW275" s="200"/>
      <c r="GX275" s="200"/>
      <c r="GY275" s="200"/>
      <c r="GZ275" s="200"/>
      <c r="HA275" s="200"/>
      <c r="HB275" s="200"/>
      <c r="HC275" s="200"/>
      <c r="HD275" s="200"/>
      <c r="HE275" s="200"/>
      <c r="HF275" s="200"/>
      <c r="HG275" s="200"/>
      <c r="HH275" s="200"/>
      <c r="HI275" s="200"/>
      <c r="HJ275" s="200"/>
      <c r="HK275" s="200"/>
      <c r="HL275" s="200"/>
      <c r="HM275" s="200"/>
      <c r="HN275" s="200"/>
      <c r="HO275" s="200"/>
      <c r="HP275" s="200"/>
      <c r="HQ275" s="200"/>
      <c r="HR275" s="200"/>
      <c r="HS275" s="200"/>
      <c r="HT275" s="200"/>
      <c r="HU275" s="200"/>
      <c r="HV275" s="200"/>
      <c r="HW275" s="200"/>
      <c r="HX275" s="200"/>
      <c r="HY275" s="200"/>
      <c r="HZ275" s="200"/>
      <c r="IA275" s="200"/>
      <c r="IB275" s="200"/>
      <c r="IC275" s="200"/>
      <c r="ID275" s="200"/>
      <c r="IE275" s="200"/>
      <c r="IF275" s="200"/>
      <c r="IG275" s="200"/>
      <c r="IH275" s="200"/>
      <c r="II275" s="200"/>
      <c r="IJ275" s="200"/>
      <c r="IK275" s="200"/>
      <c r="IL275" s="200"/>
      <c r="IM275" s="200"/>
      <c r="IN275" s="200"/>
      <c r="IO275" s="200"/>
      <c r="IP275" s="200"/>
      <c r="IQ275" s="200"/>
      <c r="IR275" s="200"/>
      <c r="IS275" s="200"/>
      <c r="IT275" s="200"/>
      <c r="IU275" s="200"/>
      <c r="IV275" s="200"/>
      <c r="IW275" s="200"/>
      <c r="IX275" s="200"/>
      <c r="IY275" s="200"/>
      <c r="IZ275" s="200"/>
      <c r="JA275" s="200"/>
    </row>
    <row r="276" spans="1:261" x14ac:dyDescent="0.2">
      <c r="A276" s="180" t="s">
        <v>918</v>
      </c>
      <c r="B276" s="181" t="s">
        <v>152</v>
      </c>
      <c r="C276" s="181" t="s">
        <v>919</v>
      </c>
      <c r="D276" s="182" t="s">
        <v>920</v>
      </c>
      <c r="E276" s="182" t="s">
        <v>920</v>
      </c>
      <c r="F276" s="183" t="s">
        <v>8</v>
      </c>
      <c r="G276" s="182">
        <v>246489</v>
      </c>
      <c r="H276" s="182" t="s">
        <v>23</v>
      </c>
      <c r="I276" s="182" t="s">
        <v>7</v>
      </c>
      <c r="J276" s="181">
        <v>3</v>
      </c>
      <c r="K276" s="184">
        <v>3.2</v>
      </c>
      <c r="L276" s="195"/>
      <c r="M276" s="194"/>
      <c r="N276" s="200"/>
      <c r="O276" s="194">
        <v>92.25</v>
      </c>
      <c r="P276" s="203">
        <f t="shared" si="4"/>
        <v>295.2</v>
      </c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  <c r="AA276" s="200"/>
      <c r="AB276" s="200"/>
      <c r="AC276" s="200"/>
      <c r="AD276" s="200"/>
      <c r="AE276" s="200"/>
      <c r="AF276" s="200"/>
      <c r="AG276" s="200"/>
      <c r="AH276" s="200"/>
      <c r="AI276" s="200"/>
      <c r="AJ276" s="200"/>
      <c r="AK276" s="200"/>
      <c r="AL276" s="200"/>
      <c r="AM276" s="200"/>
      <c r="AN276" s="200"/>
      <c r="AO276" s="200"/>
      <c r="AP276" s="200"/>
      <c r="AQ276" s="200"/>
      <c r="AR276" s="200"/>
      <c r="AS276" s="200"/>
      <c r="AT276" s="200"/>
      <c r="AU276" s="200"/>
      <c r="AV276" s="200"/>
      <c r="AW276" s="200"/>
      <c r="AX276" s="200"/>
      <c r="AY276" s="200"/>
      <c r="AZ276" s="200"/>
      <c r="BA276" s="200"/>
      <c r="BB276" s="200"/>
      <c r="BC276" s="200"/>
      <c r="BD276" s="200"/>
      <c r="BE276" s="200"/>
      <c r="BF276" s="200"/>
      <c r="BG276" s="200"/>
      <c r="BH276" s="200"/>
      <c r="BI276" s="200"/>
      <c r="BJ276" s="200"/>
      <c r="BK276" s="200"/>
      <c r="BL276" s="200"/>
      <c r="BM276" s="200"/>
      <c r="BN276" s="200"/>
      <c r="BO276" s="200"/>
      <c r="BP276" s="200"/>
      <c r="BQ276" s="200"/>
      <c r="BR276" s="200"/>
      <c r="BS276" s="200"/>
      <c r="BT276" s="200"/>
      <c r="BU276" s="200"/>
      <c r="BV276" s="200"/>
      <c r="BW276" s="200"/>
      <c r="BX276" s="200"/>
      <c r="BY276" s="200"/>
      <c r="BZ276" s="200"/>
      <c r="CA276" s="200"/>
      <c r="CB276" s="200"/>
      <c r="CC276" s="200"/>
      <c r="CD276" s="200"/>
      <c r="CE276" s="200"/>
      <c r="CF276" s="200"/>
      <c r="CG276" s="200"/>
      <c r="CH276" s="200"/>
      <c r="CI276" s="200"/>
      <c r="CJ276" s="200"/>
      <c r="CK276" s="200"/>
      <c r="CL276" s="200"/>
      <c r="CM276" s="200"/>
      <c r="CN276" s="200"/>
      <c r="CO276" s="200"/>
      <c r="CP276" s="200"/>
      <c r="CQ276" s="200"/>
      <c r="CR276" s="200"/>
      <c r="CS276" s="200"/>
      <c r="CT276" s="200"/>
      <c r="CU276" s="200"/>
      <c r="CV276" s="200"/>
      <c r="CW276" s="200"/>
      <c r="CX276" s="200"/>
      <c r="CY276" s="200"/>
      <c r="CZ276" s="200"/>
      <c r="DA276" s="200"/>
      <c r="DB276" s="200"/>
      <c r="DC276" s="200"/>
      <c r="DD276" s="200"/>
      <c r="DE276" s="200"/>
      <c r="DF276" s="200"/>
      <c r="DG276" s="200"/>
      <c r="DH276" s="200"/>
      <c r="DI276" s="200"/>
      <c r="DJ276" s="200"/>
      <c r="DK276" s="200"/>
      <c r="DL276" s="200"/>
      <c r="DM276" s="200"/>
      <c r="DN276" s="200"/>
      <c r="DO276" s="200"/>
      <c r="DP276" s="200"/>
      <c r="DQ276" s="200"/>
      <c r="DR276" s="200"/>
      <c r="DS276" s="200"/>
      <c r="DT276" s="200"/>
      <c r="DU276" s="200"/>
      <c r="DV276" s="200"/>
      <c r="DW276" s="200"/>
      <c r="DX276" s="200"/>
      <c r="DY276" s="200"/>
      <c r="DZ276" s="200"/>
      <c r="EA276" s="200"/>
      <c r="EB276" s="200"/>
      <c r="EC276" s="200"/>
      <c r="ED276" s="200"/>
      <c r="EE276" s="200"/>
      <c r="EF276" s="200"/>
      <c r="EG276" s="200"/>
      <c r="EH276" s="200"/>
      <c r="EI276" s="200"/>
      <c r="EJ276" s="200"/>
      <c r="EK276" s="200"/>
      <c r="EL276" s="200"/>
      <c r="EM276" s="200"/>
      <c r="EN276" s="200"/>
      <c r="EO276" s="200"/>
      <c r="EP276" s="200"/>
      <c r="EQ276" s="200"/>
      <c r="ER276" s="200"/>
      <c r="ES276" s="200"/>
      <c r="ET276" s="200"/>
      <c r="EU276" s="200"/>
      <c r="EV276" s="200"/>
      <c r="EW276" s="200"/>
      <c r="EX276" s="200"/>
      <c r="EY276" s="200"/>
      <c r="EZ276" s="200"/>
      <c r="FA276" s="200"/>
      <c r="FB276" s="200"/>
      <c r="FC276" s="200"/>
      <c r="FD276" s="200"/>
      <c r="FE276" s="200"/>
      <c r="FF276" s="200"/>
      <c r="FG276" s="200"/>
      <c r="FH276" s="200"/>
      <c r="FI276" s="200"/>
      <c r="FJ276" s="200"/>
      <c r="FK276" s="200"/>
      <c r="FL276" s="200"/>
      <c r="FM276" s="200"/>
      <c r="FN276" s="200"/>
      <c r="FO276" s="200"/>
      <c r="FP276" s="200"/>
      <c r="FQ276" s="200"/>
      <c r="FR276" s="200"/>
      <c r="FS276" s="200"/>
      <c r="FT276" s="200"/>
      <c r="FU276" s="200"/>
      <c r="FV276" s="200"/>
      <c r="FW276" s="200"/>
      <c r="FX276" s="200"/>
      <c r="FY276" s="200"/>
      <c r="FZ276" s="200"/>
      <c r="GA276" s="200"/>
      <c r="GB276" s="200"/>
      <c r="GC276" s="200"/>
      <c r="GD276" s="200"/>
      <c r="GE276" s="200"/>
      <c r="GF276" s="200"/>
      <c r="GG276" s="200"/>
      <c r="GH276" s="200"/>
      <c r="GI276" s="200"/>
      <c r="GJ276" s="200"/>
      <c r="GK276" s="200"/>
      <c r="GL276" s="200"/>
      <c r="GM276" s="200"/>
      <c r="GN276" s="200"/>
      <c r="GO276" s="200"/>
      <c r="GP276" s="200"/>
      <c r="GQ276" s="200"/>
      <c r="GR276" s="200"/>
      <c r="GS276" s="200"/>
      <c r="GT276" s="200"/>
      <c r="GU276" s="200"/>
      <c r="GV276" s="200"/>
      <c r="GW276" s="200"/>
      <c r="GX276" s="200"/>
      <c r="GY276" s="200"/>
      <c r="GZ276" s="200"/>
      <c r="HA276" s="200"/>
      <c r="HB276" s="200"/>
      <c r="HC276" s="200"/>
      <c r="HD276" s="200"/>
      <c r="HE276" s="200"/>
      <c r="HF276" s="200"/>
      <c r="HG276" s="200"/>
      <c r="HH276" s="200"/>
      <c r="HI276" s="200"/>
      <c r="HJ276" s="200"/>
      <c r="HK276" s="200"/>
      <c r="HL276" s="200"/>
      <c r="HM276" s="200"/>
      <c r="HN276" s="200"/>
      <c r="HO276" s="200"/>
      <c r="HP276" s="200"/>
      <c r="HQ276" s="200"/>
      <c r="HR276" s="200"/>
      <c r="HS276" s="200"/>
      <c r="HT276" s="200"/>
      <c r="HU276" s="200"/>
      <c r="HV276" s="200"/>
      <c r="HW276" s="200"/>
      <c r="HX276" s="200"/>
      <c r="HY276" s="200"/>
      <c r="HZ276" s="200"/>
      <c r="IA276" s="200"/>
      <c r="IB276" s="200"/>
      <c r="IC276" s="200"/>
      <c r="ID276" s="200"/>
      <c r="IE276" s="200"/>
      <c r="IF276" s="200"/>
      <c r="IG276" s="200"/>
      <c r="IH276" s="200"/>
      <c r="II276" s="200"/>
      <c r="IJ276" s="200"/>
      <c r="IK276" s="200"/>
      <c r="IL276" s="200"/>
      <c r="IM276" s="200"/>
      <c r="IN276" s="200"/>
      <c r="IO276" s="200"/>
      <c r="IP276" s="200"/>
      <c r="IQ276" s="200"/>
      <c r="IR276" s="200"/>
      <c r="IS276" s="200"/>
      <c r="IT276" s="200"/>
      <c r="IU276" s="200"/>
      <c r="IV276" s="200"/>
      <c r="IW276" s="200"/>
      <c r="IX276" s="200"/>
      <c r="IY276" s="200"/>
      <c r="IZ276" s="200"/>
      <c r="JA276" s="200"/>
    </row>
    <row r="277" spans="1:261" x14ac:dyDescent="0.2">
      <c r="A277" s="180" t="s">
        <v>921</v>
      </c>
      <c r="B277" s="181" t="s">
        <v>152</v>
      </c>
      <c r="C277" s="181" t="s">
        <v>298</v>
      </c>
      <c r="D277" s="182" t="s">
        <v>922</v>
      </c>
      <c r="E277" s="182" t="s">
        <v>922</v>
      </c>
      <c r="F277" s="183" t="s">
        <v>8</v>
      </c>
      <c r="G277" s="182" t="s">
        <v>923</v>
      </c>
      <c r="H277" s="182" t="s">
        <v>23</v>
      </c>
      <c r="I277" s="182" t="s">
        <v>7</v>
      </c>
      <c r="J277" s="181">
        <f>1+13</f>
        <v>14</v>
      </c>
      <c r="K277" s="184">
        <f>1.1+10</f>
        <v>11.1</v>
      </c>
      <c r="L277" s="195"/>
      <c r="M277" s="194"/>
      <c r="N277" s="200"/>
      <c r="O277" s="201">
        <v>122</v>
      </c>
      <c r="P277" s="203">
        <f t="shared" si="4"/>
        <v>1354.2</v>
      </c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  <c r="AA277" s="200"/>
      <c r="AB277" s="200"/>
      <c r="AC277" s="200"/>
      <c r="AD277" s="200"/>
      <c r="AE277" s="200"/>
      <c r="AF277" s="200"/>
      <c r="AG277" s="200"/>
      <c r="AH277" s="200"/>
      <c r="AI277" s="200"/>
      <c r="AJ277" s="200"/>
      <c r="AK277" s="200"/>
      <c r="AL277" s="200"/>
      <c r="AM277" s="200"/>
      <c r="AN277" s="200"/>
      <c r="AO277" s="200"/>
      <c r="AP277" s="200"/>
      <c r="AQ277" s="200"/>
      <c r="AR277" s="200"/>
      <c r="AS277" s="200"/>
      <c r="AT277" s="200"/>
      <c r="AU277" s="200"/>
      <c r="AV277" s="200"/>
      <c r="AW277" s="200"/>
      <c r="AX277" s="200"/>
      <c r="AY277" s="200"/>
      <c r="AZ277" s="200"/>
      <c r="BA277" s="200"/>
      <c r="BB277" s="200"/>
      <c r="BC277" s="200"/>
      <c r="BD277" s="200"/>
      <c r="BE277" s="200"/>
      <c r="BF277" s="200"/>
      <c r="BG277" s="200"/>
      <c r="BH277" s="200"/>
      <c r="BI277" s="200"/>
      <c r="BJ277" s="200"/>
      <c r="BK277" s="200"/>
      <c r="BL277" s="200"/>
      <c r="BM277" s="200"/>
      <c r="BN277" s="200"/>
      <c r="BO277" s="200"/>
      <c r="BP277" s="200"/>
      <c r="BQ277" s="200"/>
      <c r="BR277" s="200"/>
      <c r="BS277" s="200"/>
      <c r="BT277" s="200"/>
      <c r="BU277" s="200"/>
      <c r="BV277" s="200"/>
      <c r="BW277" s="200"/>
      <c r="BX277" s="200"/>
      <c r="BY277" s="200"/>
      <c r="BZ277" s="200"/>
      <c r="CA277" s="200"/>
      <c r="CB277" s="200"/>
      <c r="CC277" s="200"/>
      <c r="CD277" s="200"/>
      <c r="CE277" s="200"/>
      <c r="CF277" s="200"/>
      <c r="CG277" s="200"/>
      <c r="CH277" s="200"/>
      <c r="CI277" s="200"/>
      <c r="CJ277" s="200"/>
      <c r="CK277" s="200"/>
      <c r="CL277" s="200"/>
      <c r="CM277" s="200"/>
      <c r="CN277" s="200"/>
      <c r="CO277" s="200"/>
      <c r="CP277" s="200"/>
      <c r="CQ277" s="200"/>
      <c r="CR277" s="200"/>
      <c r="CS277" s="200"/>
      <c r="CT277" s="200"/>
      <c r="CU277" s="200"/>
      <c r="CV277" s="200"/>
      <c r="CW277" s="200"/>
      <c r="CX277" s="200"/>
      <c r="CY277" s="200"/>
      <c r="CZ277" s="200"/>
      <c r="DA277" s="200"/>
      <c r="DB277" s="200"/>
      <c r="DC277" s="200"/>
      <c r="DD277" s="200"/>
      <c r="DE277" s="200"/>
      <c r="DF277" s="200"/>
      <c r="DG277" s="200"/>
      <c r="DH277" s="200"/>
      <c r="DI277" s="200"/>
      <c r="DJ277" s="200"/>
      <c r="DK277" s="200"/>
      <c r="DL277" s="200"/>
      <c r="DM277" s="200"/>
      <c r="DN277" s="200"/>
      <c r="DO277" s="200"/>
      <c r="DP277" s="200"/>
      <c r="DQ277" s="200"/>
      <c r="DR277" s="200"/>
      <c r="DS277" s="200"/>
      <c r="DT277" s="200"/>
      <c r="DU277" s="200"/>
      <c r="DV277" s="200"/>
      <c r="DW277" s="200"/>
      <c r="DX277" s="200"/>
      <c r="DY277" s="200"/>
      <c r="DZ277" s="200"/>
      <c r="EA277" s="200"/>
      <c r="EB277" s="200"/>
      <c r="EC277" s="200"/>
      <c r="ED277" s="200"/>
      <c r="EE277" s="200"/>
      <c r="EF277" s="200"/>
      <c r="EG277" s="200"/>
      <c r="EH277" s="200"/>
      <c r="EI277" s="200"/>
      <c r="EJ277" s="200"/>
      <c r="EK277" s="200"/>
      <c r="EL277" s="200"/>
      <c r="EM277" s="200"/>
      <c r="EN277" s="200"/>
      <c r="EO277" s="200"/>
      <c r="EP277" s="200"/>
      <c r="EQ277" s="200"/>
      <c r="ER277" s="200"/>
      <c r="ES277" s="200"/>
      <c r="ET277" s="200"/>
      <c r="EU277" s="200"/>
      <c r="EV277" s="200"/>
      <c r="EW277" s="200"/>
      <c r="EX277" s="200"/>
      <c r="EY277" s="200"/>
      <c r="EZ277" s="200"/>
      <c r="FA277" s="200"/>
      <c r="FB277" s="200"/>
      <c r="FC277" s="200"/>
      <c r="FD277" s="200"/>
      <c r="FE277" s="200"/>
      <c r="FF277" s="200"/>
      <c r="FG277" s="200"/>
      <c r="FH277" s="200"/>
      <c r="FI277" s="200"/>
      <c r="FJ277" s="200"/>
      <c r="FK277" s="200"/>
      <c r="FL277" s="200"/>
      <c r="FM277" s="200"/>
      <c r="FN277" s="200"/>
      <c r="FO277" s="200"/>
      <c r="FP277" s="200"/>
      <c r="FQ277" s="200"/>
      <c r="FR277" s="200"/>
      <c r="FS277" s="200"/>
      <c r="FT277" s="200"/>
      <c r="FU277" s="200"/>
      <c r="FV277" s="200"/>
      <c r="FW277" s="200"/>
      <c r="FX277" s="200"/>
      <c r="FY277" s="200"/>
      <c r="FZ277" s="200"/>
      <c r="GA277" s="200"/>
      <c r="GB277" s="200"/>
      <c r="GC277" s="200"/>
      <c r="GD277" s="200"/>
      <c r="GE277" s="200"/>
      <c r="GF277" s="200"/>
      <c r="GG277" s="200"/>
      <c r="GH277" s="200"/>
      <c r="GI277" s="200"/>
      <c r="GJ277" s="200"/>
      <c r="GK277" s="200"/>
      <c r="GL277" s="200"/>
      <c r="GM277" s="200"/>
      <c r="GN277" s="200"/>
      <c r="GO277" s="200"/>
      <c r="GP277" s="200"/>
      <c r="GQ277" s="200"/>
      <c r="GR277" s="200"/>
      <c r="GS277" s="200"/>
      <c r="GT277" s="200"/>
      <c r="GU277" s="200"/>
      <c r="GV277" s="200"/>
      <c r="GW277" s="200"/>
      <c r="GX277" s="200"/>
      <c r="GY277" s="200"/>
      <c r="GZ277" s="200"/>
      <c r="HA277" s="200"/>
      <c r="HB277" s="200"/>
      <c r="HC277" s="200"/>
      <c r="HD277" s="200"/>
      <c r="HE277" s="200"/>
      <c r="HF277" s="200"/>
      <c r="HG277" s="200"/>
      <c r="HH277" s="200"/>
      <c r="HI277" s="200"/>
      <c r="HJ277" s="200"/>
      <c r="HK277" s="200"/>
      <c r="HL277" s="200"/>
      <c r="HM277" s="200"/>
      <c r="HN277" s="200"/>
      <c r="HO277" s="200"/>
      <c r="HP277" s="200"/>
      <c r="HQ277" s="200"/>
      <c r="HR277" s="200"/>
      <c r="HS277" s="200"/>
      <c r="HT277" s="200"/>
      <c r="HU277" s="200"/>
      <c r="HV277" s="200"/>
      <c r="HW277" s="200"/>
      <c r="HX277" s="200"/>
      <c r="HY277" s="200"/>
      <c r="HZ277" s="200"/>
      <c r="IA277" s="200"/>
      <c r="IB277" s="200"/>
      <c r="IC277" s="200"/>
      <c r="ID277" s="200"/>
      <c r="IE277" s="200"/>
      <c r="IF277" s="200"/>
      <c r="IG277" s="200"/>
      <c r="IH277" s="200"/>
      <c r="II277" s="200"/>
      <c r="IJ277" s="200"/>
      <c r="IK277" s="200"/>
      <c r="IL277" s="200"/>
      <c r="IM277" s="200"/>
      <c r="IN277" s="200"/>
      <c r="IO277" s="200"/>
      <c r="IP277" s="200"/>
      <c r="IQ277" s="200"/>
      <c r="IR277" s="200"/>
      <c r="IS277" s="200"/>
      <c r="IT277" s="200"/>
      <c r="IU277" s="200"/>
      <c r="IV277" s="200"/>
      <c r="IW277" s="200"/>
      <c r="IX277" s="200"/>
      <c r="IY277" s="200"/>
      <c r="IZ277" s="200"/>
      <c r="JA277" s="200"/>
    </row>
    <row r="278" spans="1:261" x14ac:dyDescent="0.2">
      <c r="A278" s="180" t="s">
        <v>211</v>
      </c>
      <c r="B278" s="181" t="s">
        <v>152</v>
      </c>
      <c r="C278" s="181" t="s">
        <v>212</v>
      </c>
      <c r="D278" s="182"/>
      <c r="E278" s="182" t="s">
        <v>76</v>
      </c>
      <c r="F278" s="183" t="s">
        <v>8</v>
      </c>
      <c r="G278" s="182">
        <v>279943</v>
      </c>
      <c r="H278" s="182" t="s">
        <v>23</v>
      </c>
      <c r="I278" s="182" t="s">
        <v>7</v>
      </c>
      <c r="J278" s="181">
        <v>1</v>
      </c>
      <c r="K278" s="184">
        <v>1.1000000000000001</v>
      </c>
      <c r="L278" s="195"/>
      <c r="M278" s="194"/>
      <c r="N278" s="200"/>
      <c r="O278" s="194">
        <v>92.25</v>
      </c>
      <c r="P278" s="203">
        <f t="shared" si="4"/>
        <v>101.47500000000001</v>
      </c>
      <c r="Q278" s="200"/>
      <c r="R278" s="200"/>
      <c r="S278" s="200"/>
      <c r="T278" s="200"/>
      <c r="U278" s="200"/>
      <c r="V278" s="200"/>
      <c r="W278" s="200"/>
      <c r="X278" s="200"/>
      <c r="Y278" s="200"/>
      <c r="Z278" s="200"/>
      <c r="AA278" s="200"/>
      <c r="AB278" s="200"/>
      <c r="AC278" s="200"/>
      <c r="AD278" s="200"/>
      <c r="AE278" s="200"/>
      <c r="AF278" s="200"/>
      <c r="AG278" s="200"/>
      <c r="AH278" s="200"/>
      <c r="AI278" s="200"/>
      <c r="AJ278" s="200"/>
      <c r="AK278" s="200"/>
      <c r="AL278" s="200"/>
      <c r="AM278" s="200"/>
      <c r="AN278" s="200"/>
      <c r="AO278" s="200"/>
      <c r="AP278" s="200"/>
      <c r="AQ278" s="200"/>
      <c r="AR278" s="200"/>
      <c r="AS278" s="200"/>
      <c r="AT278" s="200"/>
      <c r="AU278" s="200"/>
      <c r="AV278" s="200"/>
      <c r="AW278" s="200"/>
      <c r="AX278" s="200"/>
      <c r="AY278" s="200"/>
      <c r="AZ278" s="200"/>
      <c r="BA278" s="200"/>
      <c r="BB278" s="200"/>
      <c r="BC278" s="200"/>
      <c r="BD278" s="200"/>
      <c r="BE278" s="200"/>
      <c r="BF278" s="200"/>
      <c r="BG278" s="200"/>
      <c r="BH278" s="200"/>
      <c r="BI278" s="200"/>
      <c r="BJ278" s="200"/>
      <c r="BK278" s="200"/>
      <c r="BL278" s="200"/>
      <c r="BM278" s="200"/>
      <c r="BN278" s="200"/>
      <c r="BO278" s="200"/>
      <c r="BP278" s="200"/>
      <c r="BQ278" s="200"/>
      <c r="BR278" s="200"/>
      <c r="BS278" s="200"/>
      <c r="BT278" s="200"/>
      <c r="BU278" s="200"/>
      <c r="BV278" s="200"/>
      <c r="BW278" s="200"/>
      <c r="BX278" s="200"/>
      <c r="BY278" s="200"/>
      <c r="BZ278" s="200"/>
      <c r="CA278" s="200"/>
      <c r="CB278" s="200"/>
      <c r="CC278" s="200"/>
      <c r="CD278" s="200"/>
      <c r="CE278" s="200"/>
      <c r="CF278" s="200"/>
      <c r="CG278" s="200"/>
      <c r="CH278" s="200"/>
      <c r="CI278" s="200"/>
      <c r="CJ278" s="200"/>
      <c r="CK278" s="200"/>
      <c r="CL278" s="200"/>
      <c r="CM278" s="200"/>
      <c r="CN278" s="200"/>
      <c r="CO278" s="200"/>
      <c r="CP278" s="200"/>
      <c r="CQ278" s="200"/>
      <c r="CR278" s="200"/>
      <c r="CS278" s="200"/>
      <c r="CT278" s="200"/>
      <c r="CU278" s="200"/>
      <c r="CV278" s="200"/>
      <c r="CW278" s="200"/>
      <c r="CX278" s="200"/>
      <c r="CY278" s="200"/>
      <c r="CZ278" s="200"/>
      <c r="DA278" s="200"/>
      <c r="DB278" s="200"/>
      <c r="DC278" s="200"/>
      <c r="DD278" s="200"/>
      <c r="DE278" s="200"/>
      <c r="DF278" s="200"/>
      <c r="DG278" s="200"/>
      <c r="DH278" s="200"/>
      <c r="DI278" s="200"/>
      <c r="DJ278" s="200"/>
      <c r="DK278" s="200"/>
      <c r="DL278" s="200"/>
      <c r="DM278" s="200"/>
      <c r="DN278" s="200"/>
      <c r="DO278" s="200"/>
      <c r="DP278" s="200"/>
      <c r="DQ278" s="200"/>
      <c r="DR278" s="200"/>
      <c r="DS278" s="200"/>
      <c r="DT278" s="200"/>
      <c r="DU278" s="200"/>
      <c r="DV278" s="200"/>
      <c r="DW278" s="200"/>
      <c r="DX278" s="200"/>
      <c r="DY278" s="200"/>
      <c r="DZ278" s="200"/>
      <c r="EA278" s="200"/>
      <c r="EB278" s="200"/>
      <c r="EC278" s="200"/>
      <c r="ED278" s="200"/>
      <c r="EE278" s="200"/>
      <c r="EF278" s="200"/>
      <c r="EG278" s="200"/>
      <c r="EH278" s="200"/>
      <c r="EI278" s="200"/>
      <c r="EJ278" s="200"/>
      <c r="EK278" s="200"/>
      <c r="EL278" s="200"/>
      <c r="EM278" s="200"/>
      <c r="EN278" s="200"/>
      <c r="EO278" s="200"/>
      <c r="EP278" s="200"/>
      <c r="EQ278" s="200"/>
      <c r="ER278" s="200"/>
      <c r="ES278" s="200"/>
      <c r="ET278" s="200"/>
      <c r="EU278" s="200"/>
      <c r="EV278" s="200"/>
      <c r="EW278" s="200"/>
      <c r="EX278" s="200"/>
      <c r="EY278" s="200"/>
      <c r="EZ278" s="200"/>
      <c r="FA278" s="200"/>
      <c r="FB278" s="200"/>
      <c r="FC278" s="200"/>
      <c r="FD278" s="200"/>
      <c r="FE278" s="200"/>
      <c r="FF278" s="200"/>
      <c r="FG278" s="200"/>
      <c r="FH278" s="200"/>
      <c r="FI278" s="200"/>
      <c r="FJ278" s="200"/>
      <c r="FK278" s="200"/>
      <c r="FL278" s="200"/>
      <c r="FM278" s="200"/>
      <c r="FN278" s="200"/>
      <c r="FO278" s="200"/>
      <c r="FP278" s="200"/>
      <c r="FQ278" s="200"/>
      <c r="FR278" s="200"/>
      <c r="FS278" s="200"/>
      <c r="FT278" s="200"/>
      <c r="FU278" s="200"/>
      <c r="FV278" s="200"/>
      <c r="FW278" s="200"/>
      <c r="FX278" s="200"/>
      <c r="FY278" s="200"/>
      <c r="FZ278" s="200"/>
      <c r="GA278" s="200"/>
      <c r="GB278" s="200"/>
      <c r="GC278" s="200"/>
      <c r="GD278" s="200"/>
      <c r="GE278" s="200"/>
      <c r="GF278" s="200"/>
      <c r="GG278" s="200"/>
      <c r="GH278" s="200"/>
      <c r="GI278" s="200"/>
      <c r="GJ278" s="200"/>
      <c r="GK278" s="200"/>
      <c r="GL278" s="200"/>
      <c r="GM278" s="200"/>
      <c r="GN278" s="200"/>
      <c r="GO278" s="200"/>
      <c r="GP278" s="200"/>
      <c r="GQ278" s="200"/>
      <c r="GR278" s="200"/>
      <c r="GS278" s="200"/>
      <c r="GT278" s="200"/>
      <c r="GU278" s="200"/>
      <c r="GV278" s="200"/>
      <c r="GW278" s="200"/>
      <c r="GX278" s="200"/>
      <c r="GY278" s="200"/>
      <c r="GZ278" s="200"/>
      <c r="HA278" s="200"/>
      <c r="HB278" s="200"/>
      <c r="HC278" s="200"/>
      <c r="HD278" s="200"/>
      <c r="HE278" s="200"/>
      <c r="HF278" s="200"/>
      <c r="HG278" s="200"/>
      <c r="HH278" s="200"/>
      <c r="HI278" s="200"/>
      <c r="HJ278" s="200"/>
      <c r="HK278" s="200"/>
      <c r="HL278" s="200"/>
      <c r="HM278" s="200"/>
      <c r="HN278" s="200"/>
      <c r="HO278" s="200"/>
      <c r="HP278" s="200"/>
      <c r="HQ278" s="200"/>
      <c r="HR278" s="200"/>
      <c r="HS278" s="200"/>
      <c r="HT278" s="200"/>
      <c r="HU278" s="200"/>
      <c r="HV278" s="200"/>
      <c r="HW278" s="200"/>
      <c r="HX278" s="200"/>
      <c r="HY278" s="200"/>
      <c r="HZ278" s="200"/>
      <c r="IA278" s="200"/>
      <c r="IB278" s="200"/>
      <c r="IC278" s="200"/>
      <c r="ID278" s="200"/>
      <c r="IE278" s="200"/>
      <c r="IF278" s="200"/>
      <c r="IG278" s="200"/>
      <c r="IH278" s="200"/>
      <c r="II278" s="200"/>
      <c r="IJ278" s="200"/>
      <c r="IK278" s="200"/>
      <c r="IL278" s="200"/>
      <c r="IM278" s="200"/>
      <c r="IN278" s="200"/>
      <c r="IO278" s="200"/>
      <c r="IP278" s="200"/>
      <c r="IQ278" s="200"/>
      <c r="IR278" s="200"/>
      <c r="IS278" s="200"/>
      <c r="IT278" s="200"/>
      <c r="IU278" s="200"/>
      <c r="IV278" s="200"/>
      <c r="IW278" s="200"/>
      <c r="IX278" s="200"/>
      <c r="IY278" s="200"/>
      <c r="IZ278" s="200"/>
      <c r="JA278" s="200"/>
    </row>
    <row r="279" spans="1:261" x14ac:dyDescent="0.2">
      <c r="A279" s="180" t="s">
        <v>924</v>
      </c>
      <c r="B279" s="181" t="s">
        <v>152</v>
      </c>
      <c r="C279" s="181" t="s">
        <v>925</v>
      </c>
      <c r="D279" s="182">
        <v>3083</v>
      </c>
      <c r="E279" s="182"/>
      <c r="F279" s="183" t="s">
        <v>8</v>
      </c>
      <c r="G279" s="182" t="s">
        <v>926</v>
      </c>
      <c r="H279" s="182" t="s">
        <v>23</v>
      </c>
      <c r="I279" s="182" t="s">
        <v>7</v>
      </c>
      <c r="J279" s="181">
        <v>1</v>
      </c>
      <c r="K279" s="184">
        <v>1.1000000000000001</v>
      </c>
      <c r="L279" s="195"/>
      <c r="M279" s="194"/>
      <c r="N279" s="200"/>
      <c r="O279" s="194">
        <v>92.25</v>
      </c>
      <c r="P279" s="203">
        <f t="shared" si="4"/>
        <v>101.47500000000001</v>
      </c>
      <c r="Q279" s="200"/>
      <c r="R279" s="200"/>
      <c r="S279" s="200"/>
      <c r="T279" s="200"/>
      <c r="U279" s="200"/>
      <c r="V279" s="200"/>
      <c r="W279" s="200"/>
      <c r="X279" s="200"/>
      <c r="Y279" s="200"/>
      <c r="Z279" s="200"/>
      <c r="AA279" s="200"/>
      <c r="AB279" s="200"/>
      <c r="AC279" s="200"/>
      <c r="AD279" s="200"/>
      <c r="AE279" s="200"/>
      <c r="AF279" s="200"/>
      <c r="AG279" s="200"/>
      <c r="AH279" s="200"/>
      <c r="AI279" s="200"/>
      <c r="AJ279" s="200"/>
      <c r="AK279" s="200"/>
      <c r="AL279" s="200"/>
      <c r="AM279" s="200"/>
      <c r="AN279" s="200"/>
      <c r="AO279" s="200"/>
      <c r="AP279" s="200"/>
      <c r="AQ279" s="200"/>
      <c r="AR279" s="200"/>
      <c r="AS279" s="200"/>
      <c r="AT279" s="200"/>
      <c r="AU279" s="200"/>
      <c r="AV279" s="200"/>
      <c r="AW279" s="200"/>
      <c r="AX279" s="200"/>
      <c r="AY279" s="200"/>
      <c r="AZ279" s="200"/>
      <c r="BA279" s="200"/>
      <c r="BB279" s="200"/>
      <c r="BC279" s="200"/>
      <c r="BD279" s="200"/>
      <c r="BE279" s="200"/>
      <c r="BF279" s="200"/>
      <c r="BG279" s="200"/>
      <c r="BH279" s="200"/>
      <c r="BI279" s="200"/>
      <c r="BJ279" s="200"/>
      <c r="BK279" s="200"/>
      <c r="BL279" s="200"/>
      <c r="BM279" s="200"/>
      <c r="BN279" s="200"/>
      <c r="BO279" s="200"/>
      <c r="BP279" s="200"/>
      <c r="BQ279" s="200"/>
      <c r="BR279" s="200"/>
      <c r="BS279" s="200"/>
      <c r="BT279" s="200"/>
      <c r="BU279" s="200"/>
      <c r="BV279" s="200"/>
      <c r="BW279" s="200"/>
      <c r="BX279" s="200"/>
      <c r="BY279" s="200"/>
      <c r="BZ279" s="200"/>
      <c r="CA279" s="200"/>
      <c r="CB279" s="200"/>
      <c r="CC279" s="200"/>
      <c r="CD279" s="200"/>
      <c r="CE279" s="200"/>
      <c r="CF279" s="200"/>
      <c r="CG279" s="200"/>
      <c r="CH279" s="200"/>
      <c r="CI279" s="200"/>
      <c r="CJ279" s="200"/>
      <c r="CK279" s="200"/>
      <c r="CL279" s="200"/>
      <c r="CM279" s="200"/>
      <c r="CN279" s="200"/>
      <c r="CO279" s="200"/>
      <c r="CP279" s="200"/>
      <c r="CQ279" s="200"/>
      <c r="CR279" s="200"/>
      <c r="CS279" s="200"/>
      <c r="CT279" s="200"/>
      <c r="CU279" s="200"/>
      <c r="CV279" s="200"/>
      <c r="CW279" s="200"/>
      <c r="CX279" s="200"/>
      <c r="CY279" s="200"/>
      <c r="CZ279" s="200"/>
      <c r="DA279" s="200"/>
      <c r="DB279" s="200"/>
      <c r="DC279" s="200"/>
      <c r="DD279" s="200"/>
      <c r="DE279" s="200"/>
      <c r="DF279" s="200"/>
      <c r="DG279" s="200"/>
      <c r="DH279" s="200"/>
      <c r="DI279" s="200"/>
      <c r="DJ279" s="200"/>
      <c r="DK279" s="200"/>
      <c r="DL279" s="200"/>
      <c r="DM279" s="200"/>
      <c r="DN279" s="200"/>
      <c r="DO279" s="200"/>
      <c r="DP279" s="200"/>
      <c r="DQ279" s="200"/>
      <c r="DR279" s="200"/>
      <c r="DS279" s="200"/>
      <c r="DT279" s="200"/>
      <c r="DU279" s="200"/>
      <c r="DV279" s="200"/>
      <c r="DW279" s="200"/>
      <c r="DX279" s="200"/>
      <c r="DY279" s="200"/>
      <c r="DZ279" s="200"/>
      <c r="EA279" s="200"/>
      <c r="EB279" s="200"/>
      <c r="EC279" s="200"/>
      <c r="ED279" s="200"/>
      <c r="EE279" s="200"/>
      <c r="EF279" s="200"/>
      <c r="EG279" s="200"/>
      <c r="EH279" s="200"/>
      <c r="EI279" s="200"/>
      <c r="EJ279" s="200"/>
      <c r="EK279" s="200"/>
      <c r="EL279" s="200"/>
      <c r="EM279" s="200"/>
      <c r="EN279" s="200"/>
      <c r="EO279" s="200"/>
      <c r="EP279" s="200"/>
      <c r="EQ279" s="200"/>
      <c r="ER279" s="200"/>
      <c r="ES279" s="200"/>
      <c r="ET279" s="200"/>
      <c r="EU279" s="200"/>
      <c r="EV279" s="200"/>
      <c r="EW279" s="200"/>
      <c r="EX279" s="200"/>
      <c r="EY279" s="200"/>
      <c r="EZ279" s="200"/>
      <c r="FA279" s="200"/>
      <c r="FB279" s="200"/>
      <c r="FC279" s="200"/>
      <c r="FD279" s="200"/>
      <c r="FE279" s="200"/>
      <c r="FF279" s="200"/>
      <c r="FG279" s="200"/>
      <c r="FH279" s="200"/>
      <c r="FI279" s="200"/>
      <c r="FJ279" s="200"/>
      <c r="FK279" s="200"/>
      <c r="FL279" s="200"/>
      <c r="FM279" s="200"/>
      <c r="FN279" s="200"/>
      <c r="FO279" s="200"/>
      <c r="FP279" s="200"/>
      <c r="FQ279" s="200"/>
      <c r="FR279" s="200"/>
      <c r="FS279" s="200"/>
      <c r="FT279" s="200"/>
      <c r="FU279" s="200"/>
      <c r="FV279" s="200"/>
      <c r="FW279" s="200"/>
      <c r="FX279" s="200"/>
      <c r="FY279" s="200"/>
      <c r="FZ279" s="200"/>
      <c r="GA279" s="200"/>
      <c r="GB279" s="200"/>
      <c r="GC279" s="200"/>
      <c r="GD279" s="200"/>
      <c r="GE279" s="200"/>
      <c r="GF279" s="200"/>
      <c r="GG279" s="200"/>
      <c r="GH279" s="200"/>
      <c r="GI279" s="200"/>
      <c r="GJ279" s="200"/>
      <c r="GK279" s="200"/>
      <c r="GL279" s="200"/>
      <c r="GM279" s="200"/>
      <c r="GN279" s="200"/>
      <c r="GO279" s="200"/>
      <c r="GP279" s="200"/>
      <c r="GQ279" s="200"/>
      <c r="GR279" s="200"/>
      <c r="GS279" s="200"/>
      <c r="GT279" s="200"/>
      <c r="GU279" s="200"/>
      <c r="GV279" s="200"/>
      <c r="GW279" s="200"/>
      <c r="GX279" s="200"/>
      <c r="GY279" s="200"/>
      <c r="GZ279" s="200"/>
      <c r="HA279" s="200"/>
      <c r="HB279" s="200"/>
      <c r="HC279" s="200"/>
      <c r="HD279" s="200"/>
      <c r="HE279" s="200"/>
      <c r="HF279" s="200"/>
      <c r="HG279" s="200"/>
      <c r="HH279" s="200"/>
      <c r="HI279" s="200"/>
      <c r="HJ279" s="200"/>
      <c r="HK279" s="200"/>
      <c r="HL279" s="200"/>
      <c r="HM279" s="200"/>
      <c r="HN279" s="200"/>
      <c r="HO279" s="200"/>
      <c r="HP279" s="200"/>
      <c r="HQ279" s="200"/>
      <c r="HR279" s="200"/>
      <c r="HS279" s="200"/>
      <c r="HT279" s="200"/>
      <c r="HU279" s="200"/>
      <c r="HV279" s="200"/>
      <c r="HW279" s="200"/>
      <c r="HX279" s="200"/>
      <c r="HY279" s="200"/>
      <c r="HZ279" s="200"/>
      <c r="IA279" s="200"/>
      <c r="IB279" s="200"/>
      <c r="IC279" s="200"/>
      <c r="ID279" s="200"/>
      <c r="IE279" s="200"/>
      <c r="IF279" s="200"/>
      <c r="IG279" s="200"/>
      <c r="IH279" s="200"/>
      <c r="II279" s="200"/>
      <c r="IJ279" s="200"/>
      <c r="IK279" s="200"/>
      <c r="IL279" s="200"/>
      <c r="IM279" s="200"/>
      <c r="IN279" s="200"/>
      <c r="IO279" s="200"/>
      <c r="IP279" s="200"/>
      <c r="IQ279" s="200"/>
      <c r="IR279" s="200"/>
      <c r="IS279" s="200"/>
      <c r="IT279" s="200"/>
      <c r="IU279" s="200"/>
      <c r="IV279" s="200"/>
      <c r="IW279" s="200"/>
      <c r="IX279" s="200"/>
      <c r="IY279" s="200"/>
      <c r="IZ279" s="200"/>
      <c r="JA279" s="200"/>
    </row>
    <row r="280" spans="1:261" x14ac:dyDescent="0.2">
      <c r="A280" s="180" t="s">
        <v>880</v>
      </c>
      <c r="B280" s="181" t="s">
        <v>152</v>
      </c>
      <c r="C280" s="181" t="s">
        <v>22</v>
      </c>
      <c r="D280" s="182" t="s">
        <v>927</v>
      </c>
      <c r="E280" s="182" t="s">
        <v>1138</v>
      </c>
      <c r="F280" s="183" t="s">
        <v>8</v>
      </c>
      <c r="G280" s="182">
        <v>272901</v>
      </c>
      <c r="H280" s="182" t="s">
        <v>23</v>
      </c>
      <c r="I280" s="182" t="s">
        <v>7</v>
      </c>
      <c r="J280" s="181">
        <v>1</v>
      </c>
      <c r="K280" s="184">
        <v>0.85</v>
      </c>
      <c r="L280" s="195"/>
      <c r="M280" s="194"/>
      <c r="N280" s="200"/>
      <c r="O280" s="194">
        <v>92.25</v>
      </c>
      <c r="P280" s="203">
        <f t="shared" si="4"/>
        <v>78.412499999999994</v>
      </c>
      <c r="Q280" s="200"/>
      <c r="R280" s="200"/>
      <c r="S280" s="200"/>
      <c r="T280" s="200"/>
      <c r="U280" s="200"/>
      <c r="V280" s="200"/>
      <c r="W280" s="200"/>
      <c r="X280" s="200"/>
      <c r="Y280" s="200"/>
      <c r="Z280" s="200"/>
      <c r="AA280" s="200"/>
      <c r="AB280" s="200"/>
      <c r="AC280" s="200"/>
      <c r="AD280" s="200"/>
      <c r="AE280" s="200"/>
      <c r="AF280" s="200"/>
      <c r="AG280" s="200"/>
      <c r="AH280" s="200"/>
      <c r="AI280" s="200"/>
      <c r="AJ280" s="200"/>
      <c r="AK280" s="200"/>
      <c r="AL280" s="200"/>
      <c r="AM280" s="200"/>
      <c r="AN280" s="200"/>
      <c r="AO280" s="200"/>
      <c r="AP280" s="200"/>
      <c r="AQ280" s="200"/>
      <c r="AR280" s="200"/>
      <c r="AS280" s="200"/>
      <c r="AT280" s="200"/>
      <c r="AU280" s="200"/>
      <c r="AV280" s="200"/>
      <c r="AW280" s="200"/>
      <c r="AX280" s="200"/>
      <c r="AY280" s="200"/>
      <c r="AZ280" s="200"/>
      <c r="BA280" s="200"/>
      <c r="BB280" s="200"/>
      <c r="BC280" s="200"/>
      <c r="BD280" s="200"/>
      <c r="BE280" s="200"/>
      <c r="BF280" s="200"/>
      <c r="BG280" s="200"/>
      <c r="BH280" s="200"/>
      <c r="BI280" s="200"/>
      <c r="BJ280" s="200"/>
      <c r="BK280" s="200"/>
      <c r="BL280" s="200"/>
      <c r="BM280" s="200"/>
      <c r="BN280" s="200"/>
      <c r="BO280" s="200"/>
      <c r="BP280" s="200"/>
      <c r="BQ280" s="200"/>
      <c r="BR280" s="200"/>
      <c r="BS280" s="200"/>
      <c r="BT280" s="200"/>
      <c r="BU280" s="200"/>
      <c r="BV280" s="200"/>
      <c r="BW280" s="200"/>
      <c r="BX280" s="200"/>
      <c r="BY280" s="200"/>
      <c r="BZ280" s="200"/>
      <c r="CA280" s="200"/>
      <c r="CB280" s="200"/>
      <c r="CC280" s="200"/>
      <c r="CD280" s="200"/>
      <c r="CE280" s="200"/>
      <c r="CF280" s="200"/>
      <c r="CG280" s="200"/>
      <c r="CH280" s="200"/>
      <c r="CI280" s="200"/>
      <c r="CJ280" s="200"/>
      <c r="CK280" s="200"/>
      <c r="CL280" s="200"/>
      <c r="CM280" s="200"/>
      <c r="CN280" s="200"/>
      <c r="CO280" s="200"/>
      <c r="CP280" s="200"/>
      <c r="CQ280" s="200"/>
      <c r="CR280" s="200"/>
      <c r="CS280" s="200"/>
      <c r="CT280" s="200"/>
      <c r="CU280" s="200"/>
      <c r="CV280" s="200"/>
      <c r="CW280" s="200"/>
      <c r="CX280" s="200"/>
      <c r="CY280" s="200"/>
      <c r="CZ280" s="200"/>
      <c r="DA280" s="200"/>
      <c r="DB280" s="200"/>
      <c r="DC280" s="200"/>
      <c r="DD280" s="200"/>
      <c r="DE280" s="200"/>
      <c r="DF280" s="200"/>
      <c r="DG280" s="200"/>
      <c r="DH280" s="200"/>
      <c r="DI280" s="200"/>
      <c r="DJ280" s="200"/>
      <c r="DK280" s="200"/>
      <c r="DL280" s="200"/>
      <c r="DM280" s="200"/>
      <c r="DN280" s="200"/>
      <c r="DO280" s="200"/>
      <c r="DP280" s="200"/>
      <c r="DQ280" s="200"/>
      <c r="DR280" s="200"/>
      <c r="DS280" s="200"/>
      <c r="DT280" s="200"/>
      <c r="DU280" s="200"/>
      <c r="DV280" s="200"/>
      <c r="DW280" s="200"/>
      <c r="DX280" s="200"/>
      <c r="DY280" s="200"/>
      <c r="DZ280" s="200"/>
      <c r="EA280" s="200"/>
      <c r="EB280" s="200"/>
      <c r="EC280" s="200"/>
      <c r="ED280" s="200"/>
      <c r="EE280" s="200"/>
      <c r="EF280" s="200"/>
      <c r="EG280" s="200"/>
      <c r="EH280" s="200"/>
      <c r="EI280" s="200"/>
      <c r="EJ280" s="200"/>
      <c r="EK280" s="200"/>
      <c r="EL280" s="200"/>
      <c r="EM280" s="200"/>
      <c r="EN280" s="200"/>
      <c r="EO280" s="200"/>
      <c r="EP280" s="200"/>
      <c r="EQ280" s="200"/>
      <c r="ER280" s="200"/>
      <c r="ES280" s="200"/>
      <c r="ET280" s="200"/>
      <c r="EU280" s="200"/>
      <c r="EV280" s="200"/>
      <c r="EW280" s="200"/>
      <c r="EX280" s="200"/>
      <c r="EY280" s="200"/>
      <c r="EZ280" s="200"/>
      <c r="FA280" s="200"/>
      <c r="FB280" s="200"/>
      <c r="FC280" s="200"/>
      <c r="FD280" s="200"/>
      <c r="FE280" s="200"/>
      <c r="FF280" s="200"/>
      <c r="FG280" s="200"/>
      <c r="FH280" s="200"/>
      <c r="FI280" s="200"/>
      <c r="FJ280" s="200"/>
      <c r="FK280" s="200"/>
      <c r="FL280" s="200"/>
      <c r="FM280" s="200"/>
      <c r="FN280" s="200"/>
      <c r="FO280" s="200"/>
      <c r="FP280" s="200"/>
      <c r="FQ280" s="200"/>
      <c r="FR280" s="200"/>
      <c r="FS280" s="200"/>
      <c r="FT280" s="200"/>
      <c r="FU280" s="200"/>
      <c r="FV280" s="200"/>
      <c r="FW280" s="200"/>
      <c r="FX280" s="200"/>
      <c r="FY280" s="200"/>
      <c r="FZ280" s="200"/>
      <c r="GA280" s="200"/>
      <c r="GB280" s="200"/>
      <c r="GC280" s="200"/>
      <c r="GD280" s="200"/>
      <c r="GE280" s="200"/>
      <c r="GF280" s="200"/>
      <c r="GG280" s="200"/>
      <c r="GH280" s="200"/>
      <c r="GI280" s="200"/>
      <c r="GJ280" s="200"/>
      <c r="GK280" s="200"/>
      <c r="GL280" s="200"/>
      <c r="GM280" s="200"/>
      <c r="GN280" s="200"/>
      <c r="GO280" s="200"/>
      <c r="GP280" s="200"/>
      <c r="GQ280" s="200"/>
      <c r="GR280" s="200"/>
      <c r="GS280" s="200"/>
      <c r="GT280" s="200"/>
      <c r="GU280" s="200"/>
      <c r="GV280" s="200"/>
      <c r="GW280" s="200"/>
      <c r="GX280" s="200"/>
      <c r="GY280" s="200"/>
      <c r="GZ280" s="200"/>
      <c r="HA280" s="200"/>
      <c r="HB280" s="200"/>
      <c r="HC280" s="200"/>
      <c r="HD280" s="200"/>
      <c r="HE280" s="200"/>
      <c r="HF280" s="200"/>
      <c r="HG280" s="200"/>
      <c r="HH280" s="200"/>
      <c r="HI280" s="200"/>
      <c r="HJ280" s="200"/>
      <c r="HK280" s="200"/>
      <c r="HL280" s="200"/>
      <c r="HM280" s="200"/>
      <c r="HN280" s="200"/>
      <c r="HO280" s="200"/>
      <c r="HP280" s="200"/>
      <c r="HQ280" s="200"/>
      <c r="HR280" s="200"/>
      <c r="HS280" s="200"/>
      <c r="HT280" s="200"/>
      <c r="HU280" s="200"/>
      <c r="HV280" s="200"/>
      <c r="HW280" s="200"/>
      <c r="HX280" s="200"/>
      <c r="HY280" s="200"/>
      <c r="HZ280" s="200"/>
      <c r="IA280" s="200"/>
      <c r="IB280" s="200"/>
      <c r="IC280" s="200"/>
      <c r="ID280" s="200"/>
      <c r="IE280" s="200"/>
      <c r="IF280" s="200"/>
      <c r="IG280" s="200"/>
      <c r="IH280" s="200"/>
      <c r="II280" s="200"/>
      <c r="IJ280" s="200"/>
      <c r="IK280" s="200"/>
      <c r="IL280" s="200"/>
      <c r="IM280" s="200"/>
      <c r="IN280" s="200"/>
      <c r="IO280" s="200"/>
      <c r="IP280" s="200"/>
      <c r="IQ280" s="200"/>
      <c r="IR280" s="200"/>
      <c r="IS280" s="200"/>
      <c r="IT280" s="200"/>
      <c r="IU280" s="200"/>
      <c r="IV280" s="200"/>
      <c r="IW280" s="200"/>
      <c r="IX280" s="200"/>
      <c r="IY280" s="200"/>
      <c r="IZ280" s="200"/>
      <c r="JA280" s="200"/>
    </row>
    <row r="281" spans="1:261" s="192" customFormat="1" x14ac:dyDescent="0.2">
      <c r="A281" s="180" t="s">
        <v>880</v>
      </c>
      <c r="B281" s="181" t="s">
        <v>152</v>
      </c>
      <c r="C281" s="181" t="s">
        <v>22</v>
      </c>
      <c r="D281" s="182" t="s">
        <v>927</v>
      </c>
      <c r="E281" s="182" t="s">
        <v>1138</v>
      </c>
      <c r="F281" s="183" t="s">
        <v>8</v>
      </c>
      <c r="G281" s="182">
        <v>269481</v>
      </c>
      <c r="H281" s="182" t="s">
        <v>23</v>
      </c>
      <c r="I281" s="182" t="s">
        <v>7</v>
      </c>
      <c r="J281" s="181">
        <v>39</v>
      </c>
      <c r="K281" s="184">
        <v>3.1</v>
      </c>
      <c r="L281" s="195"/>
      <c r="M281" s="194"/>
      <c r="N281" s="200"/>
      <c r="O281" s="194">
        <v>92.25</v>
      </c>
      <c r="P281" s="203">
        <f t="shared" si="4"/>
        <v>285.97500000000002</v>
      </c>
      <c r="Q281" s="200"/>
      <c r="R281" s="200"/>
      <c r="S281" s="200"/>
      <c r="T281" s="200"/>
      <c r="U281" s="200"/>
      <c r="V281" s="200"/>
      <c r="W281" s="200"/>
      <c r="X281" s="200"/>
      <c r="Y281" s="200"/>
      <c r="Z281" s="200"/>
      <c r="AA281" s="200"/>
      <c r="AB281" s="200"/>
      <c r="AC281" s="200"/>
      <c r="AD281" s="200"/>
      <c r="AE281" s="200"/>
      <c r="AF281" s="200"/>
      <c r="AG281" s="200"/>
      <c r="AH281" s="200"/>
      <c r="AI281" s="200"/>
      <c r="AJ281" s="200"/>
      <c r="AK281" s="200"/>
      <c r="AL281" s="200"/>
      <c r="AM281" s="200"/>
      <c r="AN281" s="200"/>
      <c r="AO281" s="200"/>
      <c r="AP281" s="200"/>
      <c r="AQ281" s="200"/>
      <c r="AR281" s="200"/>
      <c r="AS281" s="200"/>
      <c r="AT281" s="200"/>
      <c r="AU281" s="200"/>
      <c r="AV281" s="200"/>
      <c r="AW281" s="200"/>
      <c r="AX281" s="200"/>
      <c r="AY281" s="200"/>
      <c r="AZ281" s="200"/>
      <c r="BA281" s="200"/>
      <c r="BB281" s="200"/>
      <c r="BC281" s="200"/>
      <c r="BD281" s="200"/>
      <c r="BE281" s="200"/>
      <c r="BF281" s="200"/>
      <c r="BG281" s="200"/>
      <c r="BH281" s="200"/>
      <c r="BI281" s="200"/>
      <c r="BJ281" s="200"/>
      <c r="BK281" s="200"/>
      <c r="BL281" s="200"/>
      <c r="BM281" s="200"/>
      <c r="BN281" s="200"/>
      <c r="BO281" s="200"/>
      <c r="BP281" s="200"/>
      <c r="BQ281" s="200"/>
      <c r="BR281" s="200"/>
      <c r="BS281" s="200"/>
      <c r="BT281" s="200"/>
      <c r="BU281" s="200"/>
      <c r="BV281" s="200"/>
      <c r="BW281" s="200"/>
      <c r="BX281" s="200"/>
      <c r="BY281" s="200"/>
      <c r="BZ281" s="200"/>
      <c r="CA281" s="200"/>
      <c r="CB281" s="200"/>
      <c r="CC281" s="200"/>
      <c r="CD281" s="200"/>
      <c r="CE281" s="200"/>
      <c r="CF281" s="200"/>
      <c r="CG281" s="200"/>
      <c r="CH281" s="200"/>
      <c r="CI281" s="200"/>
      <c r="CJ281" s="200"/>
      <c r="CK281" s="200"/>
      <c r="CL281" s="200"/>
      <c r="CM281" s="200"/>
      <c r="CN281" s="200"/>
      <c r="CO281" s="200"/>
      <c r="CP281" s="200"/>
      <c r="CQ281" s="200"/>
      <c r="CR281" s="200"/>
      <c r="CS281" s="200"/>
      <c r="CT281" s="200"/>
      <c r="CU281" s="200"/>
      <c r="CV281" s="200"/>
      <c r="CW281" s="200"/>
      <c r="CX281" s="200"/>
      <c r="CY281" s="200"/>
      <c r="CZ281" s="200"/>
      <c r="DA281" s="200"/>
      <c r="DB281" s="200"/>
      <c r="DC281" s="200"/>
      <c r="DD281" s="200"/>
      <c r="DE281" s="200"/>
      <c r="DF281" s="200"/>
      <c r="DG281" s="200"/>
      <c r="DH281" s="200"/>
      <c r="DI281" s="200"/>
      <c r="DJ281" s="200"/>
      <c r="DK281" s="200"/>
      <c r="DL281" s="200"/>
      <c r="DM281" s="200"/>
      <c r="DN281" s="200"/>
      <c r="DO281" s="200"/>
      <c r="DP281" s="200"/>
      <c r="DQ281" s="200"/>
      <c r="DR281" s="200"/>
      <c r="DS281" s="200"/>
      <c r="DT281" s="200"/>
      <c r="DU281" s="200"/>
      <c r="DV281" s="200"/>
      <c r="DW281" s="200"/>
      <c r="DX281" s="200"/>
      <c r="DY281" s="200"/>
      <c r="DZ281" s="200"/>
      <c r="EA281" s="200"/>
      <c r="EB281" s="200"/>
      <c r="EC281" s="200"/>
      <c r="ED281" s="200"/>
      <c r="EE281" s="200"/>
      <c r="EF281" s="200"/>
      <c r="EG281" s="200"/>
      <c r="EH281" s="200"/>
      <c r="EI281" s="200"/>
      <c r="EJ281" s="200"/>
      <c r="EK281" s="200"/>
      <c r="EL281" s="200"/>
      <c r="EM281" s="200"/>
      <c r="EN281" s="200"/>
      <c r="EO281" s="200"/>
      <c r="EP281" s="200"/>
      <c r="EQ281" s="200"/>
      <c r="ER281" s="200"/>
      <c r="ES281" s="200"/>
      <c r="ET281" s="200"/>
      <c r="EU281" s="200"/>
      <c r="EV281" s="200"/>
      <c r="EW281" s="200"/>
      <c r="EX281" s="200"/>
      <c r="EY281" s="200"/>
      <c r="EZ281" s="200"/>
      <c r="FA281" s="200"/>
      <c r="FB281" s="200"/>
      <c r="FC281" s="200"/>
      <c r="FD281" s="200"/>
      <c r="FE281" s="200"/>
      <c r="FF281" s="200"/>
      <c r="FG281" s="200"/>
      <c r="FH281" s="200"/>
      <c r="FI281" s="200"/>
      <c r="FJ281" s="200"/>
      <c r="FK281" s="200"/>
      <c r="FL281" s="200"/>
      <c r="FM281" s="200"/>
      <c r="FN281" s="200"/>
      <c r="FO281" s="200"/>
      <c r="FP281" s="200"/>
      <c r="FQ281" s="200"/>
      <c r="FR281" s="200"/>
      <c r="FS281" s="200"/>
      <c r="FT281" s="200"/>
      <c r="FU281" s="200"/>
      <c r="FV281" s="200"/>
      <c r="FW281" s="200"/>
      <c r="FX281" s="200"/>
      <c r="FY281" s="200"/>
      <c r="FZ281" s="200"/>
      <c r="GA281" s="200"/>
      <c r="GB281" s="200"/>
      <c r="GC281" s="200"/>
      <c r="GD281" s="200"/>
      <c r="GE281" s="200"/>
      <c r="GF281" s="200"/>
      <c r="GG281" s="200"/>
      <c r="GH281" s="200"/>
      <c r="GI281" s="200"/>
      <c r="GJ281" s="200"/>
      <c r="GK281" s="200"/>
      <c r="GL281" s="200"/>
      <c r="GM281" s="200"/>
      <c r="GN281" s="200"/>
      <c r="GO281" s="200"/>
      <c r="GP281" s="200"/>
      <c r="GQ281" s="200"/>
      <c r="GR281" s="200"/>
      <c r="GS281" s="200"/>
      <c r="GT281" s="200"/>
      <c r="GU281" s="200"/>
      <c r="GV281" s="200"/>
      <c r="GW281" s="200"/>
      <c r="GX281" s="200"/>
      <c r="GY281" s="200"/>
      <c r="GZ281" s="200"/>
      <c r="HA281" s="200"/>
      <c r="HB281" s="200"/>
      <c r="HC281" s="200"/>
      <c r="HD281" s="200"/>
      <c r="HE281" s="200"/>
      <c r="HF281" s="200"/>
      <c r="HG281" s="200"/>
      <c r="HH281" s="200"/>
      <c r="HI281" s="200"/>
      <c r="HJ281" s="200"/>
      <c r="HK281" s="200"/>
      <c r="HL281" s="200"/>
      <c r="HM281" s="200"/>
      <c r="HN281" s="200"/>
      <c r="HO281" s="200"/>
      <c r="HP281" s="200"/>
      <c r="HQ281" s="200"/>
      <c r="HR281" s="200"/>
      <c r="HS281" s="200"/>
      <c r="HT281" s="200"/>
      <c r="HU281" s="200"/>
      <c r="HV281" s="200"/>
      <c r="HW281" s="200"/>
      <c r="HX281" s="200"/>
      <c r="HY281" s="200"/>
      <c r="HZ281" s="200"/>
      <c r="IA281" s="200"/>
      <c r="IB281" s="200"/>
      <c r="IC281" s="200"/>
      <c r="ID281" s="200"/>
      <c r="IE281" s="200"/>
      <c r="IF281" s="200"/>
      <c r="IG281" s="200"/>
      <c r="IH281" s="200"/>
      <c r="II281" s="200"/>
      <c r="IJ281" s="200"/>
      <c r="IK281" s="200"/>
      <c r="IL281" s="200"/>
      <c r="IM281" s="200"/>
      <c r="IN281" s="200"/>
      <c r="IO281" s="200"/>
      <c r="IP281" s="200"/>
      <c r="IQ281" s="200"/>
      <c r="IR281" s="200"/>
      <c r="IS281" s="200"/>
      <c r="IT281" s="200"/>
      <c r="IU281" s="200"/>
      <c r="IV281" s="200"/>
      <c r="IW281" s="200"/>
      <c r="IX281" s="200"/>
      <c r="IY281" s="200"/>
      <c r="IZ281" s="200"/>
      <c r="JA281" s="200"/>
    </row>
    <row r="282" spans="1:261" s="192" customFormat="1" x14ac:dyDescent="0.2">
      <c r="A282" s="180" t="s">
        <v>880</v>
      </c>
      <c r="B282" s="181" t="s">
        <v>152</v>
      </c>
      <c r="C282" s="181" t="s">
        <v>22</v>
      </c>
      <c r="D282" s="182" t="s">
        <v>927</v>
      </c>
      <c r="E282" s="182" t="s">
        <v>1138</v>
      </c>
      <c r="F282" s="183" t="s">
        <v>8</v>
      </c>
      <c r="G282" s="182">
        <v>282536</v>
      </c>
      <c r="H282" s="182" t="s">
        <v>23</v>
      </c>
      <c r="I282" s="182"/>
      <c r="J282" s="181">
        <v>11</v>
      </c>
      <c r="K282" s="184">
        <v>10.25</v>
      </c>
      <c r="L282" s="195">
        <v>25</v>
      </c>
      <c r="M282" s="194"/>
      <c r="N282" s="200"/>
      <c r="O282" s="201">
        <v>91</v>
      </c>
      <c r="P282" s="203">
        <f t="shared" si="4"/>
        <v>932.75</v>
      </c>
      <c r="Q282" s="200"/>
      <c r="R282" s="200"/>
      <c r="S282" s="200"/>
      <c r="T282" s="200"/>
      <c r="U282" s="200"/>
      <c r="V282" s="200"/>
      <c r="W282" s="200"/>
      <c r="X282" s="200"/>
      <c r="Y282" s="200"/>
      <c r="Z282" s="200"/>
      <c r="AA282" s="200"/>
      <c r="AB282" s="200"/>
      <c r="AC282" s="200"/>
      <c r="AD282" s="200"/>
      <c r="AE282" s="200"/>
      <c r="AF282" s="200"/>
      <c r="AG282" s="200"/>
      <c r="AH282" s="200"/>
      <c r="AI282" s="200"/>
      <c r="AJ282" s="200"/>
      <c r="AK282" s="200"/>
      <c r="AL282" s="200"/>
      <c r="AM282" s="200"/>
      <c r="AN282" s="200"/>
      <c r="AO282" s="200"/>
      <c r="AP282" s="200"/>
      <c r="AQ282" s="200"/>
      <c r="AR282" s="200"/>
      <c r="AS282" s="200"/>
      <c r="AT282" s="200"/>
      <c r="AU282" s="200"/>
      <c r="AV282" s="200"/>
      <c r="AW282" s="200"/>
      <c r="AX282" s="200"/>
      <c r="AY282" s="200"/>
      <c r="AZ282" s="200"/>
      <c r="BA282" s="200"/>
      <c r="BB282" s="200"/>
      <c r="BC282" s="200"/>
      <c r="BD282" s="200"/>
      <c r="BE282" s="200"/>
      <c r="BF282" s="200"/>
      <c r="BG282" s="200"/>
      <c r="BH282" s="200"/>
      <c r="BI282" s="200"/>
      <c r="BJ282" s="200"/>
      <c r="BK282" s="200"/>
      <c r="BL282" s="200"/>
      <c r="BM282" s="200"/>
      <c r="BN282" s="200"/>
      <c r="BO282" s="200"/>
      <c r="BP282" s="200"/>
      <c r="BQ282" s="200"/>
      <c r="BR282" s="200"/>
      <c r="BS282" s="200"/>
      <c r="BT282" s="200"/>
      <c r="BU282" s="200"/>
      <c r="BV282" s="200"/>
      <c r="BW282" s="200"/>
      <c r="BX282" s="200"/>
      <c r="BY282" s="200"/>
      <c r="BZ282" s="200"/>
      <c r="CA282" s="200"/>
      <c r="CB282" s="200"/>
      <c r="CC282" s="200"/>
      <c r="CD282" s="200"/>
      <c r="CE282" s="200"/>
      <c r="CF282" s="200"/>
      <c r="CG282" s="200"/>
      <c r="CH282" s="200"/>
      <c r="CI282" s="200"/>
      <c r="CJ282" s="200"/>
      <c r="CK282" s="200"/>
      <c r="CL282" s="200"/>
      <c r="CM282" s="200"/>
      <c r="CN282" s="200"/>
      <c r="CO282" s="200"/>
      <c r="CP282" s="200"/>
      <c r="CQ282" s="200"/>
      <c r="CR282" s="200"/>
      <c r="CS282" s="200"/>
      <c r="CT282" s="200"/>
      <c r="CU282" s="200"/>
      <c r="CV282" s="200"/>
      <c r="CW282" s="200"/>
      <c r="CX282" s="200"/>
      <c r="CY282" s="200"/>
      <c r="CZ282" s="200"/>
      <c r="DA282" s="200"/>
      <c r="DB282" s="200"/>
      <c r="DC282" s="200"/>
      <c r="DD282" s="200"/>
      <c r="DE282" s="200"/>
      <c r="DF282" s="200"/>
      <c r="DG282" s="200"/>
      <c r="DH282" s="200"/>
      <c r="DI282" s="200"/>
      <c r="DJ282" s="200"/>
      <c r="DK282" s="200"/>
      <c r="DL282" s="200"/>
      <c r="DM282" s="200"/>
      <c r="DN282" s="200"/>
      <c r="DO282" s="200"/>
      <c r="DP282" s="200"/>
      <c r="DQ282" s="200"/>
      <c r="DR282" s="200"/>
      <c r="DS282" s="200"/>
      <c r="DT282" s="200"/>
      <c r="DU282" s="200"/>
      <c r="DV282" s="200"/>
      <c r="DW282" s="200"/>
      <c r="DX282" s="200"/>
      <c r="DY282" s="200"/>
      <c r="DZ282" s="200"/>
      <c r="EA282" s="200"/>
      <c r="EB282" s="200"/>
      <c r="EC282" s="200"/>
      <c r="ED282" s="200"/>
      <c r="EE282" s="200"/>
      <c r="EF282" s="200"/>
      <c r="EG282" s="200"/>
      <c r="EH282" s="200"/>
      <c r="EI282" s="200"/>
      <c r="EJ282" s="200"/>
      <c r="EK282" s="200"/>
      <c r="EL282" s="200"/>
      <c r="EM282" s="200"/>
      <c r="EN282" s="200"/>
      <c r="EO282" s="200"/>
      <c r="EP282" s="200"/>
      <c r="EQ282" s="200"/>
      <c r="ER282" s="200"/>
      <c r="ES282" s="200"/>
      <c r="ET282" s="200"/>
      <c r="EU282" s="200"/>
      <c r="EV282" s="200"/>
      <c r="EW282" s="200"/>
      <c r="EX282" s="200"/>
      <c r="EY282" s="200"/>
      <c r="EZ282" s="200"/>
      <c r="FA282" s="200"/>
      <c r="FB282" s="200"/>
      <c r="FC282" s="200"/>
      <c r="FD282" s="200"/>
      <c r="FE282" s="200"/>
      <c r="FF282" s="200"/>
      <c r="FG282" s="200"/>
      <c r="FH282" s="200"/>
      <c r="FI282" s="200"/>
      <c r="FJ282" s="200"/>
      <c r="FK282" s="200"/>
      <c r="FL282" s="200"/>
      <c r="FM282" s="200"/>
      <c r="FN282" s="200"/>
      <c r="FO282" s="200"/>
      <c r="FP282" s="200"/>
      <c r="FQ282" s="200"/>
      <c r="FR282" s="200"/>
      <c r="FS282" s="200"/>
      <c r="FT282" s="200"/>
      <c r="FU282" s="200"/>
      <c r="FV282" s="200"/>
      <c r="FW282" s="200"/>
      <c r="FX282" s="200"/>
      <c r="FY282" s="200"/>
      <c r="FZ282" s="200"/>
      <c r="GA282" s="200"/>
      <c r="GB282" s="200"/>
      <c r="GC282" s="200"/>
      <c r="GD282" s="200"/>
      <c r="GE282" s="200"/>
      <c r="GF282" s="200"/>
      <c r="GG282" s="200"/>
      <c r="GH282" s="200"/>
      <c r="GI282" s="200"/>
      <c r="GJ282" s="200"/>
      <c r="GK282" s="200"/>
      <c r="GL282" s="200"/>
      <c r="GM282" s="200"/>
      <c r="GN282" s="200"/>
      <c r="GO282" s="200"/>
      <c r="GP282" s="200"/>
      <c r="GQ282" s="200"/>
      <c r="GR282" s="200"/>
      <c r="GS282" s="200"/>
      <c r="GT282" s="200"/>
      <c r="GU282" s="200"/>
      <c r="GV282" s="200"/>
      <c r="GW282" s="200"/>
      <c r="GX282" s="200"/>
      <c r="GY282" s="200"/>
      <c r="GZ282" s="200"/>
      <c r="HA282" s="200"/>
      <c r="HB282" s="200"/>
      <c r="HC282" s="200"/>
      <c r="HD282" s="200"/>
      <c r="HE282" s="200"/>
      <c r="HF282" s="200"/>
      <c r="HG282" s="200"/>
      <c r="HH282" s="200"/>
      <c r="HI282" s="200"/>
      <c r="HJ282" s="200"/>
      <c r="HK282" s="200"/>
      <c r="HL282" s="200"/>
      <c r="HM282" s="200"/>
      <c r="HN282" s="200"/>
      <c r="HO282" s="200"/>
      <c r="HP282" s="200"/>
      <c r="HQ282" s="200"/>
      <c r="HR282" s="200"/>
      <c r="HS282" s="200"/>
      <c r="HT282" s="200"/>
      <c r="HU282" s="200"/>
      <c r="HV282" s="200"/>
      <c r="HW282" s="200"/>
      <c r="HX282" s="200"/>
      <c r="HY282" s="200"/>
      <c r="HZ282" s="200"/>
      <c r="IA282" s="200"/>
      <c r="IB282" s="200"/>
      <c r="IC282" s="200"/>
      <c r="ID282" s="200"/>
      <c r="IE282" s="200"/>
      <c r="IF282" s="200"/>
      <c r="IG282" s="200"/>
      <c r="IH282" s="200"/>
      <c r="II282" s="200"/>
      <c r="IJ282" s="200"/>
      <c r="IK282" s="200"/>
      <c r="IL282" s="200"/>
      <c r="IM282" s="200"/>
      <c r="IN282" s="200"/>
      <c r="IO282" s="200"/>
      <c r="IP282" s="200"/>
      <c r="IQ282" s="200"/>
      <c r="IR282" s="200"/>
      <c r="IS282" s="200"/>
      <c r="IT282" s="200"/>
      <c r="IU282" s="200"/>
      <c r="IV282" s="200"/>
      <c r="IW282" s="200"/>
      <c r="IX282" s="200"/>
      <c r="IY282" s="200"/>
      <c r="IZ282" s="200"/>
      <c r="JA282" s="200"/>
    </row>
    <row r="283" spans="1:261" x14ac:dyDescent="0.2">
      <c r="A283" s="180" t="s">
        <v>798</v>
      </c>
      <c r="B283" s="181" t="s">
        <v>152</v>
      </c>
      <c r="C283" s="181" t="s">
        <v>188</v>
      </c>
      <c r="D283" s="182" t="s">
        <v>418</v>
      </c>
      <c r="E283" s="182" t="s">
        <v>189</v>
      </c>
      <c r="F283" s="183" t="s">
        <v>8</v>
      </c>
      <c r="G283" s="182">
        <v>282539</v>
      </c>
      <c r="H283" s="182" t="s">
        <v>23</v>
      </c>
      <c r="I283" s="182" t="s">
        <v>7</v>
      </c>
      <c r="J283" s="181">
        <v>54</v>
      </c>
      <c r="K283" s="184">
        <v>11.35</v>
      </c>
      <c r="L283" s="195"/>
      <c r="M283" s="194"/>
      <c r="N283" s="200"/>
      <c r="O283" s="194">
        <v>92.25</v>
      </c>
      <c r="P283" s="203">
        <f t="shared" si="4"/>
        <v>1047.0374999999999</v>
      </c>
      <c r="Q283" s="200"/>
      <c r="R283" s="200"/>
      <c r="S283" s="200"/>
      <c r="T283" s="200"/>
      <c r="U283" s="200"/>
      <c r="V283" s="200"/>
      <c r="W283" s="200"/>
      <c r="X283" s="200"/>
      <c r="Y283" s="200"/>
      <c r="Z283" s="200"/>
      <c r="AA283" s="200"/>
      <c r="AB283" s="200"/>
      <c r="AC283" s="200"/>
      <c r="AD283" s="200"/>
      <c r="AE283" s="200"/>
      <c r="AF283" s="200"/>
      <c r="AG283" s="200"/>
      <c r="AH283" s="200"/>
      <c r="AI283" s="200"/>
      <c r="AJ283" s="200"/>
      <c r="AK283" s="200"/>
      <c r="AL283" s="200"/>
      <c r="AM283" s="200"/>
      <c r="AN283" s="200"/>
      <c r="AO283" s="200"/>
      <c r="AP283" s="200"/>
      <c r="AQ283" s="200"/>
      <c r="AR283" s="200"/>
      <c r="AS283" s="200"/>
      <c r="AT283" s="200"/>
      <c r="AU283" s="200"/>
      <c r="AV283" s="200"/>
      <c r="AW283" s="200"/>
      <c r="AX283" s="200"/>
      <c r="AY283" s="200"/>
      <c r="AZ283" s="200"/>
      <c r="BA283" s="200"/>
      <c r="BB283" s="200"/>
      <c r="BC283" s="200"/>
      <c r="BD283" s="200"/>
      <c r="BE283" s="200"/>
      <c r="BF283" s="200"/>
      <c r="BG283" s="200"/>
      <c r="BH283" s="200"/>
      <c r="BI283" s="200"/>
      <c r="BJ283" s="200"/>
      <c r="BK283" s="200"/>
      <c r="BL283" s="200"/>
      <c r="BM283" s="200"/>
      <c r="BN283" s="200"/>
      <c r="BO283" s="200"/>
      <c r="BP283" s="200"/>
      <c r="BQ283" s="200"/>
      <c r="BR283" s="200"/>
      <c r="BS283" s="200"/>
      <c r="BT283" s="200"/>
      <c r="BU283" s="200"/>
      <c r="BV283" s="200"/>
      <c r="BW283" s="200"/>
      <c r="BX283" s="200"/>
      <c r="BY283" s="200"/>
      <c r="BZ283" s="200"/>
      <c r="CA283" s="200"/>
      <c r="CB283" s="200"/>
      <c r="CC283" s="200"/>
      <c r="CD283" s="200"/>
      <c r="CE283" s="200"/>
      <c r="CF283" s="200"/>
      <c r="CG283" s="200"/>
      <c r="CH283" s="200"/>
      <c r="CI283" s="200"/>
      <c r="CJ283" s="200"/>
      <c r="CK283" s="200"/>
      <c r="CL283" s="200"/>
      <c r="CM283" s="200"/>
      <c r="CN283" s="200"/>
      <c r="CO283" s="200"/>
      <c r="CP283" s="200"/>
      <c r="CQ283" s="200"/>
      <c r="CR283" s="200"/>
      <c r="CS283" s="200"/>
      <c r="CT283" s="200"/>
      <c r="CU283" s="200"/>
      <c r="CV283" s="200"/>
      <c r="CW283" s="200"/>
      <c r="CX283" s="200"/>
      <c r="CY283" s="200"/>
      <c r="CZ283" s="200"/>
      <c r="DA283" s="200"/>
      <c r="DB283" s="200"/>
      <c r="DC283" s="200"/>
      <c r="DD283" s="200"/>
      <c r="DE283" s="200"/>
      <c r="DF283" s="200"/>
      <c r="DG283" s="200"/>
      <c r="DH283" s="200"/>
      <c r="DI283" s="200"/>
      <c r="DJ283" s="200"/>
      <c r="DK283" s="200"/>
      <c r="DL283" s="200"/>
      <c r="DM283" s="200"/>
      <c r="DN283" s="200"/>
      <c r="DO283" s="200"/>
      <c r="DP283" s="200"/>
      <c r="DQ283" s="200"/>
      <c r="DR283" s="200"/>
      <c r="DS283" s="200"/>
      <c r="DT283" s="200"/>
      <c r="DU283" s="200"/>
      <c r="DV283" s="200"/>
      <c r="DW283" s="200"/>
      <c r="DX283" s="200"/>
      <c r="DY283" s="200"/>
      <c r="DZ283" s="200"/>
      <c r="EA283" s="200"/>
      <c r="EB283" s="200"/>
      <c r="EC283" s="200"/>
      <c r="ED283" s="200"/>
      <c r="EE283" s="200"/>
      <c r="EF283" s="200"/>
      <c r="EG283" s="200"/>
      <c r="EH283" s="200"/>
      <c r="EI283" s="200"/>
      <c r="EJ283" s="200"/>
      <c r="EK283" s="200"/>
      <c r="EL283" s="200"/>
      <c r="EM283" s="200"/>
      <c r="EN283" s="200"/>
      <c r="EO283" s="200"/>
      <c r="EP283" s="200"/>
      <c r="EQ283" s="200"/>
      <c r="ER283" s="200"/>
      <c r="ES283" s="200"/>
      <c r="ET283" s="200"/>
      <c r="EU283" s="200"/>
      <c r="EV283" s="200"/>
      <c r="EW283" s="200"/>
      <c r="EX283" s="200"/>
      <c r="EY283" s="200"/>
      <c r="EZ283" s="200"/>
      <c r="FA283" s="200"/>
      <c r="FB283" s="200"/>
      <c r="FC283" s="200"/>
      <c r="FD283" s="200"/>
      <c r="FE283" s="200"/>
      <c r="FF283" s="200"/>
      <c r="FG283" s="200"/>
      <c r="FH283" s="200"/>
      <c r="FI283" s="200"/>
      <c r="FJ283" s="200"/>
      <c r="FK283" s="200"/>
      <c r="FL283" s="200"/>
      <c r="FM283" s="200"/>
      <c r="FN283" s="200"/>
      <c r="FO283" s="200"/>
      <c r="FP283" s="200"/>
      <c r="FQ283" s="200"/>
      <c r="FR283" s="200"/>
      <c r="FS283" s="200"/>
      <c r="FT283" s="200"/>
      <c r="FU283" s="200"/>
      <c r="FV283" s="200"/>
      <c r="FW283" s="200"/>
      <c r="FX283" s="200"/>
      <c r="FY283" s="200"/>
      <c r="FZ283" s="200"/>
      <c r="GA283" s="200"/>
      <c r="GB283" s="200"/>
      <c r="GC283" s="200"/>
      <c r="GD283" s="200"/>
      <c r="GE283" s="200"/>
      <c r="GF283" s="200"/>
      <c r="GG283" s="200"/>
      <c r="GH283" s="200"/>
      <c r="GI283" s="200"/>
      <c r="GJ283" s="200"/>
      <c r="GK283" s="200"/>
      <c r="GL283" s="200"/>
      <c r="GM283" s="200"/>
      <c r="GN283" s="200"/>
      <c r="GO283" s="200"/>
      <c r="GP283" s="200"/>
      <c r="GQ283" s="200"/>
      <c r="GR283" s="200"/>
      <c r="GS283" s="200"/>
      <c r="GT283" s="200"/>
      <c r="GU283" s="200"/>
      <c r="GV283" s="200"/>
      <c r="GW283" s="200"/>
      <c r="GX283" s="200"/>
      <c r="GY283" s="200"/>
      <c r="GZ283" s="200"/>
      <c r="HA283" s="200"/>
      <c r="HB283" s="200"/>
      <c r="HC283" s="200"/>
      <c r="HD283" s="200"/>
      <c r="HE283" s="200"/>
      <c r="HF283" s="200"/>
      <c r="HG283" s="200"/>
      <c r="HH283" s="200"/>
      <c r="HI283" s="200"/>
      <c r="HJ283" s="200"/>
      <c r="HK283" s="200"/>
      <c r="HL283" s="200"/>
      <c r="HM283" s="200"/>
      <c r="HN283" s="200"/>
      <c r="HO283" s="200"/>
      <c r="HP283" s="200"/>
      <c r="HQ283" s="200"/>
      <c r="HR283" s="200"/>
      <c r="HS283" s="200"/>
      <c r="HT283" s="200"/>
      <c r="HU283" s="200"/>
      <c r="HV283" s="200"/>
      <c r="HW283" s="200"/>
      <c r="HX283" s="200"/>
      <c r="HY283" s="200"/>
      <c r="HZ283" s="200"/>
      <c r="IA283" s="200"/>
      <c r="IB283" s="200"/>
      <c r="IC283" s="200"/>
      <c r="ID283" s="200"/>
      <c r="IE283" s="200"/>
      <c r="IF283" s="200"/>
      <c r="IG283" s="200"/>
      <c r="IH283" s="200"/>
      <c r="II283" s="200"/>
      <c r="IJ283" s="200"/>
      <c r="IK283" s="200"/>
      <c r="IL283" s="200"/>
      <c r="IM283" s="200"/>
      <c r="IN283" s="200"/>
      <c r="IO283" s="200"/>
      <c r="IP283" s="200"/>
      <c r="IQ283" s="200"/>
      <c r="IR283" s="200"/>
      <c r="IS283" s="200"/>
      <c r="IT283" s="200"/>
      <c r="IU283" s="200"/>
      <c r="IV283" s="200"/>
      <c r="IW283" s="200"/>
      <c r="IX283" s="200"/>
      <c r="IY283" s="200"/>
      <c r="IZ283" s="200"/>
      <c r="JA283" s="200"/>
    </row>
    <row r="284" spans="1:261" x14ac:dyDescent="0.2">
      <c r="A284" s="180" t="s">
        <v>798</v>
      </c>
      <c r="B284" s="181" t="s">
        <v>152</v>
      </c>
      <c r="C284" s="181" t="s">
        <v>188</v>
      </c>
      <c r="D284" s="182" t="s">
        <v>418</v>
      </c>
      <c r="E284" s="182" t="s">
        <v>189</v>
      </c>
      <c r="F284" s="183" t="s">
        <v>8</v>
      </c>
      <c r="G284" s="182" t="s">
        <v>50</v>
      </c>
      <c r="H284" s="182" t="s">
        <v>23</v>
      </c>
      <c r="I284" s="182" t="s">
        <v>7</v>
      </c>
      <c r="J284" s="181">
        <v>35</v>
      </c>
      <c r="K284" s="184">
        <v>2.7</v>
      </c>
      <c r="L284" s="195"/>
      <c r="M284" s="194"/>
      <c r="N284" s="200"/>
      <c r="O284" s="194">
        <v>92.25</v>
      </c>
      <c r="P284" s="203">
        <f t="shared" si="4"/>
        <v>249.07500000000002</v>
      </c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  <c r="AA284" s="200"/>
      <c r="AB284" s="200"/>
      <c r="AC284" s="200"/>
      <c r="AD284" s="200"/>
      <c r="AE284" s="200"/>
      <c r="AF284" s="200"/>
      <c r="AG284" s="200"/>
      <c r="AH284" s="200"/>
      <c r="AI284" s="200"/>
      <c r="AJ284" s="200"/>
      <c r="AK284" s="200"/>
      <c r="AL284" s="200"/>
      <c r="AM284" s="200"/>
      <c r="AN284" s="200"/>
      <c r="AO284" s="200"/>
      <c r="AP284" s="200"/>
      <c r="AQ284" s="200"/>
      <c r="AR284" s="200"/>
      <c r="AS284" s="200"/>
      <c r="AT284" s="200"/>
      <c r="AU284" s="200"/>
      <c r="AV284" s="200"/>
      <c r="AW284" s="200"/>
      <c r="AX284" s="200"/>
      <c r="AY284" s="200"/>
      <c r="AZ284" s="200"/>
      <c r="BA284" s="200"/>
      <c r="BB284" s="200"/>
      <c r="BC284" s="200"/>
      <c r="BD284" s="200"/>
      <c r="BE284" s="200"/>
      <c r="BF284" s="200"/>
      <c r="BG284" s="200"/>
      <c r="BH284" s="200"/>
      <c r="BI284" s="200"/>
      <c r="BJ284" s="200"/>
      <c r="BK284" s="200"/>
      <c r="BL284" s="200"/>
      <c r="BM284" s="200"/>
      <c r="BN284" s="200"/>
      <c r="BO284" s="200"/>
      <c r="BP284" s="200"/>
      <c r="BQ284" s="200"/>
      <c r="BR284" s="200"/>
      <c r="BS284" s="200"/>
      <c r="BT284" s="200"/>
      <c r="BU284" s="200"/>
      <c r="BV284" s="200"/>
      <c r="BW284" s="200"/>
      <c r="BX284" s="200"/>
      <c r="BY284" s="200"/>
      <c r="BZ284" s="200"/>
      <c r="CA284" s="200"/>
      <c r="CB284" s="200"/>
      <c r="CC284" s="200"/>
      <c r="CD284" s="200"/>
      <c r="CE284" s="200"/>
      <c r="CF284" s="200"/>
      <c r="CG284" s="200"/>
      <c r="CH284" s="200"/>
      <c r="CI284" s="200"/>
      <c r="CJ284" s="200"/>
      <c r="CK284" s="200"/>
      <c r="CL284" s="200"/>
      <c r="CM284" s="200"/>
      <c r="CN284" s="200"/>
      <c r="CO284" s="200"/>
      <c r="CP284" s="200"/>
      <c r="CQ284" s="200"/>
      <c r="CR284" s="200"/>
      <c r="CS284" s="200"/>
      <c r="CT284" s="200"/>
      <c r="CU284" s="200"/>
      <c r="CV284" s="200"/>
      <c r="CW284" s="200"/>
      <c r="CX284" s="200"/>
      <c r="CY284" s="200"/>
      <c r="CZ284" s="200"/>
      <c r="DA284" s="200"/>
      <c r="DB284" s="200"/>
      <c r="DC284" s="200"/>
      <c r="DD284" s="200"/>
      <c r="DE284" s="200"/>
      <c r="DF284" s="200"/>
      <c r="DG284" s="200"/>
      <c r="DH284" s="200"/>
      <c r="DI284" s="200"/>
      <c r="DJ284" s="200"/>
      <c r="DK284" s="200"/>
      <c r="DL284" s="200"/>
      <c r="DM284" s="200"/>
      <c r="DN284" s="200"/>
      <c r="DO284" s="200"/>
      <c r="DP284" s="200"/>
      <c r="DQ284" s="200"/>
      <c r="DR284" s="200"/>
      <c r="DS284" s="200"/>
      <c r="DT284" s="200"/>
      <c r="DU284" s="200"/>
      <c r="DV284" s="200"/>
      <c r="DW284" s="200"/>
      <c r="DX284" s="200"/>
      <c r="DY284" s="200"/>
      <c r="DZ284" s="200"/>
      <c r="EA284" s="200"/>
      <c r="EB284" s="200"/>
      <c r="EC284" s="200"/>
      <c r="ED284" s="200"/>
      <c r="EE284" s="200"/>
      <c r="EF284" s="200"/>
      <c r="EG284" s="200"/>
      <c r="EH284" s="200"/>
      <c r="EI284" s="200"/>
      <c r="EJ284" s="200"/>
      <c r="EK284" s="200"/>
      <c r="EL284" s="200"/>
      <c r="EM284" s="200"/>
      <c r="EN284" s="200"/>
      <c r="EO284" s="200"/>
      <c r="EP284" s="200"/>
      <c r="EQ284" s="200"/>
      <c r="ER284" s="200"/>
      <c r="ES284" s="200"/>
      <c r="ET284" s="200"/>
      <c r="EU284" s="200"/>
      <c r="EV284" s="200"/>
      <c r="EW284" s="200"/>
      <c r="EX284" s="200"/>
      <c r="EY284" s="200"/>
      <c r="EZ284" s="200"/>
      <c r="FA284" s="200"/>
      <c r="FB284" s="200"/>
      <c r="FC284" s="200"/>
      <c r="FD284" s="200"/>
      <c r="FE284" s="200"/>
      <c r="FF284" s="200"/>
      <c r="FG284" s="200"/>
      <c r="FH284" s="200"/>
      <c r="FI284" s="200"/>
      <c r="FJ284" s="200"/>
      <c r="FK284" s="200"/>
      <c r="FL284" s="200"/>
      <c r="FM284" s="200"/>
      <c r="FN284" s="200"/>
      <c r="FO284" s="200"/>
      <c r="FP284" s="200"/>
      <c r="FQ284" s="200"/>
      <c r="FR284" s="200"/>
      <c r="FS284" s="200"/>
      <c r="FT284" s="200"/>
      <c r="FU284" s="200"/>
      <c r="FV284" s="200"/>
      <c r="FW284" s="200"/>
      <c r="FX284" s="200"/>
      <c r="FY284" s="200"/>
      <c r="FZ284" s="200"/>
      <c r="GA284" s="200"/>
      <c r="GB284" s="200"/>
      <c r="GC284" s="200"/>
      <c r="GD284" s="200"/>
      <c r="GE284" s="200"/>
      <c r="GF284" s="200"/>
      <c r="GG284" s="200"/>
      <c r="GH284" s="200"/>
      <c r="GI284" s="200"/>
      <c r="GJ284" s="200"/>
      <c r="GK284" s="200"/>
      <c r="GL284" s="200"/>
      <c r="GM284" s="200"/>
      <c r="GN284" s="200"/>
      <c r="GO284" s="200"/>
      <c r="GP284" s="200"/>
      <c r="GQ284" s="200"/>
      <c r="GR284" s="200"/>
      <c r="GS284" s="200"/>
      <c r="GT284" s="200"/>
      <c r="GU284" s="200"/>
      <c r="GV284" s="200"/>
      <c r="GW284" s="200"/>
      <c r="GX284" s="200"/>
      <c r="GY284" s="200"/>
      <c r="GZ284" s="200"/>
      <c r="HA284" s="200"/>
      <c r="HB284" s="200"/>
      <c r="HC284" s="200"/>
      <c r="HD284" s="200"/>
      <c r="HE284" s="200"/>
      <c r="HF284" s="200"/>
      <c r="HG284" s="200"/>
      <c r="HH284" s="200"/>
      <c r="HI284" s="200"/>
      <c r="HJ284" s="200"/>
      <c r="HK284" s="200"/>
      <c r="HL284" s="200"/>
      <c r="HM284" s="200"/>
      <c r="HN284" s="200"/>
      <c r="HO284" s="200"/>
      <c r="HP284" s="200"/>
      <c r="HQ284" s="200"/>
      <c r="HR284" s="200"/>
      <c r="HS284" s="200"/>
      <c r="HT284" s="200"/>
      <c r="HU284" s="200"/>
      <c r="HV284" s="200"/>
      <c r="HW284" s="200"/>
      <c r="HX284" s="200"/>
      <c r="HY284" s="200"/>
      <c r="HZ284" s="200"/>
      <c r="IA284" s="200"/>
      <c r="IB284" s="200"/>
      <c r="IC284" s="200"/>
      <c r="ID284" s="200"/>
      <c r="IE284" s="200"/>
      <c r="IF284" s="200"/>
      <c r="IG284" s="200"/>
      <c r="IH284" s="200"/>
      <c r="II284" s="200"/>
      <c r="IJ284" s="200"/>
      <c r="IK284" s="200"/>
      <c r="IL284" s="200"/>
      <c r="IM284" s="200"/>
      <c r="IN284" s="200"/>
      <c r="IO284" s="200"/>
      <c r="IP284" s="200"/>
      <c r="IQ284" s="200"/>
      <c r="IR284" s="200"/>
      <c r="IS284" s="200"/>
      <c r="IT284" s="200"/>
      <c r="IU284" s="200"/>
      <c r="IV284" s="200"/>
      <c r="IW284" s="200"/>
      <c r="IX284" s="200"/>
      <c r="IY284" s="200"/>
      <c r="IZ284" s="200"/>
      <c r="JA284" s="200"/>
    </row>
    <row r="285" spans="1:261" x14ac:dyDescent="0.2">
      <c r="A285" s="180" t="s">
        <v>798</v>
      </c>
      <c r="B285" s="181" t="s">
        <v>152</v>
      </c>
      <c r="C285" s="181" t="s">
        <v>188</v>
      </c>
      <c r="D285" s="182" t="s">
        <v>418</v>
      </c>
      <c r="E285" s="182" t="s">
        <v>189</v>
      </c>
      <c r="F285" s="183" t="s">
        <v>8</v>
      </c>
      <c r="G285" s="182">
        <v>285829</v>
      </c>
      <c r="H285" s="182" t="s">
        <v>23</v>
      </c>
      <c r="I285" s="182" t="s">
        <v>7</v>
      </c>
      <c r="J285" s="181">
        <v>38</v>
      </c>
      <c r="K285" s="184">
        <v>18.3</v>
      </c>
      <c r="L285" s="195"/>
      <c r="M285" s="194"/>
      <c r="N285" s="200"/>
      <c r="O285" s="194">
        <v>92.25</v>
      </c>
      <c r="P285" s="203">
        <f t="shared" si="4"/>
        <v>1688.175</v>
      </c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  <c r="AA285" s="200"/>
      <c r="AB285" s="200"/>
      <c r="AC285" s="200"/>
      <c r="AD285" s="200"/>
      <c r="AE285" s="200"/>
      <c r="AF285" s="200"/>
      <c r="AG285" s="200"/>
      <c r="AH285" s="200"/>
      <c r="AI285" s="200"/>
      <c r="AJ285" s="200"/>
      <c r="AK285" s="200"/>
      <c r="AL285" s="200"/>
      <c r="AM285" s="200"/>
      <c r="AN285" s="200"/>
      <c r="AO285" s="200"/>
      <c r="AP285" s="200"/>
      <c r="AQ285" s="200"/>
      <c r="AR285" s="200"/>
      <c r="AS285" s="200"/>
      <c r="AT285" s="200"/>
      <c r="AU285" s="200"/>
      <c r="AV285" s="200"/>
      <c r="AW285" s="200"/>
      <c r="AX285" s="200"/>
      <c r="AY285" s="200"/>
      <c r="AZ285" s="200"/>
      <c r="BA285" s="200"/>
      <c r="BB285" s="200"/>
      <c r="BC285" s="200"/>
      <c r="BD285" s="200"/>
      <c r="BE285" s="200"/>
      <c r="BF285" s="200"/>
      <c r="BG285" s="200"/>
      <c r="BH285" s="200"/>
      <c r="BI285" s="200"/>
      <c r="BJ285" s="200"/>
      <c r="BK285" s="200"/>
      <c r="BL285" s="200"/>
      <c r="BM285" s="200"/>
      <c r="BN285" s="200"/>
      <c r="BO285" s="200"/>
      <c r="BP285" s="200"/>
      <c r="BQ285" s="200"/>
      <c r="BR285" s="200"/>
      <c r="BS285" s="200"/>
      <c r="BT285" s="200"/>
      <c r="BU285" s="200"/>
      <c r="BV285" s="200"/>
      <c r="BW285" s="200"/>
      <c r="BX285" s="200"/>
      <c r="BY285" s="200"/>
      <c r="BZ285" s="200"/>
      <c r="CA285" s="200"/>
      <c r="CB285" s="200"/>
      <c r="CC285" s="200"/>
      <c r="CD285" s="200"/>
      <c r="CE285" s="200"/>
      <c r="CF285" s="200"/>
      <c r="CG285" s="200"/>
      <c r="CH285" s="200"/>
      <c r="CI285" s="200"/>
      <c r="CJ285" s="200"/>
      <c r="CK285" s="200"/>
      <c r="CL285" s="200"/>
      <c r="CM285" s="200"/>
      <c r="CN285" s="200"/>
      <c r="CO285" s="200"/>
      <c r="CP285" s="200"/>
      <c r="CQ285" s="200"/>
      <c r="CR285" s="200"/>
      <c r="CS285" s="200"/>
      <c r="CT285" s="200"/>
      <c r="CU285" s="200"/>
      <c r="CV285" s="200"/>
      <c r="CW285" s="200"/>
      <c r="CX285" s="200"/>
      <c r="CY285" s="200"/>
      <c r="CZ285" s="200"/>
      <c r="DA285" s="200"/>
      <c r="DB285" s="200"/>
      <c r="DC285" s="200"/>
      <c r="DD285" s="200"/>
      <c r="DE285" s="200"/>
      <c r="DF285" s="200"/>
      <c r="DG285" s="200"/>
      <c r="DH285" s="200"/>
      <c r="DI285" s="200"/>
      <c r="DJ285" s="200"/>
      <c r="DK285" s="200"/>
      <c r="DL285" s="200"/>
      <c r="DM285" s="200"/>
      <c r="DN285" s="200"/>
      <c r="DO285" s="200"/>
      <c r="DP285" s="200"/>
      <c r="DQ285" s="200"/>
      <c r="DR285" s="200"/>
      <c r="DS285" s="200"/>
      <c r="DT285" s="200"/>
      <c r="DU285" s="200"/>
      <c r="DV285" s="200"/>
      <c r="DW285" s="200"/>
      <c r="DX285" s="200"/>
      <c r="DY285" s="200"/>
      <c r="DZ285" s="200"/>
      <c r="EA285" s="200"/>
      <c r="EB285" s="200"/>
      <c r="EC285" s="200"/>
      <c r="ED285" s="200"/>
      <c r="EE285" s="200"/>
      <c r="EF285" s="200"/>
      <c r="EG285" s="200"/>
      <c r="EH285" s="200"/>
      <c r="EI285" s="200"/>
      <c r="EJ285" s="200"/>
      <c r="EK285" s="200"/>
      <c r="EL285" s="200"/>
      <c r="EM285" s="200"/>
      <c r="EN285" s="200"/>
      <c r="EO285" s="200"/>
      <c r="EP285" s="200"/>
      <c r="EQ285" s="200"/>
      <c r="ER285" s="200"/>
      <c r="ES285" s="200"/>
      <c r="ET285" s="200"/>
      <c r="EU285" s="200"/>
      <c r="EV285" s="200"/>
      <c r="EW285" s="200"/>
      <c r="EX285" s="200"/>
      <c r="EY285" s="200"/>
      <c r="EZ285" s="200"/>
      <c r="FA285" s="200"/>
      <c r="FB285" s="200"/>
      <c r="FC285" s="200"/>
      <c r="FD285" s="200"/>
      <c r="FE285" s="200"/>
      <c r="FF285" s="200"/>
      <c r="FG285" s="200"/>
      <c r="FH285" s="200"/>
      <c r="FI285" s="200"/>
      <c r="FJ285" s="200"/>
      <c r="FK285" s="200"/>
      <c r="FL285" s="200"/>
      <c r="FM285" s="200"/>
      <c r="FN285" s="200"/>
      <c r="FO285" s="200"/>
      <c r="FP285" s="200"/>
      <c r="FQ285" s="200"/>
      <c r="FR285" s="200"/>
      <c r="FS285" s="200"/>
      <c r="FT285" s="200"/>
      <c r="FU285" s="200"/>
      <c r="FV285" s="200"/>
      <c r="FW285" s="200"/>
      <c r="FX285" s="200"/>
      <c r="FY285" s="200"/>
      <c r="FZ285" s="200"/>
      <c r="GA285" s="200"/>
      <c r="GB285" s="200"/>
      <c r="GC285" s="200"/>
      <c r="GD285" s="200"/>
      <c r="GE285" s="200"/>
      <c r="GF285" s="200"/>
      <c r="GG285" s="200"/>
      <c r="GH285" s="200"/>
      <c r="GI285" s="200"/>
      <c r="GJ285" s="200"/>
      <c r="GK285" s="200"/>
      <c r="GL285" s="200"/>
      <c r="GM285" s="200"/>
      <c r="GN285" s="200"/>
      <c r="GO285" s="200"/>
      <c r="GP285" s="200"/>
      <c r="GQ285" s="200"/>
      <c r="GR285" s="200"/>
      <c r="GS285" s="200"/>
      <c r="GT285" s="200"/>
      <c r="GU285" s="200"/>
      <c r="GV285" s="200"/>
      <c r="GW285" s="200"/>
      <c r="GX285" s="200"/>
      <c r="GY285" s="200"/>
      <c r="GZ285" s="200"/>
      <c r="HA285" s="200"/>
      <c r="HB285" s="200"/>
      <c r="HC285" s="200"/>
      <c r="HD285" s="200"/>
      <c r="HE285" s="200"/>
      <c r="HF285" s="200"/>
      <c r="HG285" s="200"/>
      <c r="HH285" s="200"/>
      <c r="HI285" s="200"/>
      <c r="HJ285" s="200"/>
      <c r="HK285" s="200"/>
      <c r="HL285" s="200"/>
      <c r="HM285" s="200"/>
      <c r="HN285" s="200"/>
      <c r="HO285" s="200"/>
      <c r="HP285" s="200"/>
      <c r="HQ285" s="200"/>
      <c r="HR285" s="200"/>
      <c r="HS285" s="200"/>
      <c r="HT285" s="200"/>
      <c r="HU285" s="200"/>
      <c r="HV285" s="200"/>
      <c r="HW285" s="200"/>
      <c r="HX285" s="200"/>
      <c r="HY285" s="200"/>
      <c r="HZ285" s="200"/>
      <c r="IA285" s="200"/>
      <c r="IB285" s="200"/>
      <c r="IC285" s="200"/>
      <c r="ID285" s="200"/>
      <c r="IE285" s="200"/>
      <c r="IF285" s="200"/>
      <c r="IG285" s="200"/>
      <c r="IH285" s="200"/>
      <c r="II285" s="200"/>
      <c r="IJ285" s="200"/>
      <c r="IK285" s="200"/>
      <c r="IL285" s="200"/>
      <c r="IM285" s="200"/>
      <c r="IN285" s="200"/>
      <c r="IO285" s="200"/>
      <c r="IP285" s="200"/>
      <c r="IQ285" s="200"/>
      <c r="IR285" s="200"/>
      <c r="IS285" s="200"/>
      <c r="IT285" s="200"/>
      <c r="IU285" s="200"/>
      <c r="IV285" s="200"/>
      <c r="IW285" s="200"/>
      <c r="IX285" s="200"/>
      <c r="IY285" s="200"/>
      <c r="IZ285" s="200"/>
      <c r="JA285" s="200"/>
    </row>
    <row r="286" spans="1:261" x14ac:dyDescent="0.2">
      <c r="A286" s="180" t="s">
        <v>798</v>
      </c>
      <c r="B286" s="181" t="s">
        <v>152</v>
      </c>
      <c r="C286" s="181" t="s">
        <v>188</v>
      </c>
      <c r="D286" s="182" t="s">
        <v>418</v>
      </c>
      <c r="E286" s="182" t="s">
        <v>189</v>
      </c>
      <c r="F286" s="183" t="s">
        <v>8</v>
      </c>
      <c r="G286" s="182">
        <v>286588</v>
      </c>
      <c r="H286" s="182" t="s">
        <v>23</v>
      </c>
      <c r="I286" s="182" t="s">
        <v>7</v>
      </c>
      <c r="J286" s="181">
        <v>17</v>
      </c>
      <c r="K286" s="184">
        <v>17.95</v>
      </c>
      <c r="L286" s="195">
        <v>15</v>
      </c>
      <c r="M286" s="194">
        <v>15.9</v>
      </c>
      <c r="N286" s="200"/>
      <c r="O286" s="194">
        <v>92.25</v>
      </c>
      <c r="P286" s="203">
        <f t="shared" si="4"/>
        <v>1655.8875</v>
      </c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  <c r="AA286" s="200"/>
      <c r="AB286" s="200"/>
      <c r="AC286" s="200"/>
      <c r="AD286" s="200"/>
      <c r="AE286" s="200"/>
      <c r="AF286" s="200"/>
      <c r="AG286" s="200"/>
      <c r="AH286" s="200"/>
      <c r="AI286" s="200"/>
      <c r="AJ286" s="200"/>
      <c r="AK286" s="200"/>
      <c r="AL286" s="200"/>
      <c r="AM286" s="200"/>
      <c r="AN286" s="200"/>
      <c r="AO286" s="200"/>
      <c r="AP286" s="200"/>
      <c r="AQ286" s="200"/>
      <c r="AR286" s="200"/>
      <c r="AS286" s="200"/>
      <c r="AT286" s="200"/>
      <c r="AU286" s="200"/>
      <c r="AV286" s="200"/>
      <c r="AW286" s="200"/>
      <c r="AX286" s="200"/>
      <c r="AY286" s="200"/>
      <c r="AZ286" s="200"/>
      <c r="BA286" s="200"/>
      <c r="BB286" s="200"/>
      <c r="BC286" s="200"/>
      <c r="BD286" s="200"/>
      <c r="BE286" s="200"/>
      <c r="BF286" s="200"/>
      <c r="BG286" s="200"/>
      <c r="BH286" s="200"/>
      <c r="BI286" s="200"/>
      <c r="BJ286" s="200"/>
      <c r="BK286" s="200"/>
      <c r="BL286" s="200"/>
      <c r="BM286" s="200"/>
      <c r="BN286" s="200"/>
      <c r="BO286" s="200"/>
      <c r="BP286" s="200"/>
      <c r="BQ286" s="200"/>
      <c r="BR286" s="200"/>
      <c r="BS286" s="200"/>
      <c r="BT286" s="200"/>
      <c r="BU286" s="200"/>
      <c r="BV286" s="200"/>
      <c r="BW286" s="200"/>
      <c r="BX286" s="200"/>
      <c r="BY286" s="200"/>
      <c r="BZ286" s="200"/>
      <c r="CA286" s="200"/>
      <c r="CB286" s="200"/>
      <c r="CC286" s="200"/>
      <c r="CD286" s="200"/>
      <c r="CE286" s="200"/>
      <c r="CF286" s="200"/>
      <c r="CG286" s="200"/>
      <c r="CH286" s="200"/>
      <c r="CI286" s="200"/>
      <c r="CJ286" s="200"/>
      <c r="CK286" s="200"/>
      <c r="CL286" s="200"/>
      <c r="CM286" s="200"/>
      <c r="CN286" s="200"/>
      <c r="CO286" s="200"/>
      <c r="CP286" s="200"/>
      <c r="CQ286" s="200"/>
      <c r="CR286" s="200"/>
      <c r="CS286" s="200"/>
      <c r="CT286" s="200"/>
      <c r="CU286" s="200"/>
      <c r="CV286" s="200"/>
      <c r="CW286" s="200"/>
      <c r="CX286" s="200"/>
      <c r="CY286" s="200"/>
      <c r="CZ286" s="200"/>
      <c r="DA286" s="200"/>
      <c r="DB286" s="200"/>
      <c r="DC286" s="200"/>
      <c r="DD286" s="200"/>
      <c r="DE286" s="200"/>
      <c r="DF286" s="200"/>
      <c r="DG286" s="200"/>
      <c r="DH286" s="200"/>
      <c r="DI286" s="200"/>
      <c r="DJ286" s="200"/>
      <c r="DK286" s="200"/>
      <c r="DL286" s="200"/>
      <c r="DM286" s="200"/>
      <c r="DN286" s="200"/>
      <c r="DO286" s="200"/>
      <c r="DP286" s="200"/>
      <c r="DQ286" s="200"/>
      <c r="DR286" s="200"/>
      <c r="DS286" s="200"/>
      <c r="DT286" s="200"/>
      <c r="DU286" s="200"/>
      <c r="DV286" s="200"/>
      <c r="DW286" s="200"/>
      <c r="DX286" s="200"/>
      <c r="DY286" s="200"/>
      <c r="DZ286" s="200"/>
      <c r="EA286" s="200"/>
      <c r="EB286" s="200"/>
      <c r="EC286" s="200"/>
      <c r="ED286" s="200"/>
      <c r="EE286" s="200"/>
      <c r="EF286" s="200"/>
      <c r="EG286" s="200"/>
      <c r="EH286" s="200"/>
      <c r="EI286" s="200"/>
      <c r="EJ286" s="200"/>
      <c r="EK286" s="200"/>
      <c r="EL286" s="200"/>
      <c r="EM286" s="200"/>
      <c r="EN286" s="200"/>
      <c r="EO286" s="200"/>
      <c r="EP286" s="200"/>
      <c r="EQ286" s="200"/>
      <c r="ER286" s="200"/>
      <c r="ES286" s="200"/>
      <c r="ET286" s="200"/>
      <c r="EU286" s="200"/>
      <c r="EV286" s="200"/>
      <c r="EW286" s="200"/>
      <c r="EX286" s="200"/>
      <c r="EY286" s="200"/>
      <c r="EZ286" s="200"/>
      <c r="FA286" s="200"/>
      <c r="FB286" s="200"/>
      <c r="FC286" s="200"/>
      <c r="FD286" s="200"/>
      <c r="FE286" s="200"/>
      <c r="FF286" s="200"/>
      <c r="FG286" s="200"/>
      <c r="FH286" s="200"/>
      <c r="FI286" s="200"/>
      <c r="FJ286" s="200"/>
      <c r="FK286" s="200"/>
      <c r="FL286" s="200"/>
      <c r="FM286" s="200"/>
      <c r="FN286" s="200"/>
      <c r="FO286" s="200"/>
      <c r="FP286" s="200"/>
      <c r="FQ286" s="200"/>
      <c r="FR286" s="200"/>
      <c r="FS286" s="200"/>
      <c r="FT286" s="200"/>
      <c r="FU286" s="200"/>
      <c r="FV286" s="200"/>
      <c r="FW286" s="200"/>
      <c r="FX286" s="200"/>
      <c r="FY286" s="200"/>
      <c r="FZ286" s="200"/>
      <c r="GA286" s="200"/>
      <c r="GB286" s="200"/>
      <c r="GC286" s="200"/>
      <c r="GD286" s="200"/>
      <c r="GE286" s="200"/>
      <c r="GF286" s="200"/>
      <c r="GG286" s="200"/>
      <c r="GH286" s="200"/>
      <c r="GI286" s="200"/>
      <c r="GJ286" s="200"/>
      <c r="GK286" s="200"/>
      <c r="GL286" s="200"/>
      <c r="GM286" s="200"/>
      <c r="GN286" s="200"/>
      <c r="GO286" s="200"/>
      <c r="GP286" s="200"/>
      <c r="GQ286" s="200"/>
      <c r="GR286" s="200"/>
      <c r="GS286" s="200"/>
      <c r="GT286" s="200"/>
      <c r="GU286" s="200"/>
      <c r="GV286" s="200"/>
      <c r="GW286" s="200"/>
      <c r="GX286" s="200"/>
      <c r="GY286" s="200"/>
      <c r="GZ286" s="200"/>
      <c r="HA286" s="200"/>
      <c r="HB286" s="200"/>
      <c r="HC286" s="200"/>
      <c r="HD286" s="200"/>
      <c r="HE286" s="200"/>
      <c r="HF286" s="200"/>
      <c r="HG286" s="200"/>
      <c r="HH286" s="200"/>
      <c r="HI286" s="200"/>
      <c r="HJ286" s="200"/>
      <c r="HK286" s="200"/>
      <c r="HL286" s="200"/>
      <c r="HM286" s="200"/>
      <c r="HN286" s="200"/>
      <c r="HO286" s="200"/>
      <c r="HP286" s="200"/>
      <c r="HQ286" s="200"/>
      <c r="HR286" s="200"/>
      <c r="HS286" s="200"/>
      <c r="HT286" s="200"/>
      <c r="HU286" s="200"/>
      <c r="HV286" s="200"/>
      <c r="HW286" s="200"/>
      <c r="HX286" s="200"/>
      <c r="HY286" s="200"/>
      <c r="HZ286" s="200"/>
      <c r="IA286" s="200"/>
      <c r="IB286" s="200"/>
      <c r="IC286" s="200"/>
      <c r="ID286" s="200"/>
      <c r="IE286" s="200"/>
      <c r="IF286" s="200"/>
      <c r="IG286" s="200"/>
      <c r="IH286" s="200"/>
      <c r="II286" s="200"/>
      <c r="IJ286" s="200"/>
      <c r="IK286" s="200"/>
      <c r="IL286" s="200"/>
      <c r="IM286" s="200"/>
      <c r="IN286" s="200"/>
      <c r="IO286" s="200"/>
      <c r="IP286" s="200"/>
      <c r="IQ286" s="200"/>
      <c r="IR286" s="200"/>
      <c r="IS286" s="200"/>
      <c r="IT286" s="200"/>
      <c r="IU286" s="200"/>
      <c r="IV286" s="200"/>
      <c r="IW286" s="200"/>
      <c r="IX286" s="200"/>
      <c r="IY286" s="200"/>
      <c r="IZ286" s="200"/>
      <c r="JA286" s="200"/>
    </row>
    <row r="287" spans="1:261" x14ac:dyDescent="0.2">
      <c r="A287" s="180" t="s">
        <v>928</v>
      </c>
      <c r="B287" s="181" t="s">
        <v>152</v>
      </c>
      <c r="C287" s="181" t="s">
        <v>100</v>
      </c>
      <c r="D287" s="182" t="s">
        <v>929</v>
      </c>
      <c r="E287" s="182"/>
      <c r="F287" s="183" t="s">
        <v>8</v>
      </c>
      <c r="G287" s="182">
        <v>507529</v>
      </c>
      <c r="H287" s="182" t="s">
        <v>23</v>
      </c>
      <c r="I287" s="182" t="s">
        <v>7</v>
      </c>
      <c r="J287" s="181">
        <v>1</v>
      </c>
      <c r="K287" s="184">
        <v>1.1000000000000001</v>
      </c>
      <c r="L287" s="195"/>
      <c r="M287" s="194"/>
      <c r="N287" s="200"/>
      <c r="O287" s="194">
        <v>92.25</v>
      </c>
      <c r="P287" s="203">
        <f t="shared" si="4"/>
        <v>101.47500000000001</v>
      </c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  <c r="AA287" s="200"/>
      <c r="AB287" s="200"/>
      <c r="AC287" s="200"/>
      <c r="AD287" s="200"/>
      <c r="AE287" s="200"/>
      <c r="AF287" s="200"/>
      <c r="AG287" s="200"/>
      <c r="AH287" s="200"/>
      <c r="AI287" s="200"/>
      <c r="AJ287" s="200"/>
      <c r="AK287" s="200"/>
      <c r="AL287" s="200"/>
      <c r="AM287" s="200"/>
      <c r="AN287" s="200"/>
      <c r="AO287" s="200"/>
      <c r="AP287" s="200"/>
      <c r="AQ287" s="200"/>
      <c r="AR287" s="200"/>
      <c r="AS287" s="200"/>
      <c r="AT287" s="200"/>
      <c r="AU287" s="200"/>
      <c r="AV287" s="200"/>
      <c r="AW287" s="200"/>
      <c r="AX287" s="200"/>
      <c r="AY287" s="200"/>
      <c r="AZ287" s="200"/>
      <c r="BA287" s="200"/>
      <c r="BB287" s="200"/>
      <c r="BC287" s="200"/>
      <c r="BD287" s="200"/>
      <c r="BE287" s="200"/>
      <c r="BF287" s="200"/>
      <c r="BG287" s="200"/>
      <c r="BH287" s="200"/>
      <c r="BI287" s="200"/>
      <c r="BJ287" s="200"/>
      <c r="BK287" s="200"/>
      <c r="BL287" s="200"/>
      <c r="BM287" s="200"/>
      <c r="BN287" s="200"/>
      <c r="BO287" s="200"/>
      <c r="BP287" s="200"/>
      <c r="BQ287" s="200"/>
      <c r="BR287" s="200"/>
      <c r="BS287" s="200"/>
      <c r="BT287" s="200"/>
      <c r="BU287" s="200"/>
      <c r="BV287" s="200"/>
      <c r="BW287" s="200"/>
      <c r="BX287" s="200"/>
      <c r="BY287" s="200"/>
      <c r="BZ287" s="200"/>
      <c r="CA287" s="200"/>
      <c r="CB287" s="200"/>
      <c r="CC287" s="200"/>
      <c r="CD287" s="200"/>
      <c r="CE287" s="200"/>
      <c r="CF287" s="200"/>
      <c r="CG287" s="200"/>
      <c r="CH287" s="200"/>
      <c r="CI287" s="200"/>
      <c r="CJ287" s="200"/>
      <c r="CK287" s="200"/>
      <c r="CL287" s="200"/>
      <c r="CM287" s="200"/>
      <c r="CN287" s="200"/>
      <c r="CO287" s="200"/>
      <c r="CP287" s="200"/>
      <c r="CQ287" s="200"/>
      <c r="CR287" s="200"/>
      <c r="CS287" s="200"/>
      <c r="CT287" s="200"/>
      <c r="CU287" s="200"/>
      <c r="CV287" s="200"/>
      <c r="CW287" s="200"/>
      <c r="CX287" s="200"/>
      <c r="CY287" s="200"/>
      <c r="CZ287" s="200"/>
      <c r="DA287" s="200"/>
      <c r="DB287" s="200"/>
      <c r="DC287" s="200"/>
      <c r="DD287" s="200"/>
      <c r="DE287" s="200"/>
      <c r="DF287" s="200"/>
      <c r="DG287" s="200"/>
      <c r="DH287" s="200"/>
      <c r="DI287" s="200"/>
      <c r="DJ287" s="200"/>
      <c r="DK287" s="200"/>
      <c r="DL287" s="200"/>
      <c r="DM287" s="200"/>
      <c r="DN287" s="200"/>
      <c r="DO287" s="200"/>
      <c r="DP287" s="200"/>
      <c r="DQ287" s="200"/>
      <c r="DR287" s="200"/>
      <c r="DS287" s="200"/>
      <c r="DT287" s="200"/>
      <c r="DU287" s="200"/>
      <c r="DV287" s="200"/>
      <c r="DW287" s="200"/>
      <c r="DX287" s="200"/>
      <c r="DY287" s="200"/>
      <c r="DZ287" s="200"/>
      <c r="EA287" s="200"/>
      <c r="EB287" s="200"/>
      <c r="EC287" s="200"/>
      <c r="ED287" s="200"/>
      <c r="EE287" s="200"/>
      <c r="EF287" s="200"/>
      <c r="EG287" s="200"/>
      <c r="EH287" s="200"/>
      <c r="EI287" s="200"/>
      <c r="EJ287" s="200"/>
      <c r="EK287" s="200"/>
      <c r="EL287" s="200"/>
      <c r="EM287" s="200"/>
      <c r="EN287" s="200"/>
      <c r="EO287" s="200"/>
      <c r="EP287" s="200"/>
      <c r="EQ287" s="200"/>
      <c r="ER287" s="200"/>
      <c r="ES287" s="200"/>
      <c r="ET287" s="200"/>
      <c r="EU287" s="200"/>
      <c r="EV287" s="200"/>
      <c r="EW287" s="200"/>
      <c r="EX287" s="200"/>
      <c r="EY287" s="200"/>
      <c r="EZ287" s="200"/>
      <c r="FA287" s="200"/>
      <c r="FB287" s="200"/>
      <c r="FC287" s="200"/>
      <c r="FD287" s="200"/>
      <c r="FE287" s="200"/>
      <c r="FF287" s="200"/>
      <c r="FG287" s="200"/>
      <c r="FH287" s="200"/>
      <c r="FI287" s="200"/>
      <c r="FJ287" s="200"/>
      <c r="FK287" s="200"/>
      <c r="FL287" s="200"/>
      <c r="FM287" s="200"/>
      <c r="FN287" s="200"/>
      <c r="FO287" s="200"/>
      <c r="FP287" s="200"/>
      <c r="FQ287" s="200"/>
      <c r="FR287" s="200"/>
      <c r="FS287" s="200"/>
      <c r="FT287" s="200"/>
      <c r="FU287" s="200"/>
      <c r="FV287" s="200"/>
      <c r="FW287" s="200"/>
      <c r="FX287" s="200"/>
      <c r="FY287" s="200"/>
      <c r="FZ287" s="200"/>
      <c r="GA287" s="200"/>
      <c r="GB287" s="200"/>
      <c r="GC287" s="200"/>
      <c r="GD287" s="200"/>
      <c r="GE287" s="200"/>
      <c r="GF287" s="200"/>
      <c r="GG287" s="200"/>
      <c r="GH287" s="200"/>
      <c r="GI287" s="200"/>
      <c r="GJ287" s="200"/>
      <c r="GK287" s="200"/>
      <c r="GL287" s="200"/>
      <c r="GM287" s="200"/>
      <c r="GN287" s="200"/>
      <c r="GO287" s="200"/>
      <c r="GP287" s="200"/>
      <c r="GQ287" s="200"/>
      <c r="GR287" s="200"/>
      <c r="GS287" s="200"/>
      <c r="GT287" s="200"/>
      <c r="GU287" s="200"/>
      <c r="GV287" s="200"/>
      <c r="GW287" s="200"/>
      <c r="GX287" s="200"/>
      <c r="GY287" s="200"/>
      <c r="GZ287" s="200"/>
      <c r="HA287" s="200"/>
      <c r="HB287" s="200"/>
      <c r="HC287" s="200"/>
      <c r="HD287" s="200"/>
      <c r="HE287" s="200"/>
      <c r="HF287" s="200"/>
      <c r="HG287" s="200"/>
      <c r="HH287" s="200"/>
      <c r="HI287" s="200"/>
      <c r="HJ287" s="200"/>
      <c r="HK287" s="200"/>
      <c r="HL287" s="200"/>
      <c r="HM287" s="200"/>
      <c r="HN287" s="200"/>
      <c r="HO287" s="200"/>
      <c r="HP287" s="200"/>
      <c r="HQ287" s="200"/>
      <c r="HR287" s="200"/>
      <c r="HS287" s="200"/>
      <c r="HT287" s="200"/>
      <c r="HU287" s="200"/>
      <c r="HV287" s="200"/>
      <c r="HW287" s="200"/>
      <c r="HX287" s="200"/>
      <c r="HY287" s="200"/>
      <c r="HZ287" s="200"/>
      <c r="IA287" s="200"/>
      <c r="IB287" s="200"/>
      <c r="IC287" s="200"/>
      <c r="ID287" s="200"/>
      <c r="IE287" s="200"/>
      <c r="IF287" s="200"/>
      <c r="IG287" s="200"/>
      <c r="IH287" s="200"/>
      <c r="II287" s="200"/>
      <c r="IJ287" s="200"/>
      <c r="IK287" s="200"/>
      <c r="IL287" s="200"/>
      <c r="IM287" s="200"/>
      <c r="IN287" s="200"/>
      <c r="IO287" s="200"/>
      <c r="IP287" s="200"/>
      <c r="IQ287" s="200"/>
      <c r="IR287" s="200"/>
      <c r="IS287" s="200"/>
      <c r="IT287" s="200"/>
      <c r="IU287" s="200"/>
      <c r="IV287" s="200"/>
      <c r="IW287" s="200"/>
      <c r="IX287" s="200"/>
      <c r="IY287" s="200"/>
      <c r="IZ287" s="200"/>
      <c r="JA287" s="200"/>
    </row>
    <row r="288" spans="1:261" x14ac:dyDescent="0.2">
      <c r="A288" s="180" t="s">
        <v>930</v>
      </c>
      <c r="B288" s="181" t="s">
        <v>152</v>
      </c>
      <c r="C288" s="181" t="s">
        <v>99</v>
      </c>
      <c r="D288" s="182" t="s">
        <v>931</v>
      </c>
      <c r="E288" s="182"/>
      <c r="F288" s="183" t="s">
        <v>8</v>
      </c>
      <c r="G288" s="182">
        <v>507607</v>
      </c>
      <c r="H288" s="182" t="s">
        <v>23</v>
      </c>
      <c r="I288" s="182" t="s">
        <v>7</v>
      </c>
      <c r="J288" s="181">
        <v>1</v>
      </c>
      <c r="K288" s="184">
        <v>1.1000000000000001</v>
      </c>
      <c r="L288" s="195">
        <v>1</v>
      </c>
      <c r="M288" s="194">
        <v>1.1000000000000001</v>
      </c>
      <c r="N288" s="200"/>
      <c r="O288" s="194">
        <v>92.25</v>
      </c>
      <c r="P288" s="203">
        <f t="shared" si="4"/>
        <v>101.47500000000001</v>
      </c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  <c r="AA288" s="200"/>
      <c r="AB288" s="200"/>
      <c r="AC288" s="200"/>
      <c r="AD288" s="200"/>
      <c r="AE288" s="200"/>
      <c r="AF288" s="200"/>
      <c r="AG288" s="200"/>
      <c r="AH288" s="200"/>
      <c r="AI288" s="200"/>
      <c r="AJ288" s="200"/>
      <c r="AK288" s="200"/>
      <c r="AL288" s="200"/>
      <c r="AM288" s="200"/>
      <c r="AN288" s="200"/>
      <c r="AO288" s="200"/>
      <c r="AP288" s="200"/>
      <c r="AQ288" s="200"/>
      <c r="AR288" s="200"/>
      <c r="AS288" s="200"/>
      <c r="AT288" s="200"/>
      <c r="AU288" s="200"/>
      <c r="AV288" s="200"/>
      <c r="AW288" s="200"/>
      <c r="AX288" s="200"/>
      <c r="AY288" s="200"/>
      <c r="AZ288" s="200"/>
      <c r="BA288" s="200"/>
      <c r="BB288" s="200"/>
      <c r="BC288" s="200"/>
      <c r="BD288" s="200"/>
      <c r="BE288" s="200"/>
      <c r="BF288" s="200"/>
      <c r="BG288" s="200"/>
      <c r="BH288" s="200"/>
      <c r="BI288" s="200"/>
      <c r="BJ288" s="200"/>
      <c r="BK288" s="200"/>
      <c r="BL288" s="200"/>
      <c r="BM288" s="200"/>
      <c r="BN288" s="200"/>
      <c r="BO288" s="200"/>
      <c r="BP288" s="200"/>
      <c r="BQ288" s="200"/>
      <c r="BR288" s="200"/>
      <c r="BS288" s="200"/>
      <c r="BT288" s="200"/>
      <c r="BU288" s="200"/>
      <c r="BV288" s="200"/>
      <c r="BW288" s="200"/>
      <c r="BX288" s="200"/>
      <c r="BY288" s="200"/>
      <c r="BZ288" s="200"/>
      <c r="CA288" s="200"/>
      <c r="CB288" s="200"/>
      <c r="CC288" s="200"/>
      <c r="CD288" s="200"/>
      <c r="CE288" s="200"/>
      <c r="CF288" s="200"/>
      <c r="CG288" s="200"/>
      <c r="CH288" s="200"/>
      <c r="CI288" s="200"/>
      <c r="CJ288" s="200"/>
      <c r="CK288" s="200"/>
      <c r="CL288" s="200"/>
      <c r="CM288" s="200"/>
      <c r="CN288" s="200"/>
      <c r="CO288" s="200"/>
      <c r="CP288" s="200"/>
      <c r="CQ288" s="200"/>
      <c r="CR288" s="200"/>
      <c r="CS288" s="200"/>
      <c r="CT288" s="200"/>
      <c r="CU288" s="200"/>
      <c r="CV288" s="200"/>
      <c r="CW288" s="200"/>
      <c r="CX288" s="200"/>
      <c r="CY288" s="200"/>
      <c r="CZ288" s="200"/>
      <c r="DA288" s="200"/>
      <c r="DB288" s="200"/>
      <c r="DC288" s="200"/>
      <c r="DD288" s="200"/>
      <c r="DE288" s="200"/>
      <c r="DF288" s="200"/>
      <c r="DG288" s="200"/>
      <c r="DH288" s="200"/>
      <c r="DI288" s="200"/>
      <c r="DJ288" s="200"/>
      <c r="DK288" s="200"/>
      <c r="DL288" s="200"/>
      <c r="DM288" s="200"/>
      <c r="DN288" s="200"/>
      <c r="DO288" s="200"/>
      <c r="DP288" s="200"/>
      <c r="DQ288" s="200"/>
      <c r="DR288" s="200"/>
      <c r="DS288" s="200"/>
      <c r="DT288" s="200"/>
      <c r="DU288" s="200"/>
      <c r="DV288" s="200"/>
      <c r="DW288" s="200"/>
      <c r="DX288" s="200"/>
      <c r="DY288" s="200"/>
      <c r="DZ288" s="200"/>
      <c r="EA288" s="200"/>
      <c r="EB288" s="200"/>
      <c r="EC288" s="200"/>
      <c r="ED288" s="200"/>
      <c r="EE288" s="200"/>
      <c r="EF288" s="200"/>
      <c r="EG288" s="200"/>
      <c r="EH288" s="200"/>
      <c r="EI288" s="200"/>
      <c r="EJ288" s="200"/>
      <c r="EK288" s="200"/>
      <c r="EL288" s="200"/>
      <c r="EM288" s="200"/>
      <c r="EN288" s="200"/>
      <c r="EO288" s="200"/>
      <c r="EP288" s="200"/>
      <c r="EQ288" s="200"/>
      <c r="ER288" s="200"/>
      <c r="ES288" s="200"/>
      <c r="ET288" s="200"/>
      <c r="EU288" s="200"/>
      <c r="EV288" s="200"/>
      <c r="EW288" s="200"/>
      <c r="EX288" s="200"/>
      <c r="EY288" s="200"/>
      <c r="EZ288" s="200"/>
      <c r="FA288" s="200"/>
      <c r="FB288" s="200"/>
      <c r="FC288" s="200"/>
      <c r="FD288" s="200"/>
      <c r="FE288" s="200"/>
      <c r="FF288" s="200"/>
      <c r="FG288" s="200"/>
      <c r="FH288" s="200"/>
      <c r="FI288" s="200"/>
      <c r="FJ288" s="200"/>
      <c r="FK288" s="200"/>
      <c r="FL288" s="200"/>
      <c r="FM288" s="200"/>
      <c r="FN288" s="200"/>
      <c r="FO288" s="200"/>
      <c r="FP288" s="200"/>
      <c r="FQ288" s="200"/>
      <c r="FR288" s="200"/>
      <c r="FS288" s="200"/>
      <c r="FT288" s="200"/>
      <c r="FU288" s="200"/>
      <c r="FV288" s="200"/>
      <c r="FW288" s="200"/>
      <c r="FX288" s="200"/>
      <c r="FY288" s="200"/>
      <c r="FZ288" s="200"/>
      <c r="GA288" s="200"/>
      <c r="GB288" s="200"/>
      <c r="GC288" s="200"/>
      <c r="GD288" s="200"/>
      <c r="GE288" s="200"/>
      <c r="GF288" s="200"/>
      <c r="GG288" s="200"/>
      <c r="GH288" s="200"/>
      <c r="GI288" s="200"/>
      <c r="GJ288" s="200"/>
      <c r="GK288" s="200"/>
      <c r="GL288" s="200"/>
      <c r="GM288" s="200"/>
      <c r="GN288" s="200"/>
      <c r="GO288" s="200"/>
      <c r="GP288" s="200"/>
      <c r="GQ288" s="200"/>
      <c r="GR288" s="200"/>
      <c r="GS288" s="200"/>
      <c r="GT288" s="200"/>
      <c r="GU288" s="200"/>
      <c r="GV288" s="200"/>
      <c r="GW288" s="200"/>
      <c r="GX288" s="200"/>
      <c r="GY288" s="200"/>
      <c r="GZ288" s="200"/>
      <c r="HA288" s="200"/>
      <c r="HB288" s="200"/>
      <c r="HC288" s="200"/>
      <c r="HD288" s="200"/>
      <c r="HE288" s="200"/>
      <c r="HF288" s="200"/>
      <c r="HG288" s="200"/>
      <c r="HH288" s="200"/>
      <c r="HI288" s="200"/>
      <c r="HJ288" s="200"/>
      <c r="HK288" s="200"/>
      <c r="HL288" s="200"/>
      <c r="HM288" s="200"/>
      <c r="HN288" s="200"/>
      <c r="HO288" s="200"/>
      <c r="HP288" s="200"/>
      <c r="HQ288" s="200"/>
      <c r="HR288" s="200"/>
      <c r="HS288" s="200"/>
      <c r="HT288" s="200"/>
      <c r="HU288" s="200"/>
      <c r="HV288" s="200"/>
      <c r="HW288" s="200"/>
      <c r="HX288" s="200"/>
      <c r="HY288" s="200"/>
      <c r="HZ288" s="200"/>
      <c r="IA288" s="200"/>
      <c r="IB288" s="200"/>
      <c r="IC288" s="200"/>
      <c r="ID288" s="200"/>
      <c r="IE288" s="200"/>
      <c r="IF288" s="200"/>
      <c r="IG288" s="200"/>
      <c r="IH288" s="200"/>
      <c r="II288" s="200"/>
      <c r="IJ288" s="200"/>
      <c r="IK288" s="200"/>
      <c r="IL288" s="200"/>
      <c r="IM288" s="200"/>
      <c r="IN288" s="200"/>
      <c r="IO288" s="200"/>
      <c r="IP288" s="200"/>
      <c r="IQ288" s="200"/>
      <c r="IR288" s="200"/>
      <c r="IS288" s="200"/>
      <c r="IT288" s="200"/>
      <c r="IU288" s="200"/>
      <c r="IV288" s="200"/>
      <c r="IW288" s="200"/>
      <c r="IX288" s="200"/>
      <c r="IY288" s="200"/>
      <c r="IZ288" s="200"/>
      <c r="JA288" s="200"/>
    </row>
    <row r="289" spans="1:261" x14ac:dyDescent="0.2">
      <c r="A289" s="180" t="s">
        <v>211</v>
      </c>
      <c r="B289" s="181" t="s">
        <v>152</v>
      </c>
      <c r="C289" s="181" t="s">
        <v>212</v>
      </c>
      <c r="D289" s="182" t="s">
        <v>947</v>
      </c>
      <c r="E289" s="182" t="s">
        <v>76</v>
      </c>
      <c r="F289" s="183" t="s">
        <v>8</v>
      </c>
      <c r="G289" s="182">
        <v>286481</v>
      </c>
      <c r="H289" s="182" t="s">
        <v>23</v>
      </c>
      <c r="I289" s="182" t="s">
        <v>7</v>
      </c>
      <c r="J289" s="181">
        <v>2</v>
      </c>
      <c r="K289" s="184">
        <v>2.1</v>
      </c>
      <c r="L289" s="195">
        <v>40</v>
      </c>
      <c r="M289" s="194">
        <v>40</v>
      </c>
      <c r="N289" s="200"/>
      <c r="O289" s="194">
        <v>92.25</v>
      </c>
      <c r="P289" s="203">
        <f t="shared" si="4"/>
        <v>193.72499999999999</v>
      </c>
      <c r="Q289" s="200"/>
      <c r="R289" s="200"/>
      <c r="S289" s="200"/>
      <c r="T289" s="200"/>
      <c r="U289" s="200"/>
      <c r="V289" s="200"/>
      <c r="W289" s="200"/>
      <c r="X289" s="200"/>
      <c r="Y289" s="200"/>
      <c r="Z289" s="200"/>
      <c r="AA289" s="200"/>
      <c r="AB289" s="200"/>
      <c r="AC289" s="200"/>
      <c r="AD289" s="200"/>
      <c r="AE289" s="200"/>
      <c r="AF289" s="200"/>
      <c r="AG289" s="200"/>
      <c r="AH289" s="200"/>
      <c r="AI289" s="200"/>
      <c r="AJ289" s="200"/>
      <c r="AK289" s="200"/>
      <c r="AL289" s="200"/>
      <c r="AM289" s="200"/>
      <c r="AN289" s="200"/>
      <c r="AO289" s="200"/>
      <c r="AP289" s="200"/>
      <c r="AQ289" s="200"/>
      <c r="AR289" s="200"/>
      <c r="AS289" s="200"/>
      <c r="AT289" s="200"/>
      <c r="AU289" s="200"/>
      <c r="AV289" s="200"/>
      <c r="AW289" s="200"/>
      <c r="AX289" s="200"/>
      <c r="AY289" s="200"/>
      <c r="AZ289" s="200"/>
      <c r="BA289" s="200"/>
      <c r="BB289" s="200"/>
      <c r="BC289" s="200"/>
      <c r="BD289" s="200"/>
      <c r="BE289" s="200"/>
      <c r="BF289" s="200"/>
      <c r="BG289" s="200"/>
      <c r="BH289" s="200"/>
      <c r="BI289" s="200"/>
      <c r="BJ289" s="200"/>
      <c r="BK289" s="200"/>
      <c r="BL289" s="200"/>
      <c r="BM289" s="200"/>
      <c r="BN289" s="200"/>
      <c r="BO289" s="200"/>
      <c r="BP289" s="200"/>
      <c r="BQ289" s="200"/>
      <c r="BR289" s="200"/>
      <c r="BS289" s="200"/>
      <c r="BT289" s="200"/>
      <c r="BU289" s="200"/>
      <c r="BV289" s="200"/>
      <c r="BW289" s="200"/>
      <c r="BX289" s="200"/>
      <c r="BY289" s="200"/>
      <c r="BZ289" s="200"/>
      <c r="CA289" s="200"/>
      <c r="CB289" s="200"/>
      <c r="CC289" s="200"/>
      <c r="CD289" s="200"/>
      <c r="CE289" s="200"/>
      <c r="CF289" s="200"/>
      <c r="CG289" s="200"/>
      <c r="CH289" s="200"/>
      <c r="CI289" s="200"/>
      <c r="CJ289" s="200"/>
      <c r="CK289" s="200"/>
      <c r="CL289" s="200"/>
      <c r="CM289" s="200"/>
      <c r="CN289" s="200"/>
      <c r="CO289" s="200"/>
      <c r="CP289" s="200"/>
      <c r="CQ289" s="200"/>
      <c r="CR289" s="200"/>
      <c r="CS289" s="200"/>
      <c r="CT289" s="200"/>
      <c r="CU289" s="200"/>
      <c r="CV289" s="200"/>
      <c r="CW289" s="200"/>
      <c r="CX289" s="200"/>
      <c r="CY289" s="200"/>
      <c r="CZ289" s="200"/>
      <c r="DA289" s="200"/>
      <c r="DB289" s="200"/>
      <c r="DC289" s="200"/>
      <c r="DD289" s="200"/>
      <c r="DE289" s="200"/>
      <c r="DF289" s="200"/>
      <c r="DG289" s="200"/>
      <c r="DH289" s="200"/>
      <c r="DI289" s="200"/>
      <c r="DJ289" s="200"/>
      <c r="DK289" s="200"/>
      <c r="DL289" s="200"/>
      <c r="DM289" s="200"/>
      <c r="DN289" s="200"/>
      <c r="DO289" s="200"/>
      <c r="DP289" s="200"/>
      <c r="DQ289" s="200"/>
      <c r="DR289" s="200"/>
      <c r="DS289" s="200"/>
      <c r="DT289" s="200"/>
      <c r="DU289" s="200"/>
      <c r="DV289" s="200"/>
      <c r="DW289" s="200"/>
      <c r="DX289" s="200"/>
      <c r="DY289" s="200"/>
      <c r="DZ289" s="200"/>
      <c r="EA289" s="200"/>
      <c r="EB289" s="200"/>
      <c r="EC289" s="200"/>
      <c r="ED289" s="200"/>
      <c r="EE289" s="200"/>
      <c r="EF289" s="200"/>
      <c r="EG289" s="200"/>
      <c r="EH289" s="200"/>
      <c r="EI289" s="200"/>
      <c r="EJ289" s="200"/>
      <c r="EK289" s="200"/>
      <c r="EL289" s="200"/>
      <c r="EM289" s="200"/>
      <c r="EN289" s="200"/>
      <c r="EO289" s="200"/>
      <c r="EP289" s="200"/>
      <c r="EQ289" s="200"/>
      <c r="ER289" s="200"/>
      <c r="ES289" s="200"/>
      <c r="ET289" s="200"/>
      <c r="EU289" s="200"/>
      <c r="EV289" s="200"/>
      <c r="EW289" s="200"/>
      <c r="EX289" s="200"/>
      <c r="EY289" s="200"/>
      <c r="EZ289" s="200"/>
      <c r="FA289" s="200"/>
      <c r="FB289" s="200"/>
      <c r="FC289" s="200"/>
      <c r="FD289" s="200"/>
      <c r="FE289" s="200"/>
      <c r="FF289" s="200"/>
      <c r="FG289" s="200"/>
      <c r="FH289" s="200"/>
      <c r="FI289" s="200"/>
      <c r="FJ289" s="200"/>
      <c r="FK289" s="200"/>
      <c r="FL289" s="200"/>
      <c r="FM289" s="200"/>
      <c r="FN289" s="200"/>
      <c r="FO289" s="200"/>
      <c r="FP289" s="200"/>
      <c r="FQ289" s="200"/>
      <c r="FR289" s="200"/>
      <c r="FS289" s="200"/>
      <c r="FT289" s="200"/>
      <c r="FU289" s="200"/>
      <c r="FV289" s="200"/>
      <c r="FW289" s="200"/>
      <c r="FX289" s="200"/>
      <c r="FY289" s="200"/>
      <c r="FZ289" s="200"/>
      <c r="GA289" s="200"/>
      <c r="GB289" s="200"/>
      <c r="GC289" s="200"/>
      <c r="GD289" s="200"/>
      <c r="GE289" s="200"/>
      <c r="GF289" s="200"/>
      <c r="GG289" s="200"/>
      <c r="GH289" s="200"/>
      <c r="GI289" s="200"/>
      <c r="GJ289" s="200"/>
      <c r="GK289" s="200"/>
      <c r="GL289" s="200"/>
      <c r="GM289" s="200"/>
      <c r="GN289" s="200"/>
      <c r="GO289" s="200"/>
      <c r="GP289" s="200"/>
      <c r="GQ289" s="200"/>
      <c r="GR289" s="200"/>
      <c r="GS289" s="200"/>
      <c r="GT289" s="200"/>
      <c r="GU289" s="200"/>
      <c r="GV289" s="200"/>
      <c r="GW289" s="200"/>
      <c r="GX289" s="200"/>
      <c r="GY289" s="200"/>
      <c r="GZ289" s="200"/>
      <c r="HA289" s="200"/>
      <c r="HB289" s="200"/>
      <c r="HC289" s="200"/>
      <c r="HD289" s="200"/>
      <c r="HE289" s="200"/>
      <c r="HF289" s="200"/>
      <c r="HG289" s="200"/>
      <c r="HH289" s="200"/>
      <c r="HI289" s="200"/>
      <c r="HJ289" s="200"/>
      <c r="HK289" s="200"/>
      <c r="HL289" s="200"/>
      <c r="HM289" s="200"/>
      <c r="HN289" s="200"/>
      <c r="HO289" s="200"/>
      <c r="HP289" s="200"/>
      <c r="HQ289" s="200"/>
      <c r="HR289" s="200"/>
      <c r="HS289" s="200"/>
      <c r="HT289" s="200"/>
      <c r="HU289" s="200"/>
      <c r="HV289" s="200"/>
      <c r="HW289" s="200"/>
      <c r="HX289" s="200"/>
      <c r="HY289" s="200"/>
      <c r="HZ289" s="200"/>
      <c r="IA289" s="200"/>
      <c r="IB289" s="200"/>
      <c r="IC289" s="200"/>
      <c r="ID289" s="200"/>
      <c r="IE289" s="200"/>
      <c r="IF289" s="200"/>
      <c r="IG289" s="200"/>
      <c r="IH289" s="200"/>
      <c r="II289" s="200"/>
      <c r="IJ289" s="200"/>
      <c r="IK289" s="200"/>
      <c r="IL289" s="200"/>
      <c r="IM289" s="200"/>
      <c r="IN289" s="200"/>
      <c r="IO289" s="200"/>
      <c r="IP289" s="200"/>
      <c r="IQ289" s="200"/>
      <c r="IR289" s="200"/>
      <c r="IS289" s="200"/>
      <c r="IT289" s="200"/>
      <c r="IU289" s="200"/>
      <c r="IV289" s="200"/>
      <c r="IW289" s="200"/>
      <c r="IX289" s="200"/>
      <c r="IY289" s="200"/>
      <c r="IZ289" s="200"/>
      <c r="JA289" s="200"/>
    </row>
    <row r="290" spans="1:261" x14ac:dyDescent="0.2">
      <c r="A290" s="180" t="s">
        <v>211</v>
      </c>
      <c r="B290" s="181" t="s">
        <v>152</v>
      </c>
      <c r="C290" s="181" t="s">
        <v>212</v>
      </c>
      <c r="D290" s="182" t="s">
        <v>947</v>
      </c>
      <c r="E290" s="182" t="s">
        <v>76</v>
      </c>
      <c r="F290" s="183" t="s">
        <v>8</v>
      </c>
      <c r="G290" s="182">
        <v>282717</v>
      </c>
      <c r="H290" s="182" t="s">
        <v>23</v>
      </c>
      <c r="I290" s="182" t="s">
        <v>7</v>
      </c>
      <c r="J290" s="181">
        <v>7</v>
      </c>
      <c r="K290" s="184">
        <v>6.8</v>
      </c>
      <c r="L290" s="195">
        <v>7</v>
      </c>
      <c r="M290" s="194"/>
      <c r="N290" s="200"/>
      <c r="O290" s="194">
        <v>92.25</v>
      </c>
      <c r="P290" s="203">
        <f t="shared" si="4"/>
        <v>627.29999999999995</v>
      </c>
      <c r="Q290" s="200"/>
      <c r="R290" s="200"/>
      <c r="S290" s="200"/>
      <c r="T290" s="200"/>
      <c r="U290" s="200"/>
      <c r="V290" s="200"/>
      <c r="W290" s="200"/>
      <c r="X290" s="200"/>
      <c r="Y290" s="200"/>
      <c r="Z290" s="200"/>
      <c r="AA290" s="200"/>
      <c r="AB290" s="200"/>
      <c r="AC290" s="200"/>
      <c r="AD290" s="200"/>
      <c r="AE290" s="200"/>
      <c r="AF290" s="200"/>
      <c r="AG290" s="200"/>
      <c r="AH290" s="200"/>
      <c r="AI290" s="200"/>
      <c r="AJ290" s="200"/>
      <c r="AK290" s="200"/>
      <c r="AL290" s="200"/>
      <c r="AM290" s="200"/>
      <c r="AN290" s="200"/>
      <c r="AO290" s="200"/>
      <c r="AP290" s="200"/>
      <c r="AQ290" s="200"/>
      <c r="AR290" s="200"/>
      <c r="AS290" s="200"/>
      <c r="AT290" s="200"/>
      <c r="AU290" s="200"/>
      <c r="AV290" s="200"/>
      <c r="AW290" s="200"/>
      <c r="AX290" s="200"/>
      <c r="AY290" s="200"/>
      <c r="AZ290" s="200"/>
      <c r="BA290" s="200"/>
      <c r="BB290" s="200"/>
      <c r="BC290" s="200"/>
      <c r="BD290" s="200"/>
      <c r="BE290" s="200"/>
      <c r="BF290" s="200"/>
      <c r="BG290" s="200"/>
      <c r="BH290" s="200"/>
      <c r="BI290" s="200"/>
      <c r="BJ290" s="200"/>
      <c r="BK290" s="200"/>
      <c r="BL290" s="200"/>
      <c r="BM290" s="200"/>
      <c r="BN290" s="200"/>
      <c r="BO290" s="200"/>
      <c r="BP290" s="200"/>
      <c r="BQ290" s="200"/>
      <c r="BR290" s="200"/>
      <c r="BS290" s="200"/>
      <c r="BT290" s="200"/>
      <c r="BU290" s="200"/>
      <c r="BV290" s="200"/>
      <c r="BW290" s="200"/>
      <c r="BX290" s="200"/>
      <c r="BY290" s="200"/>
      <c r="BZ290" s="200"/>
      <c r="CA290" s="200"/>
      <c r="CB290" s="200"/>
      <c r="CC290" s="200"/>
      <c r="CD290" s="200"/>
      <c r="CE290" s="200"/>
      <c r="CF290" s="200"/>
      <c r="CG290" s="200"/>
      <c r="CH290" s="200"/>
      <c r="CI290" s="200"/>
      <c r="CJ290" s="200"/>
      <c r="CK290" s="200"/>
      <c r="CL290" s="200"/>
      <c r="CM290" s="200"/>
      <c r="CN290" s="200"/>
      <c r="CO290" s="200"/>
      <c r="CP290" s="200"/>
      <c r="CQ290" s="200"/>
      <c r="CR290" s="200"/>
      <c r="CS290" s="200"/>
      <c r="CT290" s="200"/>
      <c r="CU290" s="200"/>
      <c r="CV290" s="200"/>
      <c r="CW290" s="200"/>
      <c r="CX290" s="200"/>
      <c r="CY290" s="200"/>
      <c r="CZ290" s="200"/>
      <c r="DA290" s="200"/>
      <c r="DB290" s="200"/>
      <c r="DC290" s="200"/>
      <c r="DD290" s="200"/>
      <c r="DE290" s="200"/>
      <c r="DF290" s="200"/>
      <c r="DG290" s="200"/>
      <c r="DH290" s="200"/>
      <c r="DI290" s="200"/>
      <c r="DJ290" s="200"/>
      <c r="DK290" s="200"/>
      <c r="DL290" s="200"/>
      <c r="DM290" s="200"/>
      <c r="DN290" s="200"/>
      <c r="DO290" s="200"/>
      <c r="DP290" s="200"/>
      <c r="DQ290" s="200"/>
      <c r="DR290" s="200"/>
      <c r="DS290" s="200"/>
      <c r="DT290" s="200"/>
      <c r="DU290" s="200"/>
      <c r="DV290" s="200"/>
      <c r="DW290" s="200"/>
      <c r="DX290" s="200"/>
      <c r="DY290" s="200"/>
      <c r="DZ290" s="200"/>
      <c r="EA290" s="200"/>
      <c r="EB290" s="200"/>
      <c r="EC290" s="200"/>
      <c r="ED290" s="200"/>
      <c r="EE290" s="200"/>
      <c r="EF290" s="200"/>
      <c r="EG290" s="200"/>
      <c r="EH290" s="200"/>
      <c r="EI290" s="200"/>
      <c r="EJ290" s="200"/>
      <c r="EK290" s="200"/>
      <c r="EL290" s="200"/>
      <c r="EM290" s="200"/>
      <c r="EN290" s="200"/>
      <c r="EO290" s="200"/>
      <c r="EP290" s="200"/>
      <c r="EQ290" s="200"/>
      <c r="ER290" s="200"/>
      <c r="ES290" s="200"/>
      <c r="ET290" s="200"/>
      <c r="EU290" s="200"/>
      <c r="EV290" s="200"/>
      <c r="EW290" s="200"/>
      <c r="EX290" s="200"/>
      <c r="EY290" s="200"/>
      <c r="EZ290" s="200"/>
      <c r="FA290" s="200"/>
      <c r="FB290" s="200"/>
      <c r="FC290" s="200"/>
      <c r="FD290" s="200"/>
      <c r="FE290" s="200"/>
      <c r="FF290" s="200"/>
      <c r="FG290" s="200"/>
      <c r="FH290" s="200"/>
      <c r="FI290" s="200"/>
      <c r="FJ290" s="200"/>
      <c r="FK290" s="200"/>
      <c r="FL290" s="200"/>
      <c r="FM290" s="200"/>
      <c r="FN290" s="200"/>
      <c r="FO290" s="200"/>
      <c r="FP290" s="200"/>
      <c r="FQ290" s="200"/>
      <c r="FR290" s="200"/>
      <c r="FS290" s="200"/>
      <c r="FT290" s="200"/>
      <c r="FU290" s="200"/>
      <c r="FV290" s="200"/>
      <c r="FW290" s="200"/>
      <c r="FX290" s="200"/>
      <c r="FY290" s="200"/>
      <c r="FZ290" s="200"/>
      <c r="GA290" s="200"/>
      <c r="GB290" s="200"/>
      <c r="GC290" s="200"/>
      <c r="GD290" s="200"/>
      <c r="GE290" s="200"/>
      <c r="GF290" s="200"/>
      <c r="GG290" s="200"/>
      <c r="GH290" s="200"/>
      <c r="GI290" s="200"/>
      <c r="GJ290" s="200"/>
      <c r="GK290" s="200"/>
      <c r="GL290" s="200"/>
      <c r="GM290" s="200"/>
      <c r="GN290" s="200"/>
      <c r="GO290" s="200"/>
      <c r="GP290" s="200"/>
      <c r="GQ290" s="200"/>
      <c r="GR290" s="200"/>
      <c r="GS290" s="200"/>
      <c r="GT290" s="200"/>
      <c r="GU290" s="200"/>
      <c r="GV290" s="200"/>
      <c r="GW290" s="200"/>
      <c r="GX290" s="200"/>
      <c r="GY290" s="200"/>
      <c r="GZ290" s="200"/>
      <c r="HA290" s="200"/>
      <c r="HB290" s="200"/>
      <c r="HC290" s="200"/>
      <c r="HD290" s="200"/>
      <c r="HE290" s="200"/>
      <c r="HF290" s="200"/>
      <c r="HG290" s="200"/>
      <c r="HH290" s="200"/>
      <c r="HI290" s="200"/>
      <c r="HJ290" s="200"/>
      <c r="HK290" s="200"/>
      <c r="HL290" s="200"/>
      <c r="HM290" s="200"/>
      <c r="HN290" s="200"/>
      <c r="HO290" s="200"/>
      <c r="HP290" s="200"/>
      <c r="HQ290" s="200"/>
      <c r="HR290" s="200"/>
      <c r="HS290" s="200"/>
      <c r="HT290" s="200"/>
      <c r="HU290" s="200"/>
      <c r="HV290" s="200"/>
      <c r="HW290" s="200"/>
      <c r="HX290" s="200"/>
      <c r="HY290" s="200"/>
      <c r="HZ290" s="200"/>
      <c r="IA290" s="200"/>
      <c r="IB290" s="200"/>
      <c r="IC290" s="200"/>
      <c r="ID290" s="200"/>
      <c r="IE290" s="200"/>
      <c r="IF290" s="200"/>
      <c r="IG290" s="200"/>
      <c r="IH290" s="200"/>
      <c r="II290" s="200"/>
      <c r="IJ290" s="200"/>
      <c r="IK290" s="200"/>
      <c r="IL290" s="200"/>
      <c r="IM290" s="200"/>
      <c r="IN290" s="200"/>
      <c r="IO290" s="200"/>
      <c r="IP290" s="200"/>
      <c r="IQ290" s="200"/>
      <c r="IR290" s="200"/>
      <c r="IS290" s="200"/>
      <c r="IT290" s="200"/>
      <c r="IU290" s="200"/>
      <c r="IV290" s="200"/>
      <c r="IW290" s="200"/>
      <c r="IX290" s="200"/>
      <c r="IY290" s="200"/>
      <c r="IZ290" s="200"/>
      <c r="JA290" s="200"/>
    </row>
    <row r="291" spans="1:261" x14ac:dyDescent="0.2">
      <c r="A291" s="180" t="s">
        <v>211</v>
      </c>
      <c r="B291" s="181" t="s">
        <v>152</v>
      </c>
      <c r="C291" s="181" t="s">
        <v>212</v>
      </c>
      <c r="D291" s="182" t="s">
        <v>947</v>
      </c>
      <c r="E291" s="182" t="s">
        <v>76</v>
      </c>
      <c r="F291" s="183" t="s">
        <v>8</v>
      </c>
      <c r="G291" s="182" t="s">
        <v>41</v>
      </c>
      <c r="H291" s="182" t="s">
        <v>23</v>
      </c>
      <c r="I291" s="182" t="s">
        <v>7</v>
      </c>
      <c r="J291" s="181">
        <v>2</v>
      </c>
      <c r="K291" s="184">
        <v>1.9</v>
      </c>
      <c r="L291" s="195"/>
      <c r="M291" s="194"/>
      <c r="N291" s="200"/>
      <c r="O291" s="194">
        <v>92.25</v>
      </c>
      <c r="P291" s="203">
        <f t="shared" si="4"/>
        <v>175.27500000000001</v>
      </c>
      <c r="Q291" s="200"/>
      <c r="R291" s="200"/>
      <c r="S291" s="200"/>
      <c r="T291" s="200"/>
      <c r="U291" s="200"/>
      <c r="V291" s="200"/>
      <c r="W291" s="200"/>
      <c r="X291" s="200"/>
      <c r="Y291" s="200"/>
      <c r="Z291" s="200"/>
      <c r="AA291" s="200"/>
      <c r="AB291" s="200"/>
      <c r="AC291" s="200"/>
      <c r="AD291" s="200"/>
      <c r="AE291" s="200"/>
      <c r="AF291" s="200"/>
      <c r="AG291" s="200"/>
      <c r="AH291" s="200"/>
      <c r="AI291" s="200"/>
      <c r="AJ291" s="200"/>
      <c r="AK291" s="200"/>
      <c r="AL291" s="200"/>
      <c r="AM291" s="200"/>
      <c r="AN291" s="200"/>
      <c r="AO291" s="200"/>
      <c r="AP291" s="200"/>
      <c r="AQ291" s="200"/>
      <c r="AR291" s="200"/>
      <c r="AS291" s="200"/>
      <c r="AT291" s="200"/>
      <c r="AU291" s="200"/>
      <c r="AV291" s="200"/>
      <c r="AW291" s="200"/>
      <c r="AX291" s="200"/>
      <c r="AY291" s="200"/>
      <c r="AZ291" s="200"/>
      <c r="BA291" s="200"/>
      <c r="BB291" s="200"/>
      <c r="BC291" s="200"/>
      <c r="BD291" s="200"/>
      <c r="BE291" s="200"/>
      <c r="BF291" s="200"/>
      <c r="BG291" s="200"/>
      <c r="BH291" s="200"/>
      <c r="BI291" s="200"/>
      <c r="BJ291" s="200"/>
      <c r="BK291" s="200"/>
      <c r="BL291" s="200"/>
      <c r="BM291" s="200"/>
      <c r="BN291" s="200"/>
      <c r="BO291" s="200"/>
      <c r="BP291" s="200"/>
      <c r="BQ291" s="200"/>
      <c r="BR291" s="200"/>
      <c r="BS291" s="200"/>
      <c r="BT291" s="200"/>
      <c r="BU291" s="200"/>
      <c r="BV291" s="200"/>
      <c r="BW291" s="200"/>
      <c r="BX291" s="200"/>
      <c r="BY291" s="200"/>
      <c r="BZ291" s="200"/>
      <c r="CA291" s="200"/>
      <c r="CB291" s="200"/>
      <c r="CC291" s="200"/>
      <c r="CD291" s="200"/>
      <c r="CE291" s="200"/>
      <c r="CF291" s="200"/>
      <c r="CG291" s="200"/>
      <c r="CH291" s="200"/>
      <c r="CI291" s="200"/>
      <c r="CJ291" s="200"/>
      <c r="CK291" s="200"/>
      <c r="CL291" s="200"/>
      <c r="CM291" s="200"/>
      <c r="CN291" s="200"/>
      <c r="CO291" s="200"/>
      <c r="CP291" s="200"/>
      <c r="CQ291" s="200"/>
      <c r="CR291" s="200"/>
      <c r="CS291" s="200"/>
      <c r="CT291" s="200"/>
      <c r="CU291" s="200"/>
      <c r="CV291" s="200"/>
      <c r="CW291" s="200"/>
      <c r="CX291" s="200"/>
      <c r="CY291" s="200"/>
      <c r="CZ291" s="200"/>
      <c r="DA291" s="200"/>
      <c r="DB291" s="200"/>
      <c r="DC291" s="200"/>
      <c r="DD291" s="200"/>
      <c r="DE291" s="200"/>
      <c r="DF291" s="200"/>
      <c r="DG291" s="200"/>
      <c r="DH291" s="200"/>
      <c r="DI291" s="200"/>
      <c r="DJ291" s="200"/>
      <c r="DK291" s="200"/>
      <c r="DL291" s="200"/>
      <c r="DM291" s="200"/>
      <c r="DN291" s="200"/>
      <c r="DO291" s="200"/>
      <c r="DP291" s="200"/>
      <c r="DQ291" s="200"/>
      <c r="DR291" s="200"/>
      <c r="DS291" s="200"/>
      <c r="DT291" s="200"/>
      <c r="DU291" s="200"/>
      <c r="DV291" s="200"/>
      <c r="DW291" s="200"/>
      <c r="DX291" s="200"/>
      <c r="DY291" s="200"/>
      <c r="DZ291" s="200"/>
      <c r="EA291" s="200"/>
      <c r="EB291" s="200"/>
      <c r="EC291" s="200"/>
      <c r="ED291" s="200"/>
      <c r="EE291" s="200"/>
      <c r="EF291" s="200"/>
      <c r="EG291" s="200"/>
      <c r="EH291" s="200"/>
      <c r="EI291" s="200"/>
      <c r="EJ291" s="200"/>
      <c r="EK291" s="200"/>
      <c r="EL291" s="200"/>
      <c r="EM291" s="200"/>
      <c r="EN291" s="200"/>
      <c r="EO291" s="200"/>
      <c r="EP291" s="200"/>
      <c r="EQ291" s="200"/>
      <c r="ER291" s="200"/>
      <c r="ES291" s="200"/>
      <c r="ET291" s="200"/>
      <c r="EU291" s="200"/>
      <c r="EV291" s="200"/>
      <c r="EW291" s="200"/>
      <c r="EX291" s="200"/>
      <c r="EY291" s="200"/>
      <c r="EZ291" s="200"/>
      <c r="FA291" s="200"/>
      <c r="FB291" s="200"/>
      <c r="FC291" s="200"/>
      <c r="FD291" s="200"/>
      <c r="FE291" s="200"/>
      <c r="FF291" s="200"/>
      <c r="FG291" s="200"/>
      <c r="FH291" s="200"/>
      <c r="FI291" s="200"/>
      <c r="FJ291" s="200"/>
      <c r="FK291" s="200"/>
      <c r="FL291" s="200"/>
      <c r="FM291" s="200"/>
      <c r="FN291" s="200"/>
      <c r="FO291" s="200"/>
      <c r="FP291" s="200"/>
      <c r="FQ291" s="200"/>
      <c r="FR291" s="200"/>
      <c r="FS291" s="200"/>
      <c r="FT291" s="200"/>
      <c r="FU291" s="200"/>
      <c r="FV291" s="200"/>
      <c r="FW291" s="200"/>
      <c r="FX291" s="200"/>
      <c r="FY291" s="200"/>
      <c r="FZ291" s="200"/>
      <c r="GA291" s="200"/>
      <c r="GB291" s="200"/>
      <c r="GC291" s="200"/>
      <c r="GD291" s="200"/>
      <c r="GE291" s="200"/>
      <c r="GF291" s="200"/>
      <c r="GG291" s="200"/>
      <c r="GH291" s="200"/>
      <c r="GI291" s="200"/>
      <c r="GJ291" s="200"/>
      <c r="GK291" s="200"/>
      <c r="GL291" s="200"/>
      <c r="GM291" s="200"/>
      <c r="GN291" s="200"/>
      <c r="GO291" s="200"/>
      <c r="GP291" s="200"/>
      <c r="GQ291" s="200"/>
      <c r="GR291" s="200"/>
      <c r="GS291" s="200"/>
      <c r="GT291" s="200"/>
      <c r="GU291" s="200"/>
      <c r="GV291" s="200"/>
      <c r="GW291" s="200"/>
      <c r="GX291" s="200"/>
      <c r="GY291" s="200"/>
      <c r="GZ291" s="200"/>
      <c r="HA291" s="200"/>
      <c r="HB291" s="200"/>
      <c r="HC291" s="200"/>
      <c r="HD291" s="200"/>
      <c r="HE291" s="200"/>
      <c r="HF291" s="200"/>
      <c r="HG291" s="200"/>
      <c r="HH291" s="200"/>
      <c r="HI291" s="200"/>
      <c r="HJ291" s="200"/>
      <c r="HK291" s="200"/>
      <c r="HL291" s="200"/>
      <c r="HM291" s="200"/>
      <c r="HN291" s="200"/>
      <c r="HO291" s="200"/>
      <c r="HP291" s="200"/>
      <c r="HQ291" s="200"/>
      <c r="HR291" s="200"/>
      <c r="HS291" s="200"/>
      <c r="HT291" s="200"/>
      <c r="HU291" s="200"/>
      <c r="HV291" s="200"/>
      <c r="HW291" s="200"/>
      <c r="HX291" s="200"/>
      <c r="HY291" s="200"/>
      <c r="HZ291" s="200"/>
      <c r="IA291" s="200"/>
      <c r="IB291" s="200"/>
      <c r="IC291" s="200"/>
      <c r="ID291" s="200"/>
      <c r="IE291" s="200"/>
      <c r="IF291" s="200"/>
      <c r="IG291" s="200"/>
      <c r="IH291" s="200"/>
      <c r="II291" s="200"/>
      <c r="IJ291" s="200"/>
      <c r="IK291" s="200"/>
      <c r="IL291" s="200"/>
      <c r="IM291" s="200"/>
      <c r="IN291" s="200"/>
      <c r="IO291" s="200"/>
      <c r="IP291" s="200"/>
      <c r="IQ291" s="200"/>
      <c r="IR291" s="200"/>
      <c r="IS291" s="200"/>
      <c r="IT291" s="200"/>
      <c r="IU291" s="200"/>
      <c r="IV291" s="200"/>
      <c r="IW291" s="200"/>
      <c r="IX291" s="200"/>
      <c r="IY291" s="200"/>
      <c r="IZ291" s="200"/>
      <c r="JA291" s="200"/>
    </row>
    <row r="292" spans="1:261" x14ac:dyDescent="0.2">
      <c r="A292" s="180" t="s">
        <v>211</v>
      </c>
      <c r="B292" s="181" t="s">
        <v>152</v>
      </c>
      <c r="C292" s="181" t="s">
        <v>212</v>
      </c>
      <c r="D292" s="182" t="s">
        <v>947</v>
      </c>
      <c r="E292" s="182" t="s">
        <v>76</v>
      </c>
      <c r="F292" s="183" t="s">
        <v>8</v>
      </c>
      <c r="G292" s="182">
        <v>286193</v>
      </c>
      <c r="H292" s="182" t="s">
        <v>23</v>
      </c>
      <c r="I292" s="182" t="s">
        <v>7</v>
      </c>
      <c r="J292" s="181">
        <v>9</v>
      </c>
      <c r="K292" s="184">
        <v>6.4</v>
      </c>
      <c r="L292" s="195"/>
      <c r="M292" s="194"/>
      <c r="N292" s="200"/>
      <c r="O292" s="194">
        <v>92.25</v>
      </c>
      <c r="P292" s="203">
        <f t="shared" si="4"/>
        <v>590.4</v>
      </c>
      <c r="Q292" s="200"/>
      <c r="R292" s="200"/>
      <c r="S292" s="200"/>
      <c r="T292" s="200"/>
      <c r="U292" s="200"/>
      <c r="V292" s="200"/>
      <c r="W292" s="200"/>
      <c r="X292" s="200"/>
      <c r="Y292" s="200"/>
      <c r="Z292" s="200"/>
      <c r="AA292" s="200"/>
      <c r="AB292" s="200"/>
      <c r="AC292" s="200"/>
      <c r="AD292" s="200"/>
      <c r="AE292" s="200"/>
      <c r="AF292" s="200"/>
      <c r="AG292" s="200"/>
      <c r="AH292" s="200"/>
      <c r="AI292" s="200"/>
      <c r="AJ292" s="200"/>
      <c r="AK292" s="200"/>
      <c r="AL292" s="200"/>
      <c r="AM292" s="200"/>
      <c r="AN292" s="200"/>
      <c r="AO292" s="200"/>
      <c r="AP292" s="200"/>
      <c r="AQ292" s="200"/>
      <c r="AR292" s="200"/>
      <c r="AS292" s="200"/>
      <c r="AT292" s="200"/>
      <c r="AU292" s="200"/>
      <c r="AV292" s="200"/>
      <c r="AW292" s="200"/>
      <c r="AX292" s="200"/>
      <c r="AY292" s="200"/>
      <c r="AZ292" s="200"/>
      <c r="BA292" s="200"/>
      <c r="BB292" s="200"/>
      <c r="BC292" s="200"/>
      <c r="BD292" s="200"/>
      <c r="BE292" s="200"/>
      <c r="BF292" s="200"/>
      <c r="BG292" s="200"/>
      <c r="BH292" s="200"/>
      <c r="BI292" s="200"/>
      <c r="BJ292" s="200"/>
      <c r="BK292" s="200"/>
      <c r="BL292" s="200"/>
      <c r="BM292" s="200"/>
      <c r="BN292" s="200"/>
      <c r="BO292" s="200"/>
      <c r="BP292" s="200"/>
      <c r="BQ292" s="200"/>
      <c r="BR292" s="200"/>
      <c r="BS292" s="200"/>
      <c r="BT292" s="200"/>
      <c r="BU292" s="200"/>
      <c r="BV292" s="200"/>
      <c r="BW292" s="200"/>
      <c r="BX292" s="200"/>
      <c r="BY292" s="200"/>
      <c r="BZ292" s="200"/>
      <c r="CA292" s="200"/>
      <c r="CB292" s="200"/>
      <c r="CC292" s="200"/>
      <c r="CD292" s="200"/>
      <c r="CE292" s="200"/>
      <c r="CF292" s="200"/>
      <c r="CG292" s="200"/>
      <c r="CH292" s="200"/>
      <c r="CI292" s="200"/>
      <c r="CJ292" s="200"/>
      <c r="CK292" s="200"/>
      <c r="CL292" s="200"/>
      <c r="CM292" s="200"/>
      <c r="CN292" s="200"/>
      <c r="CO292" s="200"/>
      <c r="CP292" s="200"/>
      <c r="CQ292" s="200"/>
      <c r="CR292" s="200"/>
      <c r="CS292" s="200"/>
      <c r="CT292" s="200"/>
      <c r="CU292" s="200"/>
      <c r="CV292" s="200"/>
      <c r="CW292" s="200"/>
      <c r="CX292" s="200"/>
      <c r="CY292" s="200"/>
      <c r="CZ292" s="200"/>
      <c r="DA292" s="200"/>
      <c r="DB292" s="200"/>
      <c r="DC292" s="200"/>
      <c r="DD292" s="200"/>
      <c r="DE292" s="200"/>
      <c r="DF292" s="200"/>
      <c r="DG292" s="200"/>
      <c r="DH292" s="200"/>
      <c r="DI292" s="200"/>
      <c r="DJ292" s="200"/>
      <c r="DK292" s="200"/>
      <c r="DL292" s="200"/>
      <c r="DM292" s="200"/>
      <c r="DN292" s="200"/>
      <c r="DO292" s="200"/>
      <c r="DP292" s="200"/>
      <c r="DQ292" s="200"/>
      <c r="DR292" s="200"/>
      <c r="DS292" s="200"/>
      <c r="DT292" s="200"/>
      <c r="DU292" s="200"/>
      <c r="DV292" s="200"/>
      <c r="DW292" s="200"/>
      <c r="DX292" s="200"/>
      <c r="DY292" s="200"/>
      <c r="DZ292" s="200"/>
      <c r="EA292" s="200"/>
      <c r="EB292" s="200"/>
      <c r="EC292" s="200"/>
      <c r="ED292" s="200"/>
      <c r="EE292" s="200"/>
      <c r="EF292" s="200"/>
      <c r="EG292" s="200"/>
      <c r="EH292" s="200"/>
      <c r="EI292" s="200"/>
      <c r="EJ292" s="200"/>
      <c r="EK292" s="200"/>
      <c r="EL292" s="200"/>
      <c r="EM292" s="200"/>
      <c r="EN292" s="200"/>
      <c r="EO292" s="200"/>
      <c r="EP292" s="200"/>
      <c r="EQ292" s="200"/>
      <c r="ER292" s="200"/>
      <c r="ES292" s="200"/>
      <c r="ET292" s="200"/>
      <c r="EU292" s="200"/>
      <c r="EV292" s="200"/>
      <c r="EW292" s="200"/>
      <c r="EX292" s="200"/>
      <c r="EY292" s="200"/>
      <c r="EZ292" s="200"/>
      <c r="FA292" s="200"/>
      <c r="FB292" s="200"/>
      <c r="FC292" s="200"/>
      <c r="FD292" s="200"/>
      <c r="FE292" s="200"/>
      <c r="FF292" s="200"/>
      <c r="FG292" s="200"/>
      <c r="FH292" s="200"/>
      <c r="FI292" s="200"/>
      <c r="FJ292" s="200"/>
      <c r="FK292" s="200"/>
      <c r="FL292" s="200"/>
      <c r="FM292" s="200"/>
      <c r="FN292" s="200"/>
      <c r="FO292" s="200"/>
      <c r="FP292" s="200"/>
      <c r="FQ292" s="200"/>
      <c r="FR292" s="200"/>
      <c r="FS292" s="200"/>
      <c r="FT292" s="200"/>
      <c r="FU292" s="200"/>
      <c r="FV292" s="200"/>
      <c r="FW292" s="200"/>
      <c r="FX292" s="200"/>
      <c r="FY292" s="200"/>
      <c r="FZ292" s="200"/>
      <c r="GA292" s="200"/>
      <c r="GB292" s="200"/>
      <c r="GC292" s="200"/>
      <c r="GD292" s="200"/>
      <c r="GE292" s="200"/>
      <c r="GF292" s="200"/>
      <c r="GG292" s="200"/>
      <c r="GH292" s="200"/>
      <c r="GI292" s="200"/>
      <c r="GJ292" s="200"/>
      <c r="GK292" s="200"/>
      <c r="GL292" s="200"/>
      <c r="GM292" s="200"/>
      <c r="GN292" s="200"/>
      <c r="GO292" s="200"/>
      <c r="GP292" s="200"/>
      <c r="GQ292" s="200"/>
      <c r="GR292" s="200"/>
      <c r="GS292" s="200"/>
      <c r="GT292" s="200"/>
      <c r="GU292" s="200"/>
      <c r="GV292" s="200"/>
      <c r="GW292" s="200"/>
      <c r="GX292" s="200"/>
      <c r="GY292" s="200"/>
      <c r="GZ292" s="200"/>
      <c r="HA292" s="200"/>
      <c r="HB292" s="200"/>
      <c r="HC292" s="200"/>
      <c r="HD292" s="200"/>
      <c r="HE292" s="200"/>
      <c r="HF292" s="200"/>
      <c r="HG292" s="200"/>
      <c r="HH292" s="200"/>
      <c r="HI292" s="200"/>
      <c r="HJ292" s="200"/>
      <c r="HK292" s="200"/>
      <c r="HL292" s="200"/>
      <c r="HM292" s="200"/>
      <c r="HN292" s="200"/>
      <c r="HO292" s="200"/>
      <c r="HP292" s="200"/>
      <c r="HQ292" s="200"/>
      <c r="HR292" s="200"/>
      <c r="HS292" s="200"/>
      <c r="HT292" s="200"/>
      <c r="HU292" s="200"/>
      <c r="HV292" s="200"/>
      <c r="HW292" s="200"/>
      <c r="HX292" s="200"/>
      <c r="HY292" s="200"/>
      <c r="HZ292" s="200"/>
      <c r="IA292" s="200"/>
      <c r="IB292" s="200"/>
      <c r="IC292" s="200"/>
      <c r="ID292" s="200"/>
      <c r="IE292" s="200"/>
      <c r="IF292" s="200"/>
      <c r="IG292" s="200"/>
      <c r="IH292" s="200"/>
      <c r="II292" s="200"/>
      <c r="IJ292" s="200"/>
      <c r="IK292" s="200"/>
      <c r="IL292" s="200"/>
      <c r="IM292" s="200"/>
      <c r="IN292" s="200"/>
      <c r="IO292" s="200"/>
      <c r="IP292" s="200"/>
      <c r="IQ292" s="200"/>
      <c r="IR292" s="200"/>
      <c r="IS292" s="200"/>
      <c r="IT292" s="200"/>
      <c r="IU292" s="200"/>
      <c r="IV292" s="200"/>
      <c r="IW292" s="200"/>
      <c r="IX292" s="200"/>
      <c r="IY292" s="200"/>
      <c r="IZ292" s="200"/>
      <c r="JA292" s="200"/>
    </row>
    <row r="293" spans="1:261" x14ac:dyDescent="0.2">
      <c r="A293" s="180" t="s">
        <v>948</v>
      </c>
      <c r="B293" s="181" t="s">
        <v>152</v>
      </c>
      <c r="C293" s="181" t="s">
        <v>949</v>
      </c>
      <c r="D293" s="182" t="s">
        <v>950</v>
      </c>
      <c r="E293" s="182"/>
      <c r="F293" s="183" t="s">
        <v>8</v>
      </c>
      <c r="G293" s="182">
        <v>282717</v>
      </c>
      <c r="H293" s="182" t="s">
        <v>23</v>
      </c>
      <c r="I293" s="182" t="s">
        <v>7</v>
      </c>
      <c r="J293" s="181">
        <v>11</v>
      </c>
      <c r="K293" s="184">
        <v>11.8</v>
      </c>
      <c r="L293" s="195"/>
      <c r="M293" s="194"/>
      <c r="N293" s="200"/>
      <c r="O293" s="194">
        <v>92.25</v>
      </c>
      <c r="P293" s="203">
        <f t="shared" si="4"/>
        <v>1088.55</v>
      </c>
      <c r="Q293" s="200"/>
      <c r="R293" s="200"/>
      <c r="S293" s="200"/>
      <c r="T293" s="200"/>
      <c r="U293" s="200"/>
      <c r="V293" s="200"/>
      <c r="W293" s="200"/>
      <c r="X293" s="200"/>
      <c r="Y293" s="200"/>
      <c r="Z293" s="200"/>
      <c r="AA293" s="200"/>
      <c r="AB293" s="200"/>
      <c r="AC293" s="200"/>
      <c r="AD293" s="200"/>
      <c r="AE293" s="200"/>
      <c r="AF293" s="200"/>
      <c r="AG293" s="200"/>
      <c r="AH293" s="200"/>
      <c r="AI293" s="200"/>
      <c r="AJ293" s="200"/>
      <c r="AK293" s="200"/>
      <c r="AL293" s="200"/>
      <c r="AM293" s="200"/>
      <c r="AN293" s="200"/>
      <c r="AO293" s="200"/>
      <c r="AP293" s="200"/>
      <c r="AQ293" s="200"/>
      <c r="AR293" s="200"/>
      <c r="AS293" s="200"/>
      <c r="AT293" s="200"/>
      <c r="AU293" s="200"/>
      <c r="AV293" s="200"/>
      <c r="AW293" s="200"/>
      <c r="AX293" s="200"/>
      <c r="AY293" s="200"/>
      <c r="AZ293" s="200"/>
      <c r="BA293" s="200"/>
      <c r="BB293" s="200"/>
      <c r="BC293" s="200"/>
      <c r="BD293" s="200"/>
      <c r="BE293" s="200"/>
      <c r="BF293" s="200"/>
      <c r="BG293" s="200"/>
      <c r="BH293" s="200"/>
      <c r="BI293" s="200"/>
      <c r="BJ293" s="200"/>
      <c r="BK293" s="200"/>
      <c r="BL293" s="200"/>
      <c r="BM293" s="200"/>
      <c r="BN293" s="200"/>
      <c r="BO293" s="200"/>
      <c r="BP293" s="200"/>
      <c r="BQ293" s="200"/>
      <c r="BR293" s="200"/>
      <c r="BS293" s="200"/>
      <c r="BT293" s="200"/>
      <c r="BU293" s="200"/>
      <c r="BV293" s="200"/>
      <c r="BW293" s="200"/>
      <c r="BX293" s="200"/>
      <c r="BY293" s="200"/>
      <c r="BZ293" s="200"/>
      <c r="CA293" s="200"/>
      <c r="CB293" s="200"/>
      <c r="CC293" s="200"/>
      <c r="CD293" s="200"/>
      <c r="CE293" s="200"/>
      <c r="CF293" s="200"/>
      <c r="CG293" s="200"/>
      <c r="CH293" s="200"/>
      <c r="CI293" s="200"/>
      <c r="CJ293" s="200"/>
      <c r="CK293" s="200"/>
      <c r="CL293" s="200"/>
      <c r="CM293" s="200"/>
      <c r="CN293" s="200"/>
      <c r="CO293" s="200"/>
      <c r="CP293" s="200"/>
      <c r="CQ293" s="200"/>
      <c r="CR293" s="200"/>
      <c r="CS293" s="200"/>
      <c r="CT293" s="200"/>
      <c r="CU293" s="200"/>
      <c r="CV293" s="200"/>
      <c r="CW293" s="200"/>
      <c r="CX293" s="200"/>
      <c r="CY293" s="200"/>
      <c r="CZ293" s="200"/>
      <c r="DA293" s="200"/>
      <c r="DB293" s="200"/>
      <c r="DC293" s="200"/>
      <c r="DD293" s="200"/>
      <c r="DE293" s="200"/>
      <c r="DF293" s="200"/>
      <c r="DG293" s="200"/>
      <c r="DH293" s="200"/>
      <c r="DI293" s="200"/>
      <c r="DJ293" s="200"/>
      <c r="DK293" s="200"/>
      <c r="DL293" s="200"/>
      <c r="DM293" s="200"/>
      <c r="DN293" s="200"/>
      <c r="DO293" s="200"/>
      <c r="DP293" s="200"/>
      <c r="DQ293" s="200"/>
      <c r="DR293" s="200"/>
      <c r="DS293" s="200"/>
      <c r="DT293" s="200"/>
      <c r="DU293" s="200"/>
      <c r="DV293" s="200"/>
      <c r="DW293" s="200"/>
      <c r="DX293" s="200"/>
      <c r="DY293" s="200"/>
      <c r="DZ293" s="200"/>
      <c r="EA293" s="200"/>
      <c r="EB293" s="200"/>
      <c r="EC293" s="200"/>
      <c r="ED293" s="200"/>
      <c r="EE293" s="200"/>
      <c r="EF293" s="200"/>
      <c r="EG293" s="200"/>
      <c r="EH293" s="200"/>
      <c r="EI293" s="200"/>
      <c r="EJ293" s="200"/>
      <c r="EK293" s="200"/>
      <c r="EL293" s="200"/>
      <c r="EM293" s="200"/>
      <c r="EN293" s="200"/>
      <c r="EO293" s="200"/>
      <c r="EP293" s="200"/>
      <c r="EQ293" s="200"/>
      <c r="ER293" s="200"/>
      <c r="ES293" s="200"/>
      <c r="ET293" s="200"/>
      <c r="EU293" s="200"/>
      <c r="EV293" s="200"/>
      <c r="EW293" s="200"/>
      <c r="EX293" s="200"/>
      <c r="EY293" s="200"/>
      <c r="EZ293" s="200"/>
      <c r="FA293" s="200"/>
      <c r="FB293" s="200"/>
      <c r="FC293" s="200"/>
      <c r="FD293" s="200"/>
      <c r="FE293" s="200"/>
      <c r="FF293" s="200"/>
      <c r="FG293" s="200"/>
      <c r="FH293" s="200"/>
      <c r="FI293" s="200"/>
      <c r="FJ293" s="200"/>
      <c r="FK293" s="200"/>
      <c r="FL293" s="200"/>
      <c r="FM293" s="200"/>
      <c r="FN293" s="200"/>
      <c r="FO293" s="200"/>
      <c r="FP293" s="200"/>
      <c r="FQ293" s="200"/>
      <c r="FR293" s="200"/>
      <c r="FS293" s="200"/>
      <c r="FT293" s="200"/>
      <c r="FU293" s="200"/>
      <c r="FV293" s="200"/>
      <c r="FW293" s="200"/>
      <c r="FX293" s="200"/>
      <c r="FY293" s="200"/>
      <c r="FZ293" s="200"/>
      <c r="GA293" s="200"/>
      <c r="GB293" s="200"/>
      <c r="GC293" s="200"/>
      <c r="GD293" s="200"/>
      <c r="GE293" s="200"/>
      <c r="GF293" s="200"/>
      <c r="GG293" s="200"/>
      <c r="GH293" s="200"/>
      <c r="GI293" s="200"/>
      <c r="GJ293" s="200"/>
      <c r="GK293" s="200"/>
      <c r="GL293" s="200"/>
      <c r="GM293" s="200"/>
      <c r="GN293" s="200"/>
      <c r="GO293" s="200"/>
      <c r="GP293" s="200"/>
      <c r="GQ293" s="200"/>
      <c r="GR293" s="200"/>
      <c r="GS293" s="200"/>
      <c r="GT293" s="200"/>
      <c r="GU293" s="200"/>
      <c r="GV293" s="200"/>
      <c r="GW293" s="200"/>
      <c r="GX293" s="200"/>
      <c r="GY293" s="200"/>
      <c r="GZ293" s="200"/>
      <c r="HA293" s="200"/>
      <c r="HB293" s="200"/>
      <c r="HC293" s="200"/>
      <c r="HD293" s="200"/>
      <c r="HE293" s="200"/>
      <c r="HF293" s="200"/>
      <c r="HG293" s="200"/>
      <c r="HH293" s="200"/>
      <c r="HI293" s="200"/>
      <c r="HJ293" s="200"/>
      <c r="HK293" s="200"/>
      <c r="HL293" s="200"/>
      <c r="HM293" s="200"/>
      <c r="HN293" s="200"/>
      <c r="HO293" s="200"/>
      <c r="HP293" s="200"/>
      <c r="HQ293" s="200"/>
      <c r="HR293" s="200"/>
      <c r="HS293" s="200"/>
      <c r="HT293" s="200"/>
      <c r="HU293" s="200"/>
      <c r="HV293" s="200"/>
      <c r="HW293" s="200"/>
      <c r="HX293" s="200"/>
      <c r="HY293" s="200"/>
      <c r="HZ293" s="200"/>
      <c r="IA293" s="200"/>
      <c r="IB293" s="200"/>
      <c r="IC293" s="200"/>
      <c r="ID293" s="200"/>
      <c r="IE293" s="200"/>
      <c r="IF293" s="200"/>
      <c r="IG293" s="200"/>
      <c r="IH293" s="200"/>
      <c r="II293" s="200"/>
      <c r="IJ293" s="200"/>
      <c r="IK293" s="200"/>
      <c r="IL293" s="200"/>
      <c r="IM293" s="200"/>
      <c r="IN293" s="200"/>
      <c r="IO293" s="200"/>
      <c r="IP293" s="200"/>
      <c r="IQ293" s="200"/>
      <c r="IR293" s="200"/>
      <c r="IS293" s="200"/>
      <c r="IT293" s="200"/>
      <c r="IU293" s="200"/>
      <c r="IV293" s="200"/>
      <c r="IW293" s="200"/>
      <c r="IX293" s="200"/>
      <c r="IY293" s="200"/>
      <c r="IZ293" s="200"/>
      <c r="JA293" s="200"/>
    </row>
    <row r="294" spans="1:261" x14ac:dyDescent="0.2">
      <c r="A294" s="180" t="s">
        <v>953</v>
      </c>
      <c r="B294" s="181" t="s">
        <v>152</v>
      </c>
      <c r="C294" s="181" t="s">
        <v>315</v>
      </c>
      <c r="D294" s="181"/>
      <c r="E294" s="182">
        <v>402</v>
      </c>
      <c r="F294" s="183" t="s">
        <v>8</v>
      </c>
      <c r="G294" s="182" t="s">
        <v>954</v>
      </c>
      <c r="H294" s="182" t="s">
        <v>932</v>
      </c>
      <c r="I294" s="182" t="s">
        <v>7</v>
      </c>
      <c r="J294" s="181">
        <v>3</v>
      </c>
      <c r="K294" s="184">
        <v>1.49</v>
      </c>
      <c r="L294" s="195">
        <v>1</v>
      </c>
      <c r="M294" s="194">
        <v>1.05</v>
      </c>
      <c r="N294" s="200"/>
      <c r="O294" s="194">
        <v>92.25</v>
      </c>
      <c r="P294" s="203">
        <f t="shared" si="4"/>
        <v>137.45249999999999</v>
      </c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  <c r="AA294" s="200"/>
      <c r="AB294" s="200"/>
      <c r="AC294" s="200"/>
      <c r="AD294" s="200"/>
      <c r="AE294" s="200"/>
      <c r="AF294" s="200"/>
      <c r="AG294" s="200"/>
      <c r="AH294" s="200"/>
      <c r="AI294" s="200"/>
      <c r="AJ294" s="200"/>
      <c r="AK294" s="200"/>
      <c r="AL294" s="200"/>
      <c r="AM294" s="200"/>
      <c r="AN294" s="200"/>
      <c r="AO294" s="200"/>
      <c r="AP294" s="200"/>
      <c r="AQ294" s="200"/>
      <c r="AR294" s="200"/>
      <c r="AS294" s="200"/>
      <c r="AT294" s="200"/>
      <c r="AU294" s="200"/>
      <c r="AV294" s="200"/>
      <c r="AW294" s="200"/>
      <c r="AX294" s="200"/>
      <c r="AY294" s="200"/>
      <c r="AZ294" s="200"/>
      <c r="BA294" s="200"/>
      <c r="BB294" s="200"/>
      <c r="BC294" s="200"/>
      <c r="BD294" s="200"/>
      <c r="BE294" s="200"/>
      <c r="BF294" s="200"/>
      <c r="BG294" s="200"/>
      <c r="BH294" s="200"/>
      <c r="BI294" s="200"/>
      <c r="BJ294" s="200"/>
      <c r="BK294" s="200"/>
      <c r="BL294" s="200"/>
      <c r="BM294" s="200"/>
      <c r="BN294" s="200"/>
      <c r="BO294" s="200"/>
      <c r="BP294" s="200"/>
      <c r="BQ294" s="200"/>
      <c r="BR294" s="200"/>
      <c r="BS294" s="200"/>
      <c r="BT294" s="200"/>
      <c r="BU294" s="200"/>
      <c r="BV294" s="200"/>
      <c r="BW294" s="200"/>
      <c r="BX294" s="200"/>
      <c r="BY294" s="200"/>
      <c r="BZ294" s="200"/>
      <c r="CA294" s="200"/>
      <c r="CB294" s="200"/>
      <c r="CC294" s="200"/>
      <c r="CD294" s="200"/>
      <c r="CE294" s="200"/>
      <c r="CF294" s="200"/>
      <c r="CG294" s="200"/>
      <c r="CH294" s="200"/>
      <c r="CI294" s="200"/>
      <c r="CJ294" s="200"/>
      <c r="CK294" s="200"/>
      <c r="CL294" s="200"/>
      <c r="CM294" s="200"/>
      <c r="CN294" s="200"/>
      <c r="CO294" s="200"/>
      <c r="CP294" s="200"/>
      <c r="CQ294" s="200"/>
      <c r="CR294" s="200"/>
      <c r="CS294" s="200"/>
      <c r="CT294" s="200"/>
      <c r="CU294" s="200"/>
      <c r="CV294" s="200"/>
      <c r="CW294" s="200"/>
      <c r="CX294" s="200"/>
      <c r="CY294" s="200"/>
      <c r="CZ294" s="200"/>
      <c r="DA294" s="200"/>
      <c r="DB294" s="200"/>
      <c r="DC294" s="200"/>
      <c r="DD294" s="200"/>
      <c r="DE294" s="200"/>
      <c r="DF294" s="200"/>
      <c r="DG294" s="200"/>
      <c r="DH294" s="200"/>
      <c r="DI294" s="200"/>
      <c r="DJ294" s="200"/>
      <c r="DK294" s="200"/>
      <c r="DL294" s="200"/>
      <c r="DM294" s="200"/>
      <c r="DN294" s="200"/>
      <c r="DO294" s="200"/>
      <c r="DP294" s="200"/>
      <c r="DQ294" s="200"/>
      <c r="DR294" s="200"/>
      <c r="DS294" s="200"/>
      <c r="DT294" s="200"/>
      <c r="DU294" s="200"/>
      <c r="DV294" s="200"/>
      <c r="DW294" s="200"/>
      <c r="DX294" s="200"/>
      <c r="DY294" s="200"/>
      <c r="DZ294" s="200"/>
      <c r="EA294" s="200"/>
      <c r="EB294" s="200"/>
      <c r="EC294" s="200"/>
      <c r="ED294" s="200"/>
      <c r="EE294" s="200"/>
      <c r="EF294" s="200"/>
      <c r="EG294" s="200"/>
      <c r="EH294" s="200"/>
      <c r="EI294" s="200"/>
      <c r="EJ294" s="200"/>
      <c r="EK294" s="200"/>
      <c r="EL294" s="200"/>
      <c r="EM294" s="200"/>
      <c r="EN294" s="200"/>
      <c r="EO294" s="200"/>
      <c r="EP294" s="200"/>
      <c r="EQ294" s="200"/>
      <c r="ER294" s="200"/>
      <c r="ES294" s="200"/>
      <c r="ET294" s="200"/>
      <c r="EU294" s="200"/>
      <c r="EV294" s="200"/>
      <c r="EW294" s="200"/>
      <c r="EX294" s="200"/>
      <c r="EY294" s="200"/>
      <c r="EZ294" s="200"/>
      <c r="FA294" s="200"/>
      <c r="FB294" s="200"/>
      <c r="FC294" s="200"/>
      <c r="FD294" s="200"/>
      <c r="FE294" s="200"/>
      <c r="FF294" s="200"/>
      <c r="FG294" s="200"/>
      <c r="FH294" s="200"/>
      <c r="FI294" s="200"/>
      <c r="FJ294" s="200"/>
      <c r="FK294" s="200"/>
      <c r="FL294" s="200"/>
      <c r="FM294" s="200"/>
      <c r="FN294" s="200"/>
      <c r="FO294" s="200"/>
      <c r="FP294" s="200"/>
      <c r="FQ294" s="200"/>
      <c r="FR294" s="200"/>
      <c r="FS294" s="200"/>
      <c r="FT294" s="200"/>
      <c r="FU294" s="200"/>
      <c r="FV294" s="200"/>
      <c r="FW294" s="200"/>
      <c r="FX294" s="200"/>
      <c r="FY294" s="200"/>
      <c r="FZ294" s="200"/>
      <c r="GA294" s="200"/>
      <c r="GB294" s="200"/>
      <c r="GC294" s="200"/>
      <c r="GD294" s="200"/>
      <c r="GE294" s="200"/>
      <c r="GF294" s="200"/>
      <c r="GG294" s="200"/>
      <c r="GH294" s="200"/>
      <c r="GI294" s="200"/>
      <c r="GJ294" s="200"/>
      <c r="GK294" s="200"/>
      <c r="GL294" s="200"/>
      <c r="GM294" s="200"/>
      <c r="GN294" s="200"/>
      <c r="GO294" s="200"/>
      <c r="GP294" s="200"/>
      <c r="GQ294" s="200"/>
      <c r="GR294" s="200"/>
      <c r="GS294" s="200"/>
      <c r="GT294" s="200"/>
      <c r="GU294" s="200"/>
      <c r="GV294" s="200"/>
      <c r="GW294" s="200"/>
      <c r="GX294" s="200"/>
      <c r="GY294" s="200"/>
      <c r="GZ294" s="200"/>
      <c r="HA294" s="200"/>
      <c r="HB294" s="200"/>
      <c r="HC294" s="200"/>
      <c r="HD294" s="200"/>
      <c r="HE294" s="200"/>
      <c r="HF294" s="200"/>
      <c r="HG294" s="200"/>
      <c r="HH294" s="200"/>
      <c r="HI294" s="200"/>
      <c r="HJ294" s="200"/>
      <c r="HK294" s="200"/>
      <c r="HL294" s="200"/>
      <c r="HM294" s="200"/>
      <c r="HN294" s="200"/>
      <c r="HO294" s="200"/>
      <c r="HP294" s="200"/>
      <c r="HQ294" s="200"/>
      <c r="HR294" s="200"/>
      <c r="HS294" s="200"/>
      <c r="HT294" s="200"/>
      <c r="HU294" s="200"/>
      <c r="HV294" s="200"/>
      <c r="HW294" s="200"/>
      <c r="HX294" s="200"/>
      <c r="HY294" s="200"/>
      <c r="HZ294" s="200"/>
      <c r="IA294" s="200"/>
      <c r="IB294" s="200"/>
      <c r="IC294" s="200"/>
      <c r="ID294" s="200"/>
      <c r="IE294" s="200"/>
      <c r="IF294" s="200"/>
      <c r="IG294" s="200"/>
      <c r="IH294" s="200"/>
      <c r="II294" s="200"/>
      <c r="IJ294" s="200"/>
      <c r="IK294" s="200"/>
      <c r="IL294" s="200"/>
      <c r="IM294" s="200"/>
      <c r="IN294" s="200"/>
      <c r="IO294" s="200"/>
      <c r="IP294" s="200"/>
      <c r="IQ294" s="200"/>
      <c r="IR294" s="200"/>
      <c r="IS294" s="200"/>
      <c r="IT294" s="200"/>
      <c r="IU294" s="200"/>
      <c r="IV294" s="200"/>
      <c r="IW294" s="200"/>
      <c r="IX294" s="200"/>
      <c r="IY294" s="200"/>
      <c r="IZ294" s="200"/>
      <c r="JA294" s="200"/>
    </row>
    <row r="295" spans="1:261" x14ac:dyDescent="0.2">
      <c r="A295" s="180" t="s">
        <v>968</v>
      </c>
      <c r="B295" s="181" t="s">
        <v>152</v>
      </c>
      <c r="C295" s="181" t="s">
        <v>969</v>
      </c>
      <c r="D295" s="182" t="s">
        <v>970</v>
      </c>
      <c r="E295" s="182" t="s">
        <v>970</v>
      </c>
      <c r="F295" s="183" t="s">
        <v>8</v>
      </c>
      <c r="G295" s="182" t="s">
        <v>971</v>
      </c>
      <c r="H295" s="182" t="s">
        <v>23</v>
      </c>
      <c r="I295" s="182" t="s">
        <v>7</v>
      </c>
      <c r="J295" s="181">
        <v>1</v>
      </c>
      <c r="K295" s="184">
        <v>1.1000000000000001</v>
      </c>
      <c r="L295" s="195"/>
      <c r="M295" s="194"/>
      <c r="N295" s="200"/>
      <c r="O295" s="194">
        <v>94.94</v>
      </c>
      <c r="P295" s="203">
        <f t="shared" si="4"/>
        <v>104.43400000000001</v>
      </c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  <c r="AA295" s="200"/>
      <c r="AB295" s="200"/>
      <c r="AC295" s="200"/>
      <c r="AD295" s="200"/>
      <c r="AE295" s="200"/>
      <c r="AF295" s="200"/>
      <c r="AG295" s="200"/>
      <c r="AH295" s="200"/>
      <c r="AI295" s="200"/>
      <c r="AJ295" s="200"/>
      <c r="AK295" s="200"/>
      <c r="AL295" s="200"/>
      <c r="AM295" s="200"/>
      <c r="AN295" s="200"/>
      <c r="AO295" s="200"/>
      <c r="AP295" s="200"/>
      <c r="AQ295" s="200"/>
      <c r="AR295" s="200"/>
      <c r="AS295" s="200"/>
      <c r="AT295" s="200"/>
      <c r="AU295" s="200"/>
      <c r="AV295" s="200"/>
      <c r="AW295" s="200"/>
      <c r="AX295" s="200"/>
      <c r="AY295" s="200"/>
      <c r="AZ295" s="200"/>
      <c r="BA295" s="200"/>
      <c r="BB295" s="200"/>
      <c r="BC295" s="200"/>
      <c r="BD295" s="200"/>
      <c r="BE295" s="200"/>
      <c r="BF295" s="200"/>
      <c r="BG295" s="200"/>
      <c r="BH295" s="200"/>
      <c r="BI295" s="200"/>
      <c r="BJ295" s="200"/>
      <c r="BK295" s="200"/>
      <c r="BL295" s="200"/>
      <c r="BM295" s="200"/>
      <c r="BN295" s="200"/>
      <c r="BO295" s="200"/>
      <c r="BP295" s="200"/>
      <c r="BQ295" s="200"/>
      <c r="BR295" s="200"/>
      <c r="BS295" s="200"/>
      <c r="BT295" s="200"/>
      <c r="BU295" s="200"/>
      <c r="BV295" s="200"/>
      <c r="BW295" s="200"/>
      <c r="BX295" s="200"/>
      <c r="BY295" s="200"/>
      <c r="BZ295" s="200"/>
      <c r="CA295" s="200"/>
      <c r="CB295" s="200"/>
      <c r="CC295" s="200"/>
      <c r="CD295" s="200"/>
      <c r="CE295" s="200"/>
      <c r="CF295" s="200"/>
      <c r="CG295" s="200"/>
      <c r="CH295" s="200"/>
      <c r="CI295" s="200"/>
      <c r="CJ295" s="200"/>
      <c r="CK295" s="200"/>
      <c r="CL295" s="200"/>
      <c r="CM295" s="200"/>
      <c r="CN295" s="200"/>
      <c r="CO295" s="200"/>
      <c r="CP295" s="200"/>
      <c r="CQ295" s="200"/>
      <c r="CR295" s="200"/>
      <c r="CS295" s="200"/>
      <c r="CT295" s="200"/>
      <c r="CU295" s="200"/>
      <c r="CV295" s="200"/>
      <c r="CW295" s="200"/>
      <c r="CX295" s="200"/>
      <c r="CY295" s="200"/>
      <c r="CZ295" s="200"/>
      <c r="DA295" s="200"/>
      <c r="DB295" s="200"/>
      <c r="DC295" s="200"/>
      <c r="DD295" s="200"/>
      <c r="DE295" s="200"/>
      <c r="DF295" s="200"/>
      <c r="DG295" s="200"/>
      <c r="DH295" s="200"/>
      <c r="DI295" s="200"/>
      <c r="DJ295" s="200"/>
      <c r="DK295" s="200"/>
      <c r="DL295" s="200"/>
      <c r="DM295" s="200"/>
      <c r="DN295" s="200"/>
      <c r="DO295" s="200"/>
      <c r="DP295" s="200"/>
      <c r="DQ295" s="200"/>
      <c r="DR295" s="200"/>
      <c r="DS295" s="200"/>
      <c r="DT295" s="200"/>
      <c r="DU295" s="200"/>
      <c r="DV295" s="200"/>
      <c r="DW295" s="200"/>
      <c r="DX295" s="200"/>
      <c r="DY295" s="200"/>
      <c r="DZ295" s="200"/>
      <c r="EA295" s="200"/>
      <c r="EB295" s="200"/>
      <c r="EC295" s="200"/>
      <c r="ED295" s="200"/>
      <c r="EE295" s="200"/>
      <c r="EF295" s="200"/>
      <c r="EG295" s="200"/>
      <c r="EH295" s="200"/>
      <c r="EI295" s="200"/>
      <c r="EJ295" s="200"/>
      <c r="EK295" s="200"/>
      <c r="EL295" s="200"/>
      <c r="EM295" s="200"/>
      <c r="EN295" s="200"/>
      <c r="EO295" s="200"/>
      <c r="EP295" s="200"/>
      <c r="EQ295" s="200"/>
      <c r="ER295" s="200"/>
      <c r="ES295" s="200"/>
      <c r="ET295" s="200"/>
      <c r="EU295" s="200"/>
      <c r="EV295" s="200"/>
      <c r="EW295" s="200"/>
      <c r="EX295" s="200"/>
      <c r="EY295" s="200"/>
      <c r="EZ295" s="200"/>
      <c r="FA295" s="200"/>
      <c r="FB295" s="200"/>
      <c r="FC295" s="200"/>
      <c r="FD295" s="200"/>
      <c r="FE295" s="200"/>
      <c r="FF295" s="200"/>
      <c r="FG295" s="200"/>
      <c r="FH295" s="200"/>
      <c r="FI295" s="200"/>
      <c r="FJ295" s="200"/>
      <c r="FK295" s="200"/>
      <c r="FL295" s="200"/>
      <c r="FM295" s="200"/>
      <c r="FN295" s="200"/>
      <c r="FO295" s="200"/>
      <c r="FP295" s="200"/>
      <c r="FQ295" s="200"/>
      <c r="FR295" s="200"/>
      <c r="FS295" s="200"/>
      <c r="FT295" s="200"/>
      <c r="FU295" s="200"/>
      <c r="FV295" s="200"/>
      <c r="FW295" s="200"/>
      <c r="FX295" s="200"/>
      <c r="FY295" s="200"/>
      <c r="FZ295" s="200"/>
      <c r="GA295" s="200"/>
      <c r="GB295" s="200"/>
      <c r="GC295" s="200"/>
      <c r="GD295" s="200"/>
      <c r="GE295" s="200"/>
      <c r="GF295" s="200"/>
      <c r="GG295" s="200"/>
      <c r="GH295" s="200"/>
      <c r="GI295" s="200"/>
      <c r="GJ295" s="200"/>
      <c r="GK295" s="200"/>
      <c r="GL295" s="200"/>
      <c r="GM295" s="200"/>
      <c r="GN295" s="200"/>
      <c r="GO295" s="200"/>
      <c r="GP295" s="200"/>
      <c r="GQ295" s="200"/>
      <c r="GR295" s="200"/>
      <c r="GS295" s="200"/>
      <c r="GT295" s="200"/>
      <c r="GU295" s="200"/>
      <c r="GV295" s="200"/>
      <c r="GW295" s="200"/>
      <c r="GX295" s="200"/>
      <c r="GY295" s="200"/>
      <c r="GZ295" s="200"/>
      <c r="HA295" s="200"/>
      <c r="HB295" s="200"/>
      <c r="HC295" s="200"/>
      <c r="HD295" s="200"/>
      <c r="HE295" s="200"/>
      <c r="HF295" s="200"/>
      <c r="HG295" s="200"/>
      <c r="HH295" s="200"/>
      <c r="HI295" s="200"/>
      <c r="HJ295" s="200"/>
      <c r="HK295" s="200"/>
      <c r="HL295" s="200"/>
      <c r="HM295" s="200"/>
      <c r="HN295" s="200"/>
      <c r="HO295" s="200"/>
      <c r="HP295" s="200"/>
      <c r="HQ295" s="200"/>
      <c r="HR295" s="200"/>
      <c r="HS295" s="200"/>
      <c r="HT295" s="200"/>
      <c r="HU295" s="200"/>
      <c r="HV295" s="200"/>
      <c r="HW295" s="200"/>
      <c r="HX295" s="200"/>
      <c r="HY295" s="200"/>
      <c r="HZ295" s="200"/>
      <c r="IA295" s="200"/>
      <c r="IB295" s="200"/>
      <c r="IC295" s="200"/>
      <c r="ID295" s="200"/>
      <c r="IE295" s="200"/>
      <c r="IF295" s="200"/>
      <c r="IG295" s="200"/>
      <c r="IH295" s="200"/>
      <c r="II295" s="200"/>
      <c r="IJ295" s="200"/>
      <c r="IK295" s="200"/>
      <c r="IL295" s="200"/>
      <c r="IM295" s="200"/>
      <c r="IN295" s="200"/>
      <c r="IO295" s="200"/>
      <c r="IP295" s="200"/>
      <c r="IQ295" s="200"/>
      <c r="IR295" s="200"/>
      <c r="IS295" s="200"/>
      <c r="IT295" s="200"/>
      <c r="IU295" s="200"/>
      <c r="IV295" s="200"/>
      <c r="IW295" s="200"/>
      <c r="IX295" s="200"/>
      <c r="IY295" s="200"/>
      <c r="IZ295" s="200"/>
      <c r="JA295" s="200"/>
    </row>
    <row r="296" spans="1:261" x14ac:dyDescent="0.2">
      <c r="A296" s="180" t="s">
        <v>972</v>
      </c>
      <c r="B296" s="181" t="s">
        <v>152</v>
      </c>
      <c r="C296" s="181" t="s">
        <v>34</v>
      </c>
      <c r="D296" s="182">
        <v>4941</v>
      </c>
      <c r="E296" s="182">
        <v>4941</v>
      </c>
      <c r="F296" s="183" t="s">
        <v>8</v>
      </c>
      <c r="G296" s="182" t="s">
        <v>973</v>
      </c>
      <c r="H296" s="182" t="s">
        <v>23</v>
      </c>
      <c r="I296" s="182" t="s">
        <v>7</v>
      </c>
      <c r="J296" s="181">
        <v>1</v>
      </c>
      <c r="K296" s="184">
        <v>1.1000000000000001</v>
      </c>
      <c r="L296" s="195"/>
      <c r="M296" s="194"/>
      <c r="N296" s="200"/>
      <c r="O296" s="194">
        <v>95.76</v>
      </c>
      <c r="P296" s="203">
        <f t="shared" si="4"/>
        <v>105.33600000000001</v>
      </c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  <c r="AA296" s="200"/>
      <c r="AB296" s="200"/>
      <c r="AC296" s="200"/>
      <c r="AD296" s="200"/>
      <c r="AE296" s="200"/>
      <c r="AF296" s="200"/>
      <c r="AG296" s="200"/>
      <c r="AH296" s="200"/>
      <c r="AI296" s="200"/>
      <c r="AJ296" s="200"/>
      <c r="AK296" s="200"/>
      <c r="AL296" s="200"/>
      <c r="AM296" s="200"/>
      <c r="AN296" s="200"/>
      <c r="AO296" s="200"/>
      <c r="AP296" s="200"/>
      <c r="AQ296" s="200"/>
      <c r="AR296" s="200"/>
      <c r="AS296" s="200"/>
      <c r="AT296" s="200"/>
      <c r="AU296" s="200"/>
      <c r="AV296" s="200"/>
      <c r="AW296" s="200"/>
      <c r="AX296" s="200"/>
      <c r="AY296" s="200"/>
      <c r="AZ296" s="200"/>
      <c r="BA296" s="200"/>
      <c r="BB296" s="200"/>
      <c r="BC296" s="200"/>
      <c r="BD296" s="200"/>
      <c r="BE296" s="200"/>
      <c r="BF296" s="200"/>
      <c r="BG296" s="200"/>
      <c r="BH296" s="200"/>
      <c r="BI296" s="200"/>
      <c r="BJ296" s="200"/>
      <c r="BK296" s="200"/>
      <c r="BL296" s="200"/>
      <c r="BM296" s="200"/>
      <c r="BN296" s="200"/>
      <c r="BO296" s="200"/>
      <c r="BP296" s="200"/>
      <c r="BQ296" s="200"/>
      <c r="BR296" s="200"/>
      <c r="BS296" s="200"/>
      <c r="BT296" s="200"/>
      <c r="BU296" s="200"/>
      <c r="BV296" s="200"/>
      <c r="BW296" s="200"/>
      <c r="BX296" s="200"/>
      <c r="BY296" s="200"/>
      <c r="BZ296" s="200"/>
      <c r="CA296" s="200"/>
      <c r="CB296" s="200"/>
      <c r="CC296" s="200"/>
      <c r="CD296" s="200"/>
      <c r="CE296" s="200"/>
      <c r="CF296" s="200"/>
      <c r="CG296" s="200"/>
      <c r="CH296" s="200"/>
      <c r="CI296" s="200"/>
      <c r="CJ296" s="200"/>
      <c r="CK296" s="200"/>
      <c r="CL296" s="200"/>
      <c r="CM296" s="200"/>
      <c r="CN296" s="200"/>
      <c r="CO296" s="200"/>
      <c r="CP296" s="200"/>
      <c r="CQ296" s="200"/>
      <c r="CR296" s="200"/>
      <c r="CS296" s="200"/>
      <c r="CT296" s="200"/>
      <c r="CU296" s="200"/>
      <c r="CV296" s="200"/>
      <c r="CW296" s="200"/>
      <c r="CX296" s="200"/>
      <c r="CY296" s="200"/>
      <c r="CZ296" s="200"/>
      <c r="DA296" s="200"/>
      <c r="DB296" s="200"/>
      <c r="DC296" s="200"/>
      <c r="DD296" s="200"/>
      <c r="DE296" s="200"/>
      <c r="DF296" s="200"/>
      <c r="DG296" s="200"/>
      <c r="DH296" s="200"/>
      <c r="DI296" s="200"/>
      <c r="DJ296" s="200"/>
      <c r="DK296" s="200"/>
      <c r="DL296" s="200"/>
      <c r="DM296" s="200"/>
      <c r="DN296" s="200"/>
      <c r="DO296" s="200"/>
      <c r="DP296" s="200"/>
      <c r="DQ296" s="200"/>
      <c r="DR296" s="200"/>
      <c r="DS296" s="200"/>
      <c r="DT296" s="200"/>
      <c r="DU296" s="200"/>
      <c r="DV296" s="200"/>
      <c r="DW296" s="200"/>
      <c r="DX296" s="200"/>
      <c r="DY296" s="200"/>
      <c r="DZ296" s="200"/>
      <c r="EA296" s="200"/>
      <c r="EB296" s="200"/>
      <c r="EC296" s="200"/>
      <c r="ED296" s="200"/>
      <c r="EE296" s="200"/>
      <c r="EF296" s="200"/>
      <c r="EG296" s="200"/>
      <c r="EH296" s="200"/>
      <c r="EI296" s="200"/>
      <c r="EJ296" s="200"/>
      <c r="EK296" s="200"/>
      <c r="EL296" s="200"/>
      <c r="EM296" s="200"/>
      <c r="EN296" s="200"/>
      <c r="EO296" s="200"/>
      <c r="EP296" s="200"/>
      <c r="EQ296" s="200"/>
      <c r="ER296" s="200"/>
      <c r="ES296" s="200"/>
      <c r="ET296" s="200"/>
      <c r="EU296" s="200"/>
      <c r="EV296" s="200"/>
      <c r="EW296" s="200"/>
      <c r="EX296" s="200"/>
      <c r="EY296" s="200"/>
      <c r="EZ296" s="200"/>
      <c r="FA296" s="200"/>
      <c r="FB296" s="200"/>
      <c r="FC296" s="200"/>
      <c r="FD296" s="200"/>
      <c r="FE296" s="200"/>
      <c r="FF296" s="200"/>
      <c r="FG296" s="200"/>
      <c r="FH296" s="200"/>
      <c r="FI296" s="200"/>
      <c r="FJ296" s="200"/>
      <c r="FK296" s="200"/>
      <c r="FL296" s="200"/>
      <c r="FM296" s="200"/>
      <c r="FN296" s="200"/>
      <c r="FO296" s="200"/>
      <c r="FP296" s="200"/>
      <c r="FQ296" s="200"/>
      <c r="FR296" s="200"/>
      <c r="FS296" s="200"/>
      <c r="FT296" s="200"/>
      <c r="FU296" s="200"/>
      <c r="FV296" s="200"/>
      <c r="FW296" s="200"/>
      <c r="FX296" s="200"/>
      <c r="FY296" s="200"/>
      <c r="FZ296" s="200"/>
      <c r="GA296" s="200"/>
      <c r="GB296" s="200"/>
      <c r="GC296" s="200"/>
      <c r="GD296" s="200"/>
      <c r="GE296" s="200"/>
      <c r="GF296" s="200"/>
      <c r="GG296" s="200"/>
      <c r="GH296" s="200"/>
      <c r="GI296" s="200"/>
      <c r="GJ296" s="200"/>
      <c r="GK296" s="200"/>
      <c r="GL296" s="200"/>
      <c r="GM296" s="200"/>
      <c r="GN296" s="200"/>
      <c r="GO296" s="200"/>
      <c r="GP296" s="200"/>
      <c r="GQ296" s="200"/>
      <c r="GR296" s="200"/>
      <c r="GS296" s="200"/>
      <c r="GT296" s="200"/>
      <c r="GU296" s="200"/>
      <c r="GV296" s="200"/>
      <c r="GW296" s="200"/>
      <c r="GX296" s="200"/>
      <c r="GY296" s="200"/>
      <c r="GZ296" s="200"/>
      <c r="HA296" s="200"/>
      <c r="HB296" s="200"/>
      <c r="HC296" s="200"/>
      <c r="HD296" s="200"/>
      <c r="HE296" s="200"/>
      <c r="HF296" s="200"/>
      <c r="HG296" s="200"/>
      <c r="HH296" s="200"/>
      <c r="HI296" s="200"/>
      <c r="HJ296" s="200"/>
      <c r="HK296" s="200"/>
      <c r="HL296" s="200"/>
      <c r="HM296" s="200"/>
      <c r="HN296" s="200"/>
      <c r="HO296" s="200"/>
      <c r="HP296" s="200"/>
      <c r="HQ296" s="200"/>
      <c r="HR296" s="200"/>
      <c r="HS296" s="200"/>
      <c r="HT296" s="200"/>
      <c r="HU296" s="200"/>
      <c r="HV296" s="200"/>
      <c r="HW296" s="200"/>
      <c r="HX296" s="200"/>
      <c r="HY296" s="200"/>
      <c r="HZ296" s="200"/>
      <c r="IA296" s="200"/>
      <c r="IB296" s="200"/>
      <c r="IC296" s="200"/>
      <c r="ID296" s="200"/>
      <c r="IE296" s="200"/>
      <c r="IF296" s="200"/>
      <c r="IG296" s="200"/>
      <c r="IH296" s="200"/>
      <c r="II296" s="200"/>
      <c r="IJ296" s="200"/>
      <c r="IK296" s="200"/>
      <c r="IL296" s="200"/>
      <c r="IM296" s="200"/>
      <c r="IN296" s="200"/>
      <c r="IO296" s="200"/>
      <c r="IP296" s="200"/>
      <c r="IQ296" s="200"/>
      <c r="IR296" s="200"/>
      <c r="IS296" s="200"/>
      <c r="IT296" s="200"/>
      <c r="IU296" s="200"/>
      <c r="IV296" s="200"/>
      <c r="IW296" s="200"/>
      <c r="IX296" s="200"/>
      <c r="IY296" s="200"/>
      <c r="IZ296" s="200"/>
      <c r="JA296" s="200"/>
    </row>
    <row r="297" spans="1:261" x14ac:dyDescent="0.2">
      <c r="A297" s="180" t="s">
        <v>1046</v>
      </c>
      <c r="B297" s="181" t="s">
        <v>152</v>
      </c>
      <c r="C297" s="181" t="s">
        <v>298</v>
      </c>
      <c r="D297" s="182" t="s">
        <v>1047</v>
      </c>
      <c r="E297" s="182" t="s">
        <v>1047</v>
      </c>
      <c r="F297" s="183" t="s">
        <v>8</v>
      </c>
      <c r="G297" s="182" t="s">
        <v>1048</v>
      </c>
      <c r="H297" s="182" t="s">
        <v>23</v>
      </c>
      <c r="I297" s="182" t="s">
        <v>7</v>
      </c>
      <c r="J297" s="181">
        <v>12</v>
      </c>
      <c r="K297" s="184">
        <v>11.95</v>
      </c>
      <c r="L297" s="195"/>
      <c r="M297" s="194"/>
      <c r="N297" s="200"/>
      <c r="O297" s="201">
        <v>122</v>
      </c>
      <c r="P297" s="203">
        <f t="shared" si="4"/>
        <v>1457.8999999999999</v>
      </c>
      <c r="Q297" s="200"/>
      <c r="R297" s="200"/>
      <c r="S297" s="200"/>
      <c r="T297" s="200"/>
      <c r="U297" s="200"/>
      <c r="V297" s="200"/>
      <c r="W297" s="200"/>
      <c r="X297" s="200"/>
      <c r="Y297" s="200"/>
      <c r="Z297" s="200"/>
      <c r="AA297" s="200"/>
      <c r="AB297" s="200"/>
      <c r="AC297" s="200"/>
      <c r="AD297" s="200"/>
      <c r="AE297" s="200"/>
      <c r="AF297" s="200"/>
      <c r="AG297" s="200"/>
      <c r="AH297" s="200"/>
      <c r="AI297" s="200"/>
      <c r="AJ297" s="200"/>
      <c r="AK297" s="200"/>
      <c r="AL297" s="200"/>
      <c r="AM297" s="200"/>
      <c r="AN297" s="200"/>
      <c r="AO297" s="200"/>
      <c r="AP297" s="200"/>
      <c r="AQ297" s="200"/>
      <c r="AR297" s="200"/>
      <c r="AS297" s="200"/>
      <c r="AT297" s="200"/>
      <c r="AU297" s="200"/>
      <c r="AV297" s="200"/>
      <c r="AW297" s="200"/>
      <c r="AX297" s="200"/>
      <c r="AY297" s="200"/>
      <c r="AZ297" s="200"/>
      <c r="BA297" s="200"/>
      <c r="BB297" s="200"/>
      <c r="BC297" s="200"/>
      <c r="BD297" s="200"/>
      <c r="BE297" s="200"/>
      <c r="BF297" s="200"/>
      <c r="BG297" s="200"/>
      <c r="BH297" s="200"/>
      <c r="BI297" s="200"/>
      <c r="BJ297" s="200"/>
      <c r="BK297" s="200"/>
      <c r="BL297" s="200"/>
      <c r="BM297" s="200"/>
      <c r="BN297" s="200"/>
      <c r="BO297" s="200"/>
      <c r="BP297" s="200"/>
      <c r="BQ297" s="200"/>
      <c r="BR297" s="200"/>
      <c r="BS297" s="200"/>
      <c r="BT297" s="200"/>
      <c r="BU297" s="200"/>
      <c r="BV297" s="200"/>
      <c r="BW297" s="200"/>
      <c r="BX297" s="200"/>
      <c r="BY297" s="200"/>
      <c r="BZ297" s="200"/>
      <c r="CA297" s="200"/>
      <c r="CB297" s="200"/>
      <c r="CC297" s="200"/>
      <c r="CD297" s="200"/>
      <c r="CE297" s="200"/>
      <c r="CF297" s="200"/>
      <c r="CG297" s="200"/>
      <c r="CH297" s="200"/>
      <c r="CI297" s="200"/>
      <c r="CJ297" s="200"/>
      <c r="CK297" s="200"/>
      <c r="CL297" s="200"/>
      <c r="CM297" s="200"/>
      <c r="CN297" s="200"/>
      <c r="CO297" s="200"/>
      <c r="CP297" s="200"/>
      <c r="CQ297" s="200"/>
      <c r="CR297" s="200"/>
      <c r="CS297" s="200"/>
      <c r="CT297" s="200"/>
      <c r="CU297" s="200"/>
      <c r="CV297" s="200"/>
      <c r="CW297" s="200"/>
      <c r="CX297" s="200"/>
      <c r="CY297" s="200"/>
      <c r="CZ297" s="200"/>
      <c r="DA297" s="200"/>
      <c r="DB297" s="200"/>
      <c r="DC297" s="200"/>
      <c r="DD297" s="200"/>
      <c r="DE297" s="200"/>
      <c r="DF297" s="200"/>
      <c r="DG297" s="200"/>
      <c r="DH297" s="200"/>
      <c r="DI297" s="200"/>
      <c r="DJ297" s="200"/>
      <c r="DK297" s="200"/>
      <c r="DL297" s="200"/>
      <c r="DM297" s="200"/>
      <c r="DN297" s="200"/>
      <c r="DO297" s="200"/>
      <c r="DP297" s="200"/>
      <c r="DQ297" s="200"/>
      <c r="DR297" s="200"/>
      <c r="DS297" s="200"/>
      <c r="DT297" s="200"/>
      <c r="DU297" s="200"/>
      <c r="DV297" s="200"/>
      <c r="DW297" s="200"/>
      <c r="DX297" s="200"/>
      <c r="DY297" s="200"/>
      <c r="DZ297" s="200"/>
      <c r="EA297" s="200"/>
      <c r="EB297" s="200"/>
      <c r="EC297" s="200"/>
      <c r="ED297" s="200"/>
      <c r="EE297" s="200"/>
      <c r="EF297" s="200"/>
      <c r="EG297" s="200"/>
      <c r="EH297" s="200"/>
      <c r="EI297" s="200"/>
      <c r="EJ297" s="200"/>
      <c r="EK297" s="200"/>
      <c r="EL297" s="200"/>
      <c r="EM297" s="200"/>
      <c r="EN297" s="200"/>
      <c r="EO297" s="200"/>
      <c r="EP297" s="200"/>
      <c r="EQ297" s="200"/>
      <c r="ER297" s="200"/>
      <c r="ES297" s="200"/>
      <c r="ET297" s="200"/>
      <c r="EU297" s="200"/>
      <c r="EV297" s="200"/>
      <c r="EW297" s="200"/>
      <c r="EX297" s="200"/>
      <c r="EY297" s="200"/>
      <c r="EZ297" s="200"/>
      <c r="FA297" s="200"/>
      <c r="FB297" s="200"/>
      <c r="FC297" s="200"/>
      <c r="FD297" s="200"/>
      <c r="FE297" s="200"/>
      <c r="FF297" s="200"/>
      <c r="FG297" s="200"/>
      <c r="FH297" s="200"/>
      <c r="FI297" s="200"/>
      <c r="FJ297" s="200"/>
      <c r="FK297" s="200"/>
      <c r="FL297" s="200"/>
      <c r="FM297" s="200"/>
      <c r="FN297" s="200"/>
      <c r="FO297" s="200"/>
      <c r="FP297" s="200"/>
      <c r="FQ297" s="200"/>
      <c r="FR297" s="200"/>
      <c r="FS297" s="200"/>
      <c r="FT297" s="200"/>
      <c r="FU297" s="200"/>
      <c r="FV297" s="200"/>
      <c r="FW297" s="200"/>
      <c r="FX297" s="200"/>
      <c r="FY297" s="200"/>
      <c r="FZ297" s="200"/>
      <c r="GA297" s="200"/>
      <c r="GB297" s="200"/>
      <c r="GC297" s="200"/>
      <c r="GD297" s="200"/>
      <c r="GE297" s="200"/>
      <c r="GF297" s="200"/>
      <c r="GG297" s="200"/>
      <c r="GH297" s="200"/>
      <c r="GI297" s="200"/>
      <c r="GJ297" s="200"/>
      <c r="GK297" s="200"/>
      <c r="GL297" s="200"/>
      <c r="GM297" s="200"/>
      <c r="GN297" s="200"/>
      <c r="GO297" s="200"/>
      <c r="GP297" s="200"/>
      <c r="GQ297" s="200"/>
      <c r="GR297" s="200"/>
      <c r="GS297" s="200"/>
      <c r="GT297" s="200"/>
      <c r="GU297" s="200"/>
      <c r="GV297" s="200"/>
      <c r="GW297" s="200"/>
      <c r="GX297" s="200"/>
      <c r="GY297" s="200"/>
      <c r="GZ297" s="200"/>
      <c r="HA297" s="200"/>
      <c r="HB297" s="200"/>
      <c r="HC297" s="200"/>
      <c r="HD297" s="200"/>
      <c r="HE297" s="200"/>
      <c r="HF297" s="200"/>
      <c r="HG297" s="200"/>
      <c r="HH297" s="200"/>
      <c r="HI297" s="200"/>
      <c r="HJ297" s="200"/>
      <c r="HK297" s="200"/>
      <c r="HL297" s="200"/>
      <c r="HM297" s="200"/>
      <c r="HN297" s="200"/>
      <c r="HO297" s="200"/>
      <c r="HP297" s="200"/>
      <c r="HQ297" s="200"/>
      <c r="HR297" s="200"/>
      <c r="HS297" s="200"/>
      <c r="HT297" s="200"/>
      <c r="HU297" s="200"/>
      <c r="HV297" s="200"/>
      <c r="HW297" s="200"/>
      <c r="HX297" s="200"/>
      <c r="HY297" s="200"/>
      <c r="HZ297" s="200"/>
      <c r="IA297" s="200"/>
      <c r="IB297" s="200"/>
      <c r="IC297" s="200"/>
      <c r="ID297" s="200"/>
      <c r="IE297" s="200"/>
      <c r="IF297" s="200"/>
      <c r="IG297" s="200"/>
      <c r="IH297" s="200"/>
      <c r="II297" s="200"/>
      <c r="IJ297" s="200"/>
      <c r="IK297" s="200"/>
      <c r="IL297" s="200"/>
      <c r="IM297" s="200"/>
      <c r="IN297" s="200"/>
      <c r="IO297" s="200"/>
      <c r="IP297" s="200"/>
      <c r="IQ297" s="200"/>
      <c r="IR297" s="200"/>
      <c r="IS297" s="200"/>
      <c r="IT297" s="200"/>
      <c r="IU297" s="200"/>
      <c r="IV297" s="200"/>
      <c r="IW297" s="200"/>
      <c r="IX297" s="200"/>
      <c r="IY297" s="200"/>
      <c r="IZ297" s="200"/>
      <c r="JA297" s="200"/>
    </row>
    <row r="298" spans="1:261" x14ac:dyDescent="0.2">
      <c r="A298" s="180" t="s">
        <v>975</v>
      </c>
      <c r="B298" s="181" t="s">
        <v>152</v>
      </c>
      <c r="C298" s="181" t="s">
        <v>976</v>
      </c>
      <c r="D298" s="182" t="s">
        <v>977</v>
      </c>
      <c r="E298" s="182" t="s">
        <v>977</v>
      </c>
      <c r="F298" s="183" t="s">
        <v>8</v>
      </c>
      <c r="G298" s="182" t="s">
        <v>978</v>
      </c>
      <c r="H298" s="182" t="s">
        <v>23</v>
      </c>
      <c r="I298" s="182" t="s">
        <v>7</v>
      </c>
      <c r="J298" s="181">
        <v>1</v>
      </c>
      <c r="K298" s="184">
        <v>1.05</v>
      </c>
      <c r="L298" s="195"/>
      <c r="M298" s="194"/>
      <c r="N298" s="200"/>
      <c r="O298" s="201">
        <v>122</v>
      </c>
      <c r="P298" s="203">
        <f t="shared" si="4"/>
        <v>128.1</v>
      </c>
      <c r="Q298" s="200"/>
      <c r="R298" s="200"/>
      <c r="S298" s="200"/>
      <c r="T298" s="200"/>
      <c r="U298" s="200"/>
      <c r="V298" s="200"/>
      <c r="W298" s="200"/>
      <c r="X298" s="200"/>
      <c r="Y298" s="200"/>
      <c r="Z298" s="200"/>
      <c r="AA298" s="200"/>
      <c r="AB298" s="200"/>
      <c r="AC298" s="200"/>
      <c r="AD298" s="200"/>
      <c r="AE298" s="200"/>
      <c r="AF298" s="200"/>
      <c r="AG298" s="200"/>
      <c r="AH298" s="200"/>
      <c r="AI298" s="200"/>
      <c r="AJ298" s="200"/>
      <c r="AK298" s="200"/>
      <c r="AL298" s="200"/>
      <c r="AM298" s="200"/>
      <c r="AN298" s="200"/>
      <c r="AO298" s="200"/>
      <c r="AP298" s="200"/>
      <c r="AQ298" s="200"/>
      <c r="AR298" s="200"/>
      <c r="AS298" s="200"/>
      <c r="AT298" s="200"/>
      <c r="AU298" s="200"/>
      <c r="AV298" s="200"/>
      <c r="AW298" s="200"/>
      <c r="AX298" s="200"/>
      <c r="AY298" s="200"/>
      <c r="AZ298" s="200"/>
      <c r="BA298" s="200"/>
      <c r="BB298" s="200"/>
      <c r="BC298" s="200"/>
      <c r="BD298" s="200"/>
      <c r="BE298" s="200"/>
      <c r="BF298" s="200"/>
      <c r="BG298" s="200"/>
      <c r="BH298" s="200"/>
      <c r="BI298" s="200"/>
      <c r="BJ298" s="200"/>
      <c r="BK298" s="200"/>
      <c r="BL298" s="200"/>
      <c r="BM298" s="200"/>
      <c r="BN298" s="200"/>
      <c r="BO298" s="200"/>
      <c r="BP298" s="200"/>
      <c r="BQ298" s="200"/>
      <c r="BR298" s="200"/>
      <c r="BS298" s="200"/>
      <c r="BT298" s="200"/>
      <c r="BU298" s="200"/>
      <c r="BV298" s="200"/>
      <c r="BW298" s="200"/>
      <c r="BX298" s="200"/>
      <c r="BY298" s="200"/>
      <c r="BZ298" s="200"/>
      <c r="CA298" s="200"/>
      <c r="CB298" s="200"/>
      <c r="CC298" s="200"/>
      <c r="CD298" s="200"/>
      <c r="CE298" s="200"/>
      <c r="CF298" s="200"/>
      <c r="CG298" s="200"/>
      <c r="CH298" s="200"/>
      <c r="CI298" s="200"/>
      <c r="CJ298" s="200"/>
      <c r="CK298" s="200"/>
      <c r="CL298" s="200"/>
      <c r="CM298" s="200"/>
      <c r="CN298" s="200"/>
      <c r="CO298" s="200"/>
      <c r="CP298" s="200"/>
      <c r="CQ298" s="200"/>
      <c r="CR298" s="200"/>
      <c r="CS298" s="200"/>
      <c r="CT298" s="200"/>
      <c r="CU298" s="200"/>
      <c r="CV298" s="200"/>
      <c r="CW298" s="200"/>
      <c r="CX298" s="200"/>
      <c r="CY298" s="200"/>
      <c r="CZ298" s="200"/>
      <c r="DA298" s="200"/>
      <c r="DB298" s="200"/>
      <c r="DC298" s="200"/>
      <c r="DD298" s="200"/>
      <c r="DE298" s="200"/>
      <c r="DF298" s="200"/>
      <c r="DG298" s="200"/>
      <c r="DH298" s="200"/>
      <c r="DI298" s="200"/>
      <c r="DJ298" s="200"/>
      <c r="DK298" s="200"/>
      <c r="DL298" s="200"/>
      <c r="DM298" s="200"/>
      <c r="DN298" s="200"/>
      <c r="DO298" s="200"/>
      <c r="DP298" s="200"/>
      <c r="DQ298" s="200"/>
      <c r="DR298" s="200"/>
      <c r="DS298" s="200"/>
      <c r="DT298" s="200"/>
      <c r="DU298" s="200"/>
      <c r="DV298" s="200"/>
      <c r="DW298" s="200"/>
      <c r="DX298" s="200"/>
      <c r="DY298" s="200"/>
      <c r="DZ298" s="200"/>
      <c r="EA298" s="200"/>
      <c r="EB298" s="200"/>
      <c r="EC298" s="200"/>
      <c r="ED298" s="200"/>
      <c r="EE298" s="200"/>
      <c r="EF298" s="200"/>
      <c r="EG298" s="200"/>
      <c r="EH298" s="200"/>
      <c r="EI298" s="200"/>
      <c r="EJ298" s="200"/>
      <c r="EK298" s="200"/>
      <c r="EL298" s="200"/>
      <c r="EM298" s="200"/>
      <c r="EN298" s="200"/>
      <c r="EO298" s="200"/>
      <c r="EP298" s="200"/>
      <c r="EQ298" s="200"/>
      <c r="ER298" s="200"/>
      <c r="ES298" s="200"/>
      <c r="ET298" s="200"/>
      <c r="EU298" s="200"/>
      <c r="EV298" s="200"/>
      <c r="EW298" s="200"/>
      <c r="EX298" s="200"/>
      <c r="EY298" s="200"/>
      <c r="EZ298" s="200"/>
      <c r="FA298" s="200"/>
      <c r="FB298" s="200"/>
      <c r="FC298" s="200"/>
      <c r="FD298" s="200"/>
      <c r="FE298" s="200"/>
      <c r="FF298" s="200"/>
      <c r="FG298" s="200"/>
      <c r="FH298" s="200"/>
      <c r="FI298" s="200"/>
      <c r="FJ298" s="200"/>
      <c r="FK298" s="200"/>
      <c r="FL298" s="200"/>
      <c r="FM298" s="200"/>
      <c r="FN298" s="200"/>
      <c r="FO298" s="200"/>
      <c r="FP298" s="200"/>
      <c r="FQ298" s="200"/>
      <c r="FR298" s="200"/>
      <c r="FS298" s="200"/>
      <c r="FT298" s="200"/>
      <c r="FU298" s="200"/>
      <c r="FV298" s="200"/>
      <c r="FW298" s="200"/>
      <c r="FX298" s="200"/>
      <c r="FY298" s="200"/>
      <c r="FZ298" s="200"/>
      <c r="GA298" s="200"/>
      <c r="GB298" s="200"/>
      <c r="GC298" s="200"/>
      <c r="GD298" s="200"/>
      <c r="GE298" s="200"/>
      <c r="GF298" s="200"/>
      <c r="GG298" s="200"/>
      <c r="GH298" s="200"/>
      <c r="GI298" s="200"/>
      <c r="GJ298" s="200"/>
      <c r="GK298" s="200"/>
      <c r="GL298" s="200"/>
      <c r="GM298" s="200"/>
      <c r="GN298" s="200"/>
      <c r="GO298" s="200"/>
      <c r="GP298" s="200"/>
      <c r="GQ298" s="200"/>
      <c r="GR298" s="200"/>
      <c r="GS298" s="200"/>
      <c r="GT298" s="200"/>
      <c r="GU298" s="200"/>
      <c r="GV298" s="200"/>
      <c r="GW298" s="200"/>
      <c r="GX298" s="200"/>
      <c r="GY298" s="200"/>
      <c r="GZ298" s="200"/>
      <c r="HA298" s="200"/>
      <c r="HB298" s="200"/>
      <c r="HC298" s="200"/>
      <c r="HD298" s="200"/>
      <c r="HE298" s="200"/>
      <c r="HF298" s="200"/>
      <c r="HG298" s="200"/>
      <c r="HH298" s="200"/>
      <c r="HI298" s="200"/>
      <c r="HJ298" s="200"/>
      <c r="HK298" s="200"/>
      <c r="HL298" s="200"/>
      <c r="HM298" s="200"/>
      <c r="HN298" s="200"/>
      <c r="HO298" s="200"/>
      <c r="HP298" s="200"/>
      <c r="HQ298" s="200"/>
      <c r="HR298" s="200"/>
      <c r="HS298" s="200"/>
      <c r="HT298" s="200"/>
      <c r="HU298" s="200"/>
      <c r="HV298" s="200"/>
      <c r="HW298" s="200"/>
      <c r="HX298" s="200"/>
      <c r="HY298" s="200"/>
      <c r="HZ298" s="200"/>
      <c r="IA298" s="200"/>
      <c r="IB298" s="200"/>
      <c r="IC298" s="200"/>
      <c r="ID298" s="200"/>
      <c r="IE298" s="200"/>
      <c r="IF298" s="200"/>
      <c r="IG298" s="200"/>
      <c r="IH298" s="200"/>
      <c r="II298" s="200"/>
      <c r="IJ298" s="200"/>
      <c r="IK298" s="200"/>
      <c r="IL298" s="200"/>
      <c r="IM298" s="200"/>
      <c r="IN298" s="200"/>
      <c r="IO298" s="200"/>
      <c r="IP298" s="200"/>
      <c r="IQ298" s="200"/>
      <c r="IR298" s="200"/>
      <c r="IS298" s="200"/>
      <c r="IT298" s="200"/>
      <c r="IU298" s="200"/>
      <c r="IV298" s="200"/>
      <c r="IW298" s="200"/>
      <c r="IX298" s="200"/>
      <c r="IY298" s="200"/>
      <c r="IZ298" s="200"/>
      <c r="JA298" s="200"/>
    </row>
    <row r="299" spans="1:261" x14ac:dyDescent="0.2">
      <c r="A299" s="180"/>
      <c r="B299" s="181" t="s">
        <v>336</v>
      </c>
      <c r="C299" s="181" t="s">
        <v>106</v>
      </c>
      <c r="D299" s="182"/>
      <c r="E299" s="182" t="s">
        <v>995</v>
      </c>
      <c r="F299" s="183" t="s">
        <v>301</v>
      </c>
      <c r="G299" s="182">
        <v>7795</v>
      </c>
      <c r="H299" s="182" t="s">
        <v>288</v>
      </c>
      <c r="I299" s="182" t="s">
        <v>7</v>
      </c>
      <c r="J299" s="181">
        <v>1</v>
      </c>
      <c r="K299" s="184">
        <v>0.25</v>
      </c>
      <c r="L299" s="194"/>
      <c r="M299" s="194"/>
      <c r="N299" s="200"/>
      <c r="O299" s="201">
        <v>92.25</v>
      </c>
      <c r="P299" s="203">
        <f t="shared" si="4"/>
        <v>23.0625</v>
      </c>
      <c r="Q299" s="200"/>
      <c r="R299" s="200"/>
      <c r="S299" s="200"/>
      <c r="T299" s="200"/>
      <c r="U299" s="200"/>
      <c r="V299" s="200"/>
      <c r="W299" s="200"/>
      <c r="X299" s="200"/>
      <c r="Y299" s="200"/>
      <c r="Z299" s="200"/>
      <c r="AA299" s="200"/>
      <c r="AB299" s="200"/>
      <c r="AC299" s="200"/>
      <c r="AD299" s="200"/>
      <c r="AE299" s="200"/>
      <c r="AF299" s="200"/>
      <c r="AG299" s="200"/>
      <c r="AH299" s="200"/>
      <c r="AI299" s="200"/>
      <c r="AJ299" s="200"/>
      <c r="AK299" s="200"/>
      <c r="AL299" s="200"/>
      <c r="AM299" s="200"/>
      <c r="AN299" s="200"/>
      <c r="AO299" s="200"/>
      <c r="AP299" s="200"/>
      <c r="AQ299" s="200"/>
      <c r="AR299" s="200"/>
      <c r="AS299" s="200"/>
      <c r="AT299" s="200"/>
      <c r="AU299" s="200"/>
      <c r="AV299" s="200"/>
      <c r="AW299" s="200"/>
      <c r="AX299" s="200"/>
      <c r="AY299" s="200"/>
      <c r="AZ299" s="200"/>
      <c r="BA299" s="200"/>
      <c r="BB299" s="200"/>
      <c r="BC299" s="200"/>
      <c r="BD299" s="200"/>
      <c r="BE299" s="200"/>
      <c r="BF299" s="200"/>
      <c r="BG299" s="200"/>
      <c r="BH299" s="200"/>
      <c r="BI299" s="200"/>
      <c r="BJ299" s="200"/>
      <c r="BK299" s="200"/>
      <c r="BL299" s="200"/>
      <c r="BM299" s="200"/>
      <c r="BN299" s="200"/>
      <c r="BO299" s="200"/>
      <c r="BP299" s="200"/>
      <c r="BQ299" s="200"/>
      <c r="BR299" s="200"/>
      <c r="BS299" s="200"/>
      <c r="BT299" s="200"/>
      <c r="BU299" s="200"/>
      <c r="BV299" s="200"/>
      <c r="BW299" s="200"/>
      <c r="BX299" s="200"/>
      <c r="BY299" s="200"/>
      <c r="BZ299" s="200"/>
      <c r="CA299" s="200"/>
      <c r="CB299" s="200"/>
      <c r="CC299" s="200"/>
      <c r="CD299" s="200"/>
      <c r="CE299" s="200"/>
      <c r="CF299" s="200"/>
      <c r="CG299" s="200"/>
      <c r="CH299" s="200"/>
      <c r="CI299" s="200"/>
      <c r="CJ299" s="200"/>
      <c r="CK299" s="200"/>
      <c r="CL299" s="200"/>
      <c r="CM299" s="200"/>
      <c r="CN299" s="200"/>
      <c r="CO299" s="200"/>
      <c r="CP299" s="200"/>
      <c r="CQ299" s="200"/>
      <c r="CR299" s="200"/>
      <c r="CS299" s="200"/>
      <c r="CT299" s="200"/>
      <c r="CU299" s="200"/>
      <c r="CV299" s="200"/>
      <c r="CW299" s="200"/>
      <c r="CX299" s="200"/>
      <c r="CY299" s="200"/>
      <c r="CZ299" s="200"/>
      <c r="DA299" s="200"/>
      <c r="DB299" s="200"/>
      <c r="DC299" s="200"/>
      <c r="DD299" s="200"/>
      <c r="DE299" s="200"/>
      <c r="DF299" s="200"/>
      <c r="DG299" s="200"/>
      <c r="DH299" s="200"/>
      <c r="DI299" s="200"/>
      <c r="DJ299" s="200"/>
      <c r="DK299" s="200"/>
      <c r="DL299" s="200"/>
      <c r="DM299" s="200"/>
      <c r="DN299" s="200"/>
      <c r="DO299" s="200"/>
      <c r="DP299" s="200"/>
      <c r="DQ299" s="200"/>
      <c r="DR299" s="200"/>
      <c r="DS299" s="200"/>
      <c r="DT299" s="200"/>
      <c r="DU299" s="200"/>
      <c r="DV299" s="200"/>
      <c r="DW299" s="200"/>
      <c r="DX299" s="200"/>
      <c r="DY299" s="200"/>
      <c r="DZ299" s="200"/>
      <c r="EA299" s="200"/>
      <c r="EB299" s="200"/>
      <c r="EC299" s="200"/>
      <c r="ED299" s="200"/>
      <c r="EE299" s="200"/>
      <c r="EF299" s="200"/>
      <c r="EG299" s="200"/>
      <c r="EH299" s="200"/>
      <c r="EI299" s="200"/>
      <c r="EJ299" s="200"/>
      <c r="EK299" s="200"/>
      <c r="EL299" s="200"/>
      <c r="EM299" s="200"/>
      <c r="EN299" s="200"/>
      <c r="EO299" s="200"/>
      <c r="EP299" s="200"/>
      <c r="EQ299" s="200"/>
      <c r="ER299" s="200"/>
      <c r="ES299" s="200"/>
      <c r="ET299" s="200"/>
      <c r="EU299" s="200"/>
      <c r="EV299" s="200"/>
      <c r="EW299" s="200"/>
      <c r="EX299" s="200"/>
      <c r="EY299" s="200"/>
      <c r="EZ299" s="200"/>
      <c r="FA299" s="200"/>
      <c r="FB299" s="200"/>
      <c r="FC299" s="200"/>
      <c r="FD299" s="200"/>
      <c r="FE299" s="200"/>
      <c r="FF299" s="200"/>
      <c r="FG299" s="200"/>
      <c r="FH299" s="200"/>
      <c r="FI299" s="200"/>
      <c r="FJ299" s="200"/>
      <c r="FK299" s="200"/>
      <c r="FL299" s="200"/>
      <c r="FM299" s="200"/>
      <c r="FN299" s="200"/>
      <c r="FO299" s="200"/>
      <c r="FP299" s="200"/>
      <c r="FQ299" s="200"/>
      <c r="FR299" s="200"/>
      <c r="FS299" s="200"/>
      <c r="FT299" s="200"/>
      <c r="FU299" s="200"/>
      <c r="FV299" s="200"/>
      <c r="FW299" s="200"/>
      <c r="FX299" s="200"/>
      <c r="FY299" s="200"/>
      <c r="FZ299" s="200"/>
      <c r="GA299" s="200"/>
      <c r="GB299" s="200"/>
      <c r="GC299" s="200"/>
      <c r="GD299" s="200"/>
      <c r="GE299" s="200"/>
      <c r="GF299" s="200"/>
      <c r="GG299" s="200"/>
      <c r="GH299" s="200"/>
      <c r="GI299" s="200"/>
      <c r="GJ299" s="200"/>
      <c r="GK299" s="200"/>
      <c r="GL299" s="200"/>
      <c r="GM299" s="200"/>
      <c r="GN299" s="200"/>
      <c r="GO299" s="200"/>
      <c r="GP299" s="200"/>
      <c r="GQ299" s="200"/>
      <c r="GR299" s="200"/>
      <c r="GS299" s="200"/>
      <c r="GT299" s="200"/>
      <c r="GU299" s="200"/>
      <c r="GV299" s="200"/>
      <c r="GW299" s="200"/>
      <c r="GX299" s="200"/>
      <c r="GY299" s="200"/>
      <c r="GZ299" s="200"/>
      <c r="HA299" s="200"/>
      <c r="HB299" s="200"/>
      <c r="HC299" s="200"/>
      <c r="HD299" s="200"/>
      <c r="HE299" s="200"/>
      <c r="HF299" s="200"/>
      <c r="HG299" s="200"/>
      <c r="HH299" s="200"/>
      <c r="HI299" s="200"/>
      <c r="HJ299" s="200"/>
      <c r="HK299" s="200"/>
      <c r="HL299" s="200"/>
      <c r="HM299" s="200"/>
      <c r="HN299" s="200"/>
      <c r="HO299" s="200"/>
      <c r="HP299" s="200"/>
      <c r="HQ299" s="200"/>
      <c r="HR299" s="200"/>
      <c r="HS299" s="200"/>
      <c r="HT299" s="200"/>
      <c r="HU299" s="200"/>
      <c r="HV299" s="200"/>
      <c r="HW299" s="200"/>
      <c r="HX299" s="200"/>
      <c r="HY299" s="200"/>
      <c r="HZ299" s="200"/>
      <c r="IA299" s="200"/>
      <c r="IB299" s="200"/>
      <c r="IC299" s="200"/>
      <c r="ID299" s="200"/>
      <c r="IE299" s="200"/>
      <c r="IF299" s="200"/>
      <c r="IG299" s="200"/>
      <c r="IH299" s="200"/>
      <c r="II299" s="200"/>
      <c r="IJ299" s="200"/>
      <c r="IK299" s="200"/>
      <c r="IL299" s="200"/>
      <c r="IM299" s="200"/>
      <c r="IN299" s="200"/>
      <c r="IO299" s="200"/>
      <c r="IP299" s="200"/>
      <c r="IQ299" s="200"/>
      <c r="IR299" s="200"/>
      <c r="IS299" s="200"/>
      <c r="IT299" s="200"/>
      <c r="IU299" s="200"/>
      <c r="IV299" s="200"/>
      <c r="IW299" s="200"/>
      <c r="IX299" s="200"/>
      <c r="IY299" s="200"/>
      <c r="IZ299" s="200"/>
      <c r="JA299" s="200"/>
    </row>
    <row r="300" spans="1:261" x14ac:dyDescent="0.2">
      <c r="A300" s="180" t="s">
        <v>996</v>
      </c>
      <c r="B300" s="181" t="s">
        <v>454</v>
      </c>
      <c r="C300" s="181" t="s">
        <v>455</v>
      </c>
      <c r="D300" s="182" t="s">
        <v>998</v>
      </c>
      <c r="E300" s="182" t="s">
        <v>998</v>
      </c>
      <c r="F300" s="183" t="s">
        <v>113</v>
      </c>
      <c r="G300" s="182" t="s">
        <v>997</v>
      </c>
      <c r="H300" s="182" t="s">
        <v>44</v>
      </c>
      <c r="I300" s="182" t="s">
        <v>7</v>
      </c>
      <c r="J300" s="181">
        <v>2</v>
      </c>
      <c r="K300" s="184">
        <v>1.55</v>
      </c>
      <c r="L300" s="194"/>
      <c r="M300" s="194"/>
      <c r="N300" s="200"/>
      <c r="O300" s="201">
        <v>92.25</v>
      </c>
      <c r="P300" s="203">
        <f t="shared" si="4"/>
        <v>142.98750000000001</v>
      </c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  <c r="AA300" s="200"/>
      <c r="AB300" s="200"/>
      <c r="AC300" s="200"/>
      <c r="AD300" s="200"/>
      <c r="AE300" s="200"/>
      <c r="AF300" s="200"/>
      <c r="AG300" s="200"/>
      <c r="AH300" s="200"/>
      <c r="AI300" s="200"/>
      <c r="AJ300" s="200"/>
      <c r="AK300" s="200"/>
      <c r="AL300" s="200"/>
      <c r="AM300" s="200"/>
      <c r="AN300" s="200"/>
      <c r="AO300" s="200"/>
      <c r="AP300" s="200"/>
      <c r="AQ300" s="200"/>
      <c r="AR300" s="200"/>
      <c r="AS300" s="200"/>
      <c r="AT300" s="200"/>
      <c r="AU300" s="200"/>
      <c r="AV300" s="200"/>
      <c r="AW300" s="200"/>
      <c r="AX300" s="200"/>
      <c r="AY300" s="200"/>
      <c r="AZ300" s="200"/>
      <c r="BA300" s="200"/>
      <c r="BB300" s="200"/>
      <c r="BC300" s="200"/>
      <c r="BD300" s="200"/>
      <c r="BE300" s="200"/>
      <c r="BF300" s="200"/>
      <c r="BG300" s="200"/>
      <c r="BH300" s="200"/>
      <c r="BI300" s="200"/>
      <c r="BJ300" s="200"/>
      <c r="BK300" s="200"/>
      <c r="BL300" s="200"/>
      <c r="BM300" s="200"/>
      <c r="BN300" s="200"/>
      <c r="BO300" s="200"/>
      <c r="BP300" s="200"/>
      <c r="BQ300" s="200"/>
      <c r="BR300" s="200"/>
      <c r="BS300" s="200"/>
      <c r="BT300" s="200"/>
      <c r="BU300" s="200"/>
      <c r="BV300" s="200"/>
      <c r="BW300" s="200"/>
      <c r="BX300" s="200"/>
      <c r="BY300" s="200"/>
      <c r="BZ300" s="200"/>
      <c r="CA300" s="200"/>
      <c r="CB300" s="200"/>
      <c r="CC300" s="200"/>
      <c r="CD300" s="200"/>
      <c r="CE300" s="200"/>
      <c r="CF300" s="200"/>
      <c r="CG300" s="200"/>
      <c r="CH300" s="200"/>
      <c r="CI300" s="200"/>
      <c r="CJ300" s="200"/>
      <c r="CK300" s="200"/>
      <c r="CL300" s="200"/>
      <c r="CM300" s="200"/>
      <c r="CN300" s="200"/>
      <c r="CO300" s="200"/>
      <c r="CP300" s="200"/>
      <c r="CQ300" s="200"/>
      <c r="CR300" s="200"/>
      <c r="CS300" s="200"/>
      <c r="CT300" s="200"/>
      <c r="CU300" s="200"/>
      <c r="CV300" s="200"/>
      <c r="CW300" s="200"/>
      <c r="CX300" s="200"/>
      <c r="CY300" s="200"/>
      <c r="CZ300" s="200"/>
      <c r="DA300" s="200"/>
      <c r="DB300" s="200"/>
      <c r="DC300" s="200"/>
      <c r="DD300" s="200"/>
      <c r="DE300" s="200"/>
      <c r="DF300" s="200"/>
      <c r="DG300" s="200"/>
      <c r="DH300" s="200"/>
      <c r="DI300" s="200"/>
      <c r="DJ300" s="200"/>
      <c r="DK300" s="200"/>
      <c r="DL300" s="200"/>
      <c r="DM300" s="200"/>
      <c r="DN300" s="200"/>
      <c r="DO300" s="200"/>
      <c r="DP300" s="200"/>
      <c r="DQ300" s="200"/>
      <c r="DR300" s="200"/>
      <c r="DS300" s="200"/>
      <c r="DT300" s="200"/>
      <c r="DU300" s="200"/>
      <c r="DV300" s="200"/>
      <c r="DW300" s="200"/>
      <c r="DX300" s="200"/>
      <c r="DY300" s="200"/>
      <c r="DZ300" s="200"/>
      <c r="EA300" s="200"/>
      <c r="EB300" s="200"/>
      <c r="EC300" s="200"/>
      <c r="ED300" s="200"/>
      <c r="EE300" s="200"/>
      <c r="EF300" s="200"/>
      <c r="EG300" s="200"/>
      <c r="EH300" s="200"/>
      <c r="EI300" s="200"/>
      <c r="EJ300" s="200"/>
      <c r="EK300" s="200"/>
      <c r="EL300" s="200"/>
      <c r="EM300" s="200"/>
      <c r="EN300" s="200"/>
      <c r="EO300" s="200"/>
      <c r="EP300" s="200"/>
      <c r="EQ300" s="200"/>
      <c r="ER300" s="200"/>
      <c r="ES300" s="200"/>
      <c r="ET300" s="200"/>
      <c r="EU300" s="200"/>
      <c r="EV300" s="200"/>
      <c r="EW300" s="200"/>
      <c r="EX300" s="200"/>
      <c r="EY300" s="200"/>
      <c r="EZ300" s="200"/>
      <c r="FA300" s="200"/>
      <c r="FB300" s="200"/>
      <c r="FC300" s="200"/>
      <c r="FD300" s="200"/>
      <c r="FE300" s="200"/>
      <c r="FF300" s="200"/>
      <c r="FG300" s="200"/>
      <c r="FH300" s="200"/>
      <c r="FI300" s="200"/>
      <c r="FJ300" s="200"/>
      <c r="FK300" s="200"/>
      <c r="FL300" s="200"/>
      <c r="FM300" s="200"/>
      <c r="FN300" s="200"/>
      <c r="FO300" s="200"/>
      <c r="FP300" s="200"/>
      <c r="FQ300" s="200"/>
      <c r="FR300" s="200"/>
      <c r="FS300" s="200"/>
      <c r="FT300" s="200"/>
      <c r="FU300" s="200"/>
      <c r="FV300" s="200"/>
      <c r="FW300" s="200"/>
      <c r="FX300" s="200"/>
      <c r="FY300" s="200"/>
      <c r="FZ300" s="200"/>
      <c r="GA300" s="200"/>
      <c r="GB300" s="200"/>
      <c r="GC300" s="200"/>
      <c r="GD300" s="200"/>
      <c r="GE300" s="200"/>
      <c r="GF300" s="200"/>
      <c r="GG300" s="200"/>
      <c r="GH300" s="200"/>
      <c r="GI300" s="200"/>
      <c r="GJ300" s="200"/>
      <c r="GK300" s="200"/>
      <c r="GL300" s="200"/>
      <c r="GM300" s="200"/>
      <c r="GN300" s="200"/>
      <c r="GO300" s="200"/>
      <c r="GP300" s="200"/>
      <c r="GQ300" s="200"/>
      <c r="GR300" s="200"/>
      <c r="GS300" s="200"/>
      <c r="GT300" s="200"/>
      <c r="GU300" s="200"/>
      <c r="GV300" s="200"/>
      <c r="GW300" s="200"/>
      <c r="GX300" s="200"/>
      <c r="GY300" s="200"/>
      <c r="GZ300" s="200"/>
      <c r="HA300" s="200"/>
      <c r="HB300" s="200"/>
      <c r="HC300" s="200"/>
      <c r="HD300" s="200"/>
      <c r="HE300" s="200"/>
      <c r="HF300" s="200"/>
      <c r="HG300" s="200"/>
      <c r="HH300" s="200"/>
      <c r="HI300" s="200"/>
      <c r="HJ300" s="200"/>
      <c r="HK300" s="200"/>
      <c r="HL300" s="200"/>
      <c r="HM300" s="200"/>
      <c r="HN300" s="200"/>
      <c r="HO300" s="200"/>
      <c r="HP300" s="200"/>
      <c r="HQ300" s="200"/>
      <c r="HR300" s="200"/>
      <c r="HS300" s="200"/>
      <c r="HT300" s="200"/>
      <c r="HU300" s="200"/>
      <c r="HV300" s="200"/>
      <c r="HW300" s="200"/>
      <c r="HX300" s="200"/>
      <c r="HY300" s="200"/>
      <c r="HZ300" s="200"/>
      <c r="IA300" s="200"/>
      <c r="IB300" s="200"/>
      <c r="IC300" s="200"/>
      <c r="ID300" s="200"/>
      <c r="IE300" s="200"/>
      <c r="IF300" s="200"/>
      <c r="IG300" s="200"/>
      <c r="IH300" s="200"/>
      <c r="II300" s="200"/>
      <c r="IJ300" s="200"/>
      <c r="IK300" s="200"/>
      <c r="IL300" s="200"/>
      <c r="IM300" s="200"/>
      <c r="IN300" s="200"/>
      <c r="IO300" s="200"/>
      <c r="IP300" s="200"/>
      <c r="IQ300" s="200"/>
      <c r="IR300" s="200"/>
      <c r="IS300" s="200"/>
      <c r="IT300" s="200"/>
      <c r="IU300" s="200"/>
      <c r="IV300" s="200"/>
      <c r="IW300" s="200"/>
      <c r="IX300" s="200"/>
      <c r="IY300" s="200"/>
      <c r="IZ300" s="200"/>
      <c r="JA300" s="200"/>
    </row>
    <row r="301" spans="1:261" x14ac:dyDescent="0.2">
      <c r="A301" s="180" t="s">
        <v>999</v>
      </c>
      <c r="B301" s="181" t="s">
        <v>1000</v>
      </c>
      <c r="C301" s="181" t="s">
        <v>9</v>
      </c>
      <c r="D301" s="182">
        <v>10</v>
      </c>
      <c r="E301" s="182" t="s">
        <v>169</v>
      </c>
      <c r="F301" s="183" t="s">
        <v>1001</v>
      </c>
      <c r="G301" s="182">
        <v>285569</v>
      </c>
      <c r="H301" s="182" t="s">
        <v>23</v>
      </c>
      <c r="I301" s="182" t="s">
        <v>7</v>
      </c>
      <c r="J301" s="181">
        <v>5</v>
      </c>
      <c r="K301" s="184">
        <v>2.9</v>
      </c>
      <c r="L301" s="194"/>
      <c r="M301" s="194"/>
      <c r="N301" s="200"/>
      <c r="O301" s="201">
        <v>87</v>
      </c>
      <c r="P301" s="203">
        <f t="shared" si="4"/>
        <v>252.29999999999998</v>
      </c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  <c r="AA301" s="200"/>
      <c r="AB301" s="200"/>
      <c r="AC301" s="200"/>
      <c r="AD301" s="200"/>
      <c r="AE301" s="200"/>
      <c r="AF301" s="200"/>
      <c r="AG301" s="200"/>
      <c r="AH301" s="200"/>
      <c r="AI301" s="200"/>
      <c r="AJ301" s="200"/>
      <c r="AK301" s="200"/>
      <c r="AL301" s="200"/>
      <c r="AM301" s="200"/>
      <c r="AN301" s="200"/>
      <c r="AO301" s="200"/>
      <c r="AP301" s="200"/>
      <c r="AQ301" s="200"/>
      <c r="AR301" s="200"/>
      <c r="AS301" s="200"/>
      <c r="AT301" s="200"/>
      <c r="AU301" s="200"/>
      <c r="AV301" s="200"/>
      <c r="AW301" s="200"/>
      <c r="AX301" s="200"/>
      <c r="AY301" s="200"/>
      <c r="AZ301" s="200"/>
      <c r="BA301" s="200"/>
      <c r="BB301" s="200"/>
      <c r="BC301" s="200"/>
      <c r="BD301" s="200"/>
      <c r="BE301" s="200"/>
      <c r="BF301" s="200"/>
      <c r="BG301" s="200"/>
      <c r="BH301" s="200"/>
      <c r="BI301" s="200"/>
      <c r="BJ301" s="200"/>
      <c r="BK301" s="200"/>
      <c r="BL301" s="200"/>
      <c r="BM301" s="200"/>
      <c r="BN301" s="200"/>
      <c r="BO301" s="200"/>
      <c r="BP301" s="200"/>
      <c r="BQ301" s="200"/>
      <c r="BR301" s="200"/>
      <c r="BS301" s="200"/>
      <c r="BT301" s="200"/>
      <c r="BU301" s="200"/>
      <c r="BV301" s="200"/>
      <c r="BW301" s="200"/>
      <c r="BX301" s="200"/>
      <c r="BY301" s="200"/>
      <c r="BZ301" s="200"/>
      <c r="CA301" s="200"/>
      <c r="CB301" s="200"/>
      <c r="CC301" s="200"/>
      <c r="CD301" s="200"/>
      <c r="CE301" s="200"/>
      <c r="CF301" s="200"/>
      <c r="CG301" s="200"/>
      <c r="CH301" s="200"/>
      <c r="CI301" s="200"/>
      <c r="CJ301" s="200"/>
      <c r="CK301" s="200"/>
      <c r="CL301" s="200"/>
      <c r="CM301" s="200"/>
      <c r="CN301" s="200"/>
      <c r="CO301" s="200"/>
      <c r="CP301" s="200"/>
      <c r="CQ301" s="200"/>
      <c r="CR301" s="200"/>
      <c r="CS301" s="200"/>
      <c r="CT301" s="200"/>
      <c r="CU301" s="200"/>
      <c r="CV301" s="200"/>
      <c r="CW301" s="200"/>
      <c r="CX301" s="200"/>
      <c r="CY301" s="200"/>
      <c r="CZ301" s="200"/>
      <c r="DA301" s="200"/>
      <c r="DB301" s="200"/>
      <c r="DC301" s="200"/>
      <c r="DD301" s="200"/>
      <c r="DE301" s="200"/>
      <c r="DF301" s="200"/>
      <c r="DG301" s="200"/>
      <c r="DH301" s="200"/>
      <c r="DI301" s="200"/>
      <c r="DJ301" s="200"/>
      <c r="DK301" s="200"/>
      <c r="DL301" s="200"/>
      <c r="DM301" s="200"/>
      <c r="DN301" s="200"/>
      <c r="DO301" s="200"/>
      <c r="DP301" s="200"/>
      <c r="DQ301" s="200"/>
      <c r="DR301" s="200"/>
      <c r="DS301" s="200"/>
      <c r="DT301" s="200"/>
      <c r="DU301" s="200"/>
      <c r="DV301" s="200"/>
      <c r="DW301" s="200"/>
      <c r="DX301" s="200"/>
      <c r="DY301" s="200"/>
      <c r="DZ301" s="200"/>
      <c r="EA301" s="200"/>
      <c r="EB301" s="200"/>
      <c r="EC301" s="200"/>
      <c r="ED301" s="200"/>
      <c r="EE301" s="200"/>
      <c r="EF301" s="200"/>
      <c r="EG301" s="200"/>
      <c r="EH301" s="200"/>
      <c r="EI301" s="200"/>
      <c r="EJ301" s="200"/>
      <c r="EK301" s="200"/>
      <c r="EL301" s="200"/>
      <c r="EM301" s="200"/>
      <c r="EN301" s="200"/>
      <c r="EO301" s="200"/>
      <c r="EP301" s="200"/>
      <c r="EQ301" s="200"/>
      <c r="ER301" s="200"/>
      <c r="ES301" s="200"/>
      <c r="ET301" s="200"/>
      <c r="EU301" s="200"/>
      <c r="EV301" s="200"/>
      <c r="EW301" s="200"/>
      <c r="EX301" s="200"/>
      <c r="EY301" s="200"/>
      <c r="EZ301" s="200"/>
      <c r="FA301" s="200"/>
      <c r="FB301" s="200"/>
      <c r="FC301" s="200"/>
      <c r="FD301" s="200"/>
      <c r="FE301" s="200"/>
      <c r="FF301" s="200"/>
      <c r="FG301" s="200"/>
      <c r="FH301" s="200"/>
      <c r="FI301" s="200"/>
      <c r="FJ301" s="200"/>
      <c r="FK301" s="200"/>
      <c r="FL301" s="200"/>
      <c r="FM301" s="200"/>
      <c r="FN301" s="200"/>
      <c r="FO301" s="200"/>
      <c r="FP301" s="200"/>
      <c r="FQ301" s="200"/>
      <c r="FR301" s="200"/>
      <c r="FS301" s="200"/>
      <c r="FT301" s="200"/>
      <c r="FU301" s="200"/>
      <c r="FV301" s="200"/>
      <c r="FW301" s="200"/>
      <c r="FX301" s="200"/>
      <c r="FY301" s="200"/>
      <c r="FZ301" s="200"/>
      <c r="GA301" s="200"/>
      <c r="GB301" s="200"/>
      <c r="GC301" s="200"/>
      <c r="GD301" s="200"/>
      <c r="GE301" s="200"/>
      <c r="GF301" s="200"/>
      <c r="GG301" s="200"/>
      <c r="GH301" s="200"/>
      <c r="GI301" s="200"/>
      <c r="GJ301" s="200"/>
      <c r="GK301" s="200"/>
      <c r="GL301" s="200"/>
      <c r="GM301" s="200"/>
      <c r="GN301" s="200"/>
      <c r="GO301" s="200"/>
      <c r="GP301" s="200"/>
      <c r="GQ301" s="200"/>
      <c r="GR301" s="200"/>
      <c r="GS301" s="200"/>
      <c r="GT301" s="200"/>
      <c r="GU301" s="200"/>
      <c r="GV301" s="200"/>
      <c r="GW301" s="200"/>
      <c r="GX301" s="200"/>
      <c r="GY301" s="200"/>
      <c r="GZ301" s="200"/>
      <c r="HA301" s="200"/>
      <c r="HB301" s="200"/>
      <c r="HC301" s="200"/>
      <c r="HD301" s="200"/>
      <c r="HE301" s="200"/>
      <c r="HF301" s="200"/>
      <c r="HG301" s="200"/>
      <c r="HH301" s="200"/>
      <c r="HI301" s="200"/>
      <c r="HJ301" s="200"/>
      <c r="HK301" s="200"/>
      <c r="HL301" s="200"/>
      <c r="HM301" s="200"/>
      <c r="HN301" s="200"/>
      <c r="HO301" s="200"/>
      <c r="HP301" s="200"/>
      <c r="HQ301" s="200"/>
      <c r="HR301" s="200"/>
      <c r="HS301" s="200"/>
      <c r="HT301" s="200"/>
      <c r="HU301" s="200"/>
      <c r="HV301" s="200"/>
      <c r="HW301" s="200"/>
      <c r="HX301" s="200"/>
      <c r="HY301" s="200"/>
      <c r="HZ301" s="200"/>
      <c r="IA301" s="200"/>
      <c r="IB301" s="200"/>
      <c r="IC301" s="200"/>
      <c r="ID301" s="200"/>
      <c r="IE301" s="200"/>
      <c r="IF301" s="200"/>
      <c r="IG301" s="200"/>
      <c r="IH301" s="200"/>
      <c r="II301" s="200"/>
      <c r="IJ301" s="200"/>
      <c r="IK301" s="200"/>
      <c r="IL301" s="200"/>
      <c r="IM301" s="200"/>
      <c r="IN301" s="200"/>
      <c r="IO301" s="200"/>
      <c r="IP301" s="200"/>
      <c r="IQ301" s="200"/>
      <c r="IR301" s="200"/>
      <c r="IS301" s="200"/>
      <c r="IT301" s="200"/>
      <c r="IU301" s="200"/>
      <c r="IV301" s="200"/>
      <c r="IW301" s="200"/>
      <c r="IX301" s="200"/>
      <c r="IY301" s="200"/>
      <c r="IZ301" s="200"/>
      <c r="JA301" s="200"/>
    </row>
    <row r="302" spans="1:261" x14ac:dyDescent="0.2">
      <c r="A302" s="180" t="s">
        <v>1002</v>
      </c>
      <c r="B302" s="181" t="s">
        <v>1000</v>
      </c>
      <c r="C302" s="181" t="s">
        <v>17</v>
      </c>
      <c r="D302" s="182" t="s">
        <v>942</v>
      </c>
      <c r="E302" s="182" t="s">
        <v>185</v>
      </c>
      <c r="F302" s="183" t="s">
        <v>1001</v>
      </c>
      <c r="G302" s="182">
        <v>286078</v>
      </c>
      <c r="H302" s="182" t="s">
        <v>23</v>
      </c>
      <c r="I302" s="182" t="s">
        <v>7</v>
      </c>
      <c r="J302" s="181">
        <v>3</v>
      </c>
      <c r="K302" s="184">
        <v>1</v>
      </c>
      <c r="L302" s="194"/>
      <c r="M302" s="194"/>
      <c r="N302" s="200"/>
      <c r="O302" s="201">
        <v>89</v>
      </c>
      <c r="P302" s="203">
        <f t="shared" si="4"/>
        <v>89</v>
      </c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  <c r="AA302" s="200"/>
      <c r="AB302" s="200"/>
      <c r="AC302" s="200"/>
      <c r="AD302" s="200"/>
      <c r="AE302" s="200"/>
      <c r="AF302" s="200"/>
      <c r="AG302" s="200"/>
      <c r="AH302" s="200"/>
      <c r="AI302" s="200"/>
      <c r="AJ302" s="200"/>
      <c r="AK302" s="200"/>
      <c r="AL302" s="200"/>
      <c r="AM302" s="200"/>
      <c r="AN302" s="200"/>
      <c r="AO302" s="200"/>
      <c r="AP302" s="200"/>
      <c r="AQ302" s="200"/>
      <c r="AR302" s="200"/>
      <c r="AS302" s="200"/>
      <c r="AT302" s="200"/>
      <c r="AU302" s="200"/>
      <c r="AV302" s="200"/>
      <c r="AW302" s="200"/>
      <c r="AX302" s="200"/>
      <c r="AY302" s="200"/>
      <c r="AZ302" s="200"/>
      <c r="BA302" s="200"/>
      <c r="BB302" s="200"/>
      <c r="BC302" s="200"/>
      <c r="BD302" s="200"/>
      <c r="BE302" s="200"/>
      <c r="BF302" s="200"/>
      <c r="BG302" s="200"/>
      <c r="BH302" s="200"/>
      <c r="BI302" s="200"/>
      <c r="BJ302" s="200"/>
      <c r="BK302" s="200"/>
      <c r="BL302" s="200"/>
      <c r="BM302" s="200"/>
      <c r="BN302" s="200"/>
      <c r="BO302" s="200"/>
      <c r="BP302" s="200"/>
      <c r="BQ302" s="200"/>
      <c r="BR302" s="200"/>
      <c r="BS302" s="200"/>
      <c r="BT302" s="200"/>
      <c r="BU302" s="200"/>
      <c r="BV302" s="200"/>
      <c r="BW302" s="200"/>
      <c r="BX302" s="200"/>
      <c r="BY302" s="200"/>
      <c r="BZ302" s="200"/>
      <c r="CA302" s="200"/>
      <c r="CB302" s="200"/>
      <c r="CC302" s="200"/>
      <c r="CD302" s="200"/>
      <c r="CE302" s="200"/>
      <c r="CF302" s="200"/>
      <c r="CG302" s="200"/>
      <c r="CH302" s="200"/>
      <c r="CI302" s="200"/>
      <c r="CJ302" s="200"/>
      <c r="CK302" s="200"/>
      <c r="CL302" s="200"/>
      <c r="CM302" s="200"/>
      <c r="CN302" s="200"/>
      <c r="CO302" s="200"/>
      <c r="CP302" s="200"/>
      <c r="CQ302" s="200"/>
      <c r="CR302" s="200"/>
      <c r="CS302" s="200"/>
      <c r="CT302" s="200"/>
      <c r="CU302" s="200"/>
      <c r="CV302" s="200"/>
      <c r="CW302" s="200"/>
      <c r="CX302" s="200"/>
      <c r="CY302" s="200"/>
      <c r="CZ302" s="200"/>
      <c r="DA302" s="200"/>
      <c r="DB302" s="200"/>
      <c r="DC302" s="200"/>
      <c r="DD302" s="200"/>
      <c r="DE302" s="200"/>
      <c r="DF302" s="200"/>
      <c r="DG302" s="200"/>
      <c r="DH302" s="200"/>
      <c r="DI302" s="200"/>
      <c r="DJ302" s="200"/>
      <c r="DK302" s="200"/>
      <c r="DL302" s="200"/>
      <c r="DM302" s="200"/>
      <c r="DN302" s="200"/>
      <c r="DO302" s="200"/>
      <c r="DP302" s="200"/>
      <c r="DQ302" s="200"/>
      <c r="DR302" s="200"/>
      <c r="DS302" s="200"/>
      <c r="DT302" s="200"/>
      <c r="DU302" s="200"/>
      <c r="DV302" s="200"/>
      <c r="DW302" s="200"/>
      <c r="DX302" s="200"/>
      <c r="DY302" s="200"/>
      <c r="DZ302" s="200"/>
      <c r="EA302" s="200"/>
      <c r="EB302" s="200"/>
      <c r="EC302" s="200"/>
      <c r="ED302" s="200"/>
      <c r="EE302" s="200"/>
      <c r="EF302" s="200"/>
      <c r="EG302" s="200"/>
      <c r="EH302" s="200"/>
      <c r="EI302" s="200"/>
      <c r="EJ302" s="200"/>
      <c r="EK302" s="200"/>
      <c r="EL302" s="200"/>
      <c r="EM302" s="200"/>
      <c r="EN302" s="200"/>
      <c r="EO302" s="200"/>
      <c r="EP302" s="200"/>
      <c r="EQ302" s="200"/>
      <c r="ER302" s="200"/>
      <c r="ES302" s="200"/>
      <c r="ET302" s="200"/>
      <c r="EU302" s="200"/>
      <c r="EV302" s="200"/>
      <c r="EW302" s="200"/>
      <c r="EX302" s="200"/>
      <c r="EY302" s="200"/>
      <c r="EZ302" s="200"/>
      <c r="FA302" s="200"/>
      <c r="FB302" s="200"/>
      <c r="FC302" s="200"/>
      <c r="FD302" s="200"/>
      <c r="FE302" s="200"/>
      <c r="FF302" s="200"/>
      <c r="FG302" s="200"/>
      <c r="FH302" s="200"/>
      <c r="FI302" s="200"/>
      <c r="FJ302" s="200"/>
      <c r="FK302" s="200"/>
      <c r="FL302" s="200"/>
      <c r="FM302" s="200"/>
      <c r="FN302" s="200"/>
      <c r="FO302" s="200"/>
      <c r="FP302" s="200"/>
      <c r="FQ302" s="200"/>
      <c r="FR302" s="200"/>
      <c r="FS302" s="200"/>
      <c r="FT302" s="200"/>
      <c r="FU302" s="200"/>
      <c r="FV302" s="200"/>
      <c r="FW302" s="200"/>
      <c r="FX302" s="200"/>
      <c r="FY302" s="200"/>
      <c r="FZ302" s="200"/>
      <c r="GA302" s="200"/>
      <c r="GB302" s="200"/>
      <c r="GC302" s="200"/>
      <c r="GD302" s="200"/>
      <c r="GE302" s="200"/>
      <c r="GF302" s="200"/>
      <c r="GG302" s="200"/>
      <c r="GH302" s="200"/>
      <c r="GI302" s="200"/>
      <c r="GJ302" s="200"/>
      <c r="GK302" s="200"/>
      <c r="GL302" s="200"/>
      <c r="GM302" s="200"/>
      <c r="GN302" s="200"/>
      <c r="GO302" s="200"/>
      <c r="GP302" s="200"/>
      <c r="GQ302" s="200"/>
      <c r="GR302" s="200"/>
      <c r="GS302" s="200"/>
      <c r="GT302" s="200"/>
      <c r="GU302" s="200"/>
      <c r="GV302" s="200"/>
      <c r="GW302" s="200"/>
      <c r="GX302" s="200"/>
      <c r="GY302" s="200"/>
      <c r="GZ302" s="200"/>
      <c r="HA302" s="200"/>
      <c r="HB302" s="200"/>
      <c r="HC302" s="200"/>
      <c r="HD302" s="200"/>
      <c r="HE302" s="200"/>
      <c r="HF302" s="200"/>
      <c r="HG302" s="200"/>
      <c r="HH302" s="200"/>
      <c r="HI302" s="200"/>
      <c r="HJ302" s="200"/>
      <c r="HK302" s="200"/>
      <c r="HL302" s="200"/>
      <c r="HM302" s="200"/>
      <c r="HN302" s="200"/>
      <c r="HO302" s="200"/>
      <c r="HP302" s="200"/>
      <c r="HQ302" s="200"/>
      <c r="HR302" s="200"/>
      <c r="HS302" s="200"/>
      <c r="HT302" s="200"/>
      <c r="HU302" s="200"/>
      <c r="HV302" s="200"/>
      <c r="HW302" s="200"/>
      <c r="HX302" s="200"/>
      <c r="HY302" s="200"/>
      <c r="HZ302" s="200"/>
      <c r="IA302" s="200"/>
      <c r="IB302" s="200"/>
      <c r="IC302" s="200"/>
      <c r="ID302" s="200"/>
      <c r="IE302" s="200"/>
      <c r="IF302" s="200"/>
      <c r="IG302" s="200"/>
      <c r="IH302" s="200"/>
      <c r="II302" s="200"/>
      <c r="IJ302" s="200"/>
      <c r="IK302" s="200"/>
      <c r="IL302" s="200"/>
      <c r="IM302" s="200"/>
      <c r="IN302" s="200"/>
      <c r="IO302" s="200"/>
      <c r="IP302" s="200"/>
      <c r="IQ302" s="200"/>
      <c r="IR302" s="200"/>
      <c r="IS302" s="200"/>
      <c r="IT302" s="200"/>
      <c r="IU302" s="200"/>
      <c r="IV302" s="200"/>
      <c r="IW302" s="200"/>
      <c r="IX302" s="200"/>
      <c r="IY302" s="200"/>
      <c r="IZ302" s="200"/>
      <c r="JA302" s="200"/>
    </row>
    <row r="303" spans="1:261" x14ac:dyDescent="0.2">
      <c r="A303" s="180" t="s">
        <v>1002</v>
      </c>
      <c r="B303" s="181" t="s">
        <v>1000</v>
      </c>
      <c r="C303" s="181" t="s">
        <v>17</v>
      </c>
      <c r="D303" s="182" t="s">
        <v>942</v>
      </c>
      <c r="E303" s="182" t="s">
        <v>185</v>
      </c>
      <c r="F303" s="183" t="s">
        <v>1001</v>
      </c>
      <c r="G303" s="182">
        <v>280773</v>
      </c>
      <c r="H303" s="182" t="s">
        <v>23</v>
      </c>
      <c r="I303" s="182" t="s">
        <v>7</v>
      </c>
      <c r="J303" s="181">
        <v>2</v>
      </c>
      <c r="K303" s="184">
        <v>1.35</v>
      </c>
      <c r="L303" s="194"/>
      <c r="M303" s="194"/>
      <c r="N303" s="200"/>
      <c r="O303" s="201">
        <v>89</v>
      </c>
      <c r="P303" s="203">
        <f t="shared" si="4"/>
        <v>120.15</v>
      </c>
      <c r="Q303" s="200"/>
      <c r="R303" s="200"/>
      <c r="S303" s="200"/>
      <c r="T303" s="200"/>
      <c r="U303" s="200"/>
      <c r="V303" s="200"/>
      <c r="W303" s="200"/>
      <c r="X303" s="200"/>
      <c r="Y303" s="200"/>
      <c r="Z303" s="200"/>
      <c r="AA303" s="200"/>
      <c r="AB303" s="200"/>
      <c r="AC303" s="200"/>
      <c r="AD303" s="200"/>
      <c r="AE303" s="200"/>
      <c r="AF303" s="200"/>
      <c r="AG303" s="200"/>
      <c r="AH303" s="200"/>
      <c r="AI303" s="200"/>
      <c r="AJ303" s="200"/>
      <c r="AK303" s="200"/>
      <c r="AL303" s="200"/>
      <c r="AM303" s="200"/>
      <c r="AN303" s="200"/>
      <c r="AO303" s="200"/>
      <c r="AP303" s="200"/>
      <c r="AQ303" s="200"/>
      <c r="AR303" s="200"/>
      <c r="AS303" s="200"/>
      <c r="AT303" s="200"/>
      <c r="AU303" s="200"/>
      <c r="AV303" s="200"/>
      <c r="AW303" s="200"/>
      <c r="AX303" s="200"/>
      <c r="AY303" s="200"/>
      <c r="AZ303" s="200"/>
      <c r="BA303" s="200"/>
      <c r="BB303" s="200"/>
      <c r="BC303" s="200"/>
      <c r="BD303" s="200"/>
      <c r="BE303" s="200"/>
      <c r="BF303" s="200"/>
      <c r="BG303" s="200"/>
      <c r="BH303" s="200"/>
      <c r="BI303" s="200"/>
      <c r="BJ303" s="200"/>
      <c r="BK303" s="200"/>
      <c r="BL303" s="200"/>
      <c r="BM303" s="200"/>
      <c r="BN303" s="200"/>
      <c r="BO303" s="200"/>
      <c r="BP303" s="200"/>
      <c r="BQ303" s="200"/>
      <c r="BR303" s="200"/>
      <c r="BS303" s="200"/>
      <c r="BT303" s="200"/>
      <c r="BU303" s="200"/>
      <c r="BV303" s="200"/>
      <c r="BW303" s="200"/>
      <c r="BX303" s="200"/>
      <c r="BY303" s="200"/>
      <c r="BZ303" s="200"/>
      <c r="CA303" s="200"/>
      <c r="CB303" s="200"/>
      <c r="CC303" s="200"/>
      <c r="CD303" s="200"/>
      <c r="CE303" s="200"/>
      <c r="CF303" s="200"/>
      <c r="CG303" s="200"/>
      <c r="CH303" s="200"/>
      <c r="CI303" s="200"/>
      <c r="CJ303" s="200"/>
      <c r="CK303" s="200"/>
      <c r="CL303" s="200"/>
      <c r="CM303" s="200"/>
      <c r="CN303" s="200"/>
      <c r="CO303" s="200"/>
      <c r="CP303" s="200"/>
      <c r="CQ303" s="200"/>
      <c r="CR303" s="200"/>
      <c r="CS303" s="200"/>
      <c r="CT303" s="200"/>
      <c r="CU303" s="200"/>
      <c r="CV303" s="200"/>
      <c r="CW303" s="200"/>
      <c r="CX303" s="200"/>
      <c r="CY303" s="200"/>
      <c r="CZ303" s="200"/>
      <c r="DA303" s="200"/>
      <c r="DB303" s="200"/>
      <c r="DC303" s="200"/>
      <c r="DD303" s="200"/>
      <c r="DE303" s="200"/>
      <c r="DF303" s="200"/>
      <c r="DG303" s="200"/>
      <c r="DH303" s="200"/>
      <c r="DI303" s="200"/>
      <c r="DJ303" s="200"/>
      <c r="DK303" s="200"/>
      <c r="DL303" s="200"/>
      <c r="DM303" s="200"/>
      <c r="DN303" s="200"/>
      <c r="DO303" s="200"/>
      <c r="DP303" s="200"/>
      <c r="DQ303" s="200"/>
      <c r="DR303" s="200"/>
      <c r="DS303" s="200"/>
      <c r="DT303" s="200"/>
      <c r="DU303" s="200"/>
      <c r="DV303" s="200"/>
      <c r="DW303" s="200"/>
      <c r="DX303" s="200"/>
      <c r="DY303" s="200"/>
      <c r="DZ303" s="200"/>
      <c r="EA303" s="200"/>
      <c r="EB303" s="200"/>
      <c r="EC303" s="200"/>
      <c r="ED303" s="200"/>
      <c r="EE303" s="200"/>
      <c r="EF303" s="200"/>
      <c r="EG303" s="200"/>
      <c r="EH303" s="200"/>
      <c r="EI303" s="200"/>
      <c r="EJ303" s="200"/>
      <c r="EK303" s="200"/>
      <c r="EL303" s="200"/>
      <c r="EM303" s="200"/>
      <c r="EN303" s="200"/>
      <c r="EO303" s="200"/>
      <c r="EP303" s="200"/>
      <c r="EQ303" s="200"/>
      <c r="ER303" s="200"/>
      <c r="ES303" s="200"/>
      <c r="ET303" s="200"/>
      <c r="EU303" s="200"/>
      <c r="EV303" s="200"/>
      <c r="EW303" s="200"/>
      <c r="EX303" s="200"/>
      <c r="EY303" s="200"/>
      <c r="EZ303" s="200"/>
      <c r="FA303" s="200"/>
      <c r="FB303" s="200"/>
      <c r="FC303" s="200"/>
      <c r="FD303" s="200"/>
      <c r="FE303" s="200"/>
      <c r="FF303" s="200"/>
      <c r="FG303" s="200"/>
      <c r="FH303" s="200"/>
      <c r="FI303" s="200"/>
      <c r="FJ303" s="200"/>
      <c r="FK303" s="200"/>
      <c r="FL303" s="200"/>
      <c r="FM303" s="200"/>
      <c r="FN303" s="200"/>
      <c r="FO303" s="200"/>
      <c r="FP303" s="200"/>
      <c r="FQ303" s="200"/>
      <c r="FR303" s="200"/>
      <c r="FS303" s="200"/>
      <c r="FT303" s="200"/>
      <c r="FU303" s="200"/>
      <c r="FV303" s="200"/>
      <c r="FW303" s="200"/>
      <c r="FX303" s="200"/>
      <c r="FY303" s="200"/>
      <c r="FZ303" s="200"/>
      <c r="GA303" s="200"/>
      <c r="GB303" s="200"/>
      <c r="GC303" s="200"/>
      <c r="GD303" s="200"/>
      <c r="GE303" s="200"/>
      <c r="GF303" s="200"/>
      <c r="GG303" s="200"/>
      <c r="GH303" s="200"/>
      <c r="GI303" s="200"/>
      <c r="GJ303" s="200"/>
      <c r="GK303" s="200"/>
      <c r="GL303" s="200"/>
      <c r="GM303" s="200"/>
      <c r="GN303" s="200"/>
      <c r="GO303" s="200"/>
      <c r="GP303" s="200"/>
      <c r="GQ303" s="200"/>
      <c r="GR303" s="200"/>
      <c r="GS303" s="200"/>
      <c r="GT303" s="200"/>
      <c r="GU303" s="200"/>
      <c r="GV303" s="200"/>
      <c r="GW303" s="200"/>
      <c r="GX303" s="200"/>
      <c r="GY303" s="200"/>
      <c r="GZ303" s="200"/>
      <c r="HA303" s="200"/>
      <c r="HB303" s="200"/>
      <c r="HC303" s="200"/>
      <c r="HD303" s="200"/>
      <c r="HE303" s="200"/>
      <c r="HF303" s="200"/>
      <c r="HG303" s="200"/>
      <c r="HH303" s="200"/>
      <c r="HI303" s="200"/>
      <c r="HJ303" s="200"/>
      <c r="HK303" s="200"/>
      <c r="HL303" s="200"/>
      <c r="HM303" s="200"/>
      <c r="HN303" s="200"/>
      <c r="HO303" s="200"/>
      <c r="HP303" s="200"/>
      <c r="HQ303" s="200"/>
      <c r="HR303" s="200"/>
      <c r="HS303" s="200"/>
      <c r="HT303" s="200"/>
      <c r="HU303" s="200"/>
      <c r="HV303" s="200"/>
      <c r="HW303" s="200"/>
      <c r="HX303" s="200"/>
      <c r="HY303" s="200"/>
      <c r="HZ303" s="200"/>
      <c r="IA303" s="200"/>
      <c r="IB303" s="200"/>
      <c r="IC303" s="200"/>
      <c r="ID303" s="200"/>
      <c r="IE303" s="200"/>
      <c r="IF303" s="200"/>
      <c r="IG303" s="200"/>
      <c r="IH303" s="200"/>
      <c r="II303" s="200"/>
      <c r="IJ303" s="200"/>
      <c r="IK303" s="200"/>
      <c r="IL303" s="200"/>
      <c r="IM303" s="200"/>
      <c r="IN303" s="200"/>
      <c r="IO303" s="200"/>
      <c r="IP303" s="200"/>
      <c r="IQ303" s="200"/>
      <c r="IR303" s="200"/>
      <c r="IS303" s="200"/>
      <c r="IT303" s="200"/>
      <c r="IU303" s="200"/>
      <c r="IV303" s="200"/>
      <c r="IW303" s="200"/>
      <c r="IX303" s="200"/>
      <c r="IY303" s="200"/>
      <c r="IZ303" s="200"/>
      <c r="JA303" s="200"/>
    </row>
    <row r="304" spans="1:261" x14ac:dyDescent="0.2">
      <c r="A304" s="180" t="s">
        <v>1003</v>
      </c>
      <c r="B304" s="181" t="s">
        <v>1000</v>
      </c>
      <c r="C304" s="181" t="s">
        <v>1004</v>
      </c>
      <c r="D304" s="182" t="s">
        <v>1005</v>
      </c>
      <c r="E304" s="182" t="s">
        <v>1006</v>
      </c>
      <c r="F304" s="183" t="s">
        <v>1001</v>
      </c>
      <c r="G304" s="182">
        <v>281353</v>
      </c>
      <c r="H304" s="182" t="s">
        <v>23</v>
      </c>
      <c r="I304" s="182" t="s">
        <v>7</v>
      </c>
      <c r="J304" s="181">
        <v>1</v>
      </c>
      <c r="K304" s="184">
        <v>1.05</v>
      </c>
      <c r="L304" s="194"/>
      <c r="M304" s="194"/>
      <c r="N304" s="200"/>
      <c r="O304" s="201">
        <v>89</v>
      </c>
      <c r="P304" s="203">
        <f t="shared" si="4"/>
        <v>93.45</v>
      </c>
      <c r="Q304" s="200"/>
      <c r="R304" s="200"/>
      <c r="S304" s="200"/>
      <c r="T304" s="200"/>
      <c r="U304" s="200"/>
      <c r="V304" s="200"/>
      <c r="W304" s="200"/>
      <c r="X304" s="200"/>
      <c r="Y304" s="200"/>
      <c r="Z304" s="200"/>
      <c r="AA304" s="200"/>
      <c r="AB304" s="200"/>
      <c r="AC304" s="200"/>
      <c r="AD304" s="200"/>
      <c r="AE304" s="200"/>
      <c r="AF304" s="200"/>
      <c r="AG304" s="200"/>
      <c r="AH304" s="200"/>
      <c r="AI304" s="200"/>
      <c r="AJ304" s="200"/>
      <c r="AK304" s="200"/>
      <c r="AL304" s="200"/>
      <c r="AM304" s="200"/>
      <c r="AN304" s="200"/>
      <c r="AO304" s="200"/>
      <c r="AP304" s="200"/>
      <c r="AQ304" s="200"/>
      <c r="AR304" s="200"/>
      <c r="AS304" s="200"/>
      <c r="AT304" s="200"/>
      <c r="AU304" s="200"/>
      <c r="AV304" s="200"/>
      <c r="AW304" s="200"/>
      <c r="AX304" s="200"/>
      <c r="AY304" s="200"/>
      <c r="AZ304" s="200"/>
      <c r="BA304" s="200"/>
      <c r="BB304" s="200"/>
      <c r="BC304" s="200"/>
      <c r="BD304" s="200"/>
      <c r="BE304" s="200"/>
      <c r="BF304" s="200"/>
      <c r="BG304" s="200"/>
      <c r="BH304" s="200"/>
      <c r="BI304" s="200"/>
      <c r="BJ304" s="200"/>
      <c r="BK304" s="200"/>
      <c r="BL304" s="200"/>
      <c r="BM304" s="200"/>
      <c r="BN304" s="200"/>
      <c r="BO304" s="200"/>
      <c r="BP304" s="200"/>
      <c r="BQ304" s="200"/>
      <c r="BR304" s="200"/>
      <c r="BS304" s="200"/>
      <c r="BT304" s="200"/>
      <c r="BU304" s="200"/>
      <c r="BV304" s="200"/>
      <c r="BW304" s="200"/>
      <c r="BX304" s="200"/>
      <c r="BY304" s="200"/>
      <c r="BZ304" s="200"/>
      <c r="CA304" s="200"/>
      <c r="CB304" s="200"/>
      <c r="CC304" s="200"/>
      <c r="CD304" s="200"/>
      <c r="CE304" s="200"/>
      <c r="CF304" s="200"/>
      <c r="CG304" s="200"/>
      <c r="CH304" s="200"/>
      <c r="CI304" s="200"/>
      <c r="CJ304" s="200"/>
      <c r="CK304" s="200"/>
      <c r="CL304" s="200"/>
      <c r="CM304" s="200"/>
      <c r="CN304" s="200"/>
      <c r="CO304" s="200"/>
      <c r="CP304" s="200"/>
      <c r="CQ304" s="200"/>
      <c r="CR304" s="200"/>
      <c r="CS304" s="200"/>
      <c r="CT304" s="200"/>
      <c r="CU304" s="200"/>
      <c r="CV304" s="200"/>
      <c r="CW304" s="200"/>
      <c r="CX304" s="200"/>
      <c r="CY304" s="200"/>
      <c r="CZ304" s="200"/>
      <c r="DA304" s="200"/>
      <c r="DB304" s="200"/>
      <c r="DC304" s="200"/>
      <c r="DD304" s="200"/>
      <c r="DE304" s="200"/>
      <c r="DF304" s="200"/>
      <c r="DG304" s="200"/>
      <c r="DH304" s="200"/>
      <c r="DI304" s="200"/>
      <c r="DJ304" s="200"/>
      <c r="DK304" s="200"/>
      <c r="DL304" s="200"/>
      <c r="DM304" s="200"/>
      <c r="DN304" s="200"/>
      <c r="DO304" s="200"/>
      <c r="DP304" s="200"/>
      <c r="DQ304" s="200"/>
      <c r="DR304" s="200"/>
      <c r="DS304" s="200"/>
      <c r="DT304" s="200"/>
      <c r="DU304" s="200"/>
      <c r="DV304" s="200"/>
      <c r="DW304" s="200"/>
      <c r="DX304" s="200"/>
      <c r="DY304" s="200"/>
      <c r="DZ304" s="200"/>
      <c r="EA304" s="200"/>
      <c r="EB304" s="200"/>
      <c r="EC304" s="200"/>
      <c r="ED304" s="200"/>
      <c r="EE304" s="200"/>
      <c r="EF304" s="200"/>
      <c r="EG304" s="200"/>
      <c r="EH304" s="200"/>
      <c r="EI304" s="200"/>
      <c r="EJ304" s="200"/>
      <c r="EK304" s="200"/>
      <c r="EL304" s="200"/>
      <c r="EM304" s="200"/>
      <c r="EN304" s="200"/>
      <c r="EO304" s="200"/>
      <c r="EP304" s="200"/>
      <c r="EQ304" s="200"/>
      <c r="ER304" s="200"/>
      <c r="ES304" s="200"/>
      <c r="ET304" s="200"/>
      <c r="EU304" s="200"/>
      <c r="EV304" s="200"/>
      <c r="EW304" s="200"/>
      <c r="EX304" s="200"/>
      <c r="EY304" s="200"/>
      <c r="EZ304" s="200"/>
      <c r="FA304" s="200"/>
      <c r="FB304" s="200"/>
      <c r="FC304" s="200"/>
      <c r="FD304" s="200"/>
      <c r="FE304" s="200"/>
      <c r="FF304" s="200"/>
      <c r="FG304" s="200"/>
      <c r="FH304" s="200"/>
      <c r="FI304" s="200"/>
      <c r="FJ304" s="200"/>
      <c r="FK304" s="200"/>
      <c r="FL304" s="200"/>
      <c r="FM304" s="200"/>
      <c r="FN304" s="200"/>
      <c r="FO304" s="200"/>
      <c r="FP304" s="200"/>
      <c r="FQ304" s="200"/>
      <c r="FR304" s="200"/>
      <c r="FS304" s="200"/>
      <c r="FT304" s="200"/>
      <c r="FU304" s="200"/>
      <c r="FV304" s="200"/>
      <c r="FW304" s="200"/>
      <c r="FX304" s="200"/>
      <c r="FY304" s="200"/>
      <c r="FZ304" s="200"/>
      <c r="GA304" s="200"/>
      <c r="GB304" s="200"/>
      <c r="GC304" s="200"/>
      <c r="GD304" s="200"/>
      <c r="GE304" s="200"/>
      <c r="GF304" s="200"/>
      <c r="GG304" s="200"/>
      <c r="GH304" s="200"/>
      <c r="GI304" s="200"/>
      <c r="GJ304" s="200"/>
      <c r="GK304" s="200"/>
      <c r="GL304" s="200"/>
      <c r="GM304" s="200"/>
      <c r="GN304" s="200"/>
      <c r="GO304" s="200"/>
      <c r="GP304" s="200"/>
      <c r="GQ304" s="200"/>
      <c r="GR304" s="200"/>
      <c r="GS304" s="200"/>
      <c r="GT304" s="200"/>
      <c r="GU304" s="200"/>
      <c r="GV304" s="200"/>
      <c r="GW304" s="200"/>
      <c r="GX304" s="200"/>
      <c r="GY304" s="200"/>
      <c r="GZ304" s="200"/>
      <c r="HA304" s="200"/>
      <c r="HB304" s="200"/>
      <c r="HC304" s="200"/>
      <c r="HD304" s="200"/>
      <c r="HE304" s="200"/>
      <c r="HF304" s="200"/>
      <c r="HG304" s="200"/>
      <c r="HH304" s="200"/>
      <c r="HI304" s="200"/>
      <c r="HJ304" s="200"/>
      <c r="HK304" s="200"/>
      <c r="HL304" s="200"/>
      <c r="HM304" s="200"/>
      <c r="HN304" s="200"/>
      <c r="HO304" s="200"/>
      <c r="HP304" s="200"/>
      <c r="HQ304" s="200"/>
      <c r="HR304" s="200"/>
      <c r="HS304" s="200"/>
      <c r="HT304" s="200"/>
      <c r="HU304" s="200"/>
      <c r="HV304" s="200"/>
      <c r="HW304" s="200"/>
      <c r="HX304" s="200"/>
      <c r="HY304" s="200"/>
      <c r="HZ304" s="200"/>
      <c r="IA304" s="200"/>
      <c r="IB304" s="200"/>
      <c r="IC304" s="200"/>
      <c r="ID304" s="200"/>
      <c r="IE304" s="200"/>
      <c r="IF304" s="200"/>
      <c r="IG304" s="200"/>
      <c r="IH304" s="200"/>
      <c r="II304" s="200"/>
      <c r="IJ304" s="200"/>
      <c r="IK304" s="200"/>
      <c r="IL304" s="200"/>
      <c r="IM304" s="200"/>
      <c r="IN304" s="200"/>
      <c r="IO304" s="200"/>
      <c r="IP304" s="200"/>
      <c r="IQ304" s="200"/>
      <c r="IR304" s="200"/>
      <c r="IS304" s="200"/>
      <c r="IT304" s="200"/>
      <c r="IU304" s="200"/>
      <c r="IV304" s="200"/>
      <c r="IW304" s="200"/>
      <c r="IX304" s="200"/>
      <c r="IY304" s="200"/>
      <c r="IZ304" s="200"/>
      <c r="JA304" s="200"/>
    </row>
    <row r="305" spans="1:261" x14ac:dyDescent="0.2">
      <c r="A305" s="180" t="s">
        <v>1013</v>
      </c>
      <c r="B305" s="181" t="s">
        <v>1000</v>
      </c>
      <c r="C305" s="181" t="s">
        <v>1014</v>
      </c>
      <c r="D305" s="182" t="s">
        <v>1015</v>
      </c>
      <c r="E305" s="182" t="s">
        <v>1015</v>
      </c>
      <c r="F305" s="183" t="s">
        <v>1001</v>
      </c>
      <c r="G305" s="182">
        <v>235910</v>
      </c>
      <c r="H305" s="182" t="s">
        <v>23</v>
      </c>
      <c r="I305" s="182" t="s">
        <v>7</v>
      </c>
      <c r="J305" s="181">
        <v>18</v>
      </c>
      <c r="K305" s="184">
        <v>9.0500000000000007</v>
      </c>
      <c r="L305" s="194"/>
      <c r="M305" s="194"/>
      <c r="N305" s="200"/>
      <c r="O305" s="201">
        <v>90</v>
      </c>
      <c r="P305" s="203">
        <f t="shared" si="4"/>
        <v>814.50000000000011</v>
      </c>
      <c r="Q305" s="200"/>
      <c r="R305" s="200"/>
      <c r="S305" s="200"/>
      <c r="T305" s="200"/>
      <c r="U305" s="200"/>
      <c r="V305" s="200"/>
      <c r="W305" s="200"/>
      <c r="X305" s="200"/>
      <c r="Y305" s="200"/>
      <c r="Z305" s="200"/>
      <c r="AA305" s="200"/>
      <c r="AB305" s="200"/>
      <c r="AC305" s="200"/>
      <c r="AD305" s="200"/>
      <c r="AE305" s="200"/>
      <c r="AF305" s="200"/>
      <c r="AG305" s="200"/>
      <c r="AH305" s="200"/>
      <c r="AI305" s="200"/>
      <c r="AJ305" s="200"/>
      <c r="AK305" s="200"/>
      <c r="AL305" s="200"/>
      <c r="AM305" s="200"/>
      <c r="AN305" s="200"/>
      <c r="AO305" s="200"/>
      <c r="AP305" s="200"/>
      <c r="AQ305" s="200"/>
      <c r="AR305" s="200"/>
      <c r="AS305" s="200"/>
      <c r="AT305" s="200"/>
      <c r="AU305" s="200"/>
      <c r="AV305" s="200"/>
      <c r="AW305" s="200"/>
      <c r="AX305" s="200"/>
      <c r="AY305" s="200"/>
      <c r="AZ305" s="200"/>
      <c r="BA305" s="200"/>
      <c r="BB305" s="200"/>
      <c r="BC305" s="200"/>
      <c r="BD305" s="200"/>
      <c r="BE305" s="200"/>
      <c r="BF305" s="200"/>
      <c r="BG305" s="200"/>
      <c r="BH305" s="200"/>
      <c r="BI305" s="200"/>
      <c r="BJ305" s="200"/>
      <c r="BK305" s="200"/>
      <c r="BL305" s="200"/>
      <c r="BM305" s="200"/>
      <c r="BN305" s="200"/>
      <c r="BO305" s="200"/>
      <c r="BP305" s="200"/>
      <c r="BQ305" s="200"/>
      <c r="BR305" s="200"/>
      <c r="BS305" s="200"/>
      <c r="BT305" s="200"/>
      <c r="BU305" s="200"/>
      <c r="BV305" s="200"/>
      <c r="BW305" s="200"/>
      <c r="BX305" s="200"/>
      <c r="BY305" s="200"/>
      <c r="BZ305" s="200"/>
      <c r="CA305" s="200"/>
      <c r="CB305" s="200"/>
      <c r="CC305" s="200"/>
      <c r="CD305" s="200"/>
      <c r="CE305" s="200"/>
      <c r="CF305" s="200"/>
      <c r="CG305" s="200"/>
      <c r="CH305" s="200"/>
      <c r="CI305" s="200"/>
      <c r="CJ305" s="200"/>
      <c r="CK305" s="200"/>
      <c r="CL305" s="200"/>
      <c r="CM305" s="200"/>
      <c r="CN305" s="200"/>
      <c r="CO305" s="200"/>
      <c r="CP305" s="200"/>
      <c r="CQ305" s="200"/>
      <c r="CR305" s="200"/>
      <c r="CS305" s="200"/>
      <c r="CT305" s="200"/>
      <c r="CU305" s="200"/>
      <c r="CV305" s="200"/>
      <c r="CW305" s="200"/>
      <c r="CX305" s="200"/>
      <c r="CY305" s="200"/>
      <c r="CZ305" s="200"/>
      <c r="DA305" s="200"/>
      <c r="DB305" s="200"/>
      <c r="DC305" s="200"/>
      <c r="DD305" s="200"/>
      <c r="DE305" s="200"/>
      <c r="DF305" s="200"/>
      <c r="DG305" s="200"/>
      <c r="DH305" s="200"/>
      <c r="DI305" s="200"/>
      <c r="DJ305" s="200"/>
      <c r="DK305" s="200"/>
      <c r="DL305" s="200"/>
      <c r="DM305" s="200"/>
      <c r="DN305" s="200"/>
      <c r="DO305" s="200"/>
      <c r="DP305" s="200"/>
      <c r="DQ305" s="200"/>
      <c r="DR305" s="200"/>
      <c r="DS305" s="200"/>
      <c r="DT305" s="200"/>
      <c r="DU305" s="200"/>
      <c r="DV305" s="200"/>
      <c r="DW305" s="200"/>
      <c r="DX305" s="200"/>
      <c r="DY305" s="200"/>
      <c r="DZ305" s="200"/>
      <c r="EA305" s="200"/>
      <c r="EB305" s="200"/>
      <c r="EC305" s="200"/>
      <c r="ED305" s="200"/>
      <c r="EE305" s="200"/>
      <c r="EF305" s="200"/>
      <c r="EG305" s="200"/>
      <c r="EH305" s="200"/>
      <c r="EI305" s="200"/>
      <c r="EJ305" s="200"/>
      <c r="EK305" s="200"/>
      <c r="EL305" s="200"/>
      <c r="EM305" s="200"/>
      <c r="EN305" s="200"/>
      <c r="EO305" s="200"/>
      <c r="EP305" s="200"/>
      <c r="EQ305" s="200"/>
      <c r="ER305" s="200"/>
      <c r="ES305" s="200"/>
      <c r="ET305" s="200"/>
      <c r="EU305" s="200"/>
      <c r="EV305" s="200"/>
      <c r="EW305" s="200"/>
      <c r="EX305" s="200"/>
      <c r="EY305" s="200"/>
      <c r="EZ305" s="200"/>
      <c r="FA305" s="200"/>
      <c r="FB305" s="200"/>
      <c r="FC305" s="200"/>
      <c r="FD305" s="200"/>
      <c r="FE305" s="200"/>
      <c r="FF305" s="200"/>
      <c r="FG305" s="200"/>
      <c r="FH305" s="200"/>
      <c r="FI305" s="200"/>
      <c r="FJ305" s="200"/>
      <c r="FK305" s="200"/>
      <c r="FL305" s="200"/>
      <c r="FM305" s="200"/>
      <c r="FN305" s="200"/>
      <c r="FO305" s="200"/>
      <c r="FP305" s="200"/>
      <c r="FQ305" s="200"/>
      <c r="FR305" s="200"/>
      <c r="FS305" s="200"/>
      <c r="FT305" s="200"/>
      <c r="FU305" s="200"/>
      <c r="FV305" s="200"/>
      <c r="FW305" s="200"/>
      <c r="FX305" s="200"/>
      <c r="FY305" s="200"/>
      <c r="FZ305" s="200"/>
      <c r="GA305" s="200"/>
      <c r="GB305" s="200"/>
      <c r="GC305" s="200"/>
      <c r="GD305" s="200"/>
      <c r="GE305" s="200"/>
      <c r="GF305" s="200"/>
      <c r="GG305" s="200"/>
      <c r="GH305" s="200"/>
      <c r="GI305" s="200"/>
      <c r="GJ305" s="200"/>
      <c r="GK305" s="200"/>
      <c r="GL305" s="200"/>
      <c r="GM305" s="200"/>
      <c r="GN305" s="200"/>
      <c r="GO305" s="200"/>
      <c r="GP305" s="200"/>
      <c r="GQ305" s="200"/>
      <c r="GR305" s="200"/>
      <c r="GS305" s="200"/>
      <c r="GT305" s="200"/>
      <c r="GU305" s="200"/>
      <c r="GV305" s="200"/>
      <c r="GW305" s="200"/>
      <c r="GX305" s="200"/>
      <c r="GY305" s="200"/>
      <c r="GZ305" s="200"/>
      <c r="HA305" s="200"/>
      <c r="HB305" s="200"/>
      <c r="HC305" s="200"/>
      <c r="HD305" s="200"/>
      <c r="HE305" s="200"/>
      <c r="HF305" s="200"/>
      <c r="HG305" s="200"/>
      <c r="HH305" s="200"/>
      <c r="HI305" s="200"/>
      <c r="HJ305" s="200"/>
      <c r="HK305" s="200"/>
      <c r="HL305" s="200"/>
      <c r="HM305" s="200"/>
      <c r="HN305" s="200"/>
      <c r="HO305" s="200"/>
      <c r="HP305" s="200"/>
      <c r="HQ305" s="200"/>
      <c r="HR305" s="200"/>
      <c r="HS305" s="200"/>
      <c r="HT305" s="200"/>
      <c r="HU305" s="200"/>
      <c r="HV305" s="200"/>
      <c r="HW305" s="200"/>
      <c r="HX305" s="200"/>
      <c r="HY305" s="200"/>
      <c r="HZ305" s="200"/>
      <c r="IA305" s="200"/>
      <c r="IB305" s="200"/>
      <c r="IC305" s="200"/>
      <c r="ID305" s="200"/>
      <c r="IE305" s="200"/>
      <c r="IF305" s="200"/>
      <c r="IG305" s="200"/>
      <c r="IH305" s="200"/>
      <c r="II305" s="200"/>
      <c r="IJ305" s="200"/>
      <c r="IK305" s="200"/>
      <c r="IL305" s="200"/>
      <c r="IM305" s="200"/>
      <c r="IN305" s="200"/>
      <c r="IO305" s="200"/>
      <c r="IP305" s="200"/>
      <c r="IQ305" s="200"/>
      <c r="IR305" s="200"/>
      <c r="IS305" s="200"/>
      <c r="IT305" s="200"/>
      <c r="IU305" s="200"/>
      <c r="IV305" s="200"/>
      <c r="IW305" s="200"/>
      <c r="IX305" s="200"/>
      <c r="IY305" s="200"/>
      <c r="IZ305" s="200"/>
      <c r="JA305" s="200"/>
    </row>
    <row r="306" spans="1:261" x14ac:dyDescent="0.2">
      <c r="A306" s="180" t="s">
        <v>1016</v>
      </c>
      <c r="B306" s="181" t="s">
        <v>1000</v>
      </c>
      <c r="C306" s="181" t="s">
        <v>1014</v>
      </c>
      <c r="D306" s="182" t="s">
        <v>1017</v>
      </c>
      <c r="E306" s="182" t="s">
        <v>1017</v>
      </c>
      <c r="F306" s="183" t="s">
        <v>1001</v>
      </c>
      <c r="G306" s="182">
        <v>1212063</v>
      </c>
      <c r="H306" s="182" t="s">
        <v>23</v>
      </c>
      <c r="I306" s="182" t="s">
        <v>7</v>
      </c>
      <c r="J306" s="181">
        <v>24</v>
      </c>
      <c r="K306" s="184">
        <v>7.35</v>
      </c>
      <c r="L306" s="194"/>
      <c r="M306" s="194"/>
      <c r="N306" s="200"/>
      <c r="O306" s="201">
        <v>90</v>
      </c>
      <c r="P306" s="203">
        <f t="shared" si="4"/>
        <v>661.5</v>
      </c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  <c r="AA306" s="200"/>
      <c r="AB306" s="200"/>
      <c r="AC306" s="200"/>
      <c r="AD306" s="200"/>
      <c r="AE306" s="200"/>
      <c r="AF306" s="200"/>
      <c r="AG306" s="200"/>
      <c r="AH306" s="200"/>
      <c r="AI306" s="200"/>
      <c r="AJ306" s="200"/>
      <c r="AK306" s="200"/>
      <c r="AL306" s="200"/>
      <c r="AM306" s="200"/>
      <c r="AN306" s="200"/>
      <c r="AO306" s="200"/>
      <c r="AP306" s="200"/>
      <c r="AQ306" s="200"/>
      <c r="AR306" s="200"/>
      <c r="AS306" s="200"/>
      <c r="AT306" s="200"/>
      <c r="AU306" s="200"/>
      <c r="AV306" s="200"/>
      <c r="AW306" s="200"/>
      <c r="AX306" s="200"/>
      <c r="AY306" s="200"/>
      <c r="AZ306" s="200"/>
      <c r="BA306" s="200"/>
      <c r="BB306" s="200"/>
      <c r="BC306" s="200"/>
      <c r="BD306" s="200"/>
      <c r="BE306" s="200"/>
      <c r="BF306" s="200"/>
      <c r="BG306" s="200"/>
      <c r="BH306" s="200"/>
      <c r="BI306" s="200"/>
      <c r="BJ306" s="200"/>
      <c r="BK306" s="200"/>
      <c r="BL306" s="200"/>
      <c r="BM306" s="200"/>
      <c r="BN306" s="200"/>
      <c r="BO306" s="200"/>
      <c r="BP306" s="200"/>
      <c r="BQ306" s="200"/>
      <c r="BR306" s="200"/>
      <c r="BS306" s="200"/>
      <c r="BT306" s="200"/>
      <c r="BU306" s="200"/>
      <c r="BV306" s="200"/>
      <c r="BW306" s="200"/>
      <c r="BX306" s="200"/>
      <c r="BY306" s="200"/>
      <c r="BZ306" s="200"/>
      <c r="CA306" s="200"/>
      <c r="CB306" s="200"/>
      <c r="CC306" s="200"/>
      <c r="CD306" s="200"/>
      <c r="CE306" s="200"/>
      <c r="CF306" s="200"/>
      <c r="CG306" s="200"/>
      <c r="CH306" s="200"/>
      <c r="CI306" s="200"/>
      <c r="CJ306" s="200"/>
      <c r="CK306" s="200"/>
      <c r="CL306" s="200"/>
      <c r="CM306" s="200"/>
      <c r="CN306" s="200"/>
      <c r="CO306" s="200"/>
      <c r="CP306" s="200"/>
      <c r="CQ306" s="200"/>
      <c r="CR306" s="200"/>
      <c r="CS306" s="200"/>
      <c r="CT306" s="200"/>
      <c r="CU306" s="200"/>
      <c r="CV306" s="200"/>
      <c r="CW306" s="200"/>
      <c r="CX306" s="200"/>
      <c r="CY306" s="200"/>
      <c r="CZ306" s="200"/>
      <c r="DA306" s="200"/>
      <c r="DB306" s="200"/>
      <c r="DC306" s="200"/>
      <c r="DD306" s="200"/>
      <c r="DE306" s="200"/>
      <c r="DF306" s="200"/>
      <c r="DG306" s="200"/>
      <c r="DH306" s="200"/>
      <c r="DI306" s="200"/>
      <c r="DJ306" s="200"/>
      <c r="DK306" s="200"/>
      <c r="DL306" s="200"/>
      <c r="DM306" s="200"/>
      <c r="DN306" s="200"/>
      <c r="DO306" s="200"/>
      <c r="DP306" s="200"/>
      <c r="DQ306" s="200"/>
      <c r="DR306" s="200"/>
      <c r="DS306" s="200"/>
      <c r="DT306" s="200"/>
      <c r="DU306" s="200"/>
      <c r="DV306" s="200"/>
      <c r="DW306" s="200"/>
      <c r="DX306" s="200"/>
      <c r="DY306" s="200"/>
      <c r="DZ306" s="200"/>
      <c r="EA306" s="200"/>
      <c r="EB306" s="200"/>
      <c r="EC306" s="200"/>
      <c r="ED306" s="200"/>
      <c r="EE306" s="200"/>
      <c r="EF306" s="200"/>
      <c r="EG306" s="200"/>
      <c r="EH306" s="200"/>
      <c r="EI306" s="200"/>
      <c r="EJ306" s="200"/>
      <c r="EK306" s="200"/>
      <c r="EL306" s="200"/>
      <c r="EM306" s="200"/>
      <c r="EN306" s="200"/>
      <c r="EO306" s="200"/>
      <c r="EP306" s="200"/>
      <c r="EQ306" s="200"/>
      <c r="ER306" s="200"/>
      <c r="ES306" s="200"/>
      <c r="ET306" s="200"/>
      <c r="EU306" s="200"/>
      <c r="EV306" s="200"/>
      <c r="EW306" s="200"/>
      <c r="EX306" s="200"/>
      <c r="EY306" s="200"/>
      <c r="EZ306" s="200"/>
      <c r="FA306" s="200"/>
      <c r="FB306" s="200"/>
      <c r="FC306" s="200"/>
      <c r="FD306" s="200"/>
      <c r="FE306" s="200"/>
      <c r="FF306" s="200"/>
      <c r="FG306" s="200"/>
      <c r="FH306" s="200"/>
      <c r="FI306" s="200"/>
      <c r="FJ306" s="200"/>
      <c r="FK306" s="200"/>
      <c r="FL306" s="200"/>
      <c r="FM306" s="200"/>
      <c r="FN306" s="200"/>
      <c r="FO306" s="200"/>
      <c r="FP306" s="200"/>
      <c r="FQ306" s="200"/>
      <c r="FR306" s="200"/>
      <c r="FS306" s="200"/>
      <c r="FT306" s="200"/>
      <c r="FU306" s="200"/>
      <c r="FV306" s="200"/>
      <c r="FW306" s="200"/>
      <c r="FX306" s="200"/>
      <c r="FY306" s="200"/>
      <c r="FZ306" s="200"/>
      <c r="GA306" s="200"/>
      <c r="GB306" s="200"/>
      <c r="GC306" s="200"/>
      <c r="GD306" s="200"/>
      <c r="GE306" s="200"/>
      <c r="GF306" s="200"/>
      <c r="GG306" s="200"/>
      <c r="GH306" s="200"/>
      <c r="GI306" s="200"/>
      <c r="GJ306" s="200"/>
      <c r="GK306" s="200"/>
      <c r="GL306" s="200"/>
      <c r="GM306" s="200"/>
      <c r="GN306" s="200"/>
      <c r="GO306" s="200"/>
      <c r="GP306" s="200"/>
      <c r="GQ306" s="200"/>
      <c r="GR306" s="200"/>
      <c r="GS306" s="200"/>
      <c r="GT306" s="200"/>
      <c r="GU306" s="200"/>
      <c r="GV306" s="200"/>
      <c r="GW306" s="200"/>
      <c r="GX306" s="200"/>
      <c r="GY306" s="200"/>
      <c r="GZ306" s="200"/>
      <c r="HA306" s="200"/>
      <c r="HB306" s="200"/>
      <c r="HC306" s="200"/>
      <c r="HD306" s="200"/>
      <c r="HE306" s="200"/>
      <c r="HF306" s="200"/>
      <c r="HG306" s="200"/>
      <c r="HH306" s="200"/>
      <c r="HI306" s="200"/>
      <c r="HJ306" s="200"/>
      <c r="HK306" s="200"/>
      <c r="HL306" s="200"/>
      <c r="HM306" s="200"/>
      <c r="HN306" s="200"/>
      <c r="HO306" s="200"/>
      <c r="HP306" s="200"/>
      <c r="HQ306" s="200"/>
      <c r="HR306" s="200"/>
      <c r="HS306" s="200"/>
      <c r="HT306" s="200"/>
      <c r="HU306" s="200"/>
      <c r="HV306" s="200"/>
      <c r="HW306" s="200"/>
      <c r="HX306" s="200"/>
      <c r="HY306" s="200"/>
      <c r="HZ306" s="200"/>
      <c r="IA306" s="200"/>
      <c r="IB306" s="200"/>
      <c r="IC306" s="200"/>
      <c r="ID306" s="200"/>
      <c r="IE306" s="200"/>
      <c r="IF306" s="200"/>
      <c r="IG306" s="200"/>
      <c r="IH306" s="200"/>
      <c r="II306" s="200"/>
      <c r="IJ306" s="200"/>
      <c r="IK306" s="200"/>
      <c r="IL306" s="200"/>
      <c r="IM306" s="200"/>
      <c r="IN306" s="200"/>
      <c r="IO306" s="200"/>
      <c r="IP306" s="200"/>
      <c r="IQ306" s="200"/>
      <c r="IR306" s="200"/>
      <c r="IS306" s="200"/>
      <c r="IT306" s="200"/>
      <c r="IU306" s="200"/>
      <c r="IV306" s="200"/>
      <c r="IW306" s="200"/>
      <c r="IX306" s="200"/>
      <c r="IY306" s="200"/>
      <c r="IZ306" s="200"/>
      <c r="JA306" s="200"/>
    </row>
    <row r="307" spans="1:261" x14ac:dyDescent="0.2">
      <c r="A307" s="180" t="s">
        <v>1007</v>
      </c>
      <c r="B307" s="181" t="s">
        <v>1008</v>
      </c>
      <c r="C307" s="181" t="s">
        <v>1009</v>
      </c>
      <c r="D307" s="182" t="s">
        <v>1010</v>
      </c>
      <c r="E307" s="182" t="s">
        <v>1010</v>
      </c>
      <c r="F307" s="183" t="s">
        <v>1011</v>
      </c>
      <c r="G307" s="182" t="s">
        <v>1012</v>
      </c>
      <c r="H307" s="182" t="s">
        <v>44</v>
      </c>
      <c r="I307" s="182" t="s">
        <v>7</v>
      </c>
      <c r="J307" s="181">
        <v>2</v>
      </c>
      <c r="K307" s="184">
        <v>1.67</v>
      </c>
      <c r="L307" s="194"/>
      <c r="M307" s="194"/>
      <c r="N307" s="200"/>
      <c r="O307" s="194">
        <v>92.25</v>
      </c>
      <c r="P307" s="203">
        <f t="shared" si="4"/>
        <v>154.0575</v>
      </c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  <c r="AA307" s="200"/>
      <c r="AB307" s="200"/>
      <c r="AC307" s="200"/>
      <c r="AD307" s="200"/>
      <c r="AE307" s="200"/>
      <c r="AF307" s="200"/>
      <c r="AG307" s="200"/>
      <c r="AH307" s="200"/>
      <c r="AI307" s="200"/>
      <c r="AJ307" s="200"/>
      <c r="AK307" s="200"/>
      <c r="AL307" s="200"/>
      <c r="AM307" s="200"/>
      <c r="AN307" s="200"/>
      <c r="AO307" s="200"/>
      <c r="AP307" s="200"/>
      <c r="AQ307" s="200"/>
      <c r="AR307" s="200"/>
      <c r="AS307" s="200"/>
      <c r="AT307" s="200"/>
      <c r="AU307" s="200"/>
      <c r="AV307" s="200"/>
      <c r="AW307" s="200"/>
      <c r="AX307" s="200"/>
      <c r="AY307" s="200"/>
      <c r="AZ307" s="200"/>
      <c r="BA307" s="200"/>
      <c r="BB307" s="200"/>
      <c r="BC307" s="200"/>
      <c r="BD307" s="200"/>
      <c r="BE307" s="200"/>
      <c r="BF307" s="200"/>
      <c r="BG307" s="200"/>
      <c r="BH307" s="200"/>
      <c r="BI307" s="200"/>
      <c r="BJ307" s="200"/>
      <c r="BK307" s="200"/>
      <c r="BL307" s="200"/>
      <c r="BM307" s="200"/>
      <c r="BN307" s="200"/>
      <c r="BO307" s="200"/>
      <c r="BP307" s="200"/>
      <c r="BQ307" s="200"/>
      <c r="BR307" s="200"/>
      <c r="BS307" s="200"/>
      <c r="BT307" s="200"/>
      <c r="BU307" s="200"/>
      <c r="BV307" s="200"/>
      <c r="BW307" s="200"/>
      <c r="BX307" s="200"/>
      <c r="BY307" s="200"/>
      <c r="BZ307" s="200"/>
      <c r="CA307" s="200"/>
      <c r="CB307" s="200"/>
      <c r="CC307" s="200"/>
      <c r="CD307" s="200"/>
      <c r="CE307" s="200"/>
      <c r="CF307" s="200"/>
      <c r="CG307" s="200"/>
      <c r="CH307" s="200"/>
      <c r="CI307" s="200"/>
      <c r="CJ307" s="200"/>
      <c r="CK307" s="200"/>
      <c r="CL307" s="200"/>
      <c r="CM307" s="200"/>
      <c r="CN307" s="200"/>
      <c r="CO307" s="200"/>
      <c r="CP307" s="200"/>
      <c r="CQ307" s="200"/>
      <c r="CR307" s="200"/>
      <c r="CS307" s="200"/>
      <c r="CT307" s="200"/>
      <c r="CU307" s="200"/>
      <c r="CV307" s="200"/>
      <c r="CW307" s="200"/>
      <c r="CX307" s="200"/>
      <c r="CY307" s="200"/>
      <c r="CZ307" s="200"/>
      <c r="DA307" s="200"/>
      <c r="DB307" s="200"/>
      <c r="DC307" s="200"/>
      <c r="DD307" s="200"/>
      <c r="DE307" s="200"/>
      <c r="DF307" s="200"/>
      <c r="DG307" s="200"/>
      <c r="DH307" s="200"/>
      <c r="DI307" s="200"/>
      <c r="DJ307" s="200"/>
      <c r="DK307" s="200"/>
      <c r="DL307" s="200"/>
      <c r="DM307" s="200"/>
      <c r="DN307" s="200"/>
      <c r="DO307" s="200"/>
      <c r="DP307" s="200"/>
      <c r="DQ307" s="200"/>
      <c r="DR307" s="200"/>
      <c r="DS307" s="200"/>
      <c r="DT307" s="200"/>
      <c r="DU307" s="200"/>
      <c r="DV307" s="200"/>
      <c r="DW307" s="200"/>
      <c r="DX307" s="200"/>
      <c r="DY307" s="200"/>
      <c r="DZ307" s="200"/>
      <c r="EA307" s="200"/>
      <c r="EB307" s="200"/>
      <c r="EC307" s="200"/>
      <c r="ED307" s="200"/>
      <c r="EE307" s="200"/>
      <c r="EF307" s="200"/>
      <c r="EG307" s="200"/>
      <c r="EH307" s="200"/>
      <c r="EI307" s="200"/>
      <c r="EJ307" s="200"/>
      <c r="EK307" s="200"/>
      <c r="EL307" s="200"/>
      <c r="EM307" s="200"/>
      <c r="EN307" s="200"/>
      <c r="EO307" s="200"/>
      <c r="EP307" s="200"/>
      <c r="EQ307" s="200"/>
      <c r="ER307" s="200"/>
      <c r="ES307" s="200"/>
      <c r="ET307" s="200"/>
      <c r="EU307" s="200"/>
      <c r="EV307" s="200"/>
      <c r="EW307" s="200"/>
      <c r="EX307" s="200"/>
      <c r="EY307" s="200"/>
      <c r="EZ307" s="200"/>
      <c r="FA307" s="200"/>
      <c r="FB307" s="200"/>
      <c r="FC307" s="200"/>
      <c r="FD307" s="200"/>
      <c r="FE307" s="200"/>
      <c r="FF307" s="200"/>
      <c r="FG307" s="200"/>
      <c r="FH307" s="200"/>
      <c r="FI307" s="200"/>
      <c r="FJ307" s="200"/>
      <c r="FK307" s="200"/>
      <c r="FL307" s="200"/>
      <c r="FM307" s="200"/>
      <c r="FN307" s="200"/>
      <c r="FO307" s="200"/>
      <c r="FP307" s="200"/>
      <c r="FQ307" s="200"/>
      <c r="FR307" s="200"/>
      <c r="FS307" s="200"/>
      <c r="FT307" s="200"/>
      <c r="FU307" s="200"/>
      <c r="FV307" s="200"/>
      <c r="FW307" s="200"/>
      <c r="FX307" s="200"/>
      <c r="FY307" s="200"/>
      <c r="FZ307" s="200"/>
      <c r="GA307" s="200"/>
      <c r="GB307" s="200"/>
      <c r="GC307" s="200"/>
      <c r="GD307" s="200"/>
      <c r="GE307" s="200"/>
      <c r="GF307" s="200"/>
      <c r="GG307" s="200"/>
      <c r="GH307" s="200"/>
      <c r="GI307" s="200"/>
      <c r="GJ307" s="200"/>
      <c r="GK307" s="200"/>
      <c r="GL307" s="200"/>
      <c r="GM307" s="200"/>
      <c r="GN307" s="200"/>
      <c r="GO307" s="200"/>
      <c r="GP307" s="200"/>
      <c r="GQ307" s="200"/>
      <c r="GR307" s="200"/>
      <c r="GS307" s="200"/>
      <c r="GT307" s="200"/>
      <c r="GU307" s="200"/>
      <c r="GV307" s="200"/>
      <c r="GW307" s="200"/>
      <c r="GX307" s="200"/>
      <c r="GY307" s="200"/>
      <c r="GZ307" s="200"/>
      <c r="HA307" s="200"/>
      <c r="HB307" s="200"/>
      <c r="HC307" s="200"/>
      <c r="HD307" s="200"/>
      <c r="HE307" s="200"/>
      <c r="HF307" s="200"/>
      <c r="HG307" s="200"/>
      <c r="HH307" s="200"/>
      <c r="HI307" s="200"/>
      <c r="HJ307" s="200"/>
      <c r="HK307" s="200"/>
      <c r="HL307" s="200"/>
      <c r="HM307" s="200"/>
      <c r="HN307" s="200"/>
      <c r="HO307" s="200"/>
      <c r="HP307" s="200"/>
      <c r="HQ307" s="200"/>
      <c r="HR307" s="200"/>
      <c r="HS307" s="200"/>
      <c r="HT307" s="200"/>
      <c r="HU307" s="200"/>
      <c r="HV307" s="200"/>
      <c r="HW307" s="200"/>
      <c r="HX307" s="200"/>
      <c r="HY307" s="200"/>
      <c r="HZ307" s="200"/>
      <c r="IA307" s="200"/>
      <c r="IB307" s="200"/>
      <c r="IC307" s="200"/>
      <c r="ID307" s="200"/>
      <c r="IE307" s="200"/>
      <c r="IF307" s="200"/>
      <c r="IG307" s="200"/>
      <c r="IH307" s="200"/>
      <c r="II307" s="200"/>
      <c r="IJ307" s="200"/>
      <c r="IK307" s="200"/>
      <c r="IL307" s="200"/>
      <c r="IM307" s="200"/>
      <c r="IN307" s="200"/>
      <c r="IO307" s="200"/>
      <c r="IP307" s="200"/>
      <c r="IQ307" s="200"/>
      <c r="IR307" s="200"/>
      <c r="IS307" s="200"/>
      <c r="IT307" s="200"/>
      <c r="IU307" s="200"/>
      <c r="IV307" s="200"/>
      <c r="IW307" s="200"/>
      <c r="IX307" s="200"/>
      <c r="IY307" s="200"/>
      <c r="IZ307" s="200"/>
      <c r="JA307" s="200"/>
    </row>
    <row r="308" spans="1:261" x14ac:dyDescent="0.2">
      <c r="A308" s="180" t="s">
        <v>1018</v>
      </c>
      <c r="B308" s="181" t="s">
        <v>1019</v>
      </c>
      <c r="C308" s="181" t="s">
        <v>69</v>
      </c>
      <c r="D308" s="182" t="s">
        <v>38</v>
      </c>
      <c r="E308" s="182" t="s">
        <v>38</v>
      </c>
      <c r="F308" s="183" t="s">
        <v>8</v>
      </c>
      <c r="G308" s="182" t="s">
        <v>1020</v>
      </c>
      <c r="H308" s="182" t="s">
        <v>932</v>
      </c>
      <c r="I308" s="182" t="s">
        <v>7</v>
      </c>
      <c r="J308" s="181">
        <f>1+8</f>
        <v>9</v>
      </c>
      <c r="K308" s="184">
        <f>0.45+3.45</f>
        <v>3.9000000000000004</v>
      </c>
      <c r="L308" s="195"/>
      <c r="M308" s="194"/>
      <c r="N308" s="200"/>
      <c r="O308" s="201">
        <v>62</v>
      </c>
      <c r="P308" s="203">
        <f t="shared" si="4"/>
        <v>241.8</v>
      </c>
      <c r="Q308" s="200"/>
      <c r="R308" s="200"/>
      <c r="S308" s="200"/>
      <c r="T308" s="200"/>
      <c r="U308" s="200"/>
      <c r="V308" s="200"/>
      <c r="W308" s="200"/>
      <c r="X308" s="200"/>
      <c r="Y308" s="200"/>
      <c r="Z308" s="200"/>
      <c r="AA308" s="200"/>
      <c r="AB308" s="200"/>
      <c r="AC308" s="200"/>
      <c r="AD308" s="200"/>
      <c r="AE308" s="200"/>
      <c r="AF308" s="200"/>
      <c r="AG308" s="200"/>
      <c r="AH308" s="200"/>
      <c r="AI308" s="200"/>
      <c r="AJ308" s="200"/>
      <c r="AK308" s="200"/>
      <c r="AL308" s="200"/>
      <c r="AM308" s="200"/>
      <c r="AN308" s="200"/>
      <c r="AO308" s="200"/>
      <c r="AP308" s="200"/>
      <c r="AQ308" s="200"/>
      <c r="AR308" s="200"/>
      <c r="AS308" s="200"/>
      <c r="AT308" s="200"/>
      <c r="AU308" s="200"/>
      <c r="AV308" s="200"/>
      <c r="AW308" s="200"/>
      <c r="AX308" s="200"/>
      <c r="AY308" s="200"/>
      <c r="AZ308" s="200"/>
      <c r="BA308" s="200"/>
      <c r="BB308" s="200"/>
      <c r="BC308" s="200"/>
      <c r="BD308" s="200"/>
      <c r="BE308" s="200"/>
      <c r="BF308" s="200"/>
      <c r="BG308" s="200"/>
      <c r="BH308" s="200"/>
      <c r="BI308" s="200"/>
      <c r="BJ308" s="200"/>
      <c r="BK308" s="200"/>
      <c r="BL308" s="200"/>
      <c r="BM308" s="200"/>
      <c r="BN308" s="200"/>
      <c r="BO308" s="200"/>
      <c r="BP308" s="200"/>
      <c r="BQ308" s="200"/>
      <c r="BR308" s="200"/>
      <c r="BS308" s="200"/>
      <c r="BT308" s="200"/>
      <c r="BU308" s="200"/>
      <c r="BV308" s="200"/>
      <c r="BW308" s="200"/>
      <c r="BX308" s="200"/>
      <c r="BY308" s="200"/>
      <c r="BZ308" s="200"/>
      <c r="CA308" s="200"/>
      <c r="CB308" s="200"/>
      <c r="CC308" s="200"/>
      <c r="CD308" s="200"/>
      <c r="CE308" s="200"/>
      <c r="CF308" s="200"/>
      <c r="CG308" s="200"/>
      <c r="CH308" s="200"/>
      <c r="CI308" s="200"/>
      <c r="CJ308" s="200"/>
      <c r="CK308" s="200"/>
      <c r="CL308" s="200"/>
      <c r="CM308" s="200"/>
      <c r="CN308" s="200"/>
      <c r="CO308" s="200"/>
      <c r="CP308" s="200"/>
      <c r="CQ308" s="200"/>
      <c r="CR308" s="200"/>
      <c r="CS308" s="200"/>
      <c r="CT308" s="200"/>
      <c r="CU308" s="200"/>
      <c r="CV308" s="200"/>
      <c r="CW308" s="200"/>
      <c r="CX308" s="200"/>
      <c r="CY308" s="200"/>
      <c r="CZ308" s="200"/>
      <c r="DA308" s="200"/>
      <c r="DB308" s="200"/>
      <c r="DC308" s="200"/>
      <c r="DD308" s="200"/>
      <c r="DE308" s="200"/>
      <c r="DF308" s="200"/>
      <c r="DG308" s="200"/>
      <c r="DH308" s="200"/>
      <c r="DI308" s="200"/>
      <c r="DJ308" s="200"/>
      <c r="DK308" s="200"/>
      <c r="DL308" s="200"/>
      <c r="DM308" s="200"/>
      <c r="DN308" s="200"/>
      <c r="DO308" s="200"/>
      <c r="DP308" s="200"/>
      <c r="DQ308" s="200"/>
      <c r="DR308" s="200"/>
      <c r="DS308" s="200"/>
      <c r="DT308" s="200"/>
      <c r="DU308" s="200"/>
      <c r="DV308" s="200"/>
      <c r="DW308" s="200"/>
      <c r="DX308" s="200"/>
      <c r="DY308" s="200"/>
      <c r="DZ308" s="200"/>
      <c r="EA308" s="200"/>
      <c r="EB308" s="200"/>
      <c r="EC308" s="200"/>
      <c r="ED308" s="200"/>
      <c r="EE308" s="200"/>
      <c r="EF308" s="200"/>
      <c r="EG308" s="200"/>
      <c r="EH308" s="200"/>
      <c r="EI308" s="200"/>
      <c r="EJ308" s="200"/>
      <c r="EK308" s="200"/>
      <c r="EL308" s="200"/>
      <c r="EM308" s="200"/>
      <c r="EN308" s="200"/>
      <c r="EO308" s="200"/>
      <c r="EP308" s="200"/>
      <c r="EQ308" s="200"/>
      <c r="ER308" s="200"/>
      <c r="ES308" s="200"/>
      <c r="ET308" s="200"/>
      <c r="EU308" s="200"/>
      <c r="EV308" s="200"/>
      <c r="EW308" s="200"/>
      <c r="EX308" s="200"/>
      <c r="EY308" s="200"/>
      <c r="EZ308" s="200"/>
      <c r="FA308" s="200"/>
      <c r="FB308" s="200"/>
      <c r="FC308" s="200"/>
      <c r="FD308" s="200"/>
      <c r="FE308" s="200"/>
      <c r="FF308" s="200"/>
      <c r="FG308" s="200"/>
      <c r="FH308" s="200"/>
      <c r="FI308" s="200"/>
      <c r="FJ308" s="200"/>
      <c r="FK308" s="200"/>
      <c r="FL308" s="200"/>
      <c r="FM308" s="200"/>
      <c r="FN308" s="200"/>
      <c r="FO308" s="200"/>
      <c r="FP308" s="200"/>
      <c r="FQ308" s="200"/>
      <c r="FR308" s="200"/>
      <c r="FS308" s="200"/>
      <c r="FT308" s="200"/>
      <c r="FU308" s="200"/>
      <c r="FV308" s="200"/>
      <c r="FW308" s="200"/>
      <c r="FX308" s="200"/>
      <c r="FY308" s="200"/>
      <c r="FZ308" s="200"/>
      <c r="GA308" s="200"/>
      <c r="GB308" s="200"/>
      <c r="GC308" s="200"/>
      <c r="GD308" s="200"/>
      <c r="GE308" s="200"/>
      <c r="GF308" s="200"/>
      <c r="GG308" s="200"/>
      <c r="GH308" s="200"/>
      <c r="GI308" s="200"/>
      <c r="GJ308" s="200"/>
      <c r="GK308" s="200"/>
      <c r="GL308" s="200"/>
      <c r="GM308" s="200"/>
      <c r="GN308" s="200"/>
      <c r="GO308" s="200"/>
      <c r="GP308" s="200"/>
      <c r="GQ308" s="200"/>
      <c r="GR308" s="200"/>
      <c r="GS308" s="200"/>
      <c r="GT308" s="200"/>
      <c r="GU308" s="200"/>
      <c r="GV308" s="200"/>
      <c r="GW308" s="200"/>
      <c r="GX308" s="200"/>
      <c r="GY308" s="200"/>
      <c r="GZ308" s="200"/>
      <c r="HA308" s="200"/>
      <c r="HB308" s="200"/>
      <c r="HC308" s="200"/>
      <c r="HD308" s="200"/>
      <c r="HE308" s="200"/>
      <c r="HF308" s="200"/>
      <c r="HG308" s="200"/>
      <c r="HH308" s="200"/>
      <c r="HI308" s="200"/>
      <c r="HJ308" s="200"/>
      <c r="HK308" s="200"/>
      <c r="HL308" s="200"/>
      <c r="HM308" s="200"/>
      <c r="HN308" s="200"/>
      <c r="HO308" s="200"/>
      <c r="HP308" s="200"/>
      <c r="HQ308" s="200"/>
      <c r="HR308" s="200"/>
      <c r="HS308" s="200"/>
      <c r="HT308" s="200"/>
      <c r="HU308" s="200"/>
      <c r="HV308" s="200"/>
      <c r="HW308" s="200"/>
      <c r="HX308" s="200"/>
      <c r="HY308" s="200"/>
      <c r="HZ308" s="200"/>
      <c r="IA308" s="200"/>
      <c r="IB308" s="200"/>
      <c r="IC308" s="200"/>
      <c r="ID308" s="200"/>
      <c r="IE308" s="200"/>
      <c r="IF308" s="200"/>
      <c r="IG308" s="200"/>
      <c r="IH308" s="200"/>
      <c r="II308" s="200"/>
      <c r="IJ308" s="200"/>
      <c r="IK308" s="200"/>
      <c r="IL308" s="200"/>
      <c r="IM308" s="200"/>
      <c r="IN308" s="200"/>
      <c r="IO308" s="200"/>
      <c r="IP308" s="200"/>
      <c r="IQ308" s="200"/>
      <c r="IR308" s="200"/>
      <c r="IS308" s="200"/>
      <c r="IT308" s="200"/>
      <c r="IU308" s="200"/>
      <c r="IV308" s="200"/>
      <c r="IW308" s="200"/>
      <c r="IX308" s="200"/>
      <c r="IY308" s="200"/>
      <c r="IZ308" s="200"/>
      <c r="JA308" s="200"/>
    </row>
    <row r="309" spans="1:261" x14ac:dyDescent="0.2">
      <c r="A309" s="180" t="s">
        <v>1021</v>
      </c>
      <c r="B309" s="181" t="s">
        <v>1019</v>
      </c>
      <c r="C309" s="181" t="s">
        <v>68</v>
      </c>
      <c r="D309" s="182" t="s">
        <v>37</v>
      </c>
      <c r="E309" s="182" t="s">
        <v>37</v>
      </c>
      <c r="F309" s="183" t="s">
        <v>8</v>
      </c>
      <c r="G309" s="182" t="s">
        <v>1020</v>
      </c>
      <c r="H309" s="182" t="s">
        <v>932</v>
      </c>
      <c r="I309" s="182" t="s">
        <v>7</v>
      </c>
      <c r="J309" s="181">
        <v>1</v>
      </c>
      <c r="K309" s="184">
        <v>0.6</v>
      </c>
      <c r="L309" s="195"/>
      <c r="M309" s="194"/>
      <c r="N309" s="200"/>
      <c r="O309" s="201">
        <v>62</v>
      </c>
      <c r="P309" s="203">
        <f t="shared" si="4"/>
        <v>37.199999999999996</v>
      </c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  <c r="AA309" s="200"/>
      <c r="AB309" s="200"/>
      <c r="AC309" s="200"/>
      <c r="AD309" s="200"/>
      <c r="AE309" s="200"/>
      <c r="AF309" s="200"/>
      <c r="AG309" s="200"/>
      <c r="AH309" s="200"/>
      <c r="AI309" s="200"/>
      <c r="AJ309" s="200"/>
      <c r="AK309" s="200"/>
      <c r="AL309" s="200"/>
      <c r="AM309" s="200"/>
      <c r="AN309" s="200"/>
      <c r="AO309" s="200"/>
      <c r="AP309" s="200"/>
      <c r="AQ309" s="200"/>
      <c r="AR309" s="200"/>
      <c r="AS309" s="200"/>
      <c r="AT309" s="200"/>
      <c r="AU309" s="200"/>
      <c r="AV309" s="200"/>
      <c r="AW309" s="200"/>
      <c r="AX309" s="200"/>
      <c r="AY309" s="200"/>
      <c r="AZ309" s="200"/>
      <c r="BA309" s="200"/>
      <c r="BB309" s="200"/>
      <c r="BC309" s="200"/>
      <c r="BD309" s="200"/>
      <c r="BE309" s="200"/>
      <c r="BF309" s="200"/>
      <c r="BG309" s="200"/>
      <c r="BH309" s="200"/>
      <c r="BI309" s="200"/>
      <c r="BJ309" s="200"/>
      <c r="BK309" s="200"/>
      <c r="BL309" s="200"/>
      <c r="BM309" s="200"/>
      <c r="BN309" s="200"/>
      <c r="BO309" s="200"/>
      <c r="BP309" s="200"/>
      <c r="BQ309" s="200"/>
      <c r="BR309" s="200"/>
      <c r="BS309" s="200"/>
      <c r="BT309" s="200"/>
      <c r="BU309" s="200"/>
      <c r="BV309" s="200"/>
      <c r="BW309" s="200"/>
      <c r="BX309" s="200"/>
      <c r="BY309" s="200"/>
      <c r="BZ309" s="200"/>
      <c r="CA309" s="200"/>
      <c r="CB309" s="200"/>
      <c r="CC309" s="200"/>
      <c r="CD309" s="200"/>
      <c r="CE309" s="200"/>
      <c r="CF309" s="200"/>
      <c r="CG309" s="200"/>
      <c r="CH309" s="200"/>
      <c r="CI309" s="200"/>
      <c r="CJ309" s="200"/>
      <c r="CK309" s="200"/>
      <c r="CL309" s="200"/>
      <c r="CM309" s="200"/>
      <c r="CN309" s="200"/>
      <c r="CO309" s="200"/>
      <c r="CP309" s="200"/>
      <c r="CQ309" s="200"/>
      <c r="CR309" s="200"/>
      <c r="CS309" s="200"/>
      <c r="CT309" s="200"/>
      <c r="CU309" s="200"/>
      <c r="CV309" s="200"/>
      <c r="CW309" s="200"/>
      <c r="CX309" s="200"/>
      <c r="CY309" s="200"/>
      <c r="CZ309" s="200"/>
      <c r="DA309" s="200"/>
      <c r="DB309" s="200"/>
      <c r="DC309" s="200"/>
      <c r="DD309" s="200"/>
      <c r="DE309" s="200"/>
      <c r="DF309" s="200"/>
      <c r="DG309" s="200"/>
      <c r="DH309" s="200"/>
      <c r="DI309" s="200"/>
      <c r="DJ309" s="200"/>
      <c r="DK309" s="200"/>
      <c r="DL309" s="200"/>
      <c r="DM309" s="200"/>
      <c r="DN309" s="200"/>
      <c r="DO309" s="200"/>
      <c r="DP309" s="200"/>
      <c r="DQ309" s="200"/>
      <c r="DR309" s="200"/>
      <c r="DS309" s="200"/>
      <c r="DT309" s="200"/>
      <c r="DU309" s="200"/>
      <c r="DV309" s="200"/>
      <c r="DW309" s="200"/>
      <c r="DX309" s="200"/>
      <c r="DY309" s="200"/>
      <c r="DZ309" s="200"/>
      <c r="EA309" s="200"/>
      <c r="EB309" s="200"/>
      <c r="EC309" s="200"/>
      <c r="ED309" s="200"/>
      <c r="EE309" s="200"/>
      <c r="EF309" s="200"/>
      <c r="EG309" s="200"/>
      <c r="EH309" s="200"/>
      <c r="EI309" s="200"/>
      <c r="EJ309" s="200"/>
      <c r="EK309" s="200"/>
      <c r="EL309" s="200"/>
      <c r="EM309" s="200"/>
      <c r="EN309" s="200"/>
      <c r="EO309" s="200"/>
      <c r="EP309" s="200"/>
      <c r="EQ309" s="200"/>
      <c r="ER309" s="200"/>
      <c r="ES309" s="200"/>
      <c r="ET309" s="200"/>
      <c r="EU309" s="200"/>
      <c r="EV309" s="200"/>
      <c r="EW309" s="200"/>
      <c r="EX309" s="200"/>
      <c r="EY309" s="200"/>
      <c r="EZ309" s="200"/>
      <c r="FA309" s="200"/>
      <c r="FB309" s="200"/>
      <c r="FC309" s="200"/>
      <c r="FD309" s="200"/>
      <c r="FE309" s="200"/>
      <c r="FF309" s="200"/>
      <c r="FG309" s="200"/>
      <c r="FH309" s="200"/>
      <c r="FI309" s="200"/>
      <c r="FJ309" s="200"/>
      <c r="FK309" s="200"/>
      <c r="FL309" s="200"/>
      <c r="FM309" s="200"/>
      <c r="FN309" s="200"/>
      <c r="FO309" s="200"/>
      <c r="FP309" s="200"/>
      <c r="FQ309" s="200"/>
      <c r="FR309" s="200"/>
      <c r="FS309" s="200"/>
      <c r="FT309" s="200"/>
      <c r="FU309" s="200"/>
      <c r="FV309" s="200"/>
      <c r="FW309" s="200"/>
      <c r="FX309" s="200"/>
      <c r="FY309" s="200"/>
      <c r="FZ309" s="200"/>
      <c r="GA309" s="200"/>
      <c r="GB309" s="200"/>
      <c r="GC309" s="200"/>
      <c r="GD309" s="200"/>
      <c r="GE309" s="200"/>
      <c r="GF309" s="200"/>
      <c r="GG309" s="200"/>
      <c r="GH309" s="200"/>
      <c r="GI309" s="200"/>
      <c r="GJ309" s="200"/>
      <c r="GK309" s="200"/>
      <c r="GL309" s="200"/>
      <c r="GM309" s="200"/>
      <c r="GN309" s="200"/>
      <c r="GO309" s="200"/>
      <c r="GP309" s="200"/>
      <c r="GQ309" s="200"/>
      <c r="GR309" s="200"/>
      <c r="GS309" s="200"/>
      <c r="GT309" s="200"/>
      <c r="GU309" s="200"/>
      <c r="GV309" s="200"/>
      <c r="GW309" s="200"/>
      <c r="GX309" s="200"/>
      <c r="GY309" s="200"/>
      <c r="GZ309" s="200"/>
      <c r="HA309" s="200"/>
      <c r="HB309" s="200"/>
      <c r="HC309" s="200"/>
      <c r="HD309" s="200"/>
      <c r="HE309" s="200"/>
      <c r="HF309" s="200"/>
      <c r="HG309" s="200"/>
      <c r="HH309" s="200"/>
      <c r="HI309" s="200"/>
      <c r="HJ309" s="200"/>
      <c r="HK309" s="200"/>
      <c r="HL309" s="200"/>
      <c r="HM309" s="200"/>
      <c r="HN309" s="200"/>
      <c r="HO309" s="200"/>
      <c r="HP309" s="200"/>
      <c r="HQ309" s="200"/>
      <c r="HR309" s="200"/>
      <c r="HS309" s="200"/>
      <c r="HT309" s="200"/>
      <c r="HU309" s="200"/>
      <c r="HV309" s="200"/>
      <c r="HW309" s="200"/>
      <c r="HX309" s="200"/>
      <c r="HY309" s="200"/>
      <c r="HZ309" s="200"/>
      <c r="IA309" s="200"/>
      <c r="IB309" s="200"/>
      <c r="IC309" s="200"/>
      <c r="ID309" s="200"/>
      <c r="IE309" s="200"/>
      <c r="IF309" s="200"/>
      <c r="IG309" s="200"/>
      <c r="IH309" s="200"/>
      <c r="II309" s="200"/>
      <c r="IJ309" s="200"/>
      <c r="IK309" s="200"/>
      <c r="IL309" s="200"/>
      <c r="IM309" s="200"/>
      <c r="IN309" s="200"/>
      <c r="IO309" s="200"/>
      <c r="IP309" s="200"/>
      <c r="IQ309" s="200"/>
      <c r="IR309" s="200"/>
      <c r="IS309" s="200"/>
      <c r="IT309" s="200"/>
      <c r="IU309" s="200"/>
      <c r="IV309" s="200"/>
      <c r="IW309" s="200"/>
      <c r="IX309" s="200"/>
      <c r="IY309" s="200"/>
      <c r="IZ309" s="200"/>
      <c r="JA309" s="200"/>
    </row>
    <row r="310" spans="1:261" x14ac:dyDescent="0.2">
      <c r="A310" s="180" t="s">
        <v>1022</v>
      </c>
      <c r="B310" s="181" t="s">
        <v>1019</v>
      </c>
      <c r="C310" s="181" t="s">
        <v>45</v>
      </c>
      <c r="D310" s="182" t="s">
        <v>56</v>
      </c>
      <c r="E310" s="182" t="s">
        <v>56</v>
      </c>
      <c r="F310" s="183" t="s">
        <v>8</v>
      </c>
      <c r="G310" s="182" t="s">
        <v>1020</v>
      </c>
      <c r="H310" s="182" t="s">
        <v>932</v>
      </c>
      <c r="I310" s="182" t="s">
        <v>7</v>
      </c>
      <c r="J310" s="181">
        <v>1</v>
      </c>
      <c r="K310" s="184">
        <v>0.75</v>
      </c>
      <c r="L310" s="195"/>
      <c r="M310" s="194"/>
      <c r="N310" s="200"/>
      <c r="O310" s="201">
        <v>62</v>
      </c>
      <c r="P310" s="203">
        <f t="shared" si="4"/>
        <v>46.5</v>
      </c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  <c r="AA310" s="200"/>
      <c r="AB310" s="200"/>
      <c r="AC310" s="200"/>
      <c r="AD310" s="200"/>
      <c r="AE310" s="200"/>
      <c r="AF310" s="200"/>
      <c r="AG310" s="200"/>
      <c r="AH310" s="200"/>
      <c r="AI310" s="200"/>
      <c r="AJ310" s="200"/>
      <c r="AK310" s="200"/>
      <c r="AL310" s="200"/>
      <c r="AM310" s="200"/>
      <c r="AN310" s="200"/>
      <c r="AO310" s="200"/>
      <c r="AP310" s="200"/>
      <c r="AQ310" s="200"/>
      <c r="AR310" s="200"/>
      <c r="AS310" s="200"/>
      <c r="AT310" s="200"/>
      <c r="AU310" s="200"/>
      <c r="AV310" s="200"/>
      <c r="AW310" s="200"/>
      <c r="AX310" s="200"/>
      <c r="AY310" s="200"/>
      <c r="AZ310" s="200"/>
      <c r="BA310" s="200"/>
      <c r="BB310" s="200"/>
      <c r="BC310" s="200"/>
      <c r="BD310" s="200"/>
      <c r="BE310" s="200"/>
      <c r="BF310" s="200"/>
      <c r="BG310" s="200"/>
      <c r="BH310" s="200"/>
      <c r="BI310" s="200"/>
      <c r="BJ310" s="200"/>
      <c r="BK310" s="200"/>
      <c r="BL310" s="200"/>
      <c r="BM310" s="200"/>
      <c r="BN310" s="200"/>
      <c r="BO310" s="200"/>
      <c r="BP310" s="200"/>
      <c r="BQ310" s="200"/>
      <c r="BR310" s="200"/>
      <c r="BS310" s="200"/>
      <c r="BT310" s="200"/>
      <c r="BU310" s="200"/>
      <c r="BV310" s="200"/>
      <c r="BW310" s="200"/>
      <c r="BX310" s="200"/>
      <c r="BY310" s="200"/>
      <c r="BZ310" s="200"/>
      <c r="CA310" s="200"/>
      <c r="CB310" s="200"/>
      <c r="CC310" s="200"/>
      <c r="CD310" s="200"/>
      <c r="CE310" s="200"/>
      <c r="CF310" s="200"/>
      <c r="CG310" s="200"/>
      <c r="CH310" s="200"/>
      <c r="CI310" s="200"/>
      <c r="CJ310" s="200"/>
      <c r="CK310" s="200"/>
      <c r="CL310" s="200"/>
      <c r="CM310" s="200"/>
      <c r="CN310" s="200"/>
      <c r="CO310" s="200"/>
      <c r="CP310" s="200"/>
      <c r="CQ310" s="200"/>
      <c r="CR310" s="200"/>
      <c r="CS310" s="200"/>
      <c r="CT310" s="200"/>
      <c r="CU310" s="200"/>
      <c r="CV310" s="200"/>
      <c r="CW310" s="200"/>
      <c r="CX310" s="200"/>
      <c r="CY310" s="200"/>
      <c r="CZ310" s="200"/>
      <c r="DA310" s="200"/>
      <c r="DB310" s="200"/>
      <c r="DC310" s="200"/>
      <c r="DD310" s="200"/>
      <c r="DE310" s="200"/>
      <c r="DF310" s="200"/>
      <c r="DG310" s="200"/>
      <c r="DH310" s="200"/>
      <c r="DI310" s="200"/>
      <c r="DJ310" s="200"/>
      <c r="DK310" s="200"/>
      <c r="DL310" s="200"/>
      <c r="DM310" s="200"/>
      <c r="DN310" s="200"/>
      <c r="DO310" s="200"/>
      <c r="DP310" s="200"/>
      <c r="DQ310" s="200"/>
      <c r="DR310" s="200"/>
      <c r="DS310" s="200"/>
      <c r="DT310" s="200"/>
      <c r="DU310" s="200"/>
      <c r="DV310" s="200"/>
      <c r="DW310" s="200"/>
      <c r="DX310" s="200"/>
      <c r="DY310" s="200"/>
      <c r="DZ310" s="200"/>
      <c r="EA310" s="200"/>
      <c r="EB310" s="200"/>
      <c r="EC310" s="200"/>
      <c r="ED310" s="200"/>
      <c r="EE310" s="200"/>
      <c r="EF310" s="200"/>
      <c r="EG310" s="200"/>
      <c r="EH310" s="200"/>
      <c r="EI310" s="200"/>
      <c r="EJ310" s="200"/>
      <c r="EK310" s="200"/>
      <c r="EL310" s="200"/>
      <c r="EM310" s="200"/>
      <c r="EN310" s="200"/>
      <c r="EO310" s="200"/>
      <c r="EP310" s="200"/>
      <c r="EQ310" s="200"/>
      <c r="ER310" s="200"/>
      <c r="ES310" s="200"/>
      <c r="ET310" s="200"/>
      <c r="EU310" s="200"/>
      <c r="EV310" s="200"/>
      <c r="EW310" s="200"/>
      <c r="EX310" s="200"/>
      <c r="EY310" s="200"/>
      <c r="EZ310" s="200"/>
      <c r="FA310" s="200"/>
      <c r="FB310" s="200"/>
      <c r="FC310" s="200"/>
      <c r="FD310" s="200"/>
      <c r="FE310" s="200"/>
      <c r="FF310" s="200"/>
      <c r="FG310" s="200"/>
      <c r="FH310" s="200"/>
      <c r="FI310" s="200"/>
      <c r="FJ310" s="200"/>
      <c r="FK310" s="200"/>
      <c r="FL310" s="200"/>
      <c r="FM310" s="200"/>
      <c r="FN310" s="200"/>
      <c r="FO310" s="200"/>
      <c r="FP310" s="200"/>
      <c r="FQ310" s="200"/>
      <c r="FR310" s="200"/>
      <c r="FS310" s="200"/>
      <c r="FT310" s="200"/>
      <c r="FU310" s="200"/>
      <c r="FV310" s="200"/>
      <c r="FW310" s="200"/>
      <c r="FX310" s="200"/>
      <c r="FY310" s="200"/>
      <c r="FZ310" s="200"/>
      <c r="GA310" s="200"/>
      <c r="GB310" s="200"/>
      <c r="GC310" s="200"/>
      <c r="GD310" s="200"/>
      <c r="GE310" s="200"/>
      <c r="GF310" s="200"/>
      <c r="GG310" s="200"/>
      <c r="GH310" s="200"/>
      <c r="GI310" s="200"/>
      <c r="GJ310" s="200"/>
      <c r="GK310" s="200"/>
      <c r="GL310" s="200"/>
      <c r="GM310" s="200"/>
      <c r="GN310" s="200"/>
      <c r="GO310" s="200"/>
      <c r="GP310" s="200"/>
      <c r="GQ310" s="200"/>
      <c r="GR310" s="200"/>
      <c r="GS310" s="200"/>
      <c r="GT310" s="200"/>
      <c r="GU310" s="200"/>
      <c r="GV310" s="200"/>
      <c r="GW310" s="200"/>
      <c r="GX310" s="200"/>
      <c r="GY310" s="200"/>
      <c r="GZ310" s="200"/>
      <c r="HA310" s="200"/>
      <c r="HB310" s="200"/>
      <c r="HC310" s="200"/>
      <c r="HD310" s="200"/>
      <c r="HE310" s="200"/>
      <c r="HF310" s="200"/>
      <c r="HG310" s="200"/>
      <c r="HH310" s="200"/>
      <c r="HI310" s="200"/>
      <c r="HJ310" s="200"/>
      <c r="HK310" s="200"/>
      <c r="HL310" s="200"/>
      <c r="HM310" s="200"/>
      <c r="HN310" s="200"/>
      <c r="HO310" s="200"/>
      <c r="HP310" s="200"/>
      <c r="HQ310" s="200"/>
      <c r="HR310" s="200"/>
      <c r="HS310" s="200"/>
      <c r="HT310" s="200"/>
      <c r="HU310" s="200"/>
      <c r="HV310" s="200"/>
      <c r="HW310" s="200"/>
      <c r="HX310" s="200"/>
      <c r="HY310" s="200"/>
      <c r="HZ310" s="200"/>
      <c r="IA310" s="200"/>
      <c r="IB310" s="200"/>
      <c r="IC310" s="200"/>
      <c r="ID310" s="200"/>
      <c r="IE310" s="200"/>
      <c r="IF310" s="200"/>
      <c r="IG310" s="200"/>
      <c r="IH310" s="200"/>
      <c r="II310" s="200"/>
      <c r="IJ310" s="200"/>
      <c r="IK310" s="200"/>
      <c r="IL310" s="200"/>
      <c r="IM310" s="200"/>
      <c r="IN310" s="200"/>
      <c r="IO310" s="200"/>
      <c r="IP310" s="200"/>
      <c r="IQ310" s="200"/>
      <c r="IR310" s="200"/>
      <c r="IS310" s="200"/>
      <c r="IT310" s="200"/>
      <c r="IU310" s="200"/>
      <c r="IV310" s="200"/>
      <c r="IW310" s="200"/>
      <c r="IX310" s="200"/>
      <c r="IY310" s="200"/>
      <c r="IZ310" s="200"/>
      <c r="JA310" s="200"/>
    </row>
    <row r="311" spans="1:261" x14ac:dyDescent="0.2">
      <c r="A311" s="180" t="s">
        <v>1023</v>
      </c>
      <c r="B311" s="181" t="s">
        <v>1019</v>
      </c>
      <c r="C311" s="181" t="s">
        <v>30</v>
      </c>
      <c r="D311" s="182" t="s">
        <v>1024</v>
      </c>
      <c r="E311" s="182" t="s">
        <v>1024</v>
      </c>
      <c r="F311" s="183" t="s">
        <v>8</v>
      </c>
      <c r="G311" s="182" t="s">
        <v>115</v>
      </c>
      <c r="H311" s="182" t="s">
        <v>932</v>
      </c>
      <c r="I311" s="182" t="s">
        <v>7</v>
      </c>
      <c r="J311" s="181">
        <v>1</v>
      </c>
      <c r="K311" s="184">
        <v>0.7</v>
      </c>
      <c r="L311" s="195"/>
      <c r="M311" s="194"/>
      <c r="N311" s="200"/>
      <c r="O311" s="201">
        <v>62</v>
      </c>
      <c r="P311" s="203">
        <f t="shared" si="4"/>
        <v>43.4</v>
      </c>
      <c r="Q311" s="200"/>
      <c r="R311" s="200"/>
      <c r="S311" s="200"/>
      <c r="T311" s="200"/>
      <c r="U311" s="200"/>
      <c r="V311" s="200"/>
      <c r="W311" s="200"/>
      <c r="X311" s="200"/>
      <c r="Y311" s="200"/>
      <c r="Z311" s="200"/>
      <c r="AA311" s="200"/>
      <c r="AB311" s="200"/>
      <c r="AC311" s="200"/>
      <c r="AD311" s="200"/>
      <c r="AE311" s="200"/>
      <c r="AF311" s="200"/>
      <c r="AG311" s="200"/>
      <c r="AH311" s="200"/>
      <c r="AI311" s="200"/>
      <c r="AJ311" s="200"/>
      <c r="AK311" s="200"/>
      <c r="AL311" s="200"/>
      <c r="AM311" s="200"/>
      <c r="AN311" s="200"/>
      <c r="AO311" s="200"/>
      <c r="AP311" s="200"/>
      <c r="AQ311" s="200"/>
      <c r="AR311" s="200"/>
      <c r="AS311" s="200"/>
      <c r="AT311" s="200"/>
      <c r="AU311" s="200"/>
      <c r="AV311" s="200"/>
      <c r="AW311" s="200"/>
      <c r="AX311" s="200"/>
      <c r="AY311" s="200"/>
      <c r="AZ311" s="200"/>
      <c r="BA311" s="200"/>
      <c r="BB311" s="200"/>
      <c r="BC311" s="200"/>
      <c r="BD311" s="200"/>
      <c r="BE311" s="200"/>
      <c r="BF311" s="200"/>
      <c r="BG311" s="200"/>
      <c r="BH311" s="200"/>
      <c r="BI311" s="200"/>
      <c r="BJ311" s="200"/>
      <c r="BK311" s="200"/>
      <c r="BL311" s="200"/>
      <c r="BM311" s="200"/>
      <c r="BN311" s="200"/>
      <c r="BO311" s="200"/>
      <c r="BP311" s="200"/>
      <c r="BQ311" s="200"/>
      <c r="BR311" s="200"/>
      <c r="BS311" s="200"/>
      <c r="BT311" s="200"/>
      <c r="BU311" s="200"/>
      <c r="BV311" s="200"/>
      <c r="BW311" s="200"/>
      <c r="BX311" s="200"/>
      <c r="BY311" s="200"/>
      <c r="BZ311" s="200"/>
      <c r="CA311" s="200"/>
      <c r="CB311" s="200"/>
      <c r="CC311" s="200"/>
      <c r="CD311" s="200"/>
      <c r="CE311" s="200"/>
      <c r="CF311" s="200"/>
      <c r="CG311" s="200"/>
      <c r="CH311" s="200"/>
      <c r="CI311" s="200"/>
      <c r="CJ311" s="200"/>
      <c r="CK311" s="200"/>
      <c r="CL311" s="200"/>
      <c r="CM311" s="200"/>
      <c r="CN311" s="200"/>
      <c r="CO311" s="200"/>
      <c r="CP311" s="200"/>
      <c r="CQ311" s="200"/>
      <c r="CR311" s="200"/>
      <c r="CS311" s="200"/>
      <c r="CT311" s="200"/>
      <c r="CU311" s="200"/>
      <c r="CV311" s="200"/>
      <c r="CW311" s="200"/>
      <c r="CX311" s="200"/>
      <c r="CY311" s="200"/>
      <c r="CZ311" s="200"/>
      <c r="DA311" s="200"/>
      <c r="DB311" s="200"/>
      <c r="DC311" s="200"/>
      <c r="DD311" s="200"/>
      <c r="DE311" s="200"/>
      <c r="DF311" s="200"/>
      <c r="DG311" s="200"/>
      <c r="DH311" s="200"/>
      <c r="DI311" s="200"/>
      <c r="DJ311" s="200"/>
      <c r="DK311" s="200"/>
      <c r="DL311" s="200"/>
      <c r="DM311" s="200"/>
      <c r="DN311" s="200"/>
      <c r="DO311" s="200"/>
      <c r="DP311" s="200"/>
      <c r="DQ311" s="200"/>
      <c r="DR311" s="200"/>
      <c r="DS311" s="200"/>
      <c r="DT311" s="200"/>
      <c r="DU311" s="200"/>
      <c r="DV311" s="200"/>
      <c r="DW311" s="200"/>
      <c r="DX311" s="200"/>
      <c r="DY311" s="200"/>
      <c r="DZ311" s="200"/>
      <c r="EA311" s="200"/>
      <c r="EB311" s="200"/>
      <c r="EC311" s="200"/>
      <c r="ED311" s="200"/>
      <c r="EE311" s="200"/>
      <c r="EF311" s="200"/>
      <c r="EG311" s="200"/>
      <c r="EH311" s="200"/>
      <c r="EI311" s="200"/>
      <c r="EJ311" s="200"/>
      <c r="EK311" s="200"/>
      <c r="EL311" s="200"/>
      <c r="EM311" s="200"/>
      <c r="EN311" s="200"/>
      <c r="EO311" s="200"/>
      <c r="EP311" s="200"/>
      <c r="EQ311" s="200"/>
      <c r="ER311" s="200"/>
      <c r="ES311" s="200"/>
      <c r="ET311" s="200"/>
      <c r="EU311" s="200"/>
      <c r="EV311" s="200"/>
      <c r="EW311" s="200"/>
      <c r="EX311" s="200"/>
      <c r="EY311" s="200"/>
      <c r="EZ311" s="200"/>
      <c r="FA311" s="200"/>
      <c r="FB311" s="200"/>
      <c r="FC311" s="200"/>
      <c r="FD311" s="200"/>
      <c r="FE311" s="200"/>
      <c r="FF311" s="200"/>
      <c r="FG311" s="200"/>
      <c r="FH311" s="200"/>
      <c r="FI311" s="200"/>
      <c r="FJ311" s="200"/>
      <c r="FK311" s="200"/>
      <c r="FL311" s="200"/>
      <c r="FM311" s="200"/>
      <c r="FN311" s="200"/>
      <c r="FO311" s="200"/>
      <c r="FP311" s="200"/>
      <c r="FQ311" s="200"/>
      <c r="FR311" s="200"/>
      <c r="FS311" s="200"/>
      <c r="FT311" s="200"/>
      <c r="FU311" s="200"/>
      <c r="FV311" s="200"/>
      <c r="FW311" s="200"/>
      <c r="FX311" s="200"/>
      <c r="FY311" s="200"/>
      <c r="FZ311" s="200"/>
      <c r="GA311" s="200"/>
      <c r="GB311" s="200"/>
      <c r="GC311" s="200"/>
      <c r="GD311" s="200"/>
      <c r="GE311" s="200"/>
      <c r="GF311" s="200"/>
      <c r="GG311" s="200"/>
      <c r="GH311" s="200"/>
      <c r="GI311" s="200"/>
      <c r="GJ311" s="200"/>
      <c r="GK311" s="200"/>
      <c r="GL311" s="200"/>
      <c r="GM311" s="200"/>
      <c r="GN311" s="200"/>
      <c r="GO311" s="200"/>
      <c r="GP311" s="200"/>
      <c r="GQ311" s="200"/>
      <c r="GR311" s="200"/>
      <c r="GS311" s="200"/>
      <c r="GT311" s="200"/>
      <c r="GU311" s="200"/>
      <c r="GV311" s="200"/>
      <c r="GW311" s="200"/>
      <c r="GX311" s="200"/>
      <c r="GY311" s="200"/>
      <c r="GZ311" s="200"/>
      <c r="HA311" s="200"/>
      <c r="HB311" s="200"/>
      <c r="HC311" s="200"/>
      <c r="HD311" s="200"/>
      <c r="HE311" s="200"/>
      <c r="HF311" s="200"/>
      <c r="HG311" s="200"/>
      <c r="HH311" s="200"/>
      <c r="HI311" s="200"/>
      <c r="HJ311" s="200"/>
      <c r="HK311" s="200"/>
      <c r="HL311" s="200"/>
      <c r="HM311" s="200"/>
      <c r="HN311" s="200"/>
      <c r="HO311" s="200"/>
      <c r="HP311" s="200"/>
      <c r="HQ311" s="200"/>
      <c r="HR311" s="200"/>
      <c r="HS311" s="200"/>
      <c r="HT311" s="200"/>
      <c r="HU311" s="200"/>
      <c r="HV311" s="200"/>
      <c r="HW311" s="200"/>
      <c r="HX311" s="200"/>
      <c r="HY311" s="200"/>
      <c r="HZ311" s="200"/>
      <c r="IA311" s="200"/>
      <c r="IB311" s="200"/>
      <c r="IC311" s="200"/>
      <c r="ID311" s="200"/>
      <c r="IE311" s="200"/>
      <c r="IF311" s="200"/>
      <c r="IG311" s="200"/>
      <c r="IH311" s="200"/>
      <c r="II311" s="200"/>
      <c r="IJ311" s="200"/>
      <c r="IK311" s="200"/>
      <c r="IL311" s="200"/>
      <c r="IM311" s="200"/>
      <c r="IN311" s="200"/>
      <c r="IO311" s="200"/>
      <c r="IP311" s="200"/>
      <c r="IQ311" s="200"/>
      <c r="IR311" s="200"/>
      <c r="IS311" s="200"/>
      <c r="IT311" s="200"/>
      <c r="IU311" s="200"/>
      <c r="IV311" s="200"/>
      <c r="IW311" s="200"/>
      <c r="IX311" s="200"/>
      <c r="IY311" s="200"/>
      <c r="IZ311" s="200"/>
      <c r="JA311" s="200"/>
    </row>
    <row r="312" spans="1:261" x14ac:dyDescent="0.2">
      <c r="A312" s="180"/>
      <c r="B312" s="181" t="s">
        <v>336</v>
      </c>
      <c r="C312" s="181" t="s">
        <v>14</v>
      </c>
      <c r="D312" s="181"/>
      <c r="E312" s="182" t="s">
        <v>1038</v>
      </c>
      <c r="F312" s="183" t="s">
        <v>301</v>
      </c>
      <c r="G312" s="182">
        <v>54922</v>
      </c>
      <c r="H312" s="182" t="s">
        <v>288</v>
      </c>
      <c r="I312" s="182" t="s">
        <v>7</v>
      </c>
      <c r="J312" s="181">
        <v>1</v>
      </c>
      <c r="K312" s="184">
        <v>0.35</v>
      </c>
      <c r="L312" s="194"/>
      <c r="M312" s="194"/>
      <c r="N312" s="200"/>
      <c r="O312" s="194">
        <v>92.25</v>
      </c>
      <c r="P312" s="203">
        <f t="shared" si="4"/>
        <v>32.287500000000001</v>
      </c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  <c r="AA312" s="200"/>
      <c r="AB312" s="200"/>
      <c r="AC312" s="200"/>
      <c r="AD312" s="200"/>
      <c r="AE312" s="200"/>
      <c r="AF312" s="200"/>
      <c r="AG312" s="200"/>
      <c r="AH312" s="200"/>
      <c r="AI312" s="200"/>
      <c r="AJ312" s="200"/>
      <c r="AK312" s="200"/>
      <c r="AL312" s="200"/>
      <c r="AM312" s="200"/>
      <c r="AN312" s="200"/>
      <c r="AO312" s="200"/>
      <c r="AP312" s="200"/>
      <c r="AQ312" s="200"/>
      <c r="AR312" s="200"/>
      <c r="AS312" s="200"/>
      <c r="AT312" s="200"/>
      <c r="AU312" s="200"/>
      <c r="AV312" s="200"/>
      <c r="AW312" s="200"/>
      <c r="AX312" s="200"/>
      <c r="AY312" s="200"/>
      <c r="AZ312" s="200"/>
      <c r="BA312" s="200"/>
      <c r="BB312" s="200"/>
      <c r="BC312" s="200"/>
      <c r="BD312" s="200"/>
      <c r="BE312" s="200"/>
      <c r="BF312" s="200"/>
      <c r="BG312" s="200"/>
      <c r="BH312" s="200"/>
      <c r="BI312" s="200"/>
      <c r="BJ312" s="200"/>
      <c r="BK312" s="200"/>
      <c r="BL312" s="200"/>
      <c r="BM312" s="200"/>
      <c r="BN312" s="200"/>
      <c r="BO312" s="200"/>
      <c r="BP312" s="200"/>
      <c r="BQ312" s="200"/>
      <c r="BR312" s="200"/>
      <c r="BS312" s="200"/>
      <c r="BT312" s="200"/>
      <c r="BU312" s="200"/>
      <c r="BV312" s="200"/>
      <c r="BW312" s="200"/>
      <c r="BX312" s="200"/>
      <c r="BY312" s="200"/>
      <c r="BZ312" s="200"/>
      <c r="CA312" s="200"/>
      <c r="CB312" s="200"/>
      <c r="CC312" s="200"/>
      <c r="CD312" s="200"/>
      <c r="CE312" s="200"/>
      <c r="CF312" s="200"/>
      <c r="CG312" s="200"/>
      <c r="CH312" s="200"/>
      <c r="CI312" s="200"/>
      <c r="CJ312" s="200"/>
      <c r="CK312" s="200"/>
      <c r="CL312" s="200"/>
      <c r="CM312" s="200"/>
      <c r="CN312" s="200"/>
      <c r="CO312" s="200"/>
      <c r="CP312" s="200"/>
      <c r="CQ312" s="200"/>
      <c r="CR312" s="200"/>
      <c r="CS312" s="200"/>
      <c r="CT312" s="200"/>
      <c r="CU312" s="200"/>
      <c r="CV312" s="200"/>
      <c r="CW312" s="200"/>
      <c r="CX312" s="200"/>
      <c r="CY312" s="200"/>
      <c r="CZ312" s="200"/>
      <c r="DA312" s="200"/>
      <c r="DB312" s="200"/>
      <c r="DC312" s="200"/>
      <c r="DD312" s="200"/>
      <c r="DE312" s="200"/>
      <c r="DF312" s="200"/>
      <c r="DG312" s="200"/>
      <c r="DH312" s="200"/>
      <c r="DI312" s="200"/>
      <c r="DJ312" s="200"/>
      <c r="DK312" s="200"/>
      <c r="DL312" s="200"/>
      <c r="DM312" s="200"/>
      <c r="DN312" s="200"/>
      <c r="DO312" s="200"/>
      <c r="DP312" s="200"/>
      <c r="DQ312" s="200"/>
      <c r="DR312" s="200"/>
      <c r="DS312" s="200"/>
      <c r="DT312" s="200"/>
      <c r="DU312" s="200"/>
      <c r="DV312" s="200"/>
      <c r="DW312" s="200"/>
      <c r="DX312" s="200"/>
      <c r="DY312" s="200"/>
      <c r="DZ312" s="200"/>
      <c r="EA312" s="200"/>
      <c r="EB312" s="200"/>
      <c r="EC312" s="200"/>
      <c r="ED312" s="200"/>
      <c r="EE312" s="200"/>
      <c r="EF312" s="200"/>
      <c r="EG312" s="200"/>
      <c r="EH312" s="200"/>
      <c r="EI312" s="200"/>
      <c r="EJ312" s="200"/>
      <c r="EK312" s="200"/>
      <c r="EL312" s="200"/>
      <c r="EM312" s="200"/>
      <c r="EN312" s="200"/>
      <c r="EO312" s="200"/>
      <c r="EP312" s="200"/>
      <c r="EQ312" s="200"/>
      <c r="ER312" s="200"/>
      <c r="ES312" s="200"/>
      <c r="ET312" s="200"/>
      <c r="EU312" s="200"/>
      <c r="EV312" s="200"/>
      <c r="EW312" s="200"/>
      <c r="EX312" s="200"/>
      <c r="EY312" s="200"/>
      <c r="EZ312" s="200"/>
      <c r="FA312" s="200"/>
      <c r="FB312" s="200"/>
      <c r="FC312" s="200"/>
      <c r="FD312" s="200"/>
      <c r="FE312" s="200"/>
      <c r="FF312" s="200"/>
      <c r="FG312" s="200"/>
      <c r="FH312" s="200"/>
      <c r="FI312" s="200"/>
      <c r="FJ312" s="200"/>
      <c r="FK312" s="200"/>
      <c r="FL312" s="200"/>
      <c r="FM312" s="200"/>
      <c r="FN312" s="200"/>
      <c r="FO312" s="200"/>
      <c r="FP312" s="200"/>
      <c r="FQ312" s="200"/>
      <c r="FR312" s="200"/>
      <c r="FS312" s="200"/>
      <c r="FT312" s="200"/>
      <c r="FU312" s="200"/>
      <c r="FV312" s="200"/>
      <c r="FW312" s="200"/>
      <c r="FX312" s="200"/>
      <c r="FY312" s="200"/>
      <c r="FZ312" s="200"/>
      <c r="GA312" s="200"/>
      <c r="GB312" s="200"/>
      <c r="GC312" s="200"/>
      <c r="GD312" s="200"/>
      <c r="GE312" s="200"/>
      <c r="GF312" s="200"/>
      <c r="GG312" s="200"/>
      <c r="GH312" s="200"/>
      <c r="GI312" s="200"/>
      <c r="GJ312" s="200"/>
      <c r="GK312" s="200"/>
      <c r="GL312" s="200"/>
      <c r="GM312" s="200"/>
      <c r="GN312" s="200"/>
      <c r="GO312" s="200"/>
      <c r="GP312" s="200"/>
      <c r="GQ312" s="200"/>
      <c r="GR312" s="200"/>
      <c r="GS312" s="200"/>
      <c r="GT312" s="200"/>
      <c r="GU312" s="200"/>
      <c r="GV312" s="200"/>
      <c r="GW312" s="200"/>
      <c r="GX312" s="200"/>
      <c r="GY312" s="200"/>
      <c r="GZ312" s="200"/>
      <c r="HA312" s="200"/>
      <c r="HB312" s="200"/>
      <c r="HC312" s="200"/>
      <c r="HD312" s="200"/>
      <c r="HE312" s="200"/>
      <c r="HF312" s="200"/>
      <c r="HG312" s="200"/>
      <c r="HH312" s="200"/>
      <c r="HI312" s="200"/>
      <c r="HJ312" s="200"/>
      <c r="HK312" s="200"/>
      <c r="HL312" s="200"/>
      <c r="HM312" s="200"/>
      <c r="HN312" s="200"/>
      <c r="HO312" s="200"/>
      <c r="HP312" s="200"/>
      <c r="HQ312" s="200"/>
      <c r="HR312" s="200"/>
      <c r="HS312" s="200"/>
      <c r="HT312" s="200"/>
      <c r="HU312" s="200"/>
      <c r="HV312" s="200"/>
      <c r="HW312" s="200"/>
      <c r="HX312" s="200"/>
      <c r="HY312" s="200"/>
      <c r="HZ312" s="200"/>
      <c r="IA312" s="200"/>
      <c r="IB312" s="200"/>
      <c r="IC312" s="200"/>
      <c r="ID312" s="200"/>
      <c r="IE312" s="200"/>
      <c r="IF312" s="200"/>
      <c r="IG312" s="200"/>
      <c r="IH312" s="200"/>
      <c r="II312" s="200"/>
      <c r="IJ312" s="200"/>
      <c r="IK312" s="200"/>
      <c r="IL312" s="200"/>
      <c r="IM312" s="200"/>
      <c r="IN312" s="200"/>
      <c r="IO312" s="200"/>
      <c r="IP312" s="200"/>
      <c r="IQ312" s="200"/>
      <c r="IR312" s="200"/>
      <c r="IS312" s="200"/>
      <c r="IT312" s="200"/>
      <c r="IU312" s="200"/>
      <c r="IV312" s="200"/>
      <c r="IW312" s="200"/>
      <c r="IX312" s="200"/>
      <c r="IY312" s="200"/>
      <c r="IZ312" s="200"/>
      <c r="JA312" s="200"/>
    </row>
    <row r="313" spans="1:261" x14ac:dyDescent="0.2">
      <c r="A313" s="180" t="s">
        <v>1051</v>
      </c>
      <c r="B313" s="181" t="s">
        <v>1050</v>
      </c>
      <c r="C313" s="181" t="s">
        <v>321</v>
      </c>
      <c r="D313" s="181"/>
      <c r="E313" s="182" t="s">
        <v>268</v>
      </c>
      <c r="F313" s="183" t="s">
        <v>107</v>
      </c>
      <c r="G313" s="182" t="s">
        <v>41</v>
      </c>
      <c r="H313" s="182" t="s">
        <v>436</v>
      </c>
      <c r="I313" s="182" t="s">
        <v>7</v>
      </c>
      <c r="J313" s="181">
        <v>28</v>
      </c>
      <c r="K313" s="184">
        <v>35.15</v>
      </c>
      <c r="L313" s="198">
        <v>20</v>
      </c>
      <c r="M313" s="199">
        <v>26.4</v>
      </c>
      <c r="N313" s="200"/>
      <c r="O313" s="194">
        <v>92.25</v>
      </c>
      <c r="P313" s="203">
        <f t="shared" si="4"/>
        <v>3242.5875000000001</v>
      </c>
      <c r="Q313" s="200"/>
      <c r="R313" s="200"/>
      <c r="S313" s="200"/>
      <c r="T313" s="200"/>
      <c r="U313" s="200"/>
      <c r="V313" s="200"/>
      <c r="W313" s="200"/>
      <c r="X313" s="200"/>
      <c r="Y313" s="200"/>
      <c r="Z313" s="200"/>
      <c r="AA313" s="200"/>
      <c r="AB313" s="200"/>
      <c r="AC313" s="200"/>
      <c r="AD313" s="200"/>
      <c r="AE313" s="200"/>
      <c r="AF313" s="200"/>
      <c r="AG313" s="200"/>
      <c r="AH313" s="200"/>
      <c r="AI313" s="200"/>
      <c r="AJ313" s="200"/>
      <c r="AK313" s="200"/>
      <c r="AL313" s="200"/>
      <c r="AM313" s="200"/>
      <c r="AN313" s="200"/>
      <c r="AO313" s="200"/>
      <c r="AP313" s="200"/>
      <c r="AQ313" s="200"/>
      <c r="AR313" s="200"/>
      <c r="AS313" s="200"/>
      <c r="AT313" s="200"/>
      <c r="AU313" s="200"/>
      <c r="AV313" s="200"/>
      <c r="AW313" s="200"/>
      <c r="AX313" s="200"/>
      <c r="AY313" s="200"/>
      <c r="AZ313" s="200"/>
      <c r="BA313" s="200"/>
      <c r="BB313" s="200"/>
      <c r="BC313" s="200"/>
      <c r="BD313" s="200"/>
      <c r="BE313" s="200"/>
      <c r="BF313" s="200"/>
      <c r="BG313" s="200"/>
      <c r="BH313" s="200"/>
      <c r="BI313" s="200"/>
      <c r="BJ313" s="200"/>
      <c r="BK313" s="200"/>
      <c r="BL313" s="200"/>
      <c r="BM313" s="200"/>
      <c r="BN313" s="200"/>
      <c r="BO313" s="200"/>
      <c r="BP313" s="200"/>
      <c r="BQ313" s="200"/>
      <c r="BR313" s="200"/>
      <c r="BS313" s="200"/>
      <c r="BT313" s="200"/>
      <c r="BU313" s="200"/>
      <c r="BV313" s="200"/>
      <c r="BW313" s="200"/>
      <c r="BX313" s="200"/>
      <c r="BY313" s="200"/>
      <c r="BZ313" s="200"/>
      <c r="CA313" s="200"/>
      <c r="CB313" s="200"/>
      <c r="CC313" s="200"/>
      <c r="CD313" s="200"/>
      <c r="CE313" s="200"/>
      <c r="CF313" s="200"/>
      <c r="CG313" s="200"/>
      <c r="CH313" s="200"/>
      <c r="CI313" s="200"/>
      <c r="CJ313" s="200"/>
      <c r="CK313" s="200"/>
      <c r="CL313" s="200"/>
      <c r="CM313" s="200"/>
      <c r="CN313" s="200"/>
      <c r="CO313" s="200"/>
      <c r="CP313" s="200"/>
      <c r="CQ313" s="200"/>
      <c r="CR313" s="200"/>
      <c r="CS313" s="200"/>
      <c r="CT313" s="200"/>
      <c r="CU313" s="200"/>
      <c r="CV313" s="200"/>
      <c r="CW313" s="200"/>
      <c r="CX313" s="200"/>
      <c r="CY313" s="200"/>
      <c r="CZ313" s="200"/>
      <c r="DA313" s="200"/>
      <c r="DB313" s="200"/>
      <c r="DC313" s="200"/>
      <c r="DD313" s="200"/>
      <c r="DE313" s="200"/>
      <c r="DF313" s="200"/>
      <c r="DG313" s="200"/>
      <c r="DH313" s="200"/>
      <c r="DI313" s="200"/>
      <c r="DJ313" s="200"/>
      <c r="DK313" s="200"/>
      <c r="DL313" s="200"/>
      <c r="DM313" s="200"/>
      <c r="DN313" s="200"/>
      <c r="DO313" s="200"/>
      <c r="DP313" s="200"/>
      <c r="DQ313" s="200"/>
      <c r="DR313" s="200"/>
      <c r="DS313" s="200"/>
      <c r="DT313" s="200"/>
      <c r="DU313" s="200"/>
      <c r="DV313" s="200"/>
      <c r="DW313" s="200"/>
      <c r="DX313" s="200"/>
      <c r="DY313" s="200"/>
      <c r="DZ313" s="200"/>
      <c r="EA313" s="200"/>
      <c r="EB313" s="200"/>
      <c r="EC313" s="200"/>
      <c r="ED313" s="200"/>
      <c r="EE313" s="200"/>
      <c r="EF313" s="200"/>
      <c r="EG313" s="200"/>
      <c r="EH313" s="200"/>
      <c r="EI313" s="200"/>
      <c r="EJ313" s="200"/>
      <c r="EK313" s="200"/>
      <c r="EL313" s="200"/>
      <c r="EM313" s="200"/>
      <c r="EN313" s="200"/>
      <c r="EO313" s="200"/>
      <c r="EP313" s="200"/>
      <c r="EQ313" s="200"/>
      <c r="ER313" s="200"/>
      <c r="ES313" s="200"/>
      <c r="ET313" s="200"/>
      <c r="EU313" s="200"/>
      <c r="EV313" s="200"/>
      <c r="EW313" s="200"/>
      <c r="EX313" s="200"/>
      <c r="EY313" s="200"/>
      <c r="EZ313" s="200"/>
      <c r="FA313" s="200"/>
      <c r="FB313" s="200"/>
      <c r="FC313" s="200"/>
      <c r="FD313" s="200"/>
      <c r="FE313" s="200"/>
      <c r="FF313" s="200"/>
      <c r="FG313" s="200"/>
      <c r="FH313" s="200"/>
      <c r="FI313" s="200"/>
      <c r="FJ313" s="200"/>
      <c r="FK313" s="200"/>
      <c r="FL313" s="200"/>
      <c r="FM313" s="200"/>
      <c r="FN313" s="200"/>
      <c r="FO313" s="200"/>
      <c r="FP313" s="200"/>
      <c r="FQ313" s="200"/>
      <c r="FR313" s="200"/>
      <c r="FS313" s="200"/>
      <c r="FT313" s="200"/>
      <c r="FU313" s="200"/>
      <c r="FV313" s="200"/>
      <c r="FW313" s="200"/>
      <c r="FX313" s="200"/>
      <c r="FY313" s="200"/>
      <c r="FZ313" s="200"/>
      <c r="GA313" s="200"/>
      <c r="GB313" s="200"/>
      <c r="GC313" s="200"/>
      <c r="GD313" s="200"/>
      <c r="GE313" s="200"/>
      <c r="GF313" s="200"/>
      <c r="GG313" s="200"/>
      <c r="GH313" s="200"/>
      <c r="GI313" s="200"/>
      <c r="GJ313" s="200"/>
      <c r="GK313" s="200"/>
      <c r="GL313" s="200"/>
      <c r="GM313" s="200"/>
      <c r="GN313" s="200"/>
      <c r="GO313" s="200"/>
      <c r="GP313" s="200"/>
      <c r="GQ313" s="200"/>
      <c r="GR313" s="200"/>
      <c r="GS313" s="200"/>
      <c r="GT313" s="200"/>
      <c r="GU313" s="200"/>
      <c r="GV313" s="200"/>
      <c r="GW313" s="200"/>
      <c r="GX313" s="200"/>
      <c r="GY313" s="200"/>
      <c r="GZ313" s="200"/>
      <c r="HA313" s="200"/>
      <c r="HB313" s="200"/>
      <c r="HC313" s="200"/>
      <c r="HD313" s="200"/>
      <c r="HE313" s="200"/>
      <c r="HF313" s="200"/>
      <c r="HG313" s="200"/>
      <c r="HH313" s="200"/>
      <c r="HI313" s="200"/>
      <c r="HJ313" s="200"/>
      <c r="HK313" s="200"/>
      <c r="HL313" s="200"/>
      <c r="HM313" s="200"/>
      <c r="HN313" s="200"/>
      <c r="HO313" s="200"/>
      <c r="HP313" s="200"/>
      <c r="HQ313" s="200"/>
      <c r="HR313" s="200"/>
      <c r="HS313" s="200"/>
      <c r="HT313" s="200"/>
      <c r="HU313" s="200"/>
      <c r="HV313" s="200"/>
      <c r="HW313" s="200"/>
      <c r="HX313" s="200"/>
      <c r="HY313" s="200"/>
      <c r="HZ313" s="200"/>
      <c r="IA313" s="200"/>
      <c r="IB313" s="200"/>
      <c r="IC313" s="200"/>
      <c r="ID313" s="200"/>
      <c r="IE313" s="200"/>
      <c r="IF313" s="200"/>
      <c r="IG313" s="200"/>
      <c r="IH313" s="200"/>
      <c r="II313" s="200"/>
      <c r="IJ313" s="200"/>
      <c r="IK313" s="200"/>
      <c r="IL313" s="200"/>
      <c r="IM313" s="200"/>
      <c r="IN313" s="200"/>
      <c r="IO313" s="200"/>
      <c r="IP313" s="200"/>
      <c r="IQ313" s="200"/>
      <c r="IR313" s="200"/>
      <c r="IS313" s="200"/>
      <c r="IT313" s="200"/>
      <c r="IU313" s="200"/>
      <c r="IV313" s="200"/>
      <c r="IW313" s="200"/>
      <c r="IX313" s="200"/>
      <c r="IY313" s="200"/>
      <c r="IZ313" s="200"/>
      <c r="JA313" s="200"/>
    </row>
    <row r="314" spans="1:261" x14ac:dyDescent="0.2">
      <c r="A314" s="180" t="s">
        <v>1052</v>
      </c>
      <c r="B314" s="181" t="s">
        <v>1050</v>
      </c>
      <c r="C314" s="181" t="s">
        <v>130</v>
      </c>
      <c r="D314" s="181"/>
      <c r="E314" s="182" t="s">
        <v>268</v>
      </c>
      <c r="F314" s="183" t="s">
        <v>107</v>
      </c>
      <c r="G314" s="182" t="s">
        <v>41</v>
      </c>
      <c r="H314" s="182" t="s">
        <v>436</v>
      </c>
      <c r="I314" s="182" t="s">
        <v>7</v>
      </c>
      <c r="J314" s="181">
        <v>19</v>
      </c>
      <c r="K314" s="184">
        <v>16.899999999999999</v>
      </c>
      <c r="L314" s="4">
        <v>20</v>
      </c>
      <c r="M314" s="3">
        <v>25.75</v>
      </c>
      <c r="N314" s="200"/>
      <c r="O314" s="194">
        <v>92.25</v>
      </c>
      <c r="P314" s="203">
        <f t="shared" si="4"/>
        <v>1559.0249999999999</v>
      </c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  <c r="AA314" s="200"/>
      <c r="AB314" s="200"/>
      <c r="AC314" s="200"/>
      <c r="AD314" s="200"/>
      <c r="AE314" s="200"/>
      <c r="AF314" s="200"/>
      <c r="AG314" s="200"/>
      <c r="AH314" s="200"/>
      <c r="AI314" s="200"/>
      <c r="AJ314" s="200"/>
      <c r="AK314" s="200"/>
      <c r="AL314" s="200"/>
      <c r="AM314" s="200"/>
      <c r="AN314" s="200"/>
      <c r="AO314" s="200"/>
      <c r="AP314" s="200"/>
      <c r="AQ314" s="200"/>
      <c r="AR314" s="200"/>
      <c r="AS314" s="200"/>
      <c r="AT314" s="200"/>
      <c r="AU314" s="200"/>
      <c r="AV314" s="200"/>
      <c r="AW314" s="200"/>
      <c r="AX314" s="200"/>
      <c r="AY314" s="200"/>
      <c r="AZ314" s="200"/>
      <c r="BA314" s="200"/>
      <c r="BB314" s="200"/>
      <c r="BC314" s="200"/>
      <c r="BD314" s="200"/>
      <c r="BE314" s="200"/>
      <c r="BF314" s="200"/>
      <c r="BG314" s="200"/>
      <c r="BH314" s="200"/>
      <c r="BI314" s="200"/>
      <c r="BJ314" s="200"/>
      <c r="BK314" s="200"/>
      <c r="BL314" s="200"/>
      <c r="BM314" s="200"/>
      <c r="BN314" s="200"/>
      <c r="BO314" s="200"/>
      <c r="BP314" s="200"/>
      <c r="BQ314" s="200"/>
      <c r="BR314" s="200"/>
      <c r="BS314" s="200"/>
      <c r="BT314" s="200"/>
      <c r="BU314" s="200"/>
      <c r="BV314" s="200"/>
      <c r="BW314" s="200"/>
      <c r="BX314" s="200"/>
      <c r="BY314" s="200"/>
      <c r="BZ314" s="200"/>
      <c r="CA314" s="200"/>
      <c r="CB314" s="200"/>
      <c r="CC314" s="200"/>
      <c r="CD314" s="200"/>
      <c r="CE314" s="200"/>
      <c r="CF314" s="200"/>
      <c r="CG314" s="200"/>
      <c r="CH314" s="200"/>
      <c r="CI314" s="200"/>
      <c r="CJ314" s="200"/>
      <c r="CK314" s="200"/>
      <c r="CL314" s="200"/>
      <c r="CM314" s="200"/>
      <c r="CN314" s="200"/>
      <c r="CO314" s="200"/>
      <c r="CP314" s="200"/>
      <c r="CQ314" s="200"/>
      <c r="CR314" s="200"/>
      <c r="CS314" s="200"/>
      <c r="CT314" s="200"/>
      <c r="CU314" s="200"/>
      <c r="CV314" s="200"/>
      <c r="CW314" s="200"/>
      <c r="CX314" s="200"/>
      <c r="CY314" s="200"/>
      <c r="CZ314" s="200"/>
      <c r="DA314" s="200"/>
      <c r="DB314" s="200"/>
      <c r="DC314" s="200"/>
      <c r="DD314" s="200"/>
      <c r="DE314" s="200"/>
      <c r="DF314" s="200"/>
      <c r="DG314" s="200"/>
      <c r="DH314" s="200"/>
      <c r="DI314" s="200"/>
      <c r="DJ314" s="200"/>
      <c r="DK314" s="200"/>
      <c r="DL314" s="200"/>
      <c r="DM314" s="200"/>
      <c r="DN314" s="200"/>
      <c r="DO314" s="200"/>
      <c r="DP314" s="200"/>
      <c r="DQ314" s="200"/>
      <c r="DR314" s="200"/>
      <c r="DS314" s="200"/>
      <c r="DT314" s="200"/>
      <c r="DU314" s="200"/>
      <c r="DV314" s="200"/>
      <c r="DW314" s="200"/>
      <c r="DX314" s="200"/>
      <c r="DY314" s="200"/>
      <c r="DZ314" s="200"/>
      <c r="EA314" s="200"/>
      <c r="EB314" s="200"/>
      <c r="EC314" s="200"/>
      <c r="ED314" s="200"/>
      <c r="EE314" s="200"/>
      <c r="EF314" s="200"/>
      <c r="EG314" s="200"/>
      <c r="EH314" s="200"/>
      <c r="EI314" s="200"/>
      <c r="EJ314" s="200"/>
      <c r="EK314" s="200"/>
      <c r="EL314" s="200"/>
      <c r="EM314" s="200"/>
      <c r="EN314" s="200"/>
      <c r="EO314" s="200"/>
      <c r="EP314" s="200"/>
      <c r="EQ314" s="200"/>
      <c r="ER314" s="200"/>
      <c r="ES314" s="200"/>
      <c r="ET314" s="200"/>
      <c r="EU314" s="200"/>
      <c r="EV314" s="200"/>
      <c r="EW314" s="200"/>
      <c r="EX314" s="200"/>
      <c r="EY314" s="200"/>
      <c r="EZ314" s="200"/>
      <c r="FA314" s="200"/>
      <c r="FB314" s="200"/>
      <c r="FC314" s="200"/>
      <c r="FD314" s="200"/>
      <c r="FE314" s="200"/>
      <c r="FF314" s="200"/>
      <c r="FG314" s="200"/>
      <c r="FH314" s="200"/>
      <c r="FI314" s="200"/>
      <c r="FJ314" s="200"/>
      <c r="FK314" s="200"/>
      <c r="FL314" s="200"/>
      <c r="FM314" s="200"/>
      <c r="FN314" s="200"/>
      <c r="FO314" s="200"/>
      <c r="FP314" s="200"/>
      <c r="FQ314" s="200"/>
      <c r="FR314" s="200"/>
      <c r="FS314" s="200"/>
      <c r="FT314" s="200"/>
      <c r="FU314" s="200"/>
      <c r="FV314" s="200"/>
      <c r="FW314" s="200"/>
      <c r="FX314" s="200"/>
      <c r="FY314" s="200"/>
      <c r="FZ314" s="200"/>
      <c r="GA314" s="200"/>
      <c r="GB314" s="200"/>
      <c r="GC314" s="200"/>
      <c r="GD314" s="200"/>
      <c r="GE314" s="200"/>
      <c r="GF314" s="200"/>
      <c r="GG314" s="200"/>
      <c r="GH314" s="200"/>
      <c r="GI314" s="200"/>
      <c r="GJ314" s="200"/>
      <c r="GK314" s="200"/>
      <c r="GL314" s="200"/>
      <c r="GM314" s="200"/>
      <c r="GN314" s="200"/>
      <c r="GO314" s="200"/>
      <c r="GP314" s="200"/>
      <c r="GQ314" s="200"/>
      <c r="GR314" s="200"/>
      <c r="GS314" s="200"/>
      <c r="GT314" s="200"/>
      <c r="GU314" s="200"/>
      <c r="GV314" s="200"/>
      <c r="GW314" s="200"/>
      <c r="GX314" s="200"/>
      <c r="GY314" s="200"/>
      <c r="GZ314" s="200"/>
      <c r="HA314" s="200"/>
      <c r="HB314" s="200"/>
      <c r="HC314" s="200"/>
      <c r="HD314" s="200"/>
      <c r="HE314" s="200"/>
      <c r="HF314" s="200"/>
      <c r="HG314" s="200"/>
      <c r="HH314" s="200"/>
      <c r="HI314" s="200"/>
      <c r="HJ314" s="200"/>
      <c r="HK314" s="200"/>
      <c r="HL314" s="200"/>
      <c r="HM314" s="200"/>
      <c r="HN314" s="200"/>
      <c r="HO314" s="200"/>
      <c r="HP314" s="200"/>
      <c r="HQ314" s="200"/>
      <c r="HR314" s="200"/>
      <c r="HS314" s="200"/>
      <c r="HT314" s="200"/>
      <c r="HU314" s="200"/>
      <c r="HV314" s="200"/>
      <c r="HW314" s="200"/>
      <c r="HX314" s="200"/>
      <c r="HY314" s="200"/>
      <c r="HZ314" s="200"/>
      <c r="IA314" s="200"/>
      <c r="IB314" s="200"/>
      <c r="IC314" s="200"/>
      <c r="ID314" s="200"/>
      <c r="IE314" s="200"/>
      <c r="IF314" s="200"/>
      <c r="IG314" s="200"/>
      <c r="IH314" s="200"/>
      <c r="II314" s="200"/>
      <c r="IJ314" s="200"/>
      <c r="IK314" s="200"/>
      <c r="IL314" s="200"/>
      <c r="IM314" s="200"/>
      <c r="IN314" s="200"/>
      <c r="IO314" s="200"/>
      <c r="IP314" s="200"/>
      <c r="IQ314" s="200"/>
      <c r="IR314" s="200"/>
      <c r="IS314" s="200"/>
      <c r="IT314" s="200"/>
      <c r="IU314" s="200"/>
      <c r="IV314" s="200"/>
      <c r="IW314" s="200"/>
      <c r="IX314" s="200"/>
      <c r="IY314" s="200"/>
      <c r="IZ314" s="200"/>
      <c r="JA314" s="200"/>
    </row>
    <row r="315" spans="1:261" x14ac:dyDescent="0.2">
      <c r="A315" s="180" t="s">
        <v>1053</v>
      </c>
      <c r="B315" s="181" t="s">
        <v>1019</v>
      </c>
      <c r="C315" s="181" t="s">
        <v>21</v>
      </c>
      <c r="D315" s="182">
        <v>500</v>
      </c>
      <c r="E315" s="182">
        <v>500</v>
      </c>
      <c r="F315" s="183" t="s">
        <v>8</v>
      </c>
      <c r="G315" s="182" t="s">
        <v>1054</v>
      </c>
      <c r="H315" s="182" t="s">
        <v>932</v>
      </c>
      <c r="I315" s="182" t="s">
        <v>7</v>
      </c>
      <c r="J315" s="181">
        <v>12</v>
      </c>
      <c r="K315" s="184">
        <v>13.7</v>
      </c>
      <c r="L315" s="4">
        <v>1</v>
      </c>
      <c r="M315" s="3">
        <v>1.05</v>
      </c>
      <c r="N315" s="200"/>
      <c r="O315" s="201">
        <v>62</v>
      </c>
      <c r="P315" s="203">
        <f t="shared" si="4"/>
        <v>849.4</v>
      </c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  <c r="AA315" s="200"/>
      <c r="AB315" s="200"/>
      <c r="AC315" s="200"/>
      <c r="AD315" s="200"/>
      <c r="AE315" s="200"/>
      <c r="AF315" s="200"/>
      <c r="AG315" s="200"/>
      <c r="AH315" s="200"/>
      <c r="AI315" s="200"/>
      <c r="AJ315" s="200"/>
      <c r="AK315" s="200"/>
      <c r="AL315" s="200"/>
      <c r="AM315" s="200"/>
      <c r="AN315" s="200"/>
      <c r="AO315" s="200"/>
      <c r="AP315" s="200"/>
      <c r="AQ315" s="200"/>
      <c r="AR315" s="200"/>
      <c r="AS315" s="200"/>
      <c r="AT315" s="200"/>
      <c r="AU315" s="200"/>
      <c r="AV315" s="200"/>
      <c r="AW315" s="200"/>
      <c r="AX315" s="200"/>
      <c r="AY315" s="200"/>
      <c r="AZ315" s="200"/>
      <c r="BA315" s="200"/>
      <c r="BB315" s="200"/>
      <c r="BC315" s="200"/>
      <c r="BD315" s="200"/>
      <c r="BE315" s="200"/>
      <c r="BF315" s="200"/>
      <c r="BG315" s="200"/>
      <c r="BH315" s="200"/>
      <c r="BI315" s="200"/>
      <c r="BJ315" s="200"/>
      <c r="BK315" s="200"/>
      <c r="BL315" s="200"/>
      <c r="BM315" s="200"/>
      <c r="BN315" s="200"/>
      <c r="BO315" s="200"/>
      <c r="BP315" s="200"/>
      <c r="BQ315" s="200"/>
      <c r="BR315" s="200"/>
      <c r="BS315" s="200"/>
      <c r="BT315" s="200"/>
      <c r="BU315" s="200"/>
      <c r="BV315" s="200"/>
      <c r="BW315" s="200"/>
      <c r="BX315" s="200"/>
      <c r="BY315" s="200"/>
      <c r="BZ315" s="200"/>
      <c r="CA315" s="200"/>
      <c r="CB315" s="200"/>
      <c r="CC315" s="200"/>
      <c r="CD315" s="200"/>
      <c r="CE315" s="200"/>
      <c r="CF315" s="200"/>
      <c r="CG315" s="200"/>
      <c r="CH315" s="200"/>
      <c r="CI315" s="200"/>
      <c r="CJ315" s="200"/>
      <c r="CK315" s="200"/>
      <c r="CL315" s="200"/>
      <c r="CM315" s="200"/>
      <c r="CN315" s="200"/>
      <c r="CO315" s="200"/>
      <c r="CP315" s="200"/>
      <c r="CQ315" s="200"/>
      <c r="CR315" s="200"/>
      <c r="CS315" s="200"/>
      <c r="CT315" s="200"/>
      <c r="CU315" s="200"/>
      <c r="CV315" s="200"/>
      <c r="CW315" s="200"/>
      <c r="CX315" s="200"/>
      <c r="CY315" s="200"/>
      <c r="CZ315" s="200"/>
      <c r="DA315" s="200"/>
      <c r="DB315" s="200"/>
      <c r="DC315" s="200"/>
      <c r="DD315" s="200"/>
      <c r="DE315" s="200"/>
      <c r="DF315" s="200"/>
      <c r="DG315" s="200"/>
      <c r="DH315" s="200"/>
      <c r="DI315" s="200"/>
      <c r="DJ315" s="200"/>
      <c r="DK315" s="200"/>
      <c r="DL315" s="200"/>
      <c r="DM315" s="200"/>
      <c r="DN315" s="200"/>
      <c r="DO315" s="200"/>
      <c r="DP315" s="200"/>
      <c r="DQ315" s="200"/>
      <c r="DR315" s="200"/>
      <c r="DS315" s="200"/>
      <c r="DT315" s="200"/>
      <c r="DU315" s="200"/>
      <c r="DV315" s="200"/>
      <c r="DW315" s="200"/>
      <c r="DX315" s="200"/>
      <c r="DY315" s="200"/>
      <c r="DZ315" s="200"/>
      <c r="EA315" s="200"/>
      <c r="EB315" s="200"/>
      <c r="EC315" s="200"/>
      <c r="ED315" s="200"/>
      <c r="EE315" s="200"/>
      <c r="EF315" s="200"/>
      <c r="EG315" s="200"/>
      <c r="EH315" s="200"/>
      <c r="EI315" s="200"/>
      <c r="EJ315" s="200"/>
      <c r="EK315" s="200"/>
      <c r="EL315" s="200"/>
      <c r="EM315" s="200"/>
      <c r="EN315" s="200"/>
      <c r="EO315" s="200"/>
      <c r="EP315" s="200"/>
      <c r="EQ315" s="200"/>
      <c r="ER315" s="200"/>
      <c r="ES315" s="200"/>
      <c r="ET315" s="200"/>
      <c r="EU315" s="200"/>
      <c r="EV315" s="200"/>
      <c r="EW315" s="200"/>
      <c r="EX315" s="200"/>
      <c r="EY315" s="200"/>
      <c r="EZ315" s="200"/>
      <c r="FA315" s="200"/>
      <c r="FB315" s="200"/>
      <c r="FC315" s="200"/>
      <c r="FD315" s="200"/>
      <c r="FE315" s="200"/>
      <c r="FF315" s="200"/>
      <c r="FG315" s="200"/>
      <c r="FH315" s="200"/>
      <c r="FI315" s="200"/>
      <c r="FJ315" s="200"/>
      <c r="FK315" s="200"/>
      <c r="FL315" s="200"/>
      <c r="FM315" s="200"/>
      <c r="FN315" s="200"/>
      <c r="FO315" s="200"/>
      <c r="FP315" s="200"/>
      <c r="FQ315" s="200"/>
      <c r="FR315" s="200"/>
      <c r="FS315" s="200"/>
      <c r="FT315" s="200"/>
      <c r="FU315" s="200"/>
      <c r="FV315" s="200"/>
      <c r="FW315" s="200"/>
      <c r="FX315" s="200"/>
      <c r="FY315" s="200"/>
      <c r="FZ315" s="200"/>
      <c r="GA315" s="200"/>
      <c r="GB315" s="200"/>
      <c r="GC315" s="200"/>
      <c r="GD315" s="200"/>
      <c r="GE315" s="200"/>
      <c r="GF315" s="200"/>
      <c r="GG315" s="200"/>
      <c r="GH315" s="200"/>
      <c r="GI315" s="200"/>
      <c r="GJ315" s="200"/>
      <c r="GK315" s="200"/>
      <c r="GL315" s="200"/>
      <c r="GM315" s="200"/>
      <c r="GN315" s="200"/>
      <c r="GO315" s="200"/>
      <c r="GP315" s="200"/>
      <c r="GQ315" s="200"/>
      <c r="GR315" s="200"/>
      <c r="GS315" s="200"/>
      <c r="GT315" s="200"/>
      <c r="GU315" s="200"/>
      <c r="GV315" s="200"/>
      <c r="GW315" s="200"/>
      <c r="GX315" s="200"/>
      <c r="GY315" s="200"/>
      <c r="GZ315" s="200"/>
      <c r="HA315" s="200"/>
      <c r="HB315" s="200"/>
      <c r="HC315" s="200"/>
      <c r="HD315" s="200"/>
      <c r="HE315" s="200"/>
      <c r="HF315" s="200"/>
      <c r="HG315" s="200"/>
      <c r="HH315" s="200"/>
      <c r="HI315" s="200"/>
      <c r="HJ315" s="200"/>
      <c r="HK315" s="200"/>
      <c r="HL315" s="200"/>
      <c r="HM315" s="200"/>
      <c r="HN315" s="200"/>
      <c r="HO315" s="200"/>
      <c r="HP315" s="200"/>
      <c r="HQ315" s="200"/>
      <c r="HR315" s="200"/>
      <c r="HS315" s="200"/>
      <c r="HT315" s="200"/>
      <c r="HU315" s="200"/>
      <c r="HV315" s="200"/>
      <c r="HW315" s="200"/>
      <c r="HX315" s="200"/>
      <c r="HY315" s="200"/>
      <c r="HZ315" s="200"/>
      <c r="IA315" s="200"/>
      <c r="IB315" s="200"/>
      <c r="IC315" s="200"/>
      <c r="ID315" s="200"/>
      <c r="IE315" s="200"/>
      <c r="IF315" s="200"/>
      <c r="IG315" s="200"/>
      <c r="IH315" s="200"/>
      <c r="II315" s="200"/>
      <c r="IJ315" s="200"/>
      <c r="IK315" s="200"/>
      <c r="IL315" s="200"/>
      <c r="IM315" s="200"/>
      <c r="IN315" s="200"/>
      <c r="IO315" s="200"/>
      <c r="IP315" s="200"/>
      <c r="IQ315" s="200"/>
      <c r="IR315" s="200"/>
      <c r="IS315" s="200"/>
      <c r="IT315" s="200"/>
      <c r="IU315" s="200"/>
      <c r="IV315" s="200"/>
      <c r="IW315" s="200"/>
      <c r="IX315" s="200"/>
      <c r="IY315" s="200"/>
      <c r="IZ315" s="200"/>
      <c r="JA315" s="200"/>
    </row>
    <row r="316" spans="1:261" x14ac:dyDescent="0.2">
      <c r="A316" s="180" t="s">
        <v>1087</v>
      </c>
      <c r="B316" s="181" t="s">
        <v>1019</v>
      </c>
      <c r="C316" s="181" t="s">
        <v>315</v>
      </c>
      <c r="D316" s="182">
        <v>402</v>
      </c>
      <c r="E316" s="182">
        <v>402</v>
      </c>
      <c r="F316" s="183" t="s">
        <v>8</v>
      </c>
      <c r="G316" s="182" t="s">
        <v>1088</v>
      </c>
      <c r="H316" s="182" t="s">
        <v>932</v>
      </c>
      <c r="I316" s="182" t="s">
        <v>7</v>
      </c>
      <c r="J316" s="181">
        <f>3+1</f>
        <v>4</v>
      </c>
      <c r="K316" s="184">
        <f>3.2+1.05</f>
        <v>4.25</v>
      </c>
      <c r="L316" s="4"/>
      <c r="M316" s="3"/>
      <c r="N316" s="200"/>
      <c r="O316" s="201">
        <v>62</v>
      </c>
      <c r="P316" s="203">
        <f t="shared" si="4"/>
        <v>263.5</v>
      </c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  <c r="AC316" s="200"/>
      <c r="AD316" s="200"/>
      <c r="AE316" s="200"/>
      <c r="AF316" s="200"/>
      <c r="AG316" s="200"/>
      <c r="AH316" s="200"/>
      <c r="AI316" s="200"/>
      <c r="AJ316" s="200"/>
      <c r="AK316" s="200"/>
      <c r="AL316" s="200"/>
      <c r="AM316" s="200"/>
      <c r="AN316" s="200"/>
      <c r="AO316" s="200"/>
      <c r="AP316" s="200"/>
      <c r="AQ316" s="200"/>
      <c r="AR316" s="200"/>
      <c r="AS316" s="200"/>
      <c r="AT316" s="200"/>
      <c r="AU316" s="200"/>
      <c r="AV316" s="200"/>
      <c r="AW316" s="200"/>
      <c r="AX316" s="200"/>
      <c r="AY316" s="200"/>
      <c r="AZ316" s="200"/>
      <c r="BA316" s="200"/>
      <c r="BB316" s="200"/>
      <c r="BC316" s="200"/>
      <c r="BD316" s="200"/>
      <c r="BE316" s="200"/>
      <c r="BF316" s="200"/>
      <c r="BG316" s="200"/>
      <c r="BH316" s="200"/>
      <c r="BI316" s="200"/>
      <c r="BJ316" s="200"/>
      <c r="BK316" s="200"/>
      <c r="BL316" s="200"/>
      <c r="BM316" s="200"/>
      <c r="BN316" s="200"/>
      <c r="BO316" s="200"/>
      <c r="BP316" s="200"/>
      <c r="BQ316" s="200"/>
      <c r="BR316" s="200"/>
      <c r="BS316" s="200"/>
      <c r="BT316" s="200"/>
      <c r="BU316" s="200"/>
      <c r="BV316" s="200"/>
      <c r="BW316" s="200"/>
      <c r="BX316" s="200"/>
      <c r="BY316" s="200"/>
      <c r="BZ316" s="200"/>
      <c r="CA316" s="200"/>
      <c r="CB316" s="200"/>
      <c r="CC316" s="200"/>
      <c r="CD316" s="200"/>
      <c r="CE316" s="200"/>
      <c r="CF316" s="200"/>
      <c r="CG316" s="200"/>
      <c r="CH316" s="200"/>
      <c r="CI316" s="200"/>
      <c r="CJ316" s="200"/>
      <c r="CK316" s="200"/>
      <c r="CL316" s="200"/>
      <c r="CM316" s="200"/>
      <c r="CN316" s="200"/>
      <c r="CO316" s="200"/>
      <c r="CP316" s="200"/>
      <c r="CQ316" s="200"/>
      <c r="CR316" s="200"/>
      <c r="CS316" s="200"/>
      <c r="CT316" s="200"/>
      <c r="CU316" s="200"/>
      <c r="CV316" s="200"/>
      <c r="CW316" s="200"/>
      <c r="CX316" s="200"/>
      <c r="CY316" s="200"/>
      <c r="CZ316" s="200"/>
      <c r="DA316" s="200"/>
      <c r="DB316" s="200"/>
      <c r="DC316" s="200"/>
      <c r="DD316" s="200"/>
      <c r="DE316" s="200"/>
      <c r="DF316" s="200"/>
      <c r="DG316" s="200"/>
      <c r="DH316" s="200"/>
      <c r="DI316" s="200"/>
      <c r="DJ316" s="200"/>
      <c r="DK316" s="200"/>
      <c r="DL316" s="200"/>
      <c r="DM316" s="200"/>
      <c r="DN316" s="200"/>
      <c r="DO316" s="200"/>
      <c r="DP316" s="200"/>
      <c r="DQ316" s="200"/>
      <c r="DR316" s="200"/>
      <c r="DS316" s="200"/>
      <c r="DT316" s="200"/>
      <c r="DU316" s="200"/>
      <c r="DV316" s="200"/>
      <c r="DW316" s="200"/>
      <c r="DX316" s="200"/>
      <c r="DY316" s="200"/>
      <c r="DZ316" s="200"/>
      <c r="EA316" s="200"/>
      <c r="EB316" s="200"/>
      <c r="EC316" s="200"/>
      <c r="ED316" s="200"/>
      <c r="EE316" s="200"/>
      <c r="EF316" s="200"/>
      <c r="EG316" s="200"/>
      <c r="EH316" s="200"/>
      <c r="EI316" s="200"/>
      <c r="EJ316" s="200"/>
      <c r="EK316" s="200"/>
      <c r="EL316" s="200"/>
      <c r="EM316" s="200"/>
      <c r="EN316" s="200"/>
      <c r="EO316" s="200"/>
      <c r="EP316" s="200"/>
      <c r="EQ316" s="200"/>
      <c r="ER316" s="200"/>
      <c r="ES316" s="200"/>
      <c r="ET316" s="200"/>
      <c r="EU316" s="200"/>
      <c r="EV316" s="200"/>
      <c r="EW316" s="200"/>
      <c r="EX316" s="200"/>
      <c r="EY316" s="200"/>
      <c r="EZ316" s="200"/>
      <c r="FA316" s="200"/>
      <c r="FB316" s="200"/>
      <c r="FC316" s="200"/>
      <c r="FD316" s="200"/>
      <c r="FE316" s="200"/>
      <c r="FF316" s="200"/>
      <c r="FG316" s="200"/>
      <c r="FH316" s="200"/>
      <c r="FI316" s="200"/>
      <c r="FJ316" s="200"/>
      <c r="FK316" s="200"/>
      <c r="FL316" s="200"/>
      <c r="FM316" s="200"/>
      <c r="FN316" s="200"/>
      <c r="FO316" s="200"/>
      <c r="FP316" s="200"/>
      <c r="FQ316" s="200"/>
      <c r="FR316" s="200"/>
      <c r="FS316" s="200"/>
      <c r="FT316" s="200"/>
      <c r="FU316" s="200"/>
      <c r="FV316" s="200"/>
      <c r="FW316" s="200"/>
      <c r="FX316" s="200"/>
      <c r="FY316" s="200"/>
      <c r="FZ316" s="200"/>
      <c r="GA316" s="200"/>
      <c r="GB316" s="200"/>
      <c r="GC316" s="200"/>
      <c r="GD316" s="200"/>
      <c r="GE316" s="200"/>
      <c r="GF316" s="200"/>
      <c r="GG316" s="200"/>
      <c r="GH316" s="200"/>
      <c r="GI316" s="200"/>
      <c r="GJ316" s="200"/>
      <c r="GK316" s="200"/>
      <c r="GL316" s="200"/>
      <c r="GM316" s="200"/>
      <c r="GN316" s="200"/>
      <c r="GO316" s="200"/>
      <c r="GP316" s="200"/>
      <c r="GQ316" s="200"/>
      <c r="GR316" s="200"/>
      <c r="GS316" s="200"/>
      <c r="GT316" s="200"/>
      <c r="GU316" s="200"/>
      <c r="GV316" s="200"/>
      <c r="GW316" s="200"/>
      <c r="GX316" s="200"/>
      <c r="GY316" s="200"/>
      <c r="GZ316" s="200"/>
      <c r="HA316" s="200"/>
      <c r="HB316" s="200"/>
      <c r="HC316" s="200"/>
      <c r="HD316" s="200"/>
      <c r="HE316" s="200"/>
      <c r="HF316" s="200"/>
      <c r="HG316" s="200"/>
      <c r="HH316" s="200"/>
      <c r="HI316" s="200"/>
      <c r="HJ316" s="200"/>
      <c r="HK316" s="200"/>
      <c r="HL316" s="200"/>
      <c r="HM316" s="200"/>
      <c r="HN316" s="200"/>
      <c r="HO316" s="200"/>
      <c r="HP316" s="200"/>
      <c r="HQ316" s="200"/>
      <c r="HR316" s="200"/>
      <c r="HS316" s="200"/>
      <c r="HT316" s="200"/>
      <c r="HU316" s="200"/>
      <c r="HV316" s="200"/>
      <c r="HW316" s="200"/>
      <c r="HX316" s="200"/>
      <c r="HY316" s="200"/>
      <c r="HZ316" s="200"/>
      <c r="IA316" s="200"/>
      <c r="IB316" s="200"/>
      <c r="IC316" s="200"/>
      <c r="ID316" s="200"/>
      <c r="IE316" s="200"/>
      <c r="IF316" s="200"/>
      <c r="IG316" s="200"/>
      <c r="IH316" s="200"/>
      <c r="II316" s="200"/>
      <c r="IJ316" s="200"/>
      <c r="IK316" s="200"/>
      <c r="IL316" s="200"/>
      <c r="IM316" s="200"/>
      <c r="IN316" s="200"/>
      <c r="IO316" s="200"/>
      <c r="IP316" s="200"/>
      <c r="IQ316" s="200"/>
      <c r="IR316" s="200"/>
      <c r="IS316" s="200"/>
      <c r="IT316" s="200"/>
      <c r="IU316" s="200"/>
      <c r="IV316" s="200"/>
      <c r="IW316" s="200"/>
      <c r="IX316" s="200"/>
      <c r="IY316" s="200"/>
      <c r="IZ316" s="200"/>
      <c r="JA316" s="200"/>
    </row>
    <row r="317" spans="1:261" x14ac:dyDescent="0.2">
      <c r="A317" s="180" t="s">
        <v>1089</v>
      </c>
      <c r="B317" s="181" t="s">
        <v>1019</v>
      </c>
      <c r="C317" s="181" t="s">
        <v>43</v>
      </c>
      <c r="D317" s="182" t="s">
        <v>1090</v>
      </c>
      <c r="E317" s="182" t="s">
        <v>1090</v>
      </c>
      <c r="F317" s="183" t="s">
        <v>8</v>
      </c>
      <c r="G317" s="182" t="s">
        <v>1054</v>
      </c>
      <c r="H317" s="182" t="s">
        <v>932</v>
      </c>
      <c r="I317" s="182" t="s">
        <v>7</v>
      </c>
      <c r="J317" s="181">
        <v>8</v>
      </c>
      <c r="K317" s="184">
        <v>8.41</v>
      </c>
      <c r="L317" s="4"/>
      <c r="M317" s="3"/>
      <c r="N317" s="200"/>
      <c r="O317" s="201">
        <v>62</v>
      </c>
      <c r="P317" s="203">
        <f t="shared" si="4"/>
        <v>521.41999999999996</v>
      </c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  <c r="AC317" s="200"/>
      <c r="AD317" s="200"/>
      <c r="AE317" s="200"/>
      <c r="AF317" s="200"/>
      <c r="AG317" s="200"/>
      <c r="AH317" s="200"/>
      <c r="AI317" s="200"/>
      <c r="AJ317" s="200"/>
      <c r="AK317" s="200"/>
      <c r="AL317" s="200"/>
      <c r="AM317" s="200"/>
      <c r="AN317" s="200"/>
      <c r="AO317" s="200"/>
      <c r="AP317" s="200"/>
      <c r="AQ317" s="200"/>
      <c r="AR317" s="200"/>
      <c r="AS317" s="200"/>
      <c r="AT317" s="200"/>
      <c r="AU317" s="200"/>
      <c r="AV317" s="200"/>
      <c r="AW317" s="200"/>
      <c r="AX317" s="200"/>
      <c r="AY317" s="200"/>
      <c r="AZ317" s="200"/>
      <c r="BA317" s="200"/>
      <c r="BB317" s="200"/>
      <c r="BC317" s="200"/>
      <c r="BD317" s="200"/>
      <c r="BE317" s="200"/>
      <c r="BF317" s="200"/>
      <c r="BG317" s="200"/>
      <c r="BH317" s="200"/>
      <c r="BI317" s="200"/>
      <c r="BJ317" s="200"/>
      <c r="BK317" s="200"/>
      <c r="BL317" s="200"/>
      <c r="BM317" s="200"/>
      <c r="BN317" s="200"/>
      <c r="BO317" s="200"/>
      <c r="BP317" s="200"/>
      <c r="BQ317" s="200"/>
      <c r="BR317" s="200"/>
      <c r="BS317" s="200"/>
      <c r="BT317" s="200"/>
      <c r="BU317" s="200"/>
      <c r="BV317" s="200"/>
      <c r="BW317" s="200"/>
      <c r="BX317" s="200"/>
      <c r="BY317" s="200"/>
      <c r="BZ317" s="200"/>
      <c r="CA317" s="200"/>
      <c r="CB317" s="200"/>
      <c r="CC317" s="200"/>
      <c r="CD317" s="200"/>
      <c r="CE317" s="200"/>
      <c r="CF317" s="200"/>
      <c r="CG317" s="200"/>
      <c r="CH317" s="200"/>
      <c r="CI317" s="200"/>
      <c r="CJ317" s="200"/>
      <c r="CK317" s="200"/>
      <c r="CL317" s="200"/>
      <c r="CM317" s="200"/>
      <c r="CN317" s="200"/>
      <c r="CO317" s="200"/>
      <c r="CP317" s="200"/>
      <c r="CQ317" s="200"/>
      <c r="CR317" s="200"/>
      <c r="CS317" s="200"/>
      <c r="CT317" s="200"/>
      <c r="CU317" s="200"/>
      <c r="CV317" s="200"/>
      <c r="CW317" s="200"/>
      <c r="CX317" s="200"/>
      <c r="CY317" s="200"/>
      <c r="CZ317" s="200"/>
      <c r="DA317" s="200"/>
      <c r="DB317" s="200"/>
      <c r="DC317" s="200"/>
      <c r="DD317" s="200"/>
      <c r="DE317" s="200"/>
      <c r="DF317" s="200"/>
      <c r="DG317" s="200"/>
      <c r="DH317" s="200"/>
      <c r="DI317" s="200"/>
      <c r="DJ317" s="200"/>
      <c r="DK317" s="200"/>
      <c r="DL317" s="200"/>
      <c r="DM317" s="200"/>
      <c r="DN317" s="200"/>
      <c r="DO317" s="200"/>
      <c r="DP317" s="200"/>
      <c r="DQ317" s="200"/>
      <c r="DR317" s="200"/>
      <c r="DS317" s="200"/>
      <c r="DT317" s="200"/>
      <c r="DU317" s="200"/>
      <c r="DV317" s="200"/>
      <c r="DW317" s="200"/>
      <c r="DX317" s="200"/>
      <c r="DY317" s="200"/>
      <c r="DZ317" s="200"/>
      <c r="EA317" s="200"/>
      <c r="EB317" s="200"/>
      <c r="EC317" s="200"/>
      <c r="ED317" s="200"/>
      <c r="EE317" s="200"/>
      <c r="EF317" s="200"/>
      <c r="EG317" s="200"/>
      <c r="EH317" s="200"/>
      <c r="EI317" s="200"/>
      <c r="EJ317" s="200"/>
      <c r="EK317" s="200"/>
      <c r="EL317" s="200"/>
      <c r="EM317" s="200"/>
      <c r="EN317" s="200"/>
      <c r="EO317" s="200"/>
      <c r="EP317" s="200"/>
      <c r="EQ317" s="200"/>
      <c r="ER317" s="200"/>
      <c r="ES317" s="200"/>
      <c r="ET317" s="200"/>
      <c r="EU317" s="200"/>
      <c r="EV317" s="200"/>
      <c r="EW317" s="200"/>
      <c r="EX317" s="200"/>
      <c r="EY317" s="200"/>
      <c r="EZ317" s="200"/>
      <c r="FA317" s="200"/>
      <c r="FB317" s="200"/>
      <c r="FC317" s="200"/>
      <c r="FD317" s="200"/>
      <c r="FE317" s="200"/>
      <c r="FF317" s="200"/>
      <c r="FG317" s="200"/>
      <c r="FH317" s="200"/>
      <c r="FI317" s="200"/>
      <c r="FJ317" s="200"/>
      <c r="FK317" s="200"/>
      <c r="FL317" s="200"/>
      <c r="FM317" s="200"/>
      <c r="FN317" s="200"/>
      <c r="FO317" s="200"/>
      <c r="FP317" s="200"/>
      <c r="FQ317" s="200"/>
      <c r="FR317" s="200"/>
      <c r="FS317" s="200"/>
      <c r="FT317" s="200"/>
      <c r="FU317" s="200"/>
      <c r="FV317" s="200"/>
      <c r="FW317" s="200"/>
      <c r="FX317" s="200"/>
      <c r="FY317" s="200"/>
      <c r="FZ317" s="200"/>
      <c r="GA317" s="200"/>
      <c r="GB317" s="200"/>
      <c r="GC317" s="200"/>
      <c r="GD317" s="200"/>
      <c r="GE317" s="200"/>
      <c r="GF317" s="200"/>
      <c r="GG317" s="200"/>
      <c r="GH317" s="200"/>
      <c r="GI317" s="200"/>
      <c r="GJ317" s="200"/>
      <c r="GK317" s="200"/>
      <c r="GL317" s="200"/>
      <c r="GM317" s="200"/>
      <c r="GN317" s="200"/>
      <c r="GO317" s="200"/>
      <c r="GP317" s="200"/>
      <c r="GQ317" s="200"/>
      <c r="GR317" s="200"/>
      <c r="GS317" s="200"/>
      <c r="GT317" s="200"/>
      <c r="GU317" s="200"/>
      <c r="GV317" s="200"/>
      <c r="GW317" s="200"/>
      <c r="GX317" s="200"/>
      <c r="GY317" s="200"/>
      <c r="GZ317" s="200"/>
      <c r="HA317" s="200"/>
      <c r="HB317" s="200"/>
      <c r="HC317" s="200"/>
      <c r="HD317" s="200"/>
      <c r="HE317" s="200"/>
      <c r="HF317" s="200"/>
      <c r="HG317" s="200"/>
      <c r="HH317" s="200"/>
      <c r="HI317" s="200"/>
      <c r="HJ317" s="200"/>
      <c r="HK317" s="200"/>
      <c r="HL317" s="200"/>
      <c r="HM317" s="200"/>
      <c r="HN317" s="200"/>
      <c r="HO317" s="200"/>
      <c r="HP317" s="200"/>
      <c r="HQ317" s="200"/>
      <c r="HR317" s="200"/>
      <c r="HS317" s="200"/>
      <c r="HT317" s="200"/>
      <c r="HU317" s="200"/>
      <c r="HV317" s="200"/>
      <c r="HW317" s="200"/>
      <c r="HX317" s="200"/>
      <c r="HY317" s="200"/>
      <c r="HZ317" s="200"/>
      <c r="IA317" s="200"/>
      <c r="IB317" s="200"/>
      <c r="IC317" s="200"/>
      <c r="ID317" s="200"/>
      <c r="IE317" s="200"/>
      <c r="IF317" s="200"/>
      <c r="IG317" s="200"/>
      <c r="IH317" s="200"/>
      <c r="II317" s="200"/>
      <c r="IJ317" s="200"/>
      <c r="IK317" s="200"/>
      <c r="IL317" s="200"/>
      <c r="IM317" s="200"/>
      <c r="IN317" s="200"/>
      <c r="IO317" s="200"/>
      <c r="IP317" s="200"/>
      <c r="IQ317" s="200"/>
      <c r="IR317" s="200"/>
      <c r="IS317" s="200"/>
      <c r="IT317" s="200"/>
      <c r="IU317" s="200"/>
      <c r="IV317" s="200"/>
      <c r="IW317" s="200"/>
      <c r="IX317" s="200"/>
      <c r="IY317" s="200"/>
      <c r="IZ317" s="200"/>
      <c r="JA317" s="200"/>
    </row>
    <row r="318" spans="1:261" x14ac:dyDescent="0.2">
      <c r="A318" s="180" t="s">
        <v>1089</v>
      </c>
      <c r="B318" s="181" t="s">
        <v>1019</v>
      </c>
      <c r="C318" s="181" t="s">
        <v>43</v>
      </c>
      <c r="D318" s="182" t="s">
        <v>1090</v>
      </c>
      <c r="E318" s="182" t="s">
        <v>1090</v>
      </c>
      <c r="F318" s="183" t="s">
        <v>8</v>
      </c>
      <c r="G318" s="182" t="s">
        <v>1093</v>
      </c>
      <c r="H318" s="182" t="s">
        <v>932</v>
      </c>
      <c r="I318" s="182" t="s">
        <v>7</v>
      </c>
      <c r="J318" s="181">
        <v>4</v>
      </c>
      <c r="K318" s="184">
        <v>1.1000000000000001</v>
      </c>
      <c r="L318" s="4"/>
      <c r="M318" s="3"/>
      <c r="N318" s="200"/>
      <c r="O318" s="201">
        <v>62</v>
      </c>
      <c r="P318" s="203">
        <f t="shared" si="4"/>
        <v>68.2</v>
      </c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  <c r="AE318" s="200"/>
      <c r="AF318" s="200"/>
      <c r="AG318" s="200"/>
      <c r="AH318" s="200"/>
      <c r="AI318" s="200"/>
      <c r="AJ318" s="200"/>
      <c r="AK318" s="200"/>
      <c r="AL318" s="200"/>
      <c r="AM318" s="200"/>
      <c r="AN318" s="200"/>
      <c r="AO318" s="200"/>
      <c r="AP318" s="200"/>
      <c r="AQ318" s="200"/>
      <c r="AR318" s="200"/>
      <c r="AS318" s="200"/>
      <c r="AT318" s="200"/>
      <c r="AU318" s="200"/>
      <c r="AV318" s="200"/>
      <c r="AW318" s="200"/>
      <c r="AX318" s="200"/>
      <c r="AY318" s="200"/>
      <c r="AZ318" s="200"/>
      <c r="BA318" s="200"/>
      <c r="BB318" s="200"/>
      <c r="BC318" s="200"/>
      <c r="BD318" s="200"/>
      <c r="BE318" s="200"/>
      <c r="BF318" s="200"/>
      <c r="BG318" s="200"/>
      <c r="BH318" s="200"/>
      <c r="BI318" s="200"/>
      <c r="BJ318" s="200"/>
      <c r="BK318" s="200"/>
      <c r="BL318" s="200"/>
      <c r="BM318" s="200"/>
      <c r="BN318" s="200"/>
      <c r="BO318" s="200"/>
      <c r="BP318" s="200"/>
      <c r="BQ318" s="200"/>
      <c r="BR318" s="200"/>
      <c r="BS318" s="200"/>
      <c r="BT318" s="200"/>
      <c r="BU318" s="200"/>
      <c r="BV318" s="200"/>
      <c r="BW318" s="200"/>
      <c r="BX318" s="200"/>
      <c r="BY318" s="200"/>
      <c r="BZ318" s="200"/>
      <c r="CA318" s="200"/>
      <c r="CB318" s="200"/>
      <c r="CC318" s="200"/>
      <c r="CD318" s="200"/>
      <c r="CE318" s="200"/>
      <c r="CF318" s="200"/>
      <c r="CG318" s="200"/>
      <c r="CH318" s="200"/>
      <c r="CI318" s="200"/>
      <c r="CJ318" s="200"/>
      <c r="CK318" s="200"/>
      <c r="CL318" s="200"/>
      <c r="CM318" s="200"/>
      <c r="CN318" s="200"/>
      <c r="CO318" s="200"/>
      <c r="CP318" s="200"/>
      <c r="CQ318" s="200"/>
      <c r="CR318" s="200"/>
      <c r="CS318" s="200"/>
      <c r="CT318" s="200"/>
      <c r="CU318" s="200"/>
      <c r="CV318" s="200"/>
      <c r="CW318" s="200"/>
      <c r="CX318" s="200"/>
      <c r="CY318" s="200"/>
      <c r="CZ318" s="200"/>
      <c r="DA318" s="200"/>
      <c r="DB318" s="200"/>
      <c r="DC318" s="200"/>
      <c r="DD318" s="200"/>
      <c r="DE318" s="200"/>
      <c r="DF318" s="200"/>
      <c r="DG318" s="200"/>
      <c r="DH318" s="200"/>
      <c r="DI318" s="200"/>
      <c r="DJ318" s="200"/>
      <c r="DK318" s="200"/>
      <c r="DL318" s="200"/>
      <c r="DM318" s="200"/>
      <c r="DN318" s="200"/>
      <c r="DO318" s="200"/>
      <c r="DP318" s="200"/>
      <c r="DQ318" s="200"/>
      <c r="DR318" s="200"/>
      <c r="DS318" s="200"/>
      <c r="DT318" s="200"/>
      <c r="DU318" s="200"/>
      <c r="DV318" s="200"/>
      <c r="DW318" s="200"/>
      <c r="DX318" s="200"/>
      <c r="DY318" s="200"/>
      <c r="DZ318" s="200"/>
      <c r="EA318" s="200"/>
      <c r="EB318" s="200"/>
      <c r="EC318" s="200"/>
      <c r="ED318" s="200"/>
      <c r="EE318" s="200"/>
      <c r="EF318" s="200"/>
      <c r="EG318" s="200"/>
      <c r="EH318" s="200"/>
      <c r="EI318" s="200"/>
      <c r="EJ318" s="200"/>
      <c r="EK318" s="200"/>
      <c r="EL318" s="200"/>
      <c r="EM318" s="200"/>
      <c r="EN318" s="200"/>
      <c r="EO318" s="200"/>
      <c r="EP318" s="200"/>
      <c r="EQ318" s="200"/>
      <c r="ER318" s="200"/>
      <c r="ES318" s="200"/>
      <c r="ET318" s="200"/>
      <c r="EU318" s="200"/>
      <c r="EV318" s="200"/>
      <c r="EW318" s="200"/>
      <c r="EX318" s="200"/>
      <c r="EY318" s="200"/>
      <c r="EZ318" s="200"/>
      <c r="FA318" s="200"/>
      <c r="FB318" s="200"/>
      <c r="FC318" s="200"/>
      <c r="FD318" s="200"/>
      <c r="FE318" s="200"/>
      <c r="FF318" s="200"/>
      <c r="FG318" s="200"/>
      <c r="FH318" s="200"/>
      <c r="FI318" s="200"/>
      <c r="FJ318" s="200"/>
      <c r="FK318" s="200"/>
      <c r="FL318" s="200"/>
      <c r="FM318" s="200"/>
      <c r="FN318" s="200"/>
      <c r="FO318" s="200"/>
      <c r="FP318" s="200"/>
      <c r="FQ318" s="200"/>
      <c r="FR318" s="200"/>
      <c r="FS318" s="200"/>
      <c r="FT318" s="200"/>
      <c r="FU318" s="200"/>
      <c r="FV318" s="200"/>
      <c r="FW318" s="200"/>
      <c r="FX318" s="200"/>
      <c r="FY318" s="200"/>
      <c r="FZ318" s="200"/>
      <c r="GA318" s="200"/>
      <c r="GB318" s="200"/>
      <c r="GC318" s="200"/>
      <c r="GD318" s="200"/>
      <c r="GE318" s="200"/>
      <c r="GF318" s="200"/>
      <c r="GG318" s="200"/>
      <c r="GH318" s="200"/>
      <c r="GI318" s="200"/>
      <c r="GJ318" s="200"/>
      <c r="GK318" s="200"/>
      <c r="GL318" s="200"/>
      <c r="GM318" s="200"/>
      <c r="GN318" s="200"/>
      <c r="GO318" s="200"/>
      <c r="GP318" s="200"/>
      <c r="GQ318" s="200"/>
      <c r="GR318" s="200"/>
      <c r="GS318" s="200"/>
      <c r="GT318" s="200"/>
      <c r="GU318" s="200"/>
      <c r="GV318" s="200"/>
      <c r="GW318" s="200"/>
      <c r="GX318" s="200"/>
      <c r="GY318" s="200"/>
      <c r="GZ318" s="200"/>
      <c r="HA318" s="200"/>
      <c r="HB318" s="200"/>
      <c r="HC318" s="200"/>
      <c r="HD318" s="200"/>
      <c r="HE318" s="200"/>
      <c r="HF318" s="200"/>
      <c r="HG318" s="200"/>
      <c r="HH318" s="200"/>
      <c r="HI318" s="200"/>
      <c r="HJ318" s="200"/>
      <c r="HK318" s="200"/>
      <c r="HL318" s="200"/>
      <c r="HM318" s="200"/>
      <c r="HN318" s="200"/>
      <c r="HO318" s="200"/>
      <c r="HP318" s="200"/>
      <c r="HQ318" s="200"/>
      <c r="HR318" s="200"/>
      <c r="HS318" s="200"/>
      <c r="HT318" s="200"/>
      <c r="HU318" s="200"/>
      <c r="HV318" s="200"/>
      <c r="HW318" s="200"/>
      <c r="HX318" s="200"/>
      <c r="HY318" s="200"/>
      <c r="HZ318" s="200"/>
      <c r="IA318" s="200"/>
      <c r="IB318" s="200"/>
      <c r="IC318" s="200"/>
      <c r="ID318" s="200"/>
      <c r="IE318" s="200"/>
      <c r="IF318" s="200"/>
      <c r="IG318" s="200"/>
      <c r="IH318" s="200"/>
      <c r="II318" s="200"/>
      <c r="IJ318" s="200"/>
      <c r="IK318" s="200"/>
      <c r="IL318" s="200"/>
      <c r="IM318" s="200"/>
      <c r="IN318" s="200"/>
      <c r="IO318" s="200"/>
      <c r="IP318" s="200"/>
      <c r="IQ318" s="200"/>
      <c r="IR318" s="200"/>
      <c r="IS318" s="200"/>
      <c r="IT318" s="200"/>
      <c r="IU318" s="200"/>
      <c r="IV318" s="200"/>
      <c r="IW318" s="200"/>
      <c r="IX318" s="200"/>
      <c r="IY318" s="200"/>
      <c r="IZ318" s="200"/>
      <c r="JA318" s="200"/>
    </row>
    <row r="319" spans="1:261" x14ac:dyDescent="0.2">
      <c r="A319" s="180" t="s">
        <v>1096</v>
      </c>
      <c r="B319" s="181" t="s">
        <v>1019</v>
      </c>
      <c r="C319" s="181" t="s">
        <v>1091</v>
      </c>
      <c r="D319" s="182">
        <v>203</v>
      </c>
      <c r="E319" s="182">
        <v>203</v>
      </c>
      <c r="F319" s="183" t="s">
        <v>8</v>
      </c>
      <c r="G319" s="182" t="s">
        <v>1092</v>
      </c>
      <c r="H319" s="182" t="s">
        <v>932</v>
      </c>
      <c r="I319" s="182" t="s">
        <v>7</v>
      </c>
      <c r="J319" s="181">
        <v>10</v>
      </c>
      <c r="K319" s="184">
        <v>9.9</v>
      </c>
      <c r="L319" s="4"/>
      <c r="M319" s="3"/>
      <c r="N319" s="200"/>
      <c r="O319" s="201">
        <v>62</v>
      </c>
      <c r="P319" s="203">
        <f t="shared" si="4"/>
        <v>613.80000000000007</v>
      </c>
      <c r="Q319" s="200"/>
      <c r="R319" s="200"/>
      <c r="S319" s="200"/>
      <c r="T319" s="200"/>
      <c r="U319" s="200"/>
      <c r="V319" s="200"/>
      <c r="W319" s="200"/>
      <c r="X319" s="200"/>
      <c r="Y319" s="200"/>
      <c r="Z319" s="200"/>
      <c r="AA319" s="200"/>
      <c r="AB319" s="200"/>
      <c r="AC319" s="200"/>
      <c r="AD319" s="200"/>
      <c r="AE319" s="200"/>
      <c r="AF319" s="200"/>
      <c r="AG319" s="200"/>
      <c r="AH319" s="200"/>
      <c r="AI319" s="200"/>
      <c r="AJ319" s="200"/>
      <c r="AK319" s="200"/>
      <c r="AL319" s="200"/>
      <c r="AM319" s="200"/>
      <c r="AN319" s="200"/>
      <c r="AO319" s="200"/>
      <c r="AP319" s="200"/>
      <c r="AQ319" s="200"/>
      <c r="AR319" s="200"/>
      <c r="AS319" s="200"/>
      <c r="AT319" s="200"/>
      <c r="AU319" s="200"/>
      <c r="AV319" s="200"/>
      <c r="AW319" s="200"/>
      <c r="AX319" s="200"/>
      <c r="AY319" s="200"/>
      <c r="AZ319" s="200"/>
      <c r="BA319" s="200"/>
      <c r="BB319" s="200"/>
      <c r="BC319" s="200"/>
      <c r="BD319" s="200"/>
      <c r="BE319" s="200"/>
      <c r="BF319" s="200"/>
      <c r="BG319" s="200"/>
      <c r="BH319" s="200"/>
      <c r="BI319" s="200"/>
      <c r="BJ319" s="200"/>
      <c r="BK319" s="200"/>
      <c r="BL319" s="200"/>
      <c r="BM319" s="200"/>
      <c r="BN319" s="200"/>
      <c r="BO319" s="200"/>
      <c r="BP319" s="200"/>
      <c r="BQ319" s="200"/>
      <c r="BR319" s="200"/>
      <c r="BS319" s="200"/>
      <c r="BT319" s="200"/>
      <c r="BU319" s="200"/>
      <c r="BV319" s="200"/>
      <c r="BW319" s="200"/>
      <c r="BX319" s="200"/>
      <c r="BY319" s="200"/>
      <c r="BZ319" s="200"/>
      <c r="CA319" s="200"/>
      <c r="CB319" s="200"/>
      <c r="CC319" s="200"/>
      <c r="CD319" s="200"/>
      <c r="CE319" s="200"/>
      <c r="CF319" s="200"/>
      <c r="CG319" s="200"/>
      <c r="CH319" s="200"/>
      <c r="CI319" s="200"/>
      <c r="CJ319" s="200"/>
      <c r="CK319" s="200"/>
      <c r="CL319" s="200"/>
      <c r="CM319" s="200"/>
      <c r="CN319" s="200"/>
      <c r="CO319" s="200"/>
      <c r="CP319" s="200"/>
      <c r="CQ319" s="200"/>
      <c r="CR319" s="200"/>
      <c r="CS319" s="200"/>
      <c r="CT319" s="200"/>
      <c r="CU319" s="200"/>
      <c r="CV319" s="200"/>
      <c r="CW319" s="200"/>
      <c r="CX319" s="200"/>
      <c r="CY319" s="200"/>
      <c r="CZ319" s="200"/>
      <c r="DA319" s="200"/>
      <c r="DB319" s="200"/>
      <c r="DC319" s="200"/>
      <c r="DD319" s="200"/>
      <c r="DE319" s="200"/>
      <c r="DF319" s="200"/>
      <c r="DG319" s="200"/>
      <c r="DH319" s="200"/>
      <c r="DI319" s="200"/>
      <c r="DJ319" s="200"/>
      <c r="DK319" s="200"/>
      <c r="DL319" s="200"/>
      <c r="DM319" s="200"/>
      <c r="DN319" s="200"/>
      <c r="DO319" s="200"/>
      <c r="DP319" s="200"/>
      <c r="DQ319" s="200"/>
      <c r="DR319" s="200"/>
      <c r="DS319" s="200"/>
      <c r="DT319" s="200"/>
      <c r="DU319" s="200"/>
      <c r="DV319" s="200"/>
      <c r="DW319" s="200"/>
      <c r="DX319" s="200"/>
      <c r="DY319" s="200"/>
      <c r="DZ319" s="200"/>
      <c r="EA319" s="200"/>
      <c r="EB319" s="200"/>
      <c r="EC319" s="200"/>
      <c r="ED319" s="200"/>
      <c r="EE319" s="200"/>
      <c r="EF319" s="200"/>
      <c r="EG319" s="200"/>
      <c r="EH319" s="200"/>
      <c r="EI319" s="200"/>
      <c r="EJ319" s="200"/>
      <c r="EK319" s="200"/>
      <c r="EL319" s="200"/>
      <c r="EM319" s="200"/>
      <c r="EN319" s="200"/>
      <c r="EO319" s="200"/>
      <c r="EP319" s="200"/>
      <c r="EQ319" s="200"/>
      <c r="ER319" s="200"/>
      <c r="ES319" s="200"/>
      <c r="ET319" s="200"/>
      <c r="EU319" s="200"/>
      <c r="EV319" s="200"/>
      <c r="EW319" s="200"/>
      <c r="EX319" s="200"/>
      <c r="EY319" s="200"/>
      <c r="EZ319" s="200"/>
      <c r="FA319" s="200"/>
      <c r="FB319" s="200"/>
      <c r="FC319" s="200"/>
      <c r="FD319" s="200"/>
      <c r="FE319" s="200"/>
      <c r="FF319" s="200"/>
      <c r="FG319" s="200"/>
      <c r="FH319" s="200"/>
      <c r="FI319" s="200"/>
      <c r="FJ319" s="200"/>
      <c r="FK319" s="200"/>
      <c r="FL319" s="200"/>
      <c r="FM319" s="200"/>
      <c r="FN319" s="200"/>
      <c r="FO319" s="200"/>
      <c r="FP319" s="200"/>
      <c r="FQ319" s="200"/>
      <c r="FR319" s="200"/>
      <c r="FS319" s="200"/>
      <c r="FT319" s="200"/>
      <c r="FU319" s="200"/>
      <c r="FV319" s="200"/>
      <c r="FW319" s="200"/>
      <c r="FX319" s="200"/>
      <c r="FY319" s="200"/>
      <c r="FZ319" s="200"/>
      <c r="GA319" s="200"/>
      <c r="GB319" s="200"/>
      <c r="GC319" s="200"/>
      <c r="GD319" s="200"/>
      <c r="GE319" s="200"/>
      <c r="GF319" s="200"/>
      <c r="GG319" s="200"/>
      <c r="GH319" s="200"/>
      <c r="GI319" s="200"/>
      <c r="GJ319" s="200"/>
      <c r="GK319" s="200"/>
      <c r="GL319" s="200"/>
      <c r="GM319" s="200"/>
      <c r="GN319" s="200"/>
      <c r="GO319" s="200"/>
      <c r="GP319" s="200"/>
      <c r="GQ319" s="200"/>
      <c r="GR319" s="200"/>
      <c r="GS319" s="200"/>
      <c r="GT319" s="200"/>
      <c r="GU319" s="200"/>
      <c r="GV319" s="200"/>
      <c r="GW319" s="200"/>
      <c r="GX319" s="200"/>
      <c r="GY319" s="200"/>
      <c r="GZ319" s="200"/>
      <c r="HA319" s="200"/>
      <c r="HB319" s="200"/>
      <c r="HC319" s="200"/>
      <c r="HD319" s="200"/>
      <c r="HE319" s="200"/>
      <c r="HF319" s="200"/>
      <c r="HG319" s="200"/>
      <c r="HH319" s="200"/>
      <c r="HI319" s="200"/>
      <c r="HJ319" s="200"/>
      <c r="HK319" s="200"/>
      <c r="HL319" s="200"/>
      <c r="HM319" s="200"/>
      <c r="HN319" s="200"/>
      <c r="HO319" s="200"/>
      <c r="HP319" s="200"/>
      <c r="HQ319" s="200"/>
      <c r="HR319" s="200"/>
      <c r="HS319" s="200"/>
      <c r="HT319" s="200"/>
      <c r="HU319" s="200"/>
      <c r="HV319" s="200"/>
      <c r="HW319" s="200"/>
      <c r="HX319" s="200"/>
      <c r="HY319" s="200"/>
      <c r="HZ319" s="200"/>
      <c r="IA319" s="200"/>
      <c r="IB319" s="200"/>
      <c r="IC319" s="200"/>
      <c r="ID319" s="200"/>
      <c r="IE319" s="200"/>
      <c r="IF319" s="200"/>
      <c r="IG319" s="200"/>
      <c r="IH319" s="200"/>
      <c r="II319" s="200"/>
      <c r="IJ319" s="200"/>
      <c r="IK319" s="200"/>
      <c r="IL319" s="200"/>
      <c r="IM319" s="200"/>
      <c r="IN319" s="200"/>
      <c r="IO319" s="200"/>
      <c r="IP319" s="200"/>
      <c r="IQ319" s="200"/>
      <c r="IR319" s="200"/>
      <c r="IS319" s="200"/>
      <c r="IT319" s="200"/>
      <c r="IU319" s="200"/>
      <c r="IV319" s="200"/>
      <c r="IW319" s="200"/>
      <c r="IX319" s="200"/>
      <c r="IY319" s="200"/>
      <c r="IZ319" s="200"/>
      <c r="JA319" s="200"/>
    </row>
    <row r="320" spans="1:261" x14ac:dyDescent="0.2">
      <c r="A320" s="180" t="s">
        <v>1097</v>
      </c>
      <c r="B320" s="181" t="s">
        <v>1019</v>
      </c>
      <c r="C320" s="181" t="s">
        <v>9</v>
      </c>
      <c r="D320" s="182">
        <v>100</v>
      </c>
      <c r="E320" s="182">
        <v>100</v>
      </c>
      <c r="F320" s="183" t="s">
        <v>8</v>
      </c>
      <c r="G320" s="182" t="s">
        <v>1094</v>
      </c>
      <c r="H320" s="182" t="s">
        <v>932</v>
      </c>
      <c r="I320" s="182" t="s">
        <v>7</v>
      </c>
      <c r="J320" s="181">
        <v>3</v>
      </c>
      <c r="K320" s="184">
        <v>0.9</v>
      </c>
      <c r="L320" s="4"/>
      <c r="M320" s="3"/>
      <c r="N320" s="200"/>
      <c r="O320" s="201">
        <v>62</v>
      </c>
      <c r="P320" s="203">
        <f t="shared" si="4"/>
        <v>55.800000000000004</v>
      </c>
      <c r="Q320" s="200"/>
      <c r="R320" s="200"/>
      <c r="S320" s="200"/>
      <c r="T320" s="200"/>
      <c r="U320" s="200"/>
      <c r="V320" s="200"/>
      <c r="W320" s="200"/>
      <c r="X320" s="200"/>
      <c r="Y320" s="200"/>
      <c r="Z320" s="200"/>
      <c r="AA320" s="200"/>
      <c r="AB320" s="200"/>
      <c r="AC320" s="200"/>
      <c r="AD320" s="200"/>
      <c r="AE320" s="200"/>
      <c r="AF320" s="200"/>
      <c r="AG320" s="200"/>
      <c r="AH320" s="200"/>
      <c r="AI320" s="200"/>
      <c r="AJ320" s="200"/>
      <c r="AK320" s="200"/>
      <c r="AL320" s="200"/>
      <c r="AM320" s="200"/>
      <c r="AN320" s="200"/>
      <c r="AO320" s="200"/>
      <c r="AP320" s="200"/>
      <c r="AQ320" s="200"/>
      <c r="AR320" s="200"/>
      <c r="AS320" s="200"/>
      <c r="AT320" s="200"/>
      <c r="AU320" s="200"/>
      <c r="AV320" s="200"/>
      <c r="AW320" s="200"/>
      <c r="AX320" s="200"/>
      <c r="AY320" s="200"/>
      <c r="AZ320" s="200"/>
      <c r="BA320" s="200"/>
      <c r="BB320" s="200"/>
      <c r="BC320" s="200"/>
      <c r="BD320" s="200"/>
      <c r="BE320" s="200"/>
      <c r="BF320" s="200"/>
      <c r="BG320" s="200"/>
      <c r="BH320" s="200"/>
      <c r="BI320" s="200"/>
      <c r="BJ320" s="200"/>
      <c r="BK320" s="200"/>
      <c r="BL320" s="200"/>
      <c r="BM320" s="200"/>
      <c r="BN320" s="200"/>
      <c r="BO320" s="200"/>
      <c r="BP320" s="200"/>
      <c r="BQ320" s="200"/>
      <c r="BR320" s="200"/>
      <c r="BS320" s="200"/>
      <c r="BT320" s="200"/>
      <c r="BU320" s="200"/>
      <c r="BV320" s="200"/>
      <c r="BW320" s="200"/>
      <c r="BX320" s="200"/>
      <c r="BY320" s="200"/>
      <c r="BZ320" s="200"/>
      <c r="CA320" s="200"/>
      <c r="CB320" s="200"/>
      <c r="CC320" s="200"/>
      <c r="CD320" s="200"/>
      <c r="CE320" s="200"/>
      <c r="CF320" s="200"/>
      <c r="CG320" s="200"/>
      <c r="CH320" s="200"/>
      <c r="CI320" s="200"/>
      <c r="CJ320" s="200"/>
      <c r="CK320" s="200"/>
      <c r="CL320" s="200"/>
      <c r="CM320" s="200"/>
      <c r="CN320" s="200"/>
      <c r="CO320" s="200"/>
      <c r="CP320" s="200"/>
      <c r="CQ320" s="200"/>
      <c r="CR320" s="200"/>
      <c r="CS320" s="200"/>
      <c r="CT320" s="200"/>
      <c r="CU320" s="200"/>
      <c r="CV320" s="200"/>
      <c r="CW320" s="200"/>
      <c r="CX320" s="200"/>
      <c r="CY320" s="200"/>
      <c r="CZ320" s="200"/>
      <c r="DA320" s="200"/>
      <c r="DB320" s="200"/>
      <c r="DC320" s="200"/>
      <c r="DD320" s="200"/>
      <c r="DE320" s="200"/>
      <c r="DF320" s="200"/>
      <c r="DG320" s="200"/>
      <c r="DH320" s="200"/>
      <c r="DI320" s="200"/>
      <c r="DJ320" s="200"/>
      <c r="DK320" s="200"/>
      <c r="DL320" s="200"/>
      <c r="DM320" s="200"/>
      <c r="DN320" s="200"/>
      <c r="DO320" s="200"/>
      <c r="DP320" s="200"/>
      <c r="DQ320" s="200"/>
      <c r="DR320" s="200"/>
      <c r="DS320" s="200"/>
      <c r="DT320" s="200"/>
      <c r="DU320" s="200"/>
      <c r="DV320" s="200"/>
      <c r="DW320" s="200"/>
      <c r="DX320" s="200"/>
      <c r="DY320" s="200"/>
      <c r="DZ320" s="200"/>
      <c r="EA320" s="200"/>
      <c r="EB320" s="200"/>
      <c r="EC320" s="200"/>
      <c r="ED320" s="200"/>
      <c r="EE320" s="200"/>
      <c r="EF320" s="200"/>
      <c r="EG320" s="200"/>
      <c r="EH320" s="200"/>
      <c r="EI320" s="200"/>
      <c r="EJ320" s="200"/>
      <c r="EK320" s="200"/>
      <c r="EL320" s="200"/>
      <c r="EM320" s="200"/>
      <c r="EN320" s="200"/>
      <c r="EO320" s="200"/>
      <c r="EP320" s="200"/>
      <c r="EQ320" s="200"/>
      <c r="ER320" s="200"/>
      <c r="ES320" s="200"/>
      <c r="ET320" s="200"/>
      <c r="EU320" s="200"/>
      <c r="EV320" s="200"/>
      <c r="EW320" s="200"/>
      <c r="EX320" s="200"/>
      <c r="EY320" s="200"/>
      <c r="EZ320" s="200"/>
      <c r="FA320" s="200"/>
      <c r="FB320" s="200"/>
      <c r="FC320" s="200"/>
      <c r="FD320" s="200"/>
      <c r="FE320" s="200"/>
      <c r="FF320" s="200"/>
      <c r="FG320" s="200"/>
      <c r="FH320" s="200"/>
      <c r="FI320" s="200"/>
      <c r="FJ320" s="200"/>
      <c r="FK320" s="200"/>
      <c r="FL320" s="200"/>
      <c r="FM320" s="200"/>
      <c r="FN320" s="200"/>
      <c r="FO320" s="200"/>
      <c r="FP320" s="200"/>
      <c r="FQ320" s="200"/>
      <c r="FR320" s="200"/>
      <c r="FS320" s="200"/>
      <c r="FT320" s="200"/>
      <c r="FU320" s="200"/>
      <c r="FV320" s="200"/>
      <c r="FW320" s="200"/>
      <c r="FX320" s="200"/>
      <c r="FY320" s="200"/>
      <c r="FZ320" s="200"/>
      <c r="GA320" s="200"/>
      <c r="GB320" s="200"/>
      <c r="GC320" s="200"/>
      <c r="GD320" s="200"/>
      <c r="GE320" s="200"/>
      <c r="GF320" s="200"/>
      <c r="GG320" s="200"/>
      <c r="GH320" s="200"/>
      <c r="GI320" s="200"/>
      <c r="GJ320" s="200"/>
      <c r="GK320" s="200"/>
      <c r="GL320" s="200"/>
      <c r="GM320" s="200"/>
      <c r="GN320" s="200"/>
      <c r="GO320" s="200"/>
      <c r="GP320" s="200"/>
      <c r="GQ320" s="200"/>
      <c r="GR320" s="200"/>
      <c r="GS320" s="200"/>
      <c r="GT320" s="200"/>
      <c r="GU320" s="200"/>
      <c r="GV320" s="200"/>
      <c r="GW320" s="200"/>
      <c r="GX320" s="200"/>
      <c r="GY320" s="200"/>
      <c r="GZ320" s="200"/>
      <c r="HA320" s="200"/>
      <c r="HB320" s="200"/>
      <c r="HC320" s="200"/>
      <c r="HD320" s="200"/>
      <c r="HE320" s="200"/>
      <c r="HF320" s="200"/>
      <c r="HG320" s="200"/>
      <c r="HH320" s="200"/>
      <c r="HI320" s="200"/>
      <c r="HJ320" s="200"/>
      <c r="HK320" s="200"/>
      <c r="HL320" s="200"/>
      <c r="HM320" s="200"/>
      <c r="HN320" s="200"/>
      <c r="HO320" s="200"/>
      <c r="HP320" s="200"/>
      <c r="HQ320" s="200"/>
      <c r="HR320" s="200"/>
      <c r="HS320" s="200"/>
      <c r="HT320" s="200"/>
      <c r="HU320" s="200"/>
      <c r="HV320" s="200"/>
      <c r="HW320" s="200"/>
      <c r="HX320" s="200"/>
      <c r="HY320" s="200"/>
      <c r="HZ320" s="200"/>
      <c r="IA320" s="200"/>
      <c r="IB320" s="200"/>
      <c r="IC320" s="200"/>
      <c r="ID320" s="200"/>
      <c r="IE320" s="200"/>
      <c r="IF320" s="200"/>
      <c r="IG320" s="200"/>
      <c r="IH320" s="200"/>
      <c r="II320" s="200"/>
      <c r="IJ320" s="200"/>
      <c r="IK320" s="200"/>
      <c r="IL320" s="200"/>
      <c r="IM320" s="200"/>
      <c r="IN320" s="200"/>
      <c r="IO320" s="200"/>
      <c r="IP320" s="200"/>
      <c r="IQ320" s="200"/>
      <c r="IR320" s="200"/>
      <c r="IS320" s="200"/>
      <c r="IT320" s="200"/>
      <c r="IU320" s="200"/>
      <c r="IV320" s="200"/>
      <c r="IW320" s="200"/>
      <c r="IX320" s="200"/>
      <c r="IY320" s="200"/>
      <c r="IZ320" s="200"/>
      <c r="JA320" s="200"/>
    </row>
    <row r="321" spans="1:261" x14ac:dyDescent="0.2">
      <c r="A321" s="180" t="s">
        <v>1097</v>
      </c>
      <c r="B321" s="181" t="s">
        <v>1019</v>
      </c>
      <c r="C321" s="181" t="s">
        <v>9</v>
      </c>
      <c r="D321" s="182">
        <v>100</v>
      </c>
      <c r="E321" s="182">
        <v>100</v>
      </c>
      <c r="F321" s="183" t="s">
        <v>8</v>
      </c>
      <c r="G321" s="182" t="s">
        <v>1114</v>
      </c>
      <c r="H321" s="182" t="s">
        <v>932</v>
      </c>
      <c r="I321" s="182" t="s">
        <v>7</v>
      </c>
      <c r="J321" s="181">
        <v>1</v>
      </c>
      <c r="K321" s="184">
        <v>0.85</v>
      </c>
      <c r="L321" s="4"/>
      <c r="M321" s="3"/>
      <c r="N321" s="200"/>
      <c r="O321" s="201">
        <v>62</v>
      </c>
      <c r="P321" s="203">
        <f t="shared" si="4"/>
        <v>52.699999999999996</v>
      </c>
      <c r="Q321" s="200"/>
      <c r="R321" s="200"/>
      <c r="S321" s="200"/>
      <c r="T321" s="200"/>
      <c r="U321" s="200"/>
      <c r="V321" s="200"/>
      <c r="W321" s="200"/>
      <c r="X321" s="200"/>
      <c r="Y321" s="200"/>
      <c r="Z321" s="200"/>
      <c r="AA321" s="200"/>
      <c r="AB321" s="200"/>
      <c r="AC321" s="200"/>
      <c r="AD321" s="200"/>
      <c r="AE321" s="200"/>
      <c r="AF321" s="200"/>
      <c r="AG321" s="200"/>
      <c r="AH321" s="200"/>
      <c r="AI321" s="200"/>
      <c r="AJ321" s="200"/>
      <c r="AK321" s="200"/>
      <c r="AL321" s="200"/>
      <c r="AM321" s="200"/>
      <c r="AN321" s="200"/>
      <c r="AO321" s="200"/>
      <c r="AP321" s="200"/>
      <c r="AQ321" s="200"/>
      <c r="AR321" s="200"/>
      <c r="AS321" s="200"/>
      <c r="AT321" s="200"/>
      <c r="AU321" s="200"/>
      <c r="AV321" s="200"/>
      <c r="AW321" s="200"/>
      <c r="AX321" s="200"/>
      <c r="AY321" s="200"/>
      <c r="AZ321" s="200"/>
      <c r="BA321" s="200"/>
      <c r="BB321" s="200"/>
      <c r="BC321" s="200"/>
      <c r="BD321" s="200"/>
      <c r="BE321" s="200"/>
      <c r="BF321" s="200"/>
      <c r="BG321" s="200"/>
      <c r="BH321" s="200"/>
      <c r="BI321" s="200"/>
      <c r="BJ321" s="200"/>
      <c r="BK321" s="200"/>
      <c r="BL321" s="200"/>
      <c r="BM321" s="200"/>
      <c r="BN321" s="200"/>
      <c r="BO321" s="200"/>
      <c r="BP321" s="200"/>
      <c r="BQ321" s="200"/>
      <c r="BR321" s="200"/>
      <c r="BS321" s="200"/>
      <c r="BT321" s="200"/>
      <c r="BU321" s="200"/>
      <c r="BV321" s="200"/>
      <c r="BW321" s="200"/>
      <c r="BX321" s="200"/>
      <c r="BY321" s="200"/>
      <c r="BZ321" s="200"/>
      <c r="CA321" s="200"/>
      <c r="CB321" s="200"/>
      <c r="CC321" s="200"/>
      <c r="CD321" s="200"/>
      <c r="CE321" s="200"/>
      <c r="CF321" s="200"/>
      <c r="CG321" s="200"/>
      <c r="CH321" s="200"/>
      <c r="CI321" s="200"/>
      <c r="CJ321" s="200"/>
      <c r="CK321" s="200"/>
      <c r="CL321" s="200"/>
      <c r="CM321" s="200"/>
      <c r="CN321" s="200"/>
      <c r="CO321" s="200"/>
      <c r="CP321" s="200"/>
      <c r="CQ321" s="200"/>
      <c r="CR321" s="200"/>
      <c r="CS321" s="200"/>
      <c r="CT321" s="200"/>
      <c r="CU321" s="200"/>
      <c r="CV321" s="200"/>
      <c r="CW321" s="200"/>
      <c r="CX321" s="200"/>
      <c r="CY321" s="200"/>
      <c r="CZ321" s="200"/>
      <c r="DA321" s="200"/>
      <c r="DB321" s="200"/>
      <c r="DC321" s="200"/>
      <c r="DD321" s="200"/>
      <c r="DE321" s="200"/>
      <c r="DF321" s="200"/>
      <c r="DG321" s="200"/>
      <c r="DH321" s="200"/>
      <c r="DI321" s="200"/>
      <c r="DJ321" s="200"/>
      <c r="DK321" s="200"/>
      <c r="DL321" s="200"/>
      <c r="DM321" s="200"/>
      <c r="DN321" s="200"/>
      <c r="DO321" s="200"/>
      <c r="DP321" s="200"/>
      <c r="DQ321" s="200"/>
      <c r="DR321" s="200"/>
      <c r="DS321" s="200"/>
      <c r="DT321" s="200"/>
      <c r="DU321" s="200"/>
      <c r="DV321" s="200"/>
      <c r="DW321" s="200"/>
      <c r="DX321" s="200"/>
      <c r="DY321" s="200"/>
      <c r="DZ321" s="200"/>
      <c r="EA321" s="200"/>
      <c r="EB321" s="200"/>
      <c r="EC321" s="200"/>
      <c r="ED321" s="200"/>
      <c r="EE321" s="200"/>
      <c r="EF321" s="200"/>
      <c r="EG321" s="200"/>
      <c r="EH321" s="200"/>
      <c r="EI321" s="200"/>
      <c r="EJ321" s="200"/>
      <c r="EK321" s="200"/>
      <c r="EL321" s="200"/>
      <c r="EM321" s="200"/>
      <c r="EN321" s="200"/>
      <c r="EO321" s="200"/>
      <c r="EP321" s="200"/>
      <c r="EQ321" s="200"/>
      <c r="ER321" s="200"/>
      <c r="ES321" s="200"/>
      <c r="ET321" s="200"/>
      <c r="EU321" s="200"/>
      <c r="EV321" s="200"/>
      <c r="EW321" s="200"/>
      <c r="EX321" s="200"/>
      <c r="EY321" s="200"/>
      <c r="EZ321" s="200"/>
      <c r="FA321" s="200"/>
      <c r="FB321" s="200"/>
      <c r="FC321" s="200"/>
      <c r="FD321" s="200"/>
      <c r="FE321" s="200"/>
      <c r="FF321" s="200"/>
      <c r="FG321" s="200"/>
      <c r="FH321" s="200"/>
      <c r="FI321" s="200"/>
      <c r="FJ321" s="200"/>
      <c r="FK321" s="200"/>
      <c r="FL321" s="200"/>
      <c r="FM321" s="200"/>
      <c r="FN321" s="200"/>
      <c r="FO321" s="200"/>
      <c r="FP321" s="200"/>
      <c r="FQ321" s="200"/>
      <c r="FR321" s="200"/>
      <c r="FS321" s="200"/>
      <c r="FT321" s="200"/>
      <c r="FU321" s="200"/>
      <c r="FV321" s="200"/>
      <c r="FW321" s="200"/>
      <c r="FX321" s="200"/>
      <c r="FY321" s="200"/>
      <c r="FZ321" s="200"/>
      <c r="GA321" s="200"/>
      <c r="GB321" s="200"/>
      <c r="GC321" s="200"/>
      <c r="GD321" s="200"/>
      <c r="GE321" s="200"/>
      <c r="GF321" s="200"/>
      <c r="GG321" s="200"/>
      <c r="GH321" s="200"/>
      <c r="GI321" s="200"/>
      <c r="GJ321" s="200"/>
      <c r="GK321" s="200"/>
      <c r="GL321" s="200"/>
      <c r="GM321" s="200"/>
      <c r="GN321" s="200"/>
      <c r="GO321" s="200"/>
      <c r="GP321" s="200"/>
      <c r="GQ321" s="200"/>
      <c r="GR321" s="200"/>
      <c r="GS321" s="200"/>
      <c r="GT321" s="200"/>
      <c r="GU321" s="200"/>
      <c r="GV321" s="200"/>
      <c r="GW321" s="200"/>
      <c r="GX321" s="200"/>
      <c r="GY321" s="200"/>
      <c r="GZ321" s="200"/>
      <c r="HA321" s="200"/>
      <c r="HB321" s="200"/>
      <c r="HC321" s="200"/>
      <c r="HD321" s="200"/>
      <c r="HE321" s="200"/>
      <c r="HF321" s="200"/>
      <c r="HG321" s="200"/>
      <c r="HH321" s="200"/>
      <c r="HI321" s="200"/>
      <c r="HJ321" s="200"/>
      <c r="HK321" s="200"/>
      <c r="HL321" s="200"/>
      <c r="HM321" s="200"/>
      <c r="HN321" s="200"/>
      <c r="HO321" s="200"/>
      <c r="HP321" s="200"/>
      <c r="HQ321" s="200"/>
      <c r="HR321" s="200"/>
      <c r="HS321" s="200"/>
      <c r="HT321" s="200"/>
      <c r="HU321" s="200"/>
      <c r="HV321" s="200"/>
      <c r="HW321" s="200"/>
      <c r="HX321" s="200"/>
      <c r="HY321" s="200"/>
      <c r="HZ321" s="200"/>
      <c r="IA321" s="200"/>
      <c r="IB321" s="200"/>
      <c r="IC321" s="200"/>
      <c r="ID321" s="200"/>
      <c r="IE321" s="200"/>
      <c r="IF321" s="200"/>
      <c r="IG321" s="200"/>
      <c r="IH321" s="200"/>
      <c r="II321" s="200"/>
      <c r="IJ321" s="200"/>
      <c r="IK321" s="200"/>
      <c r="IL321" s="200"/>
      <c r="IM321" s="200"/>
      <c r="IN321" s="200"/>
      <c r="IO321" s="200"/>
      <c r="IP321" s="200"/>
      <c r="IQ321" s="200"/>
      <c r="IR321" s="200"/>
      <c r="IS321" s="200"/>
      <c r="IT321" s="200"/>
      <c r="IU321" s="200"/>
      <c r="IV321" s="200"/>
      <c r="IW321" s="200"/>
      <c r="IX321" s="200"/>
      <c r="IY321" s="200"/>
      <c r="IZ321" s="200"/>
      <c r="JA321" s="200"/>
    </row>
    <row r="322" spans="1:261" x14ac:dyDescent="0.2">
      <c r="A322" s="180" t="s">
        <v>1098</v>
      </c>
      <c r="B322" s="181" t="s">
        <v>1019</v>
      </c>
      <c r="C322" s="181" t="s">
        <v>17</v>
      </c>
      <c r="D322" s="182">
        <v>401</v>
      </c>
      <c r="E322" s="182">
        <v>401</v>
      </c>
      <c r="F322" s="183" t="s">
        <v>8</v>
      </c>
      <c r="G322" s="182" t="s">
        <v>1095</v>
      </c>
      <c r="H322" s="182" t="s">
        <v>932</v>
      </c>
      <c r="I322" s="182" t="s">
        <v>7</v>
      </c>
      <c r="J322" s="181">
        <v>3</v>
      </c>
      <c r="K322" s="184">
        <v>0.65</v>
      </c>
      <c r="L322" s="4"/>
      <c r="M322" s="3"/>
      <c r="N322" s="200"/>
      <c r="O322" s="201">
        <v>62</v>
      </c>
      <c r="P322" s="203">
        <f t="shared" si="4"/>
        <v>40.300000000000004</v>
      </c>
      <c r="Q322" s="200"/>
      <c r="R322" s="200"/>
      <c r="S322" s="200"/>
      <c r="T322" s="200"/>
      <c r="U322" s="200"/>
      <c r="V322" s="200"/>
      <c r="W322" s="200"/>
      <c r="X322" s="200"/>
      <c r="Y322" s="200"/>
      <c r="Z322" s="200"/>
      <c r="AA322" s="200"/>
      <c r="AB322" s="200"/>
      <c r="AC322" s="200"/>
      <c r="AD322" s="200"/>
      <c r="AE322" s="200"/>
      <c r="AF322" s="200"/>
      <c r="AG322" s="200"/>
      <c r="AH322" s="200"/>
      <c r="AI322" s="200"/>
      <c r="AJ322" s="200"/>
      <c r="AK322" s="200"/>
      <c r="AL322" s="200"/>
      <c r="AM322" s="200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  <c r="BN322" s="200"/>
      <c r="BO322" s="200"/>
      <c r="BP322" s="200"/>
      <c r="BQ322" s="200"/>
      <c r="BR322" s="200"/>
      <c r="BS322" s="200"/>
      <c r="BT322" s="200"/>
      <c r="BU322" s="200"/>
      <c r="BV322" s="200"/>
      <c r="BW322" s="200"/>
      <c r="BX322" s="200"/>
      <c r="BY322" s="200"/>
      <c r="BZ322" s="200"/>
      <c r="CA322" s="200"/>
      <c r="CB322" s="200"/>
      <c r="CC322" s="200"/>
      <c r="CD322" s="200"/>
      <c r="CE322" s="200"/>
      <c r="CF322" s="200"/>
      <c r="CG322" s="200"/>
      <c r="CH322" s="200"/>
      <c r="CI322" s="200"/>
      <c r="CJ322" s="200"/>
      <c r="CK322" s="200"/>
      <c r="CL322" s="200"/>
      <c r="CM322" s="200"/>
      <c r="CN322" s="200"/>
      <c r="CO322" s="200"/>
      <c r="CP322" s="200"/>
      <c r="CQ322" s="200"/>
      <c r="CR322" s="200"/>
      <c r="CS322" s="200"/>
      <c r="CT322" s="200"/>
      <c r="CU322" s="200"/>
      <c r="CV322" s="200"/>
      <c r="CW322" s="200"/>
      <c r="CX322" s="200"/>
      <c r="CY322" s="200"/>
      <c r="CZ322" s="200"/>
      <c r="DA322" s="200"/>
      <c r="DB322" s="200"/>
      <c r="DC322" s="200"/>
      <c r="DD322" s="200"/>
      <c r="DE322" s="200"/>
      <c r="DF322" s="200"/>
      <c r="DG322" s="200"/>
      <c r="DH322" s="200"/>
      <c r="DI322" s="200"/>
      <c r="DJ322" s="200"/>
      <c r="DK322" s="200"/>
      <c r="DL322" s="200"/>
      <c r="DM322" s="200"/>
      <c r="DN322" s="200"/>
      <c r="DO322" s="200"/>
      <c r="DP322" s="200"/>
      <c r="DQ322" s="200"/>
      <c r="DR322" s="200"/>
      <c r="DS322" s="200"/>
      <c r="DT322" s="200"/>
      <c r="DU322" s="200"/>
      <c r="DV322" s="200"/>
      <c r="DW322" s="200"/>
      <c r="DX322" s="200"/>
      <c r="DY322" s="200"/>
      <c r="DZ322" s="200"/>
      <c r="EA322" s="200"/>
      <c r="EB322" s="200"/>
      <c r="EC322" s="200"/>
      <c r="ED322" s="200"/>
      <c r="EE322" s="200"/>
      <c r="EF322" s="200"/>
      <c r="EG322" s="200"/>
      <c r="EH322" s="200"/>
      <c r="EI322" s="200"/>
      <c r="EJ322" s="200"/>
      <c r="EK322" s="200"/>
      <c r="EL322" s="200"/>
      <c r="EM322" s="200"/>
      <c r="EN322" s="200"/>
      <c r="EO322" s="200"/>
      <c r="EP322" s="200"/>
      <c r="EQ322" s="200"/>
      <c r="ER322" s="200"/>
      <c r="ES322" s="200"/>
      <c r="ET322" s="200"/>
      <c r="EU322" s="200"/>
      <c r="EV322" s="200"/>
      <c r="EW322" s="200"/>
      <c r="EX322" s="200"/>
      <c r="EY322" s="200"/>
      <c r="EZ322" s="200"/>
      <c r="FA322" s="200"/>
      <c r="FB322" s="200"/>
      <c r="FC322" s="200"/>
      <c r="FD322" s="200"/>
      <c r="FE322" s="200"/>
      <c r="FF322" s="200"/>
      <c r="FG322" s="200"/>
      <c r="FH322" s="200"/>
      <c r="FI322" s="200"/>
      <c r="FJ322" s="200"/>
      <c r="FK322" s="200"/>
      <c r="FL322" s="200"/>
      <c r="FM322" s="200"/>
      <c r="FN322" s="200"/>
      <c r="FO322" s="200"/>
      <c r="FP322" s="200"/>
      <c r="FQ322" s="200"/>
      <c r="FR322" s="200"/>
      <c r="FS322" s="200"/>
      <c r="FT322" s="200"/>
      <c r="FU322" s="200"/>
      <c r="FV322" s="200"/>
      <c r="FW322" s="200"/>
      <c r="FX322" s="200"/>
      <c r="FY322" s="200"/>
      <c r="FZ322" s="200"/>
      <c r="GA322" s="200"/>
      <c r="GB322" s="200"/>
      <c r="GC322" s="200"/>
      <c r="GD322" s="200"/>
      <c r="GE322" s="200"/>
      <c r="GF322" s="200"/>
      <c r="GG322" s="200"/>
      <c r="GH322" s="200"/>
      <c r="GI322" s="200"/>
      <c r="GJ322" s="200"/>
      <c r="GK322" s="200"/>
      <c r="GL322" s="200"/>
      <c r="GM322" s="200"/>
      <c r="GN322" s="200"/>
      <c r="GO322" s="200"/>
      <c r="GP322" s="200"/>
      <c r="GQ322" s="200"/>
      <c r="GR322" s="200"/>
      <c r="GS322" s="200"/>
      <c r="GT322" s="200"/>
      <c r="GU322" s="200"/>
      <c r="GV322" s="200"/>
      <c r="GW322" s="200"/>
      <c r="GX322" s="200"/>
      <c r="GY322" s="200"/>
      <c r="GZ322" s="200"/>
      <c r="HA322" s="200"/>
      <c r="HB322" s="200"/>
      <c r="HC322" s="200"/>
      <c r="HD322" s="200"/>
      <c r="HE322" s="200"/>
      <c r="HF322" s="200"/>
      <c r="HG322" s="200"/>
      <c r="HH322" s="200"/>
      <c r="HI322" s="200"/>
      <c r="HJ322" s="200"/>
      <c r="HK322" s="200"/>
      <c r="HL322" s="200"/>
      <c r="HM322" s="200"/>
      <c r="HN322" s="200"/>
      <c r="HO322" s="200"/>
      <c r="HP322" s="200"/>
      <c r="HQ322" s="200"/>
      <c r="HR322" s="200"/>
      <c r="HS322" s="200"/>
      <c r="HT322" s="200"/>
      <c r="HU322" s="200"/>
      <c r="HV322" s="200"/>
      <c r="HW322" s="200"/>
      <c r="HX322" s="200"/>
      <c r="HY322" s="200"/>
      <c r="HZ322" s="200"/>
      <c r="IA322" s="200"/>
      <c r="IB322" s="200"/>
      <c r="IC322" s="200"/>
      <c r="ID322" s="200"/>
      <c r="IE322" s="200"/>
      <c r="IF322" s="200"/>
      <c r="IG322" s="200"/>
      <c r="IH322" s="200"/>
      <c r="II322" s="200"/>
      <c r="IJ322" s="200"/>
      <c r="IK322" s="200"/>
      <c r="IL322" s="200"/>
      <c r="IM322" s="200"/>
      <c r="IN322" s="200"/>
      <c r="IO322" s="200"/>
      <c r="IP322" s="200"/>
      <c r="IQ322" s="200"/>
      <c r="IR322" s="200"/>
      <c r="IS322" s="200"/>
      <c r="IT322" s="200"/>
      <c r="IU322" s="200"/>
      <c r="IV322" s="200"/>
      <c r="IW322" s="200"/>
      <c r="IX322" s="200"/>
      <c r="IY322" s="200"/>
      <c r="IZ322" s="200"/>
      <c r="JA322" s="200"/>
    </row>
    <row r="323" spans="1:261" x14ac:dyDescent="0.2">
      <c r="A323" s="180" t="s">
        <v>1108</v>
      </c>
      <c r="B323" s="181" t="s">
        <v>1019</v>
      </c>
      <c r="C323" s="181" t="s">
        <v>45</v>
      </c>
      <c r="D323" s="182" t="s">
        <v>56</v>
      </c>
      <c r="E323" s="182" t="s">
        <v>56</v>
      </c>
      <c r="F323" s="183" t="s">
        <v>8</v>
      </c>
      <c r="G323" s="182" t="s">
        <v>1020</v>
      </c>
      <c r="H323" s="182" t="s">
        <v>932</v>
      </c>
      <c r="I323" s="182" t="s">
        <v>7</v>
      </c>
      <c r="J323" s="181">
        <v>5</v>
      </c>
      <c r="K323" s="184">
        <v>2.9</v>
      </c>
      <c r="L323" s="4"/>
      <c r="M323" s="3"/>
      <c r="N323" s="200"/>
      <c r="O323" s="201">
        <v>62</v>
      </c>
      <c r="P323" s="203">
        <f t="shared" si="4"/>
        <v>179.79999999999998</v>
      </c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  <c r="AA323" s="200"/>
      <c r="AB323" s="200"/>
      <c r="AC323" s="200"/>
      <c r="AD323" s="200"/>
      <c r="AE323" s="200"/>
      <c r="AF323" s="200"/>
      <c r="AG323" s="200"/>
      <c r="AH323" s="200"/>
      <c r="AI323" s="200"/>
      <c r="AJ323" s="200"/>
      <c r="AK323" s="200"/>
      <c r="AL323" s="200"/>
      <c r="AM323" s="200"/>
      <c r="AN323" s="200"/>
      <c r="AO323" s="200"/>
      <c r="AP323" s="200"/>
      <c r="AQ323" s="200"/>
      <c r="AR323" s="200"/>
      <c r="AS323" s="200"/>
      <c r="AT323" s="200"/>
      <c r="AU323" s="200"/>
      <c r="AV323" s="200"/>
      <c r="AW323" s="200"/>
      <c r="AX323" s="200"/>
      <c r="AY323" s="200"/>
      <c r="AZ323" s="200"/>
      <c r="BA323" s="200"/>
      <c r="BB323" s="200"/>
      <c r="BC323" s="200"/>
      <c r="BD323" s="200"/>
      <c r="BE323" s="200"/>
      <c r="BF323" s="200"/>
      <c r="BG323" s="200"/>
      <c r="BH323" s="200"/>
      <c r="BI323" s="200"/>
      <c r="BJ323" s="200"/>
      <c r="BK323" s="200"/>
      <c r="BL323" s="200"/>
      <c r="BM323" s="200"/>
      <c r="BN323" s="200"/>
      <c r="BO323" s="200"/>
      <c r="BP323" s="200"/>
      <c r="BQ323" s="200"/>
      <c r="BR323" s="200"/>
      <c r="BS323" s="200"/>
      <c r="BT323" s="200"/>
      <c r="BU323" s="200"/>
      <c r="BV323" s="200"/>
      <c r="BW323" s="200"/>
      <c r="BX323" s="200"/>
      <c r="BY323" s="200"/>
      <c r="BZ323" s="200"/>
      <c r="CA323" s="200"/>
      <c r="CB323" s="200"/>
      <c r="CC323" s="200"/>
      <c r="CD323" s="200"/>
      <c r="CE323" s="200"/>
      <c r="CF323" s="200"/>
      <c r="CG323" s="200"/>
      <c r="CH323" s="200"/>
      <c r="CI323" s="200"/>
      <c r="CJ323" s="200"/>
      <c r="CK323" s="200"/>
      <c r="CL323" s="200"/>
      <c r="CM323" s="200"/>
      <c r="CN323" s="200"/>
      <c r="CO323" s="200"/>
      <c r="CP323" s="200"/>
      <c r="CQ323" s="200"/>
      <c r="CR323" s="200"/>
      <c r="CS323" s="200"/>
      <c r="CT323" s="200"/>
      <c r="CU323" s="200"/>
      <c r="CV323" s="200"/>
      <c r="CW323" s="200"/>
      <c r="CX323" s="200"/>
      <c r="CY323" s="200"/>
      <c r="CZ323" s="200"/>
      <c r="DA323" s="200"/>
      <c r="DB323" s="200"/>
      <c r="DC323" s="200"/>
      <c r="DD323" s="200"/>
      <c r="DE323" s="200"/>
      <c r="DF323" s="200"/>
      <c r="DG323" s="200"/>
      <c r="DH323" s="200"/>
      <c r="DI323" s="200"/>
      <c r="DJ323" s="200"/>
      <c r="DK323" s="200"/>
      <c r="DL323" s="200"/>
      <c r="DM323" s="200"/>
      <c r="DN323" s="200"/>
      <c r="DO323" s="200"/>
      <c r="DP323" s="200"/>
      <c r="DQ323" s="200"/>
      <c r="DR323" s="200"/>
      <c r="DS323" s="200"/>
      <c r="DT323" s="200"/>
      <c r="DU323" s="200"/>
      <c r="DV323" s="200"/>
      <c r="DW323" s="200"/>
      <c r="DX323" s="200"/>
      <c r="DY323" s="200"/>
      <c r="DZ323" s="200"/>
      <c r="EA323" s="200"/>
      <c r="EB323" s="200"/>
      <c r="EC323" s="200"/>
      <c r="ED323" s="200"/>
      <c r="EE323" s="200"/>
      <c r="EF323" s="200"/>
      <c r="EG323" s="200"/>
      <c r="EH323" s="200"/>
      <c r="EI323" s="200"/>
      <c r="EJ323" s="200"/>
      <c r="EK323" s="200"/>
      <c r="EL323" s="200"/>
      <c r="EM323" s="200"/>
      <c r="EN323" s="200"/>
      <c r="EO323" s="200"/>
      <c r="EP323" s="200"/>
      <c r="EQ323" s="200"/>
      <c r="ER323" s="200"/>
      <c r="ES323" s="200"/>
      <c r="ET323" s="200"/>
      <c r="EU323" s="200"/>
      <c r="EV323" s="200"/>
      <c r="EW323" s="200"/>
      <c r="EX323" s="200"/>
      <c r="EY323" s="200"/>
      <c r="EZ323" s="200"/>
      <c r="FA323" s="200"/>
      <c r="FB323" s="200"/>
      <c r="FC323" s="200"/>
      <c r="FD323" s="200"/>
      <c r="FE323" s="200"/>
      <c r="FF323" s="200"/>
      <c r="FG323" s="200"/>
      <c r="FH323" s="200"/>
      <c r="FI323" s="200"/>
      <c r="FJ323" s="200"/>
      <c r="FK323" s="200"/>
      <c r="FL323" s="200"/>
      <c r="FM323" s="200"/>
      <c r="FN323" s="200"/>
      <c r="FO323" s="200"/>
      <c r="FP323" s="200"/>
      <c r="FQ323" s="200"/>
      <c r="FR323" s="200"/>
      <c r="FS323" s="200"/>
      <c r="FT323" s="200"/>
      <c r="FU323" s="200"/>
      <c r="FV323" s="200"/>
      <c r="FW323" s="200"/>
      <c r="FX323" s="200"/>
      <c r="FY323" s="200"/>
      <c r="FZ323" s="200"/>
      <c r="GA323" s="200"/>
      <c r="GB323" s="200"/>
      <c r="GC323" s="200"/>
      <c r="GD323" s="200"/>
      <c r="GE323" s="200"/>
      <c r="GF323" s="200"/>
      <c r="GG323" s="200"/>
      <c r="GH323" s="200"/>
      <c r="GI323" s="200"/>
      <c r="GJ323" s="200"/>
      <c r="GK323" s="200"/>
      <c r="GL323" s="200"/>
      <c r="GM323" s="200"/>
      <c r="GN323" s="200"/>
      <c r="GO323" s="200"/>
      <c r="GP323" s="200"/>
      <c r="GQ323" s="200"/>
      <c r="GR323" s="200"/>
      <c r="GS323" s="200"/>
      <c r="GT323" s="200"/>
      <c r="GU323" s="200"/>
      <c r="GV323" s="200"/>
      <c r="GW323" s="200"/>
      <c r="GX323" s="200"/>
      <c r="GY323" s="200"/>
      <c r="GZ323" s="200"/>
      <c r="HA323" s="200"/>
      <c r="HB323" s="200"/>
      <c r="HC323" s="200"/>
      <c r="HD323" s="200"/>
      <c r="HE323" s="200"/>
      <c r="HF323" s="200"/>
      <c r="HG323" s="200"/>
      <c r="HH323" s="200"/>
      <c r="HI323" s="200"/>
      <c r="HJ323" s="200"/>
      <c r="HK323" s="200"/>
      <c r="HL323" s="200"/>
      <c r="HM323" s="200"/>
      <c r="HN323" s="200"/>
      <c r="HO323" s="200"/>
      <c r="HP323" s="200"/>
      <c r="HQ323" s="200"/>
      <c r="HR323" s="200"/>
      <c r="HS323" s="200"/>
      <c r="HT323" s="200"/>
      <c r="HU323" s="200"/>
      <c r="HV323" s="200"/>
      <c r="HW323" s="200"/>
      <c r="HX323" s="200"/>
      <c r="HY323" s="200"/>
      <c r="HZ323" s="200"/>
      <c r="IA323" s="200"/>
      <c r="IB323" s="200"/>
      <c r="IC323" s="200"/>
      <c r="ID323" s="200"/>
      <c r="IE323" s="200"/>
      <c r="IF323" s="200"/>
      <c r="IG323" s="200"/>
      <c r="IH323" s="200"/>
      <c r="II323" s="200"/>
      <c r="IJ323" s="200"/>
      <c r="IK323" s="200"/>
      <c r="IL323" s="200"/>
      <c r="IM323" s="200"/>
      <c r="IN323" s="200"/>
      <c r="IO323" s="200"/>
      <c r="IP323" s="200"/>
      <c r="IQ323" s="200"/>
      <c r="IR323" s="200"/>
      <c r="IS323" s="200"/>
      <c r="IT323" s="200"/>
      <c r="IU323" s="200"/>
      <c r="IV323" s="200"/>
      <c r="IW323" s="200"/>
      <c r="IX323" s="200"/>
      <c r="IY323" s="200"/>
      <c r="IZ323" s="200"/>
      <c r="JA323" s="200"/>
    </row>
    <row r="324" spans="1:261" x14ac:dyDescent="0.2">
      <c r="A324" s="180"/>
      <c r="B324" s="181" t="s">
        <v>1060</v>
      </c>
      <c r="C324" s="181" t="s">
        <v>1061</v>
      </c>
      <c r="D324" s="181"/>
      <c r="E324" s="182"/>
      <c r="F324" s="183" t="s">
        <v>1062</v>
      </c>
      <c r="G324" s="182">
        <v>268249</v>
      </c>
      <c r="H324" s="182" t="s">
        <v>23</v>
      </c>
      <c r="I324" s="182" t="s">
        <v>7</v>
      </c>
      <c r="J324" s="181">
        <v>27</v>
      </c>
      <c r="K324" s="184">
        <f>12.75+14.9+1.1</f>
        <v>28.75</v>
      </c>
      <c r="L324" s="4"/>
      <c r="M324" s="3"/>
      <c r="O324" s="203">
        <v>65</v>
      </c>
      <c r="P324" s="203">
        <f t="shared" ref="P324:P329" si="5">K324*O324</f>
        <v>1868.75</v>
      </c>
      <c r="AE324" s="200"/>
      <c r="AF324" s="200"/>
      <c r="AG324" s="200"/>
      <c r="AH324" s="200"/>
      <c r="AI324" s="200"/>
      <c r="AJ324" s="200"/>
      <c r="AK324" s="200"/>
      <c r="AL324" s="200"/>
      <c r="AM324" s="200"/>
      <c r="AN324" s="200"/>
      <c r="AO324" s="200"/>
      <c r="AP324" s="200"/>
      <c r="AQ324" s="200"/>
      <c r="AR324" s="200"/>
      <c r="AS324" s="200"/>
      <c r="AT324" s="200"/>
      <c r="AU324" s="200"/>
      <c r="AV324" s="200"/>
      <c r="AW324" s="200"/>
      <c r="AX324" s="200"/>
      <c r="AY324" s="200"/>
      <c r="AZ324" s="200"/>
      <c r="BA324" s="200"/>
      <c r="BB324" s="200"/>
      <c r="BC324" s="200"/>
      <c r="BD324" s="200"/>
      <c r="BE324" s="200"/>
      <c r="BF324" s="200"/>
    </row>
    <row r="325" spans="1:261" x14ac:dyDescent="0.2">
      <c r="A325" s="180"/>
      <c r="B325" s="181" t="s">
        <v>1060</v>
      </c>
      <c r="C325" s="181" t="s">
        <v>1063</v>
      </c>
      <c r="D325" s="181"/>
      <c r="E325" s="182"/>
      <c r="F325" s="183" t="s">
        <v>1062</v>
      </c>
      <c r="G325" s="182">
        <v>258834</v>
      </c>
      <c r="H325" s="182" t="s">
        <v>23</v>
      </c>
      <c r="I325" s="182" t="s">
        <v>7</v>
      </c>
      <c r="J325" s="181">
        <v>4</v>
      </c>
      <c r="K325" s="184">
        <v>3.15</v>
      </c>
      <c r="L325" s="4"/>
      <c r="M325" s="3"/>
      <c r="O325" s="203">
        <v>65</v>
      </c>
      <c r="P325" s="203">
        <f t="shared" si="5"/>
        <v>204.75</v>
      </c>
      <c r="AE325" s="200"/>
      <c r="AF325" s="200"/>
      <c r="AG325" s="200"/>
      <c r="AH325" s="200"/>
      <c r="AI325" s="200"/>
      <c r="AJ325" s="200"/>
      <c r="AK325" s="200"/>
      <c r="AL325" s="200"/>
      <c r="AM325" s="200"/>
      <c r="AN325" s="200"/>
      <c r="AO325" s="200"/>
      <c r="AP325" s="200"/>
      <c r="AQ325" s="200"/>
      <c r="AR325" s="200"/>
      <c r="AS325" s="200"/>
      <c r="AT325" s="200"/>
      <c r="AU325" s="200"/>
      <c r="AV325" s="200"/>
      <c r="AW325" s="200"/>
      <c r="AX325" s="200"/>
      <c r="AY325" s="200"/>
      <c r="AZ325" s="200"/>
      <c r="BA325" s="200"/>
      <c r="BB325" s="200"/>
      <c r="BC325" s="200"/>
      <c r="BD325" s="200"/>
      <c r="BE325" s="200"/>
      <c r="BF325" s="200"/>
    </row>
    <row r="326" spans="1:261" x14ac:dyDescent="0.2">
      <c r="A326" s="180" t="s">
        <v>1102</v>
      </c>
      <c r="B326" s="181" t="s">
        <v>1103</v>
      </c>
      <c r="C326" s="205" t="s">
        <v>9</v>
      </c>
      <c r="D326" s="182"/>
      <c r="E326" s="182" t="s">
        <v>1104</v>
      </c>
      <c r="F326" s="183" t="s">
        <v>1105</v>
      </c>
      <c r="G326" s="182">
        <v>286815</v>
      </c>
      <c r="H326" s="182" t="s">
        <v>23</v>
      </c>
      <c r="I326" s="181"/>
      <c r="J326" s="181">
        <v>1</v>
      </c>
      <c r="K326" s="184">
        <v>0.55000000000000004</v>
      </c>
      <c r="L326" s="4">
        <v>13</v>
      </c>
      <c r="M326" s="3"/>
      <c r="O326" s="203">
        <v>92.25</v>
      </c>
      <c r="P326" s="203">
        <f t="shared" si="5"/>
        <v>50.737500000000004</v>
      </c>
    </row>
    <row r="327" spans="1:261" x14ac:dyDescent="0.2">
      <c r="A327" s="180" t="s">
        <v>1127</v>
      </c>
      <c r="B327" s="181" t="s">
        <v>1128</v>
      </c>
      <c r="C327" s="181" t="s">
        <v>17</v>
      </c>
      <c r="D327" s="181"/>
      <c r="E327" s="182" t="s">
        <v>1129</v>
      </c>
      <c r="F327" s="183" t="s">
        <v>1130</v>
      </c>
      <c r="G327" s="182" t="s">
        <v>1131</v>
      </c>
      <c r="H327" s="182" t="s">
        <v>23</v>
      </c>
      <c r="I327" s="181"/>
      <c r="J327" s="181">
        <v>1</v>
      </c>
      <c r="K327" s="184">
        <v>0.64</v>
      </c>
      <c r="L327" s="4">
        <v>2</v>
      </c>
      <c r="M327" s="3"/>
      <c r="O327" s="203">
        <v>136</v>
      </c>
      <c r="P327" s="203">
        <f t="shared" si="5"/>
        <v>87.04</v>
      </c>
    </row>
    <row r="328" spans="1:261" x14ac:dyDescent="0.2">
      <c r="A328" s="180" t="s">
        <v>1132</v>
      </c>
      <c r="B328" s="181" t="s">
        <v>1133</v>
      </c>
      <c r="C328" s="181" t="s">
        <v>315</v>
      </c>
      <c r="D328" s="182" t="s">
        <v>224</v>
      </c>
      <c r="E328" s="182" t="s">
        <v>1134</v>
      </c>
      <c r="F328" s="183" t="s">
        <v>1001</v>
      </c>
      <c r="G328" s="182">
        <v>286463</v>
      </c>
      <c r="H328" s="182" t="s">
        <v>23</v>
      </c>
      <c r="I328" s="182"/>
      <c r="J328" s="206">
        <v>1</v>
      </c>
      <c r="K328" s="207">
        <v>1.08</v>
      </c>
      <c r="L328" s="4">
        <v>2</v>
      </c>
      <c r="M328" s="3"/>
      <c r="O328" s="203">
        <v>72</v>
      </c>
      <c r="P328" s="203">
        <f t="shared" si="5"/>
        <v>77.760000000000005</v>
      </c>
    </row>
    <row r="329" spans="1:261" x14ac:dyDescent="0.2">
      <c r="A329" s="180" t="s">
        <v>1135</v>
      </c>
      <c r="B329" s="181" t="s">
        <v>1133</v>
      </c>
      <c r="C329" s="181" t="s">
        <v>21</v>
      </c>
      <c r="D329" s="182" t="s">
        <v>187</v>
      </c>
      <c r="E329" s="182" t="s">
        <v>221</v>
      </c>
      <c r="F329" s="183" t="s">
        <v>1001</v>
      </c>
      <c r="G329" s="182" t="s">
        <v>1136</v>
      </c>
      <c r="H329" s="182" t="s">
        <v>1137</v>
      </c>
      <c r="I329" s="181"/>
      <c r="J329" s="206">
        <v>1</v>
      </c>
      <c r="K329" s="207">
        <v>1.1100000000000001</v>
      </c>
      <c r="L329" s="4">
        <v>1</v>
      </c>
      <c r="M329" s="3"/>
      <c r="O329" s="203">
        <v>72</v>
      </c>
      <c r="P329" s="203">
        <f t="shared" si="5"/>
        <v>79.92</v>
      </c>
    </row>
    <row r="331" spans="1:261" ht="15.75" x14ac:dyDescent="0.25">
      <c r="K331" s="208">
        <f>SUM(K7:K329)</f>
        <v>1281.9399999999998</v>
      </c>
      <c r="P331" s="208">
        <f>SUM(P7:P330)</f>
        <v>107880.45600000008</v>
      </c>
    </row>
  </sheetData>
  <autoFilter ref="A5:P329"/>
  <sortState ref="A8:W207">
    <sortCondition ref="B8"/>
  </sortState>
  <mergeCells count="14">
    <mergeCell ref="L5:L6"/>
    <mergeCell ref="M5:M6"/>
    <mergeCell ref="A2:B2"/>
    <mergeCell ref="K5:K6"/>
    <mergeCell ref="A5:A6"/>
    <mergeCell ref="B5:B6"/>
    <mergeCell ref="E5:E6"/>
    <mergeCell ref="F5:F6"/>
    <mergeCell ref="G5:G6"/>
    <mergeCell ref="D5:D6"/>
    <mergeCell ref="C5:C6"/>
    <mergeCell ref="H5:H6"/>
    <mergeCell ref="I5:I6"/>
    <mergeCell ref="J5:J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187"/>
  <sheetViews>
    <sheetView topLeftCell="O1" zoomScale="65" zoomScaleNormal="65" workbookViewId="0">
      <pane xSplit="8" ySplit="6" topLeftCell="AC7" activePane="bottomRight" state="frozen"/>
      <selection activeCell="O1" sqref="O1"/>
      <selection pane="topRight" activeCell="Y1" sqref="Y1"/>
      <selection pane="bottomLeft" activeCell="O7" sqref="O7"/>
      <selection pane="bottomRight" activeCell="V27" sqref="V27:V33"/>
    </sheetView>
  </sheetViews>
  <sheetFormatPr baseColWidth="10" defaultRowHeight="15" x14ac:dyDescent="0.25"/>
  <cols>
    <col min="1" max="1" width="11.42578125" hidden="1" customWidth="1"/>
    <col min="2" max="2" width="12.5703125" hidden="1" customWidth="1"/>
    <col min="3" max="3" width="13.42578125" hidden="1" customWidth="1"/>
    <col min="4" max="4" width="16.28515625" hidden="1" customWidth="1"/>
    <col min="5" max="5" width="13" hidden="1" customWidth="1"/>
    <col min="6" max="6" width="22" hidden="1" customWidth="1"/>
    <col min="7" max="7" width="58.28515625" style="10" hidden="1" customWidth="1"/>
    <col min="8" max="8" width="16.28515625" hidden="1" customWidth="1"/>
    <col min="9" max="12" width="11.42578125" hidden="1" customWidth="1"/>
    <col min="13" max="13" width="15" customWidth="1"/>
    <col min="14" max="14" width="11.140625" customWidth="1"/>
    <col min="15" max="15" width="42.42578125" customWidth="1"/>
    <col min="16" max="16" width="27.28515625" style="16" customWidth="1"/>
    <col min="17" max="17" width="68" customWidth="1"/>
    <col min="18" max="18" width="22.7109375" customWidth="1"/>
    <col min="19" max="19" width="9.85546875" style="24" customWidth="1"/>
    <col min="20" max="20" width="9.7109375" style="10" hidden="1" customWidth="1"/>
    <col min="21" max="21" width="47.28515625" customWidth="1"/>
    <col min="22" max="22" width="14.140625" style="15" customWidth="1"/>
    <col min="23" max="25" width="14.5703125" style="15" customWidth="1"/>
    <col min="26" max="26" width="13" style="15" customWidth="1"/>
    <col min="27" max="30" width="14.5703125" style="15" customWidth="1"/>
    <col min="31" max="31" width="14.42578125" style="98" customWidth="1"/>
    <col min="32" max="32" width="5.5703125" customWidth="1"/>
    <col min="33" max="33" width="11.42578125" style="15"/>
    <col min="34" max="34" width="14.28515625" style="28" customWidth="1"/>
  </cols>
  <sheetData>
    <row r="2" spans="1:34" ht="15.75" x14ac:dyDescent="0.25">
      <c r="M2" s="6" t="s">
        <v>83</v>
      </c>
    </row>
    <row r="3" spans="1:34" ht="15.75" x14ac:dyDescent="0.25">
      <c r="M3" s="6"/>
    </row>
    <row r="4" spans="1:34" ht="15.75" x14ac:dyDescent="0.25">
      <c r="M4" s="6" t="s">
        <v>332</v>
      </c>
    </row>
    <row r="6" spans="1:34" ht="29.45" customHeight="1" x14ac:dyDescent="0.25">
      <c r="A6" s="22" t="s">
        <v>4</v>
      </c>
      <c r="B6" s="22" t="s">
        <v>327</v>
      </c>
      <c r="C6" s="22" t="s">
        <v>3</v>
      </c>
      <c r="D6" s="22" t="s">
        <v>362</v>
      </c>
      <c r="E6" s="22" t="s">
        <v>6</v>
      </c>
      <c r="F6" s="23" t="s">
        <v>328</v>
      </c>
      <c r="G6" s="22" t="s">
        <v>363</v>
      </c>
      <c r="H6" s="22" t="s">
        <v>1</v>
      </c>
      <c r="I6" s="22" t="s">
        <v>364</v>
      </c>
      <c r="J6" s="22" t="s">
        <v>2</v>
      </c>
      <c r="K6" s="22" t="s">
        <v>7</v>
      </c>
      <c r="L6" s="27" t="s">
        <v>330</v>
      </c>
      <c r="M6" s="48" t="s">
        <v>4</v>
      </c>
      <c r="N6" s="48" t="s">
        <v>327</v>
      </c>
      <c r="O6" s="48" t="s">
        <v>3</v>
      </c>
      <c r="P6" s="49" t="s">
        <v>328</v>
      </c>
      <c r="Q6" s="48" t="s">
        <v>329</v>
      </c>
      <c r="R6" s="48" t="s">
        <v>1</v>
      </c>
      <c r="S6" s="50" t="s">
        <v>2</v>
      </c>
      <c r="T6" s="48" t="s">
        <v>7</v>
      </c>
      <c r="U6" s="51" t="s">
        <v>330</v>
      </c>
      <c r="V6" s="52" t="s">
        <v>331</v>
      </c>
      <c r="W6" s="53" t="s">
        <v>352</v>
      </c>
      <c r="X6" s="53" t="s">
        <v>353</v>
      </c>
      <c r="Y6" s="53" t="s">
        <v>357</v>
      </c>
      <c r="Z6" s="53" t="s">
        <v>365</v>
      </c>
      <c r="AA6" s="53" t="s">
        <v>489</v>
      </c>
      <c r="AB6" s="53" t="s">
        <v>490</v>
      </c>
      <c r="AC6" s="53" t="s">
        <v>577</v>
      </c>
      <c r="AD6" s="53" t="s">
        <v>903</v>
      </c>
      <c r="AE6" s="99" t="s">
        <v>333</v>
      </c>
      <c r="AF6" s="17"/>
      <c r="AG6" s="54" t="s">
        <v>334</v>
      </c>
      <c r="AH6" s="55" t="s">
        <v>354</v>
      </c>
    </row>
    <row r="7" spans="1:34" s="11" customFormat="1" x14ac:dyDescent="0.25">
      <c r="G7" s="12"/>
      <c r="M7" s="31">
        <v>41411</v>
      </c>
      <c r="N7" s="32" t="s">
        <v>370</v>
      </c>
      <c r="O7" s="33" t="s">
        <v>371</v>
      </c>
      <c r="P7" s="34" t="s">
        <v>372</v>
      </c>
      <c r="Q7" s="33" t="s">
        <v>374</v>
      </c>
      <c r="R7" s="34" t="s">
        <v>378</v>
      </c>
      <c r="S7" s="35" t="s">
        <v>376</v>
      </c>
      <c r="T7" s="36">
        <v>3</v>
      </c>
      <c r="U7" s="36">
        <v>3.15</v>
      </c>
      <c r="V7" s="226">
        <f>+U7+U8</f>
        <v>12.23</v>
      </c>
      <c r="W7" s="226"/>
      <c r="X7" s="226"/>
      <c r="Y7" s="226"/>
      <c r="Z7" s="226"/>
      <c r="AA7" s="226"/>
      <c r="AB7" s="226"/>
      <c r="AC7" s="230"/>
      <c r="AD7" s="226"/>
      <c r="AE7" s="237">
        <f>+V7-W7-X7-Y7-Z7</f>
        <v>12.23</v>
      </c>
      <c r="AF7" s="56"/>
      <c r="AG7" s="226">
        <v>92.5</v>
      </c>
      <c r="AH7" s="226">
        <f>+AG7*AE7</f>
        <v>1131.2750000000001</v>
      </c>
    </row>
    <row r="8" spans="1:34" s="11" customFormat="1" x14ac:dyDescent="0.25">
      <c r="G8" s="12"/>
      <c r="M8" s="31">
        <v>41411</v>
      </c>
      <c r="N8" s="32" t="s">
        <v>370</v>
      </c>
      <c r="O8" s="33" t="s">
        <v>371</v>
      </c>
      <c r="P8" s="33" t="s">
        <v>373</v>
      </c>
      <c r="Q8" s="33" t="s">
        <v>375</v>
      </c>
      <c r="R8" s="32" t="s">
        <v>21</v>
      </c>
      <c r="S8" s="35" t="s">
        <v>377</v>
      </c>
      <c r="T8" s="34">
        <v>9</v>
      </c>
      <c r="U8" s="36">
        <v>9.08</v>
      </c>
      <c r="V8" s="226"/>
      <c r="W8" s="226"/>
      <c r="X8" s="226"/>
      <c r="Y8" s="226"/>
      <c r="Z8" s="226"/>
      <c r="AA8" s="226"/>
      <c r="AB8" s="226"/>
      <c r="AC8" s="231"/>
      <c r="AD8" s="226"/>
      <c r="AE8" s="237"/>
      <c r="AF8" s="56"/>
      <c r="AG8" s="226"/>
      <c r="AH8" s="226"/>
    </row>
    <row r="9" spans="1:34" s="11" customFormat="1" x14ac:dyDescent="0.25">
      <c r="G9" s="12"/>
      <c r="M9" s="73">
        <v>41439</v>
      </c>
      <c r="N9" s="77" t="s">
        <v>475</v>
      </c>
      <c r="O9" s="75" t="s">
        <v>356</v>
      </c>
      <c r="P9" s="75" t="s">
        <v>476</v>
      </c>
      <c r="Q9" s="77" t="s">
        <v>477</v>
      </c>
      <c r="R9" s="77"/>
      <c r="S9" s="78" t="s">
        <v>478</v>
      </c>
      <c r="T9" s="76"/>
      <c r="U9" s="77">
        <v>24.5</v>
      </c>
      <c r="V9" s="97">
        <f>+U9</f>
        <v>24.5</v>
      </c>
      <c r="W9" s="97"/>
      <c r="X9" s="97"/>
      <c r="Y9" s="97"/>
      <c r="Z9" s="97"/>
      <c r="AA9" s="97"/>
      <c r="AB9" s="97"/>
      <c r="AC9" s="97"/>
      <c r="AD9" s="97"/>
      <c r="AE9" s="100">
        <f>+V9-W9-X9-Y9-Z9-AA9-AB9</f>
        <v>24.5</v>
      </c>
      <c r="AF9" s="57"/>
      <c r="AG9" s="97">
        <v>92.5</v>
      </c>
      <c r="AH9" s="97">
        <f>+AE9*AG9</f>
        <v>2266.25</v>
      </c>
    </row>
    <row r="10" spans="1:34" s="11" customFormat="1" x14ac:dyDescent="0.25">
      <c r="G10" s="12"/>
      <c r="M10" s="42">
        <v>41453</v>
      </c>
      <c r="N10" s="43" t="s">
        <v>484</v>
      </c>
      <c r="O10" s="44" t="s">
        <v>355</v>
      </c>
      <c r="P10" s="44" t="s">
        <v>485</v>
      </c>
      <c r="Q10" s="43" t="s">
        <v>486</v>
      </c>
      <c r="R10" s="43"/>
      <c r="S10" s="46" t="s">
        <v>487</v>
      </c>
      <c r="T10" s="45"/>
      <c r="U10" s="43">
        <v>194.3</v>
      </c>
      <c r="V10" s="227">
        <f>+U10+U11</f>
        <v>233.20000000000002</v>
      </c>
      <c r="W10" s="227"/>
      <c r="X10" s="227"/>
      <c r="Y10" s="227"/>
      <c r="Z10" s="227"/>
      <c r="AA10" s="227"/>
      <c r="AB10" s="227"/>
      <c r="AC10" s="232"/>
      <c r="AD10" s="232"/>
      <c r="AE10" s="238">
        <f>+V10-W10-X10-Y10-Z10-AA10-AB10-AD10</f>
        <v>233.20000000000002</v>
      </c>
      <c r="AF10" s="57"/>
      <c r="AG10" s="227">
        <v>92.5</v>
      </c>
      <c r="AH10" s="227">
        <f>+AE10*AG10</f>
        <v>21571</v>
      </c>
    </row>
    <row r="11" spans="1:34" s="11" customFormat="1" x14ac:dyDescent="0.25">
      <c r="G11" s="12"/>
      <c r="M11" s="42">
        <v>41453</v>
      </c>
      <c r="N11" s="43" t="s">
        <v>484</v>
      </c>
      <c r="O11" s="44" t="s">
        <v>355</v>
      </c>
      <c r="P11" s="44" t="s">
        <v>464</v>
      </c>
      <c r="Q11" s="43" t="s">
        <v>468</v>
      </c>
      <c r="R11" s="43"/>
      <c r="S11" s="46" t="s">
        <v>488</v>
      </c>
      <c r="T11" s="45"/>
      <c r="U11" s="43">
        <v>38.9</v>
      </c>
      <c r="V11" s="227"/>
      <c r="W11" s="227"/>
      <c r="X11" s="227"/>
      <c r="Y11" s="227"/>
      <c r="Z11" s="227"/>
      <c r="AA11" s="227"/>
      <c r="AB11" s="227"/>
      <c r="AC11" s="233"/>
      <c r="AD11" s="233"/>
      <c r="AE11" s="238"/>
      <c r="AF11" s="57"/>
      <c r="AG11" s="227"/>
      <c r="AH11" s="227"/>
    </row>
    <row r="12" spans="1:34" x14ac:dyDescent="0.25">
      <c r="M12" s="30">
        <v>41459</v>
      </c>
      <c r="N12" s="58" t="s">
        <v>531</v>
      </c>
      <c r="O12" s="20" t="s">
        <v>355</v>
      </c>
      <c r="P12" s="20" t="s">
        <v>465</v>
      </c>
      <c r="Q12" s="13" t="s">
        <v>469</v>
      </c>
      <c r="R12" s="13"/>
      <c r="S12" s="26" t="s">
        <v>534</v>
      </c>
      <c r="T12" s="21"/>
      <c r="U12" s="13">
        <v>187.5</v>
      </c>
      <c r="V12" s="228">
        <f>+SUM(U12:U24)</f>
        <v>974.3</v>
      </c>
      <c r="W12" s="245"/>
      <c r="X12" s="245"/>
      <c r="Y12" s="245"/>
      <c r="Z12" s="245"/>
      <c r="AA12" s="228"/>
      <c r="AB12" s="228"/>
      <c r="AC12" s="234"/>
      <c r="AD12" s="228">
        <f>11.8+15.6</f>
        <v>27.4</v>
      </c>
      <c r="AE12" s="229">
        <f>+V12-W12-X12-Y12-Z12-AB12-AD12</f>
        <v>946.9</v>
      </c>
      <c r="AG12" s="228">
        <v>92.5</v>
      </c>
      <c r="AH12" s="228">
        <f>+AE12*AG12</f>
        <v>87588.25</v>
      </c>
    </row>
    <row r="13" spans="1:34" x14ac:dyDescent="0.25">
      <c r="M13" s="30">
        <v>41459</v>
      </c>
      <c r="N13" s="58" t="s">
        <v>531</v>
      </c>
      <c r="O13" s="20" t="s">
        <v>355</v>
      </c>
      <c r="P13" s="20" t="s">
        <v>532</v>
      </c>
      <c r="Q13" s="13" t="s">
        <v>533</v>
      </c>
      <c r="R13" s="13"/>
      <c r="S13" s="26" t="s">
        <v>535</v>
      </c>
      <c r="T13" s="21"/>
      <c r="U13" s="13">
        <v>133.30000000000001</v>
      </c>
      <c r="V13" s="228"/>
      <c r="W13" s="245"/>
      <c r="X13" s="245"/>
      <c r="Y13" s="245"/>
      <c r="Z13" s="245"/>
      <c r="AA13" s="228"/>
      <c r="AB13" s="228"/>
      <c r="AC13" s="235"/>
      <c r="AD13" s="228"/>
      <c r="AE13" s="229"/>
      <c r="AG13" s="228"/>
      <c r="AH13" s="228"/>
    </row>
    <row r="14" spans="1:34" x14ac:dyDescent="0.25">
      <c r="M14" s="30">
        <v>41463</v>
      </c>
      <c r="N14" s="58" t="s">
        <v>518</v>
      </c>
      <c r="O14" s="20" t="s">
        <v>355</v>
      </c>
      <c r="P14" s="20" t="s">
        <v>519</v>
      </c>
      <c r="Q14" s="13" t="s">
        <v>522</v>
      </c>
      <c r="R14" s="13"/>
      <c r="S14" s="26" t="s">
        <v>525</v>
      </c>
      <c r="T14" s="21"/>
      <c r="U14" s="13">
        <v>60.2</v>
      </c>
      <c r="V14" s="228"/>
      <c r="W14" s="245"/>
      <c r="X14" s="245"/>
      <c r="Y14" s="245"/>
      <c r="Z14" s="245"/>
      <c r="AA14" s="228"/>
      <c r="AB14" s="228"/>
      <c r="AC14" s="235"/>
      <c r="AD14" s="228"/>
      <c r="AE14" s="229"/>
      <c r="AG14" s="228"/>
      <c r="AH14" s="228"/>
    </row>
    <row r="15" spans="1:34" x14ac:dyDescent="0.25">
      <c r="M15" s="30">
        <v>41463</v>
      </c>
      <c r="N15" s="58" t="s">
        <v>518</v>
      </c>
      <c r="O15" s="20" t="s">
        <v>355</v>
      </c>
      <c r="P15" s="20" t="s">
        <v>519</v>
      </c>
      <c r="Q15" s="13" t="s">
        <v>522</v>
      </c>
      <c r="R15" s="13"/>
      <c r="S15" s="26" t="s">
        <v>526</v>
      </c>
      <c r="T15" s="21"/>
      <c r="U15" s="13">
        <v>59</v>
      </c>
      <c r="V15" s="228"/>
      <c r="W15" s="245"/>
      <c r="X15" s="245"/>
      <c r="Y15" s="245"/>
      <c r="Z15" s="245"/>
      <c r="AA15" s="228"/>
      <c r="AB15" s="228"/>
      <c r="AC15" s="235"/>
      <c r="AD15" s="228"/>
      <c r="AE15" s="229"/>
      <c r="AG15" s="228"/>
      <c r="AH15" s="228"/>
    </row>
    <row r="16" spans="1:34" x14ac:dyDescent="0.25">
      <c r="M16" s="30">
        <v>41463</v>
      </c>
      <c r="N16" s="58" t="s">
        <v>518</v>
      </c>
      <c r="O16" s="20" t="s">
        <v>355</v>
      </c>
      <c r="P16" s="20" t="s">
        <v>520</v>
      </c>
      <c r="Q16" s="13" t="s">
        <v>523</v>
      </c>
      <c r="R16" s="13"/>
      <c r="S16" s="26" t="s">
        <v>527</v>
      </c>
      <c r="T16" s="21"/>
      <c r="U16" s="13">
        <v>53.8</v>
      </c>
      <c r="V16" s="228"/>
      <c r="W16" s="245"/>
      <c r="X16" s="245"/>
      <c r="Y16" s="245"/>
      <c r="Z16" s="245"/>
      <c r="AA16" s="228"/>
      <c r="AB16" s="228"/>
      <c r="AC16" s="235"/>
      <c r="AD16" s="228"/>
      <c r="AE16" s="229"/>
      <c r="AG16" s="228"/>
      <c r="AH16" s="228"/>
    </row>
    <row r="17" spans="13:34" x14ac:dyDescent="0.25">
      <c r="M17" s="30">
        <v>41463</v>
      </c>
      <c r="N17" s="58" t="s">
        <v>518</v>
      </c>
      <c r="O17" s="20" t="s">
        <v>355</v>
      </c>
      <c r="P17" s="20" t="s">
        <v>520</v>
      </c>
      <c r="Q17" s="13" t="s">
        <v>523</v>
      </c>
      <c r="R17" s="13"/>
      <c r="S17" s="26" t="s">
        <v>528</v>
      </c>
      <c r="T17" s="21"/>
      <c r="U17" s="13">
        <v>54.5</v>
      </c>
      <c r="V17" s="228"/>
      <c r="W17" s="245"/>
      <c r="X17" s="245"/>
      <c r="Y17" s="245"/>
      <c r="Z17" s="245"/>
      <c r="AA17" s="228"/>
      <c r="AB17" s="228"/>
      <c r="AC17" s="235"/>
      <c r="AD17" s="228"/>
      <c r="AE17" s="229"/>
      <c r="AG17" s="228"/>
      <c r="AH17" s="228"/>
    </row>
    <row r="18" spans="13:34" x14ac:dyDescent="0.25">
      <c r="M18" s="30">
        <v>41463</v>
      </c>
      <c r="N18" s="58" t="s">
        <v>518</v>
      </c>
      <c r="O18" s="20" t="s">
        <v>355</v>
      </c>
      <c r="P18" s="20" t="s">
        <v>521</v>
      </c>
      <c r="Q18" s="13" t="s">
        <v>524</v>
      </c>
      <c r="R18" s="13"/>
      <c r="S18" s="26" t="s">
        <v>529</v>
      </c>
      <c r="T18" s="21"/>
      <c r="U18" s="13">
        <v>81.8</v>
      </c>
      <c r="V18" s="228"/>
      <c r="W18" s="245"/>
      <c r="X18" s="245"/>
      <c r="Y18" s="245"/>
      <c r="Z18" s="245"/>
      <c r="AA18" s="228"/>
      <c r="AB18" s="228"/>
      <c r="AC18" s="235"/>
      <c r="AD18" s="228"/>
      <c r="AE18" s="229"/>
      <c r="AG18" s="228"/>
      <c r="AH18" s="228"/>
    </row>
    <row r="19" spans="13:34" x14ac:dyDescent="0.25">
      <c r="M19" s="30">
        <v>41463</v>
      </c>
      <c r="N19" s="58" t="s">
        <v>518</v>
      </c>
      <c r="O19" s="20" t="s">
        <v>355</v>
      </c>
      <c r="P19" s="20" t="s">
        <v>463</v>
      </c>
      <c r="Q19" s="13" t="s">
        <v>467</v>
      </c>
      <c r="R19" s="13"/>
      <c r="S19" s="26" t="s">
        <v>530</v>
      </c>
      <c r="T19" s="21"/>
      <c r="U19" s="13">
        <v>58.3</v>
      </c>
      <c r="V19" s="228"/>
      <c r="W19" s="245"/>
      <c r="X19" s="245"/>
      <c r="Y19" s="245"/>
      <c r="Z19" s="245"/>
      <c r="AA19" s="228"/>
      <c r="AB19" s="228"/>
      <c r="AC19" s="235"/>
      <c r="AD19" s="228"/>
      <c r="AE19" s="229"/>
      <c r="AG19" s="228"/>
      <c r="AH19" s="228"/>
    </row>
    <row r="20" spans="13:34" x14ac:dyDescent="0.25">
      <c r="M20" s="30">
        <v>41465</v>
      </c>
      <c r="N20" s="58" t="s">
        <v>506</v>
      </c>
      <c r="O20" s="20" t="s">
        <v>355</v>
      </c>
      <c r="P20" s="20" t="s">
        <v>507</v>
      </c>
      <c r="Q20" s="13" t="s">
        <v>510</v>
      </c>
      <c r="R20" s="13"/>
      <c r="S20" s="26" t="s">
        <v>513</v>
      </c>
      <c r="T20" s="21"/>
      <c r="U20" s="13">
        <v>55.5</v>
      </c>
      <c r="V20" s="228"/>
      <c r="W20" s="245"/>
      <c r="X20" s="245"/>
      <c r="Y20" s="245"/>
      <c r="Z20" s="245"/>
      <c r="AA20" s="228"/>
      <c r="AB20" s="228"/>
      <c r="AC20" s="235"/>
      <c r="AD20" s="228"/>
      <c r="AE20" s="229"/>
      <c r="AG20" s="228"/>
      <c r="AH20" s="228"/>
    </row>
    <row r="21" spans="13:34" x14ac:dyDescent="0.25">
      <c r="M21" s="30">
        <v>41465</v>
      </c>
      <c r="N21" s="58" t="s">
        <v>506</v>
      </c>
      <c r="O21" s="20" t="s">
        <v>355</v>
      </c>
      <c r="P21" s="20" t="s">
        <v>462</v>
      </c>
      <c r="Q21" s="13" t="s">
        <v>466</v>
      </c>
      <c r="R21" s="13"/>
      <c r="S21" s="26" t="s">
        <v>514</v>
      </c>
      <c r="T21" s="21"/>
      <c r="U21" s="13">
        <v>49.6</v>
      </c>
      <c r="V21" s="228"/>
      <c r="W21" s="245"/>
      <c r="X21" s="245"/>
      <c r="Y21" s="245"/>
      <c r="Z21" s="245"/>
      <c r="AA21" s="228"/>
      <c r="AB21" s="228"/>
      <c r="AC21" s="235"/>
      <c r="AD21" s="228"/>
      <c r="AE21" s="229"/>
      <c r="AG21" s="228"/>
      <c r="AH21" s="228"/>
    </row>
    <row r="22" spans="13:34" x14ac:dyDescent="0.25">
      <c r="M22" s="30">
        <v>41465</v>
      </c>
      <c r="N22" s="58" t="s">
        <v>506</v>
      </c>
      <c r="O22" s="20" t="s">
        <v>355</v>
      </c>
      <c r="P22" s="20" t="s">
        <v>508</v>
      </c>
      <c r="Q22" s="13" t="s">
        <v>511</v>
      </c>
      <c r="R22" s="13"/>
      <c r="S22" s="26" t="s">
        <v>515</v>
      </c>
      <c r="T22" s="21"/>
      <c r="U22" s="13">
        <v>63.4</v>
      </c>
      <c r="V22" s="228"/>
      <c r="W22" s="245"/>
      <c r="X22" s="245"/>
      <c r="Y22" s="245"/>
      <c r="Z22" s="245"/>
      <c r="AA22" s="228"/>
      <c r="AB22" s="228"/>
      <c r="AC22" s="235"/>
      <c r="AD22" s="228"/>
      <c r="AE22" s="229"/>
      <c r="AG22" s="228"/>
      <c r="AH22" s="228"/>
    </row>
    <row r="23" spans="13:34" x14ac:dyDescent="0.25">
      <c r="M23" s="30">
        <v>41465</v>
      </c>
      <c r="N23" s="58" t="s">
        <v>506</v>
      </c>
      <c r="O23" s="20" t="s">
        <v>355</v>
      </c>
      <c r="P23" s="20" t="s">
        <v>509</v>
      </c>
      <c r="Q23" s="13" t="s">
        <v>512</v>
      </c>
      <c r="R23" s="13"/>
      <c r="S23" s="26" t="s">
        <v>516</v>
      </c>
      <c r="T23" s="21"/>
      <c r="U23" s="13">
        <v>63.2</v>
      </c>
      <c r="V23" s="228"/>
      <c r="W23" s="245"/>
      <c r="X23" s="245"/>
      <c r="Y23" s="245"/>
      <c r="Z23" s="245"/>
      <c r="AA23" s="228"/>
      <c r="AB23" s="228"/>
      <c r="AC23" s="235"/>
      <c r="AD23" s="228"/>
      <c r="AE23" s="229"/>
      <c r="AG23" s="228"/>
      <c r="AH23" s="228"/>
    </row>
    <row r="24" spans="13:34" x14ac:dyDescent="0.25">
      <c r="M24" s="30">
        <v>41465</v>
      </c>
      <c r="N24" s="58" t="s">
        <v>506</v>
      </c>
      <c r="O24" s="20" t="s">
        <v>355</v>
      </c>
      <c r="P24" s="20" t="s">
        <v>507</v>
      </c>
      <c r="Q24" s="13" t="s">
        <v>510</v>
      </c>
      <c r="R24" s="13"/>
      <c r="S24" s="26" t="s">
        <v>517</v>
      </c>
      <c r="T24" s="21"/>
      <c r="U24" s="13">
        <v>54.2</v>
      </c>
      <c r="V24" s="228"/>
      <c r="W24" s="245"/>
      <c r="X24" s="245"/>
      <c r="Y24" s="245"/>
      <c r="Z24" s="245"/>
      <c r="AA24" s="228"/>
      <c r="AB24" s="228"/>
      <c r="AC24" s="236"/>
      <c r="AD24" s="228"/>
      <c r="AE24" s="229"/>
      <c r="AG24" s="228"/>
      <c r="AH24" s="228"/>
    </row>
    <row r="25" spans="13:34" x14ac:dyDescent="0.25">
      <c r="M25" s="37">
        <v>41474</v>
      </c>
      <c r="N25" s="59" t="s">
        <v>621</v>
      </c>
      <c r="O25" s="39" t="s">
        <v>355</v>
      </c>
      <c r="P25" s="39" t="s">
        <v>366</v>
      </c>
      <c r="Q25" s="38" t="s">
        <v>367</v>
      </c>
      <c r="R25" s="38"/>
      <c r="S25" s="41" t="s">
        <v>369</v>
      </c>
      <c r="T25" s="40"/>
      <c r="U25" s="38">
        <v>5.5</v>
      </c>
      <c r="V25" s="251">
        <f>SUM(U25:U26)</f>
        <v>11.5</v>
      </c>
      <c r="W25" s="239"/>
      <c r="X25" s="239"/>
      <c r="Y25" s="239"/>
      <c r="Z25" s="239"/>
      <c r="AA25" s="251"/>
      <c r="AB25" s="251"/>
      <c r="AC25" s="240"/>
      <c r="AD25" s="251"/>
      <c r="AE25" s="254">
        <f>+V25-W25-X25-Y25-Z25-AA25-AB25-AD25</f>
        <v>11.5</v>
      </c>
      <c r="AG25" s="251">
        <v>92.5</v>
      </c>
      <c r="AH25" s="251">
        <f>+AE25*AG25</f>
        <v>1063.75</v>
      </c>
    </row>
    <row r="26" spans="13:34" x14ac:dyDescent="0.25">
      <c r="M26" s="37">
        <v>41474</v>
      </c>
      <c r="N26" s="59" t="s">
        <v>621</v>
      </c>
      <c r="O26" s="39" t="s">
        <v>355</v>
      </c>
      <c r="P26" s="39" t="s">
        <v>622</v>
      </c>
      <c r="Q26" s="38" t="s">
        <v>623</v>
      </c>
      <c r="R26" s="38"/>
      <c r="S26" s="41" t="s">
        <v>624</v>
      </c>
      <c r="T26" s="40"/>
      <c r="U26" s="38">
        <v>6</v>
      </c>
      <c r="V26" s="251"/>
      <c r="W26" s="239"/>
      <c r="X26" s="239"/>
      <c r="Y26" s="239"/>
      <c r="Z26" s="239"/>
      <c r="AA26" s="251"/>
      <c r="AB26" s="251"/>
      <c r="AC26" s="241"/>
      <c r="AD26" s="251"/>
      <c r="AE26" s="254"/>
      <c r="AG26" s="251"/>
      <c r="AH26" s="251"/>
    </row>
    <row r="27" spans="13:34" x14ac:dyDescent="0.25">
      <c r="M27" s="60">
        <v>41479</v>
      </c>
      <c r="N27" s="61" t="s">
        <v>653</v>
      </c>
      <c r="O27" s="62" t="s">
        <v>356</v>
      </c>
      <c r="P27" s="64" t="s">
        <v>654</v>
      </c>
      <c r="Q27" s="65" t="s">
        <v>656</v>
      </c>
      <c r="R27" s="65"/>
      <c r="S27" s="66" t="s">
        <v>658</v>
      </c>
      <c r="T27" s="63"/>
      <c r="U27" s="65">
        <v>25.27</v>
      </c>
      <c r="V27" s="252">
        <f>SUM(U27:U33)</f>
        <v>168.39000000000001</v>
      </c>
      <c r="W27" s="252"/>
      <c r="X27" s="252"/>
      <c r="Y27" s="252"/>
      <c r="Z27" s="252"/>
      <c r="AA27" s="252"/>
      <c r="AB27" s="252"/>
      <c r="AC27" s="242"/>
      <c r="AD27" s="252"/>
      <c r="AE27" s="253">
        <f>+V27-W27-X27-Y27-Z27-AA27-AB27-AD27</f>
        <v>168.39000000000001</v>
      </c>
      <c r="AG27" s="252">
        <v>92.5</v>
      </c>
      <c r="AH27" s="252">
        <f>+AE27*AG27</f>
        <v>15576.075000000001</v>
      </c>
    </row>
    <row r="28" spans="13:34" x14ac:dyDescent="0.25">
      <c r="M28" s="60">
        <v>41479</v>
      </c>
      <c r="N28" s="61" t="s">
        <v>653</v>
      </c>
      <c r="O28" s="62" t="s">
        <v>356</v>
      </c>
      <c r="P28" s="64" t="s">
        <v>480</v>
      </c>
      <c r="Q28" s="65" t="s">
        <v>481</v>
      </c>
      <c r="R28" s="65"/>
      <c r="S28" s="66" t="s">
        <v>659</v>
      </c>
      <c r="T28" s="63"/>
      <c r="U28" s="65">
        <v>24.8</v>
      </c>
      <c r="V28" s="252"/>
      <c r="W28" s="252"/>
      <c r="X28" s="252"/>
      <c r="Y28" s="252"/>
      <c r="Z28" s="252"/>
      <c r="AA28" s="252"/>
      <c r="AB28" s="252"/>
      <c r="AC28" s="243"/>
      <c r="AD28" s="252"/>
      <c r="AE28" s="253"/>
      <c r="AG28" s="252"/>
      <c r="AH28" s="252"/>
    </row>
    <row r="29" spans="13:34" x14ac:dyDescent="0.25">
      <c r="M29" s="60">
        <v>41479</v>
      </c>
      <c r="N29" s="61" t="s">
        <v>653</v>
      </c>
      <c r="O29" s="62" t="s">
        <v>356</v>
      </c>
      <c r="P29" s="64" t="s">
        <v>655</v>
      </c>
      <c r="Q29" s="65" t="s">
        <v>657</v>
      </c>
      <c r="R29" s="65"/>
      <c r="S29" s="66" t="s">
        <v>660</v>
      </c>
      <c r="T29" s="63"/>
      <c r="U29" s="65">
        <v>25.2</v>
      </c>
      <c r="V29" s="252"/>
      <c r="W29" s="252"/>
      <c r="X29" s="252"/>
      <c r="Y29" s="252"/>
      <c r="Z29" s="252"/>
      <c r="AA29" s="252"/>
      <c r="AB29" s="252"/>
      <c r="AC29" s="243"/>
      <c r="AD29" s="252"/>
      <c r="AE29" s="253"/>
      <c r="AG29" s="252"/>
      <c r="AH29" s="252"/>
    </row>
    <row r="30" spans="13:34" x14ac:dyDescent="0.25">
      <c r="M30" s="60">
        <v>41477</v>
      </c>
      <c r="N30" s="61" t="s">
        <v>632</v>
      </c>
      <c r="O30" s="64" t="s">
        <v>355</v>
      </c>
      <c r="P30" s="64" t="s">
        <v>633</v>
      </c>
      <c r="Q30" s="65" t="s">
        <v>637</v>
      </c>
      <c r="R30" s="65"/>
      <c r="S30" s="66" t="s">
        <v>641</v>
      </c>
      <c r="T30" s="63"/>
      <c r="U30" s="65">
        <v>80.2</v>
      </c>
      <c r="V30" s="252"/>
      <c r="W30" s="252"/>
      <c r="X30" s="252"/>
      <c r="Y30" s="252"/>
      <c r="Z30" s="252"/>
      <c r="AA30" s="252"/>
      <c r="AB30" s="252"/>
      <c r="AC30" s="243"/>
      <c r="AD30" s="252"/>
      <c r="AE30" s="253"/>
      <c r="AG30" s="252"/>
      <c r="AH30" s="252"/>
    </row>
    <row r="31" spans="13:34" x14ac:dyDescent="0.25">
      <c r="M31" s="60">
        <v>41477</v>
      </c>
      <c r="N31" s="61" t="s">
        <v>632</v>
      </c>
      <c r="O31" s="64" t="s">
        <v>355</v>
      </c>
      <c r="P31" s="64" t="s">
        <v>634</v>
      </c>
      <c r="Q31" s="65" t="s">
        <v>638</v>
      </c>
      <c r="R31" s="65"/>
      <c r="S31" s="66" t="s">
        <v>642</v>
      </c>
      <c r="T31" s="63"/>
      <c r="U31" s="65">
        <v>4.13</v>
      </c>
      <c r="V31" s="252"/>
      <c r="W31" s="252"/>
      <c r="X31" s="252"/>
      <c r="Y31" s="252"/>
      <c r="Z31" s="252"/>
      <c r="AA31" s="252"/>
      <c r="AB31" s="252"/>
      <c r="AC31" s="243"/>
      <c r="AD31" s="252"/>
      <c r="AE31" s="253"/>
      <c r="AG31" s="252"/>
      <c r="AH31" s="252"/>
    </row>
    <row r="32" spans="13:34" x14ac:dyDescent="0.25">
      <c r="M32" s="60">
        <v>41477</v>
      </c>
      <c r="N32" s="61" t="s">
        <v>632</v>
      </c>
      <c r="O32" s="64" t="s">
        <v>355</v>
      </c>
      <c r="P32" s="64" t="s">
        <v>635</v>
      </c>
      <c r="Q32" s="65" t="s">
        <v>639</v>
      </c>
      <c r="R32" s="65"/>
      <c r="S32" s="66" t="s">
        <v>643</v>
      </c>
      <c r="T32" s="63"/>
      <c r="U32" s="65">
        <v>4.18</v>
      </c>
      <c r="V32" s="252"/>
      <c r="W32" s="252"/>
      <c r="X32" s="252"/>
      <c r="Y32" s="252"/>
      <c r="Z32" s="252"/>
      <c r="AA32" s="252"/>
      <c r="AB32" s="252"/>
      <c r="AC32" s="243"/>
      <c r="AD32" s="252"/>
      <c r="AE32" s="253"/>
      <c r="AG32" s="252"/>
      <c r="AH32" s="252"/>
    </row>
    <row r="33" spans="13:34" x14ac:dyDescent="0.25">
      <c r="M33" s="60">
        <v>41477</v>
      </c>
      <c r="N33" s="61" t="s">
        <v>632</v>
      </c>
      <c r="O33" s="64" t="s">
        <v>355</v>
      </c>
      <c r="P33" s="64" t="s">
        <v>636</v>
      </c>
      <c r="Q33" s="65" t="s">
        <v>640</v>
      </c>
      <c r="R33" s="65"/>
      <c r="S33" s="66" t="s">
        <v>644</v>
      </c>
      <c r="T33" s="63"/>
      <c r="U33" s="65">
        <v>4.6100000000000003</v>
      </c>
      <c r="V33" s="252"/>
      <c r="W33" s="252"/>
      <c r="X33" s="252"/>
      <c r="Y33" s="252"/>
      <c r="Z33" s="252"/>
      <c r="AA33" s="252"/>
      <c r="AB33" s="252"/>
      <c r="AC33" s="244"/>
      <c r="AD33" s="252"/>
      <c r="AE33" s="253"/>
      <c r="AG33" s="252"/>
      <c r="AH33" s="252"/>
    </row>
    <row r="34" spans="13:34" x14ac:dyDescent="0.25">
      <c r="M34" s="67">
        <v>41466</v>
      </c>
      <c r="N34" s="68" t="s">
        <v>536</v>
      </c>
      <c r="O34" s="69" t="s">
        <v>355</v>
      </c>
      <c r="P34" s="69" t="s">
        <v>537</v>
      </c>
      <c r="Q34" s="71" t="s">
        <v>539</v>
      </c>
      <c r="R34" s="71"/>
      <c r="S34" s="72" t="s">
        <v>376</v>
      </c>
      <c r="T34" s="70"/>
      <c r="U34" s="71">
        <v>8.73</v>
      </c>
      <c r="V34" s="246">
        <f>SUM(U34:U49)</f>
        <v>100.15</v>
      </c>
      <c r="W34" s="246"/>
      <c r="X34" s="246"/>
      <c r="Y34" s="246"/>
      <c r="Z34" s="246"/>
      <c r="AA34" s="246"/>
      <c r="AB34" s="246"/>
      <c r="AC34" s="247"/>
      <c r="AD34" s="246"/>
      <c r="AE34" s="255">
        <f>+V34-W34-X34-Y34-Z34-AA34-AB34-AD34</f>
        <v>100.15</v>
      </c>
      <c r="AG34" s="246">
        <v>92.5</v>
      </c>
      <c r="AH34" s="246">
        <f>+AE34*AG34</f>
        <v>9263.875</v>
      </c>
    </row>
    <row r="35" spans="13:34" x14ac:dyDescent="0.25">
      <c r="M35" s="67">
        <v>41466</v>
      </c>
      <c r="N35" s="68" t="s">
        <v>536</v>
      </c>
      <c r="O35" s="69" t="s">
        <v>355</v>
      </c>
      <c r="P35" s="69" t="s">
        <v>538</v>
      </c>
      <c r="Q35" s="71" t="s">
        <v>540</v>
      </c>
      <c r="R35" s="71"/>
      <c r="S35" s="72" t="s">
        <v>376</v>
      </c>
      <c r="T35" s="70"/>
      <c r="U35" s="71">
        <v>8.92</v>
      </c>
      <c r="V35" s="246"/>
      <c r="W35" s="246"/>
      <c r="X35" s="246"/>
      <c r="Y35" s="246"/>
      <c r="Z35" s="246"/>
      <c r="AA35" s="246"/>
      <c r="AB35" s="246"/>
      <c r="AC35" s="248"/>
      <c r="AD35" s="246"/>
      <c r="AE35" s="255"/>
      <c r="AG35" s="246"/>
      <c r="AH35" s="246"/>
    </row>
    <row r="36" spans="13:34" x14ac:dyDescent="0.25">
      <c r="M36" s="67">
        <v>41466</v>
      </c>
      <c r="N36" s="68" t="s">
        <v>541</v>
      </c>
      <c r="O36" s="69" t="s">
        <v>355</v>
      </c>
      <c r="P36" s="69" t="s">
        <v>464</v>
      </c>
      <c r="Q36" s="71" t="s">
        <v>468</v>
      </c>
      <c r="R36" s="71"/>
      <c r="S36" s="72" t="s">
        <v>558</v>
      </c>
      <c r="T36" s="70"/>
      <c r="U36" s="71">
        <v>5.0999999999999996</v>
      </c>
      <c r="V36" s="246"/>
      <c r="W36" s="246"/>
      <c r="X36" s="246"/>
      <c r="Y36" s="246"/>
      <c r="Z36" s="246"/>
      <c r="AA36" s="246"/>
      <c r="AB36" s="246"/>
      <c r="AC36" s="248"/>
      <c r="AD36" s="246"/>
      <c r="AE36" s="255"/>
      <c r="AG36" s="246"/>
      <c r="AH36" s="246"/>
    </row>
    <row r="37" spans="13:34" ht="409.6" x14ac:dyDescent="0.25">
      <c r="M37" s="67">
        <v>41466</v>
      </c>
      <c r="N37" s="68" t="s">
        <v>541</v>
      </c>
      <c r="O37" s="69" t="s">
        <v>355</v>
      </c>
      <c r="P37" s="69" t="s">
        <v>569</v>
      </c>
      <c r="Q37" s="71" t="s">
        <v>570</v>
      </c>
      <c r="R37" s="71"/>
      <c r="S37" s="72" t="s">
        <v>559</v>
      </c>
      <c r="T37" s="70"/>
      <c r="U37" s="71">
        <v>6.5</v>
      </c>
      <c r="V37" s="246"/>
      <c r="W37" s="246"/>
      <c r="X37" s="246"/>
      <c r="Y37" s="246"/>
      <c r="Z37" s="246"/>
      <c r="AA37" s="246"/>
      <c r="AB37" s="246"/>
      <c r="AC37" s="248"/>
      <c r="AD37" s="246"/>
      <c r="AE37" s="255"/>
      <c r="AG37" s="246"/>
      <c r="AH37" s="246"/>
    </row>
    <row r="38" spans="13:34" ht="409.6" x14ac:dyDescent="0.25">
      <c r="M38" s="67">
        <v>41466</v>
      </c>
      <c r="N38" s="68" t="s">
        <v>541</v>
      </c>
      <c r="O38" s="69" t="s">
        <v>355</v>
      </c>
      <c r="P38" s="69" t="s">
        <v>542</v>
      </c>
      <c r="Q38" s="71" t="s">
        <v>550</v>
      </c>
      <c r="R38" s="71"/>
      <c r="S38" s="72" t="s">
        <v>560</v>
      </c>
      <c r="T38" s="70"/>
      <c r="U38" s="71">
        <v>9.18</v>
      </c>
      <c r="V38" s="246"/>
      <c r="W38" s="246"/>
      <c r="X38" s="246"/>
      <c r="Y38" s="246"/>
      <c r="Z38" s="246"/>
      <c r="AA38" s="246"/>
      <c r="AB38" s="246"/>
      <c r="AC38" s="248"/>
      <c r="AD38" s="246"/>
      <c r="AE38" s="255"/>
      <c r="AG38" s="246"/>
      <c r="AH38" s="246"/>
    </row>
    <row r="39" spans="13:34" ht="409.6" x14ac:dyDescent="0.25">
      <c r="M39" s="67">
        <v>41466</v>
      </c>
      <c r="N39" s="68" t="s">
        <v>541</v>
      </c>
      <c r="O39" s="69" t="s">
        <v>355</v>
      </c>
      <c r="P39" s="69" t="s">
        <v>543</v>
      </c>
      <c r="Q39" s="71" t="s">
        <v>551</v>
      </c>
      <c r="R39" s="71"/>
      <c r="S39" s="72" t="s">
        <v>561</v>
      </c>
      <c r="T39" s="70"/>
      <c r="U39" s="71">
        <v>6.6</v>
      </c>
      <c r="V39" s="246"/>
      <c r="W39" s="246"/>
      <c r="X39" s="246"/>
      <c r="Y39" s="246"/>
      <c r="Z39" s="246"/>
      <c r="AA39" s="246"/>
      <c r="AB39" s="246"/>
      <c r="AC39" s="248"/>
      <c r="AD39" s="246"/>
      <c r="AE39" s="255"/>
      <c r="AG39" s="246"/>
      <c r="AH39" s="246"/>
    </row>
    <row r="40" spans="13:34" ht="409.6" x14ac:dyDescent="0.25">
      <c r="M40" s="67">
        <v>41466</v>
      </c>
      <c r="N40" s="68" t="s">
        <v>541</v>
      </c>
      <c r="O40" s="69" t="s">
        <v>355</v>
      </c>
      <c r="P40" s="69" t="s">
        <v>554</v>
      </c>
      <c r="Q40" s="71" t="s">
        <v>552</v>
      </c>
      <c r="R40" s="71"/>
      <c r="S40" s="72" t="s">
        <v>562</v>
      </c>
      <c r="T40" s="70"/>
      <c r="U40" s="71">
        <v>6.8</v>
      </c>
      <c r="V40" s="246"/>
      <c r="W40" s="246"/>
      <c r="X40" s="246"/>
      <c r="Y40" s="246"/>
      <c r="Z40" s="246"/>
      <c r="AA40" s="246"/>
      <c r="AB40" s="246"/>
      <c r="AC40" s="248"/>
      <c r="AD40" s="246"/>
      <c r="AE40" s="255"/>
      <c r="AG40" s="246"/>
      <c r="AH40" s="246"/>
    </row>
    <row r="41" spans="13:34" ht="409.6" x14ac:dyDescent="0.25">
      <c r="M41" s="67">
        <v>41466</v>
      </c>
      <c r="N41" s="68" t="s">
        <v>541</v>
      </c>
      <c r="O41" s="69" t="s">
        <v>355</v>
      </c>
      <c r="P41" s="69" t="s">
        <v>545</v>
      </c>
      <c r="Q41" s="71" t="s">
        <v>544</v>
      </c>
      <c r="R41" s="71"/>
      <c r="S41" s="72" t="s">
        <v>563</v>
      </c>
      <c r="T41" s="70"/>
      <c r="U41" s="71">
        <v>6.5</v>
      </c>
      <c r="V41" s="246"/>
      <c r="W41" s="246"/>
      <c r="X41" s="246"/>
      <c r="Y41" s="246"/>
      <c r="Z41" s="246"/>
      <c r="AA41" s="246"/>
      <c r="AB41" s="246"/>
      <c r="AC41" s="248"/>
      <c r="AD41" s="246"/>
      <c r="AE41" s="255"/>
      <c r="AG41" s="246"/>
      <c r="AH41" s="246"/>
    </row>
    <row r="42" spans="13:34" ht="409.6" x14ac:dyDescent="0.25">
      <c r="M42" s="67">
        <v>41466</v>
      </c>
      <c r="N42" s="68" t="s">
        <v>541</v>
      </c>
      <c r="O42" s="69" t="s">
        <v>355</v>
      </c>
      <c r="P42" s="69" t="s">
        <v>546</v>
      </c>
      <c r="Q42" s="71" t="s">
        <v>553</v>
      </c>
      <c r="R42" s="71"/>
      <c r="S42" s="72" t="s">
        <v>564</v>
      </c>
      <c r="T42" s="70"/>
      <c r="U42" s="71">
        <v>5.95</v>
      </c>
      <c r="V42" s="246"/>
      <c r="W42" s="246"/>
      <c r="X42" s="246"/>
      <c r="Y42" s="246"/>
      <c r="Z42" s="246"/>
      <c r="AA42" s="246"/>
      <c r="AB42" s="246"/>
      <c r="AC42" s="248"/>
      <c r="AD42" s="246"/>
      <c r="AE42" s="255"/>
      <c r="AG42" s="246"/>
      <c r="AH42" s="246"/>
    </row>
    <row r="43" spans="13:34" ht="409.6" x14ac:dyDescent="0.25">
      <c r="M43" s="67">
        <v>41466</v>
      </c>
      <c r="N43" s="68" t="s">
        <v>541</v>
      </c>
      <c r="O43" s="69" t="s">
        <v>355</v>
      </c>
      <c r="P43" s="69" t="s">
        <v>379</v>
      </c>
      <c r="Q43" s="71" t="s">
        <v>380</v>
      </c>
      <c r="R43" s="71"/>
      <c r="S43" s="72" t="s">
        <v>381</v>
      </c>
      <c r="T43" s="70"/>
      <c r="U43" s="71">
        <v>6.29</v>
      </c>
      <c r="V43" s="246"/>
      <c r="W43" s="246"/>
      <c r="X43" s="246"/>
      <c r="Y43" s="246"/>
      <c r="Z43" s="246"/>
      <c r="AA43" s="246"/>
      <c r="AB43" s="246"/>
      <c r="AC43" s="248"/>
      <c r="AD43" s="246"/>
      <c r="AE43" s="255"/>
      <c r="AG43" s="246"/>
      <c r="AH43" s="246"/>
    </row>
    <row r="44" spans="13:34" ht="409.6" x14ac:dyDescent="0.25">
      <c r="M44" s="67">
        <v>41466</v>
      </c>
      <c r="N44" s="68" t="s">
        <v>541</v>
      </c>
      <c r="O44" s="69" t="s">
        <v>355</v>
      </c>
      <c r="P44" s="69" t="s">
        <v>547</v>
      </c>
      <c r="Q44" s="71" t="s">
        <v>555</v>
      </c>
      <c r="R44" s="71"/>
      <c r="S44" s="72" t="s">
        <v>565</v>
      </c>
      <c r="T44" s="70"/>
      <c r="U44" s="71">
        <v>5.17</v>
      </c>
      <c r="V44" s="246"/>
      <c r="W44" s="246"/>
      <c r="X44" s="246"/>
      <c r="Y44" s="246"/>
      <c r="Z44" s="246"/>
      <c r="AA44" s="246"/>
      <c r="AB44" s="246"/>
      <c r="AC44" s="248"/>
      <c r="AD44" s="246"/>
      <c r="AE44" s="255"/>
      <c r="AG44" s="246"/>
      <c r="AH44" s="246"/>
    </row>
    <row r="45" spans="13:34" ht="409.6" x14ac:dyDescent="0.25">
      <c r="M45" s="67">
        <v>41466</v>
      </c>
      <c r="N45" s="68" t="s">
        <v>541</v>
      </c>
      <c r="O45" s="69" t="s">
        <v>355</v>
      </c>
      <c r="P45" s="69" t="s">
        <v>548</v>
      </c>
      <c r="Q45" s="71" t="s">
        <v>556</v>
      </c>
      <c r="R45" s="71"/>
      <c r="S45" s="72" t="s">
        <v>566</v>
      </c>
      <c r="T45" s="70"/>
      <c r="U45" s="71">
        <v>3.6</v>
      </c>
      <c r="V45" s="246"/>
      <c r="W45" s="246"/>
      <c r="X45" s="246"/>
      <c r="Y45" s="246"/>
      <c r="Z45" s="246"/>
      <c r="AA45" s="246"/>
      <c r="AB45" s="246"/>
      <c r="AC45" s="248"/>
      <c r="AD45" s="246"/>
      <c r="AE45" s="255"/>
      <c r="AG45" s="246"/>
      <c r="AH45" s="246"/>
    </row>
    <row r="46" spans="13:34" ht="409.6" x14ac:dyDescent="0.25">
      <c r="M46" s="67">
        <v>41466</v>
      </c>
      <c r="N46" s="68" t="s">
        <v>541</v>
      </c>
      <c r="O46" s="69" t="s">
        <v>355</v>
      </c>
      <c r="P46" s="69" t="s">
        <v>549</v>
      </c>
      <c r="Q46" s="71" t="s">
        <v>557</v>
      </c>
      <c r="R46" s="71"/>
      <c r="S46" s="72" t="s">
        <v>567</v>
      </c>
      <c r="T46" s="70"/>
      <c r="U46" s="71">
        <v>5.22</v>
      </c>
      <c r="V46" s="246"/>
      <c r="W46" s="246"/>
      <c r="X46" s="246"/>
      <c r="Y46" s="246"/>
      <c r="Z46" s="246"/>
      <c r="AA46" s="246"/>
      <c r="AB46" s="246"/>
      <c r="AC46" s="248"/>
      <c r="AD46" s="246"/>
      <c r="AE46" s="255"/>
      <c r="AG46" s="246"/>
      <c r="AH46" s="246"/>
    </row>
    <row r="47" spans="13:34" ht="409.6" x14ac:dyDescent="0.25">
      <c r="M47" s="67">
        <v>41466</v>
      </c>
      <c r="N47" s="68" t="s">
        <v>541</v>
      </c>
      <c r="O47" s="69" t="s">
        <v>355</v>
      </c>
      <c r="P47" s="69" t="s">
        <v>491</v>
      </c>
      <c r="Q47" s="71" t="s">
        <v>492</v>
      </c>
      <c r="R47" s="71"/>
      <c r="S47" s="72" t="s">
        <v>568</v>
      </c>
      <c r="T47" s="70"/>
      <c r="U47" s="71">
        <v>5.62</v>
      </c>
      <c r="V47" s="246"/>
      <c r="W47" s="246"/>
      <c r="X47" s="246"/>
      <c r="Y47" s="246"/>
      <c r="Z47" s="246"/>
      <c r="AA47" s="246"/>
      <c r="AB47" s="246"/>
      <c r="AC47" s="248"/>
      <c r="AD47" s="246"/>
      <c r="AE47" s="255"/>
      <c r="AG47" s="246"/>
      <c r="AH47" s="246"/>
    </row>
    <row r="48" spans="13:34" ht="409.6" x14ac:dyDescent="0.25">
      <c r="M48" s="67">
        <v>41466</v>
      </c>
      <c r="N48" s="68" t="s">
        <v>541</v>
      </c>
      <c r="O48" s="69" t="s">
        <v>355</v>
      </c>
      <c r="P48" s="69" t="s">
        <v>479</v>
      </c>
      <c r="Q48" s="71" t="s">
        <v>482</v>
      </c>
      <c r="R48" s="71"/>
      <c r="S48" s="72" t="s">
        <v>483</v>
      </c>
      <c r="T48" s="70"/>
      <c r="U48" s="71">
        <v>6.17</v>
      </c>
      <c r="V48" s="246"/>
      <c r="W48" s="246"/>
      <c r="X48" s="246"/>
      <c r="Y48" s="246"/>
      <c r="Z48" s="246"/>
      <c r="AA48" s="246"/>
      <c r="AB48" s="246"/>
      <c r="AC48" s="248"/>
      <c r="AD48" s="246"/>
      <c r="AE48" s="255"/>
      <c r="AG48" s="246"/>
      <c r="AH48" s="246"/>
    </row>
    <row r="49" spans="13:34" ht="15.6" customHeight="1" x14ac:dyDescent="0.25">
      <c r="M49" s="67">
        <v>41472</v>
      </c>
      <c r="N49" s="68" t="s">
        <v>618</v>
      </c>
      <c r="O49" s="69" t="s">
        <v>355</v>
      </c>
      <c r="P49" s="69" t="s">
        <v>619</v>
      </c>
      <c r="Q49" s="71" t="s">
        <v>368</v>
      </c>
      <c r="R49" s="71"/>
      <c r="S49" s="72" t="s">
        <v>620</v>
      </c>
      <c r="T49" s="70"/>
      <c r="U49" s="71">
        <v>3.8</v>
      </c>
      <c r="V49" s="246"/>
      <c r="W49" s="246"/>
      <c r="X49" s="246"/>
      <c r="Y49" s="246"/>
      <c r="Z49" s="246"/>
      <c r="AA49" s="246"/>
      <c r="AB49" s="246"/>
      <c r="AC49" s="249"/>
      <c r="AD49" s="246"/>
      <c r="AE49" s="255"/>
      <c r="AG49" s="246"/>
      <c r="AH49" s="246"/>
    </row>
    <row r="50" spans="13:34" ht="409.6" x14ac:dyDescent="0.25">
      <c r="M50" s="37">
        <v>41477</v>
      </c>
      <c r="N50" s="59" t="s">
        <v>625</v>
      </c>
      <c r="O50" s="39" t="s">
        <v>355</v>
      </c>
      <c r="P50" s="39" t="s">
        <v>626</v>
      </c>
      <c r="Q50" s="38" t="s">
        <v>627</v>
      </c>
      <c r="R50" s="38"/>
      <c r="S50" s="41" t="s">
        <v>629</v>
      </c>
      <c r="T50" s="40"/>
      <c r="U50" s="38">
        <v>58.8</v>
      </c>
      <c r="V50" s="251">
        <f>SUM(U50:U52)</f>
        <v>86.399999999999991</v>
      </c>
      <c r="W50" s="251"/>
      <c r="X50" s="251"/>
      <c r="Y50" s="251"/>
      <c r="Z50" s="251"/>
      <c r="AA50" s="251"/>
      <c r="AB50" s="251"/>
      <c r="AC50" s="240"/>
      <c r="AD50" s="251"/>
      <c r="AE50" s="254">
        <f>+V50-W50-X50-Y50-Z50-AA50-AB50-AD50</f>
        <v>86.399999999999991</v>
      </c>
      <c r="AG50" s="251">
        <v>92.5</v>
      </c>
      <c r="AH50" s="251">
        <f>+AE50*AG50</f>
        <v>7991.9999999999991</v>
      </c>
    </row>
    <row r="51" spans="13:34" ht="409.6" x14ac:dyDescent="0.25">
      <c r="M51" s="37">
        <v>41477</v>
      </c>
      <c r="N51" s="59" t="s">
        <v>625</v>
      </c>
      <c r="O51" s="39" t="s">
        <v>355</v>
      </c>
      <c r="P51" s="39" t="s">
        <v>626</v>
      </c>
      <c r="Q51" s="38" t="s">
        <v>627</v>
      </c>
      <c r="R51" s="38"/>
      <c r="S51" s="41" t="s">
        <v>630</v>
      </c>
      <c r="T51" s="40"/>
      <c r="U51" s="38">
        <v>18.399999999999999</v>
      </c>
      <c r="V51" s="251"/>
      <c r="W51" s="251"/>
      <c r="X51" s="251"/>
      <c r="Y51" s="251"/>
      <c r="Z51" s="251"/>
      <c r="AA51" s="251"/>
      <c r="AB51" s="251"/>
      <c r="AC51" s="250"/>
      <c r="AD51" s="251"/>
      <c r="AE51" s="254"/>
      <c r="AG51" s="251"/>
      <c r="AH51" s="251"/>
    </row>
    <row r="52" spans="13:34" ht="409.6" x14ac:dyDescent="0.25">
      <c r="M52" s="37">
        <v>41477</v>
      </c>
      <c r="N52" s="59" t="s">
        <v>625</v>
      </c>
      <c r="O52" s="39" t="s">
        <v>355</v>
      </c>
      <c r="P52" s="39" t="s">
        <v>626</v>
      </c>
      <c r="Q52" s="38" t="s">
        <v>628</v>
      </c>
      <c r="R52" s="38"/>
      <c r="S52" s="41" t="s">
        <v>631</v>
      </c>
      <c r="T52" s="40"/>
      <c r="U52" s="38">
        <v>9.1999999999999993</v>
      </c>
      <c r="V52" s="251"/>
      <c r="W52" s="251"/>
      <c r="X52" s="251"/>
      <c r="Y52" s="251"/>
      <c r="Z52" s="251"/>
      <c r="AA52" s="251"/>
      <c r="AB52" s="251"/>
      <c r="AC52" s="241"/>
      <c r="AD52" s="251"/>
      <c r="AE52" s="254"/>
      <c r="AG52" s="251"/>
      <c r="AH52" s="251"/>
    </row>
    <row r="53" spans="13:34" ht="409.6" x14ac:dyDescent="0.25">
      <c r="M53" s="60">
        <v>41467</v>
      </c>
      <c r="N53" s="61" t="s">
        <v>578</v>
      </c>
      <c r="O53" s="62" t="s">
        <v>579</v>
      </c>
      <c r="P53" s="64" t="s">
        <v>580</v>
      </c>
      <c r="Q53" s="65" t="s">
        <v>591</v>
      </c>
      <c r="R53" s="65"/>
      <c r="S53" s="66" t="s">
        <v>376</v>
      </c>
      <c r="T53" s="63"/>
      <c r="U53" s="65">
        <v>0.3</v>
      </c>
      <c r="V53" s="252">
        <f>SUM(U53:U65)</f>
        <v>8.09</v>
      </c>
      <c r="W53" s="252"/>
      <c r="X53" s="252"/>
      <c r="Y53" s="252"/>
      <c r="Z53" s="252"/>
      <c r="AA53" s="252"/>
      <c r="AB53" s="252"/>
      <c r="AC53" s="242"/>
      <c r="AD53" s="252">
        <v>2.66</v>
      </c>
      <c r="AE53" s="253">
        <f>+V53-W53-X53-Y53-Z53-AA53-AB53-AD53</f>
        <v>5.43</v>
      </c>
      <c r="AG53" s="252">
        <v>92.5</v>
      </c>
      <c r="AH53" s="252">
        <f>+AE53*AG53</f>
        <v>502.27499999999998</v>
      </c>
    </row>
    <row r="54" spans="13:34" ht="409.6" x14ac:dyDescent="0.25">
      <c r="M54" s="60">
        <v>41467</v>
      </c>
      <c r="N54" s="61" t="s">
        <v>578</v>
      </c>
      <c r="O54" s="62" t="s">
        <v>579</v>
      </c>
      <c r="P54" s="64" t="s">
        <v>580</v>
      </c>
      <c r="Q54" s="65" t="s">
        <v>591</v>
      </c>
      <c r="R54" s="65"/>
      <c r="S54" s="66" t="s">
        <v>602</v>
      </c>
      <c r="T54" s="63"/>
      <c r="U54" s="65">
        <v>1.02</v>
      </c>
      <c r="V54" s="252"/>
      <c r="W54" s="252"/>
      <c r="X54" s="252"/>
      <c r="Y54" s="252"/>
      <c r="Z54" s="252"/>
      <c r="AA54" s="252"/>
      <c r="AB54" s="252"/>
      <c r="AC54" s="243"/>
      <c r="AD54" s="252"/>
      <c r="AE54" s="253"/>
      <c r="AG54" s="252"/>
      <c r="AH54" s="252"/>
    </row>
    <row r="55" spans="13:34" ht="409.6" x14ac:dyDescent="0.25">
      <c r="M55" s="60">
        <v>41467</v>
      </c>
      <c r="N55" s="61" t="s">
        <v>578</v>
      </c>
      <c r="O55" s="62" t="s">
        <v>579</v>
      </c>
      <c r="P55" s="64" t="s">
        <v>580</v>
      </c>
      <c r="Q55" s="65" t="s">
        <v>591</v>
      </c>
      <c r="R55" s="65"/>
      <c r="S55" s="66" t="s">
        <v>603</v>
      </c>
      <c r="T55" s="63"/>
      <c r="U55" s="65">
        <v>0.76</v>
      </c>
      <c r="V55" s="252"/>
      <c r="W55" s="252"/>
      <c r="X55" s="252"/>
      <c r="Y55" s="252"/>
      <c r="Z55" s="252"/>
      <c r="AA55" s="252"/>
      <c r="AB55" s="252"/>
      <c r="AC55" s="243"/>
      <c r="AD55" s="252"/>
      <c r="AE55" s="253"/>
      <c r="AG55" s="252"/>
      <c r="AH55" s="252"/>
    </row>
    <row r="56" spans="13:34" ht="409.6" x14ac:dyDescent="0.25">
      <c r="M56" s="60">
        <v>41467</v>
      </c>
      <c r="N56" s="61" t="s">
        <v>578</v>
      </c>
      <c r="O56" s="62" t="s">
        <v>579</v>
      </c>
      <c r="P56" s="64" t="s">
        <v>581</v>
      </c>
      <c r="Q56" s="65" t="s">
        <v>592</v>
      </c>
      <c r="R56" s="65"/>
      <c r="S56" s="66" t="s">
        <v>376</v>
      </c>
      <c r="T56" s="63"/>
      <c r="U56" s="65">
        <v>0.97</v>
      </c>
      <c r="V56" s="252"/>
      <c r="W56" s="252"/>
      <c r="X56" s="252"/>
      <c r="Y56" s="252"/>
      <c r="Z56" s="252"/>
      <c r="AA56" s="252"/>
      <c r="AB56" s="252"/>
      <c r="AC56" s="243"/>
      <c r="AD56" s="252"/>
      <c r="AE56" s="253"/>
      <c r="AG56" s="252"/>
      <c r="AH56" s="252"/>
    </row>
    <row r="57" spans="13:34" ht="409.6" x14ac:dyDescent="0.25">
      <c r="M57" s="60">
        <v>41467</v>
      </c>
      <c r="N57" s="61" t="s">
        <v>578</v>
      </c>
      <c r="O57" s="62" t="s">
        <v>579</v>
      </c>
      <c r="P57" s="64" t="s">
        <v>582</v>
      </c>
      <c r="Q57" s="65" t="s">
        <v>593</v>
      </c>
      <c r="R57" s="65"/>
      <c r="S57" s="66" t="s">
        <v>604</v>
      </c>
      <c r="T57" s="63"/>
      <c r="U57" s="65">
        <v>0.44</v>
      </c>
      <c r="V57" s="252"/>
      <c r="W57" s="252"/>
      <c r="X57" s="252"/>
      <c r="Y57" s="252"/>
      <c r="Z57" s="252"/>
      <c r="AA57" s="252"/>
      <c r="AB57" s="252"/>
      <c r="AC57" s="243"/>
      <c r="AD57" s="252"/>
      <c r="AE57" s="253"/>
      <c r="AG57" s="252"/>
      <c r="AH57" s="252"/>
    </row>
    <row r="58" spans="13:34" ht="409.6" x14ac:dyDescent="0.25">
      <c r="M58" s="60">
        <v>41467</v>
      </c>
      <c r="N58" s="61" t="s">
        <v>578</v>
      </c>
      <c r="O58" s="62" t="s">
        <v>579</v>
      </c>
      <c r="P58" s="64" t="s">
        <v>583</v>
      </c>
      <c r="Q58" s="65" t="s">
        <v>594</v>
      </c>
      <c r="R58" s="65"/>
      <c r="S58" s="66" t="s">
        <v>605</v>
      </c>
      <c r="T58" s="63"/>
      <c r="U58" s="65">
        <v>0.47</v>
      </c>
      <c r="V58" s="252"/>
      <c r="W58" s="252"/>
      <c r="X58" s="252"/>
      <c r="Y58" s="252"/>
      <c r="Z58" s="252"/>
      <c r="AA58" s="252"/>
      <c r="AB58" s="252"/>
      <c r="AC58" s="243"/>
      <c r="AD58" s="252"/>
      <c r="AE58" s="253"/>
      <c r="AG58" s="252"/>
      <c r="AH58" s="252"/>
    </row>
    <row r="59" spans="13:34" ht="409.6" x14ac:dyDescent="0.25">
      <c r="M59" s="60">
        <v>41467</v>
      </c>
      <c r="N59" s="61" t="s">
        <v>578</v>
      </c>
      <c r="O59" s="62" t="s">
        <v>579</v>
      </c>
      <c r="P59" s="64" t="s">
        <v>584</v>
      </c>
      <c r="Q59" s="65" t="s">
        <v>595</v>
      </c>
      <c r="R59" s="65"/>
      <c r="S59" s="66" t="s">
        <v>376</v>
      </c>
      <c r="T59" s="63"/>
      <c r="U59" s="65">
        <v>0.4</v>
      </c>
      <c r="V59" s="252"/>
      <c r="W59" s="252"/>
      <c r="X59" s="252"/>
      <c r="Y59" s="252"/>
      <c r="Z59" s="252"/>
      <c r="AA59" s="252"/>
      <c r="AB59" s="252"/>
      <c r="AC59" s="243"/>
      <c r="AD59" s="252"/>
      <c r="AE59" s="253"/>
      <c r="AG59" s="252"/>
      <c r="AH59" s="252"/>
    </row>
    <row r="60" spans="13:34" ht="409.6" x14ac:dyDescent="0.25">
      <c r="M60" s="60">
        <v>41467</v>
      </c>
      <c r="N60" s="61" t="s">
        <v>578</v>
      </c>
      <c r="O60" s="62" t="s">
        <v>579</v>
      </c>
      <c r="P60" s="64" t="s">
        <v>585</v>
      </c>
      <c r="Q60" s="65" t="s">
        <v>596</v>
      </c>
      <c r="R60" s="65"/>
      <c r="S60" s="66" t="s">
        <v>606</v>
      </c>
      <c r="T60" s="63"/>
      <c r="U60" s="65">
        <v>0.13</v>
      </c>
      <c r="V60" s="252"/>
      <c r="W60" s="252"/>
      <c r="X60" s="252"/>
      <c r="Y60" s="252"/>
      <c r="Z60" s="252"/>
      <c r="AA60" s="252"/>
      <c r="AB60" s="252"/>
      <c r="AC60" s="243"/>
      <c r="AD60" s="252"/>
      <c r="AE60" s="253"/>
      <c r="AG60" s="252"/>
      <c r="AH60" s="252"/>
    </row>
    <row r="61" spans="13:34" ht="409.6" x14ac:dyDescent="0.25">
      <c r="M61" s="60">
        <v>41467</v>
      </c>
      <c r="N61" s="61" t="s">
        <v>578</v>
      </c>
      <c r="O61" s="62" t="s">
        <v>579</v>
      </c>
      <c r="P61" s="64" t="s">
        <v>586</v>
      </c>
      <c r="Q61" s="65" t="s">
        <v>597</v>
      </c>
      <c r="R61" s="65"/>
      <c r="S61" s="66" t="s">
        <v>376</v>
      </c>
      <c r="T61" s="63"/>
      <c r="U61" s="65">
        <v>0.55000000000000004</v>
      </c>
      <c r="V61" s="252"/>
      <c r="W61" s="252"/>
      <c r="X61" s="252"/>
      <c r="Y61" s="252"/>
      <c r="Z61" s="252"/>
      <c r="AA61" s="252"/>
      <c r="AB61" s="252"/>
      <c r="AC61" s="243"/>
      <c r="AD61" s="252"/>
      <c r="AE61" s="253"/>
      <c r="AG61" s="252"/>
      <c r="AH61" s="252"/>
    </row>
    <row r="62" spans="13:34" ht="409.6" x14ac:dyDescent="0.25">
      <c r="M62" s="60">
        <v>41467</v>
      </c>
      <c r="N62" s="61" t="s">
        <v>578</v>
      </c>
      <c r="O62" s="62" t="s">
        <v>579</v>
      </c>
      <c r="P62" s="64" t="s">
        <v>587</v>
      </c>
      <c r="Q62" s="65" t="s">
        <v>598</v>
      </c>
      <c r="R62" s="65"/>
      <c r="S62" s="66" t="s">
        <v>607</v>
      </c>
      <c r="T62" s="63"/>
      <c r="U62" s="65">
        <v>1.06</v>
      </c>
      <c r="V62" s="252"/>
      <c r="W62" s="252"/>
      <c r="X62" s="252"/>
      <c r="Y62" s="252"/>
      <c r="Z62" s="252"/>
      <c r="AA62" s="252"/>
      <c r="AB62" s="252"/>
      <c r="AC62" s="243"/>
      <c r="AD62" s="252"/>
      <c r="AE62" s="253"/>
      <c r="AG62" s="252"/>
      <c r="AH62" s="252"/>
    </row>
    <row r="63" spans="13:34" ht="409.6" x14ac:dyDescent="0.25">
      <c r="M63" s="60">
        <v>41467</v>
      </c>
      <c r="N63" s="61" t="s">
        <v>578</v>
      </c>
      <c r="O63" s="62" t="s">
        <v>579</v>
      </c>
      <c r="P63" s="64" t="s">
        <v>588</v>
      </c>
      <c r="Q63" s="65" t="s">
        <v>599</v>
      </c>
      <c r="R63" s="65"/>
      <c r="S63" s="66" t="s">
        <v>376</v>
      </c>
      <c r="T63" s="63"/>
      <c r="U63" s="65">
        <v>0.92</v>
      </c>
      <c r="V63" s="252"/>
      <c r="W63" s="252"/>
      <c r="X63" s="252"/>
      <c r="Y63" s="252"/>
      <c r="Z63" s="252"/>
      <c r="AA63" s="252"/>
      <c r="AB63" s="252"/>
      <c r="AC63" s="243"/>
      <c r="AD63" s="252"/>
      <c r="AE63" s="253"/>
      <c r="AG63" s="252"/>
      <c r="AH63" s="252"/>
    </row>
    <row r="64" spans="13:34" ht="409.6" x14ac:dyDescent="0.25">
      <c r="M64" s="60">
        <v>41467</v>
      </c>
      <c r="N64" s="61" t="s">
        <v>578</v>
      </c>
      <c r="O64" s="62" t="s">
        <v>579</v>
      </c>
      <c r="P64" s="64" t="s">
        <v>589</v>
      </c>
      <c r="Q64" s="65" t="s">
        <v>600</v>
      </c>
      <c r="R64" s="65"/>
      <c r="S64" s="66" t="s">
        <v>376</v>
      </c>
      <c r="T64" s="63"/>
      <c r="U64" s="65">
        <v>0.9</v>
      </c>
      <c r="V64" s="252"/>
      <c r="W64" s="252"/>
      <c r="X64" s="252"/>
      <c r="Y64" s="252"/>
      <c r="Z64" s="252"/>
      <c r="AA64" s="252"/>
      <c r="AB64" s="252"/>
      <c r="AC64" s="243"/>
      <c r="AD64" s="252"/>
      <c r="AE64" s="253"/>
      <c r="AG64" s="252"/>
      <c r="AH64" s="252"/>
    </row>
    <row r="65" spans="13:34" ht="409.6" x14ac:dyDescent="0.25">
      <c r="M65" s="60">
        <v>41467</v>
      </c>
      <c r="N65" s="61" t="s">
        <v>578</v>
      </c>
      <c r="O65" s="62" t="s">
        <v>579</v>
      </c>
      <c r="P65" s="64" t="s">
        <v>590</v>
      </c>
      <c r="Q65" s="65" t="s">
        <v>601</v>
      </c>
      <c r="R65" s="65"/>
      <c r="S65" s="66" t="s">
        <v>608</v>
      </c>
      <c r="T65" s="63"/>
      <c r="U65" s="65">
        <v>0.17</v>
      </c>
      <c r="V65" s="252"/>
      <c r="W65" s="252"/>
      <c r="X65" s="252"/>
      <c r="Y65" s="252"/>
      <c r="Z65" s="252"/>
      <c r="AA65" s="252"/>
      <c r="AB65" s="252"/>
      <c r="AC65" s="244"/>
      <c r="AD65" s="252"/>
      <c r="AE65" s="253"/>
      <c r="AG65" s="252"/>
      <c r="AH65" s="252"/>
    </row>
    <row r="66" spans="13:34" ht="409.6" x14ac:dyDescent="0.25">
      <c r="M66" s="30">
        <v>41478</v>
      </c>
      <c r="N66" s="58" t="s">
        <v>645</v>
      </c>
      <c r="O66" s="20" t="s">
        <v>371</v>
      </c>
      <c r="P66" s="20" t="s">
        <v>646</v>
      </c>
      <c r="Q66" s="13" t="s">
        <v>647</v>
      </c>
      <c r="R66" s="13"/>
      <c r="S66" s="26" t="s">
        <v>649</v>
      </c>
      <c r="T66" s="21"/>
      <c r="U66" s="13">
        <v>38.200000000000003</v>
      </c>
      <c r="V66" s="228">
        <f>SUM(U66:U69)</f>
        <v>150.69999999999999</v>
      </c>
      <c r="W66" s="228"/>
      <c r="X66" s="228"/>
      <c r="Y66" s="228"/>
      <c r="Z66" s="228"/>
      <c r="AA66" s="228"/>
      <c r="AB66" s="228"/>
      <c r="AC66" s="234"/>
      <c r="AD66" s="228"/>
      <c r="AE66" s="229">
        <f>+V66-W66-X66-Y66-Z66-AA66-AB66-AD66</f>
        <v>150.69999999999999</v>
      </c>
      <c r="AG66" s="228">
        <v>92.5</v>
      </c>
      <c r="AH66" s="228">
        <f>+AE66*AG66</f>
        <v>13939.749999999998</v>
      </c>
    </row>
    <row r="67" spans="13:34" ht="409.6" x14ac:dyDescent="0.25">
      <c r="M67" s="30">
        <v>41478</v>
      </c>
      <c r="N67" s="58" t="s">
        <v>645</v>
      </c>
      <c r="O67" s="20" t="s">
        <v>371</v>
      </c>
      <c r="P67" s="20" t="s">
        <v>646</v>
      </c>
      <c r="Q67" s="13" t="s">
        <v>647</v>
      </c>
      <c r="R67" s="13"/>
      <c r="S67" s="26" t="s">
        <v>650</v>
      </c>
      <c r="T67" s="21"/>
      <c r="U67" s="13">
        <v>38.9</v>
      </c>
      <c r="V67" s="228"/>
      <c r="W67" s="228"/>
      <c r="X67" s="228"/>
      <c r="Y67" s="228"/>
      <c r="Z67" s="228"/>
      <c r="AA67" s="228"/>
      <c r="AB67" s="228"/>
      <c r="AC67" s="235"/>
      <c r="AD67" s="228"/>
      <c r="AE67" s="229"/>
      <c r="AG67" s="228"/>
      <c r="AH67" s="228"/>
    </row>
    <row r="68" spans="13:34" ht="409.6" x14ac:dyDescent="0.25">
      <c r="M68" s="30">
        <v>41478</v>
      </c>
      <c r="N68" s="58" t="s">
        <v>645</v>
      </c>
      <c r="O68" s="20" t="s">
        <v>371</v>
      </c>
      <c r="P68" s="20" t="s">
        <v>429</v>
      </c>
      <c r="Q68" s="13" t="s">
        <v>648</v>
      </c>
      <c r="R68" s="13"/>
      <c r="S68" s="26" t="s">
        <v>651</v>
      </c>
      <c r="T68" s="21"/>
      <c r="U68" s="13">
        <v>36.700000000000003</v>
      </c>
      <c r="V68" s="228"/>
      <c r="W68" s="228"/>
      <c r="X68" s="228"/>
      <c r="Y68" s="228"/>
      <c r="Z68" s="228"/>
      <c r="AA68" s="228"/>
      <c r="AB68" s="228"/>
      <c r="AC68" s="235"/>
      <c r="AD68" s="228"/>
      <c r="AE68" s="229"/>
      <c r="AG68" s="228"/>
      <c r="AH68" s="228"/>
    </row>
    <row r="69" spans="13:34" ht="409.6" x14ac:dyDescent="0.25">
      <c r="M69" s="30">
        <v>41478</v>
      </c>
      <c r="N69" s="58" t="s">
        <v>645</v>
      </c>
      <c r="O69" s="20" t="s">
        <v>371</v>
      </c>
      <c r="P69" s="20" t="s">
        <v>429</v>
      </c>
      <c r="Q69" s="13" t="s">
        <v>648</v>
      </c>
      <c r="R69" s="13"/>
      <c r="S69" s="26" t="s">
        <v>652</v>
      </c>
      <c r="T69" s="21"/>
      <c r="U69" s="13">
        <v>36.9</v>
      </c>
      <c r="V69" s="228"/>
      <c r="W69" s="228"/>
      <c r="X69" s="228"/>
      <c r="Y69" s="228"/>
      <c r="Z69" s="228"/>
      <c r="AA69" s="228"/>
      <c r="AB69" s="228"/>
      <c r="AC69" s="236"/>
      <c r="AD69" s="228"/>
      <c r="AE69" s="229"/>
      <c r="AG69" s="228"/>
      <c r="AH69" s="228"/>
    </row>
    <row r="70" spans="13:34" ht="409.6" x14ac:dyDescent="0.25">
      <c r="M70" s="79">
        <v>41471</v>
      </c>
      <c r="N70" s="80" t="s">
        <v>614</v>
      </c>
      <c r="O70" s="81" t="s">
        <v>355</v>
      </c>
      <c r="P70" s="81" t="s">
        <v>360</v>
      </c>
      <c r="Q70" s="83" t="s">
        <v>361</v>
      </c>
      <c r="R70" s="83"/>
      <c r="S70" s="84" t="s">
        <v>493</v>
      </c>
      <c r="T70" s="82"/>
      <c r="U70" s="83">
        <v>11.1</v>
      </c>
      <c r="V70" s="256">
        <f>SUM(U70:U72)</f>
        <v>36.9</v>
      </c>
      <c r="W70" s="256"/>
      <c r="X70" s="256"/>
      <c r="Y70" s="256"/>
      <c r="Z70" s="256"/>
      <c r="AA70" s="256"/>
      <c r="AB70" s="256"/>
      <c r="AC70" s="258"/>
      <c r="AD70" s="256"/>
      <c r="AE70" s="257">
        <f>+V70-W70-X70-Y70-Z70-AA70-AB70-AD66</f>
        <v>36.9</v>
      </c>
      <c r="AG70" s="256">
        <v>92.5</v>
      </c>
      <c r="AH70" s="256">
        <f>+AE70*AG70</f>
        <v>3413.25</v>
      </c>
    </row>
    <row r="71" spans="13:34" ht="409.6" x14ac:dyDescent="0.25">
      <c r="M71" s="79">
        <v>41471</v>
      </c>
      <c r="N71" s="80" t="s">
        <v>614</v>
      </c>
      <c r="O71" s="81" t="s">
        <v>355</v>
      </c>
      <c r="P71" s="81" t="s">
        <v>358</v>
      </c>
      <c r="Q71" s="83" t="s">
        <v>359</v>
      </c>
      <c r="R71" s="83"/>
      <c r="S71" s="84" t="s">
        <v>494</v>
      </c>
      <c r="T71" s="82"/>
      <c r="U71" s="83">
        <v>18.91</v>
      </c>
      <c r="V71" s="256"/>
      <c r="W71" s="256"/>
      <c r="X71" s="256"/>
      <c r="Y71" s="256"/>
      <c r="Z71" s="256"/>
      <c r="AA71" s="256"/>
      <c r="AB71" s="256"/>
      <c r="AC71" s="259"/>
      <c r="AD71" s="256"/>
      <c r="AE71" s="257"/>
      <c r="AG71" s="256"/>
      <c r="AH71" s="256"/>
    </row>
    <row r="72" spans="13:34" ht="409.6" x14ac:dyDescent="0.25">
      <c r="M72" s="79">
        <v>41479</v>
      </c>
      <c r="N72" s="80" t="s">
        <v>661</v>
      </c>
      <c r="O72" s="81" t="s">
        <v>662</v>
      </c>
      <c r="P72" s="81" t="s">
        <v>145</v>
      </c>
      <c r="Q72" s="83" t="s">
        <v>663</v>
      </c>
      <c r="R72" s="83"/>
      <c r="S72" s="84" t="s">
        <v>664</v>
      </c>
      <c r="T72" s="82"/>
      <c r="U72" s="83">
        <v>6.89</v>
      </c>
      <c r="V72" s="256"/>
      <c r="W72" s="256"/>
      <c r="X72" s="256"/>
      <c r="Y72" s="256"/>
      <c r="Z72" s="256"/>
      <c r="AA72" s="256"/>
      <c r="AB72" s="256"/>
      <c r="AC72" s="260"/>
      <c r="AD72" s="256"/>
      <c r="AE72" s="257"/>
      <c r="AG72" s="256"/>
      <c r="AH72" s="256"/>
    </row>
    <row r="73" spans="13:34" ht="409.6" x14ac:dyDescent="0.25">
      <c r="M73" s="60">
        <v>41479</v>
      </c>
      <c r="N73" s="61" t="s">
        <v>667</v>
      </c>
      <c r="O73" s="62" t="s">
        <v>665</v>
      </c>
      <c r="P73" s="64" t="s">
        <v>360</v>
      </c>
      <c r="Q73" s="65" t="s">
        <v>361</v>
      </c>
      <c r="R73" s="65"/>
      <c r="S73" s="66" t="s">
        <v>666</v>
      </c>
      <c r="T73" s="63"/>
      <c r="U73" s="65">
        <v>0.97</v>
      </c>
      <c r="V73" s="252">
        <f>SUM(U73:U74)</f>
        <v>3.9799999999999995</v>
      </c>
      <c r="W73" s="252"/>
      <c r="X73" s="252"/>
      <c r="Y73" s="252"/>
      <c r="Z73" s="252"/>
      <c r="AA73" s="252"/>
      <c r="AB73" s="252"/>
      <c r="AC73" s="242"/>
      <c r="AD73" s="252"/>
      <c r="AE73" s="253">
        <f>+V73-W73-X73-Y73-Z73-AA73-AB73-AD73</f>
        <v>3.9799999999999995</v>
      </c>
      <c r="AG73" s="252">
        <v>92.5</v>
      </c>
      <c r="AH73" s="252">
        <f>+AE73*AG73</f>
        <v>368.15</v>
      </c>
    </row>
    <row r="74" spans="13:34" ht="409.6" x14ac:dyDescent="0.25">
      <c r="M74" s="60">
        <v>41479</v>
      </c>
      <c r="N74" s="61" t="s">
        <v>667</v>
      </c>
      <c r="O74" s="62" t="s">
        <v>665</v>
      </c>
      <c r="P74" s="64" t="s">
        <v>358</v>
      </c>
      <c r="Q74" s="65" t="s">
        <v>361</v>
      </c>
      <c r="R74" s="65"/>
      <c r="S74" s="66" t="s">
        <v>494</v>
      </c>
      <c r="T74" s="63"/>
      <c r="U74" s="65">
        <v>3.01</v>
      </c>
      <c r="V74" s="252"/>
      <c r="W74" s="252"/>
      <c r="X74" s="252"/>
      <c r="Y74" s="252"/>
      <c r="Z74" s="252"/>
      <c r="AA74" s="252"/>
      <c r="AB74" s="252"/>
      <c r="AC74" s="244"/>
      <c r="AD74" s="252"/>
      <c r="AE74" s="253"/>
      <c r="AG74" s="252"/>
      <c r="AH74" s="252"/>
    </row>
    <row r="75" spans="13:34" ht="409.6" x14ac:dyDescent="0.25">
      <c r="M75" s="67">
        <v>41480</v>
      </c>
      <c r="N75" s="68" t="s">
        <v>668</v>
      </c>
      <c r="O75" s="69" t="s">
        <v>669</v>
      </c>
      <c r="P75" s="69" t="s">
        <v>360</v>
      </c>
      <c r="Q75" s="71" t="s">
        <v>361</v>
      </c>
      <c r="R75" s="71"/>
      <c r="S75" s="72" t="s">
        <v>666</v>
      </c>
      <c r="T75" s="70"/>
      <c r="U75" s="71">
        <v>5</v>
      </c>
      <c r="V75" s="246">
        <f>SUM(U75:U76)</f>
        <v>9.17</v>
      </c>
      <c r="W75" s="246"/>
      <c r="X75" s="246"/>
      <c r="Y75" s="246"/>
      <c r="Z75" s="246"/>
      <c r="AA75" s="246"/>
      <c r="AB75" s="246"/>
      <c r="AC75" s="247"/>
      <c r="AD75" s="246"/>
      <c r="AE75" s="255">
        <f>+V75-W75-X75-Y75-Z75-AA75-AB75-AD75</f>
        <v>9.17</v>
      </c>
      <c r="AG75" s="246">
        <v>92.5</v>
      </c>
      <c r="AH75" s="246">
        <f>+AE75*AG75</f>
        <v>848.22500000000002</v>
      </c>
    </row>
    <row r="76" spans="13:34" ht="409.6" x14ac:dyDescent="0.25">
      <c r="M76" s="67">
        <v>41480</v>
      </c>
      <c r="N76" s="68" t="s">
        <v>668</v>
      </c>
      <c r="O76" s="69" t="s">
        <v>669</v>
      </c>
      <c r="P76" s="69" t="s">
        <v>670</v>
      </c>
      <c r="Q76" s="71" t="s">
        <v>671</v>
      </c>
      <c r="R76" s="71"/>
      <c r="S76" s="72" t="s">
        <v>672</v>
      </c>
      <c r="T76" s="70"/>
      <c r="U76" s="71">
        <v>4.17</v>
      </c>
      <c r="V76" s="246"/>
      <c r="W76" s="246"/>
      <c r="X76" s="246"/>
      <c r="Y76" s="246"/>
      <c r="Z76" s="246"/>
      <c r="AA76" s="246"/>
      <c r="AB76" s="246"/>
      <c r="AC76" s="249"/>
      <c r="AD76" s="246"/>
      <c r="AE76" s="255"/>
      <c r="AG76" s="246"/>
      <c r="AH76" s="246"/>
    </row>
    <row r="77" spans="13:34" ht="409.6" x14ac:dyDescent="0.25">
      <c r="M77" s="79">
        <v>41458</v>
      </c>
      <c r="N77" s="80" t="s">
        <v>495</v>
      </c>
      <c r="O77" s="81" t="s">
        <v>496</v>
      </c>
      <c r="P77" s="81" t="s">
        <v>497</v>
      </c>
      <c r="Q77" s="83" t="s">
        <v>500</v>
      </c>
      <c r="R77" s="83"/>
      <c r="S77" s="84" t="s">
        <v>503</v>
      </c>
      <c r="T77" s="82"/>
      <c r="U77" s="83">
        <v>2.08</v>
      </c>
      <c r="V77" s="256">
        <f>SUM(U77:U78)</f>
        <v>3.2</v>
      </c>
      <c r="W77" s="256"/>
      <c r="X77" s="256"/>
      <c r="Y77" s="256"/>
      <c r="Z77" s="256"/>
      <c r="AA77" s="256"/>
      <c r="AB77" s="256"/>
      <c r="AC77" s="258"/>
      <c r="AD77" s="256"/>
      <c r="AE77" s="257">
        <f>+V77-W77-X77-Y77-Z77-AA77-AB77-AD77</f>
        <v>3.2</v>
      </c>
      <c r="AG77" s="256">
        <v>92.5</v>
      </c>
      <c r="AH77" s="256">
        <f>+AE77*AG77</f>
        <v>296</v>
      </c>
    </row>
    <row r="78" spans="13:34" ht="409.6" x14ac:dyDescent="0.25">
      <c r="M78" s="79">
        <v>41458</v>
      </c>
      <c r="N78" s="80" t="s">
        <v>495</v>
      </c>
      <c r="O78" s="81" t="s">
        <v>496</v>
      </c>
      <c r="P78" s="81" t="s">
        <v>498</v>
      </c>
      <c r="Q78" s="83" t="s">
        <v>501</v>
      </c>
      <c r="R78" s="83"/>
      <c r="S78" s="84" t="s">
        <v>504</v>
      </c>
      <c r="T78" s="82"/>
      <c r="U78" s="83">
        <v>1.1200000000000001</v>
      </c>
      <c r="V78" s="256"/>
      <c r="W78" s="256"/>
      <c r="X78" s="256"/>
      <c r="Y78" s="256"/>
      <c r="Z78" s="256"/>
      <c r="AA78" s="256"/>
      <c r="AB78" s="256"/>
      <c r="AC78" s="259"/>
      <c r="AD78" s="256"/>
      <c r="AE78" s="257"/>
      <c r="AG78" s="256"/>
      <c r="AH78" s="256"/>
    </row>
    <row r="79" spans="13:34" ht="409.6" x14ac:dyDescent="0.25">
      <c r="M79" s="79">
        <v>41458</v>
      </c>
      <c r="N79" s="80" t="s">
        <v>495</v>
      </c>
      <c r="O79" s="81" t="s">
        <v>496</v>
      </c>
      <c r="P79" s="81" t="s">
        <v>499</v>
      </c>
      <c r="Q79" s="83" t="s">
        <v>502</v>
      </c>
      <c r="R79" s="83"/>
      <c r="S79" s="84" t="s">
        <v>505</v>
      </c>
      <c r="T79" s="82"/>
      <c r="U79" s="83">
        <v>2.16</v>
      </c>
      <c r="V79" s="256"/>
      <c r="W79" s="256"/>
      <c r="X79" s="256"/>
      <c r="Y79" s="256"/>
      <c r="Z79" s="256"/>
      <c r="AA79" s="256"/>
      <c r="AB79" s="256"/>
      <c r="AC79" s="260"/>
      <c r="AD79" s="256"/>
      <c r="AE79" s="257"/>
      <c r="AG79" s="256"/>
      <c r="AH79" s="256"/>
    </row>
    <row r="80" spans="13:34" ht="409.6" x14ac:dyDescent="0.25">
      <c r="M80" s="29">
        <v>41471</v>
      </c>
      <c r="N80" s="85" t="s">
        <v>615</v>
      </c>
      <c r="O80" s="18" t="s">
        <v>371</v>
      </c>
      <c r="P80" s="18" t="s">
        <v>609</v>
      </c>
      <c r="Q80" s="14" t="s">
        <v>610</v>
      </c>
      <c r="R80" s="14"/>
      <c r="S80" s="25" t="s">
        <v>611</v>
      </c>
      <c r="T80" s="19"/>
      <c r="U80" s="14">
        <v>11.54</v>
      </c>
      <c r="V80" s="261">
        <f>SUM(U80:U82)</f>
        <v>50.06</v>
      </c>
      <c r="W80" s="261"/>
      <c r="X80" s="261"/>
      <c r="Y80" s="261"/>
      <c r="Z80" s="261"/>
      <c r="AA80" s="261"/>
      <c r="AB80" s="261"/>
      <c r="AC80" s="263"/>
      <c r="AD80" s="261"/>
      <c r="AE80" s="262">
        <f>+V80-W80-X80-Y80-Z80-AA80-AB80-AD80</f>
        <v>50.06</v>
      </c>
      <c r="AG80" s="261">
        <v>92.5</v>
      </c>
      <c r="AH80" s="261">
        <f>+AE80*AG80</f>
        <v>4630.55</v>
      </c>
    </row>
    <row r="81" spans="13:34" ht="409.6" x14ac:dyDescent="0.25">
      <c r="M81" s="29">
        <v>41471</v>
      </c>
      <c r="N81" s="85" t="s">
        <v>615</v>
      </c>
      <c r="O81" s="18" t="s">
        <v>371</v>
      </c>
      <c r="P81" s="18" t="s">
        <v>609</v>
      </c>
      <c r="Q81" s="14" t="s">
        <v>610</v>
      </c>
      <c r="R81" s="14"/>
      <c r="S81" s="25" t="s">
        <v>612</v>
      </c>
      <c r="T81" s="19"/>
      <c r="U81" s="14">
        <v>12.99</v>
      </c>
      <c r="V81" s="261"/>
      <c r="W81" s="261"/>
      <c r="X81" s="261"/>
      <c r="Y81" s="261"/>
      <c r="Z81" s="261"/>
      <c r="AA81" s="261"/>
      <c r="AB81" s="261"/>
      <c r="AC81" s="264"/>
      <c r="AD81" s="261"/>
      <c r="AE81" s="262"/>
      <c r="AG81" s="261"/>
      <c r="AH81" s="261"/>
    </row>
    <row r="82" spans="13:34" ht="409.6" x14ac:dyDescent="0.25">
      <c r="M82" s="29">
        <v>41471</v>
      </c>
      <c r="N82" s="85" t="s">
        <v>615</v>
      </c>
      <c r="O82" s="18" t="s">
        <v>371</v>
      </c>
      <c r="P82" s="18" t="s">
        <v>609</v>
      </c>
      <c r="Q82" s="14" t="s">
        <v>610</v>
      </c>
      <c r="R82" s="14"/>
      <c r="S82" s="25" t="s">
        <v>613</v>
      </c>
      <c r="T82" s="19"/>
      <c r="U82" s="14">
        <v>25.53</v>
      </c>
      <c r="V82" s="261"/>
      <c r="W82" s="261"/>
      <c r="X82" s="261"/>
      <c r="Y82" s="261"/>
      <c r="Z82" s="261"/>
      <c r="AA82" s="261"/>
      <c r="AB82" s="261"/>
      <c r="AC82" s="264"/>
      <c r="AD82" s="261"/>
      <c r="AE82" s="262"/>
      <c r="AG82" s="261"/>
      <c r="AH82" s="261"/>
    </row>
    <row r="83" spans="13:34" ht="409.6" x14ac:dyDescent="0.25">
      <c r="M83" s="29">
        <v>41471</v>
      </c>
      <c r="N83" s="85" t="s">
        <v>615</v>
      </c>
      <c r="O83" s="18" t="s">
        <v>371</v>
      </c>
      <c r="P83" s="18" t="s">
        <v>616</v>
      </c>
      <c r="Q83" s="14" t="s">
        <v>617</v>
      </c>
      <c r="R83" s="14"/>
      <c r="S83" s="25" t="s">
        <v>376</v>
      </c>
      <c r="T83" s="19"/>
      <c r="U83" s="14">
        <v>14.58</v>
      </c>
      <c r="V83" s="261"/>
      <c r="W83" s="261"/>
      <c r="X83" s="261"/>
      <c r="Y83" s="261"/>
      <c r="Z83" s="261"/>
      <c r="AA83" s="261"/>
      <c r="AB83" s="261"/>
      <c r="AC83" s="265"/>
      <c r="AD83" s="261"/>
      <c r="AE83" s="262"/>
      <c r="AG83" s="261"/>
      <c r="AH83" s="261"/>
    </row>
    <row r="84" spans="13:34" ht="409.6" x14ac:dyDescent="0.25">
      <c r="M84" s="30">
        <v>41481</v>
      </c>
      <c r="N84" s="58" t="s">
        <v>691</v>
      </c>
      <c r="O84" s="20" t="s">
        <v>371</v>
      </c>
      <c r="P84" s="20" t="s">
        <v>654</v>
      </c>
      <c r="Q84" s="13" t="s">
        <v>656</v>
      </c>
      <c r="R84" s="13"/>
      <c r="S84" s="26" t="s">
        <v>658</v>
      </c>
      <c r="T84" s="21"/>
      <c r="U84" s="13">
        <v>3.03</v>
      </c>
      <c r="V84" s="228">
        <f>SUM(U84:U90)</f>
        <v>13.219999999999999</v>
      </c>
      <c r="W84" s="228"/>
      <c r="X84" s="228"/>
      <c r="Y84" s="228"/>
      <c r="Z84" s="228"/>
      <c r="AA84" s="228"/>
      <c r="AB84" s="228"/>
      <c r="AC84" s="234"/>
      <c r="AD84" s="228"/>
      <c r="AE84" s="229">
        <f>+V84-W84-X84-Y84-Z84-AA84-AB84-AD84</f>
        <v>13.219999999999999</v>
      </c>
      <c r="AG84" s="228">
        <v>92.5</v>
      </c>
      <c r="AH84" s="228">
        <f>+AE84*AG84</f>
        <v>1222.8499999999999</v>
      </c>
    </row>
    <row r="85" spans="13:34" ht="409.6" x14ac:dyDescent="0.25">
      <c r="M85" s="30">
        <v>41481</v>
      </c>
      <c r="N85" s="58" t="s">
        <v>691</v>
      </c>
      <c r="O85" s="20" t="s">
        <v>371</v>
      </c>
      <c r="P85" s="20" t="s">
        <v>692</v>
      </c>
      <c r="Q85" s="13" t="s">
        <v>698</v>
      </c>
      <c r="R85" s="13"/>
      <c r="S85" s="26" t="s">
        <v>704</v>
      </c>
      <c r="T85" s="21"/>
      <c r="U85" s="13">
        <v>3.36</v>
      </c>
      <c r="V85" s="228"/>
      <c r="W85" s="228"/>
      <c r="X85" s="228"/>
      <c r="Y85" s="228"/>
      <c r="Z85" s="228"/>
      <c r="AA85" s="228"/>
      <c r="AB85" s="228"/>
      <c r="AC85" s="235"/>
      <c r="AD85" s="228"/>
      <c r="AE85" s="229"/>
      <c r="AG85" s="228"/>
      <c r="AH85" s="228"/>
    </row>
    <row r="86" spans="13:34" ht="409.6" x14ac:dyDescent="0.25">
      <c r="M86" s="30">
        <v>41481</v>
      </c>
      <c r="N86" s="58" t="s">
        <v>691</v>
      </c>
      <c r="O86" s="20" t="s">
        <v>371</v>
      </c>
      <c r="P86" s="20" t="s">
        <v>693</v>
      </c>
      <c r="Q86" s="13" t="s">
        <v>699</v>
      </c>
      <c r="R86" s="13"/>
      <c r="S86" s="26" t="s">
        <v>705</v>
      </c>
      <c r="T86" s="21"/>
      <c r="U86" s="13">
        <v>3.01</v>
      </c>
      <c r="V86" s="228"/>
      <c r="W86" s="228"/>
      <c r="X86" s="228"/>
      <c r="Y86" s="228"/>
      <c r="Z86" s="228"/>
      <c r="AA86" s="228"/>
      <c r="AB86" s="228"/>
      <c r="AC86" s="235"/>
      <c r="AD86" s="228"/>
      <c r="AE86" s="229"/>
      <c r="AG86" s="228"/>
      <c r="AH86" s="228"/>
    </row>
    <row r="87" spans="13:34" ht="409.6" x14ac:dyDescent="0.25">
      <c r="M87" s="30">
        <v>41481</v>
      </c>
      <c r="N87" s="58" t="s">
        <v>691</v>
      </c>
      <c r="O87" s="20" t="s">
        <v>371</v>
      </c>
      <c r="P87" s="20" t="s">
        <v>694</v>
      </c>
      <c r="Q87" s="13" t="s">
        <v>700</v>
      </c>
      <c r="R87" s="13"/>
      <c r="S87" s="26" t="s">
        <v>706</v>
      </c>
      <c r="T87" s="21"/>
      <c r="U87" s="13">
        <v>1.05</v>
      </c>
      <c r="V87" s="228"/>
      <c r="W87" s="228"/>
      <c r="X87" s="228"/>
      <c r="Y87" s="228"/>
      <c r="Z87" s="228"/>
      <c r="AA87" s="228"/>
      <c r="AB87" s="228"/>
      <c r="AC87" s="235"/>
      <c r="AD87" s="228"/>
      <c r="AE87" s="229"/>
      <c r="AG87" s="228"/>
      <c r="AH87" s="228"/>
    </row>
    <row r="88" spans="13:34" ht="409.6" x14ac:dyDescent="0.25">
      <c r="M88" s="30">
        <v>41481</v>
      </c>
      <c r="N88" s="58" t="s">
        <v>691</v>
      </c>
      <c r="O88" s="20" t="s">
        <v>371</v>
      </c>
      <c r="P88" s="20" t="s">
        <v>695</v>
      </c>
      <c r="Q88" s="13" t="s">
        <v>701</v>
      </c>
      <c r="R88" s="13"/>
      <c r="S88" s="26" t="s">
        <v>707</v>
      </c>
      <c r="T88" s="21"/>
      <c r="U88" s="13">
        <v>1.52</v>
      </c>
      <c r="V88" s="228"/>
      <c r="W88" s="228"/>
      <c r="X88" s="228"/>
      <c r="Y88" s="228"/>
      <c r="Z88" s="228"/>
      <c r="AA88" s="228"/>
      <c r="AB88" s="228"/>
      <c r="AC88" s="235"/>
      <c r="AD88" s="228"/>
      <c r="AE88" s="229"/>
      <c r="AG88" s="228"/>
      <c r="AH88" s="228"/>
    </row>
    <row r="89" spans="13:34" ht="409.6" x14ac:dyDescent="0.25">
      <c r="M89" s="30">
        <v>41481</v>
      </c>
      <c r="N89" s="58" t="s">
        <v>691</v>
      </c>
      <c r="O89" s="20" t="s">
        <v>371</v>
      </c>
      <c r="P89" s="20" t="s">
        <v>696</v>
      </c>
      <c r="Q89" s="13" t="s">
        <v>702</v>
      </c>
      <c r="R89" s="13"/>
      <c r="S89" s="26" t="s">
        <v>708</v>
      </c>
      <c r="T89" s="21"/>
      <c r="U89" s="13">
        <v>0.61</v>
      </c>
      <c r="V89" s="228"/>
      <c r="W89" s="228"/>
      <c r="X89" s="228"/>
      <c r="Y89" s="228"/>
      <c r="Z89" s="228"/>
      <c r="AA89" s="228"/>
      <c r="AB89" s="228"/>
      <c r="AC89" s="235"/>
      <c r="AD89" s="228"/>
      <c r="AE89" s="229"/>
      <c r="AG89" s="228"/>
      <c r="AH89" s="228"/>
    </row>
    <row r="90" spans="13:34" ht="409.6" x14ac:dyDescent="0.25">
      <c r="M90" s="30">
        <v>41481</v>
      </c>
      <c r="N90" s="58" t="s">
        <v>691</v>
      </c>
      <c r="O90" s="20" t="s">
        <v>371</v>
      </c>
      <c r="P90" s="20" t="s">
        <v>697</v>
      </c>
      <c r="Q90" s="13" t="s">
        <v>703</v>
      </c>
      <c r="R90" s="13"/>
      <c r="S90" s="26" t="s">
        <v>376</v>
      </c>
      <c r="T90" s="21"/>
      <c r="U90" s="13">
        <v>0.64</v>
      </c>
      <c r="V90" s="228"/>
      <c r="W90" s="228"/>
      <c r="X90" s="228"/>
      <c r="Y90" s="228"/>
      <c r="Z90" s="228"/>
      <c r="AA90" s="228"/>
      <c r="AB90" s="228"/>
      <c r="AC90" s="236"/>
      <c r="AD90" s="228"/>
      <c r="AE90" s="229"/>
      <c r="AG90" s="228"/>
      <c r="AH90" s="228"/>
    </row>
    <row r="91" spans="13:34" ht="409.6" x14ac:dyDescent="0.25">
      <c r="M91" s="95">
        <v>41481</v>
      </c>
      <c r="N91" s="47" t="s">
        <v>673</v>
      </c>
      <c r="O91" s="91" t="s">
        <v>496</v>
      </c>
      <c r="P91" s="91" t="s">
        <v>366</v>
      </c>
      <c r="Q91" s="93" t="s">
        <v>367</v>
      </c>
      <c r="R91" s="93"/>
      <c r="S91" s="94" t="s">
        <v>376</v>
      </c>
      <c r="T91" s="92"/>
      <c r="U91" s="93">
        <v>0.46</v>
      </c>
      <c r="V91" s="266">
        <f>SUM(U91:U92)</f>
        <v>1.28</v>
      </c>
      <c r="W91" s="266"/>
      <c r="X91" s="266"/>
      <c r="Y91" s="266"/>
      <c r="Z91" s="266"/>
      <c r="AA91" s="266"/>
      <c r="AB91" s="266"/>
      <c r="AC91" s="268"/>
      <c r="AD91" s="266"/>
      <c r="AE91" s="267">
        <f>+V91-W91-X91-Y91-Z91-AA91-AB91-AD91</f>
        <v>1.28</v>
      </c>
      <c r="AG91" s="266">
        <v>92.5</v>
      </c>
      <c r="AH91" s="266">
        <f>+AE91*AG91</f>
        <v>118.4</v>
      </c>
    </row>
    <row r="92" spans="13:34" ht="409.6" x14ac:dyDescent="0.25">
      <c r="M92" s="95">
        <v>41481</v>
      </c>
      <c r="N92" s="47" t="s">
        <v>673</v>
      </c>
      <c r="O92" s="91" t="s">
        <v>496</v>
      </c>
      <c r="P92" s="91" t="s">
        <v>674</v>
      </c>
      <c r="Q92" s="93" t="s">
        <v>675</v>
      </c>
      <c r="R92" s="93"/>
      <c r="S92" s="94" t="s">
        <v>676</v>
      </c>
      <c r="T92" s="92"/>
      <c r="U92" s="93">
        <v>0.82</v>
      </c>
      <c r="V92" s="266"/>
      <c r="W92" s="266"/>
      <c r="X92" s="266"/>
      <c r="Y92" s="266"/>
      <c r="Z92" s="266"/>
      <c r="AA92" s="266"/>
      <c r="AB92" s="266"/>
      <c r="AC92" s="269"/>
      <c r="AD92" s="266"/>
      <c r="AE92" s="267"/>
      <c r="AG92" s="266"/>
      <c r="AH92" s="266"/>
    </row>
    <row r="93" spans="13:34" ht="409.6" x14ac:dyDescent="0.25">
      <c r="M93" s="96">
        <v>41481</v>
      </c>
      <c r="N93" s="86" t="s">
        <v>677</v>
      </c>
      <c r="O93" s="87" t="s">
        <v>355</v>
      </c>
      <c r="P93" s="87" t="s">
        <v>547</v>
      </c>
      <c r="Q93" s="89" t="s">
        <v>555</v>
      </c>
      <c r="R93" s="89"/>
      <c r="S93" s="90" t="s">
        <v>565</v>
      </c>
      <c r="T93" s="88"/>
      <c r="U93" s="89">
        <v>1.97</v>
      </c>
      <c r="V93" s="270">
        <f>SUM(U93:U98)</f>
        <v>6.51</v>
      </c>
      <c r="W93" s="270"/>
      <c r="X93" s="270"/>
      <c r="Y93" s="270"/>
      <c r="Z93" s="270"/>
      <c r="AA93" s="270"/>
      <c r="AB93" s="270"/>
      <c r="AC93" s="272"/>
      <c r="AD93" s="270"/>
      <c r="AE93" s="271">
        <f>+V93-W93-X93-Y93-Z93-AA93-AB93-AD93</f>
        <v>6.51</v>
      </c>
      <c r="AG93" s="270">
        <v>92.5</v>
      </c>
      <c r="AH93" s="270">
        <f>+AE93*AG93</f>
        <v>602.17499999999995</v>
      </c>
    </row>
    <row r="94" spans="13:34" ht="409.6" x14ac:dyDescent="0.25">
      <c r="M94" s="96">
        <v>41481</v>
      </c>
      <c r="N94" s="86" t="s">
        <v>677</v>
      </c>
      <c r="O94" s="87" t="s">
        <v>355</v>
      </c>
      <c r="P94" s="87" t="s">
        <v>678</v>
      </c>
      <c r="Q94" s="89" t="s">
        <v>682</v>
      </c>
      <c r="R94" s="89"/>
      <c r="S94" s="90" t="s">
        <v>686</v>
      </c>
      <c r="T94" s="88"/>
      <c r="U94" s="89">
        <v>0.97</v>
      </c>
      <c r="V94" s="270"/>
      <c r="W94" s="270"/>
      <c r="X94" s="270"/>
      <c r="Y94" s="270"/>
      <c r="Z94" s="270"/>
      <c r="AA94" s="270"/>
      <c r="AB94" s="270"/>
      <c r="AC94" s="273"/>
      <c r="AD94" s="270"/>
      <c r="AE94" s="271"/>
      <c r="AG94" s="270"/>
      <c r="AH94" s="270"/>
    </row>
    <row r="95" spans="13:34" ht="409.6" x14ac:dyDescent="0.25">
      <c r="M95" s="96">
        <v>41481</v>
      </c>
      <c r="N95" s="86" t="s">
        <v>677</v>
      </c>
      <c r="O95" s="87" t="s">
        <v>355</v>
      </c>
      <c r="P95" s="87" t="s">
        <v>679</v>
      </c>
      <c r="Q95" s="89" t="s">
        <v>683</v>
      </c>
      <c r="R95" s="89"/>
      <c r="S95" s="90" t="s">
        <v>687</v>
      </c>
      <c r="T95" s="88"/>
      <c r="U95" s="89">
        <v>0.82</v>
      </c>
      <c r="V95" s="270"/>
      <c r="W95" s="270"/>
      <c r="X95" s="270"/>
      <c r="Y95" s="270"/>
      <c r="Z95" s="270"/>
      <c r="AA95" s="270"/>
      <c r="AB95" s="270"/>
      <c r="AC95" s="273"/>
      <c r="AD95" s="270"/>
      <c r="AE95" s="271"/>
      <c r="AG95" s="270"/>
      <c r="AH95" s="270"/>
    </row>
    <row r="96" spans="13:34" ht="409.6" x14ac:dyDescent="0.25">
      <c r="M96" s="96">
        <v>41481</v>
      </c>
      <c r="N96" s="86" t="s">
        <v>677</v>
      </c>
      <c r="O96" s="87" t="s">
        <v>355</v>
      </c>
      <c r="P96" s="87" t="s">
        <v>680</v>
      </c>
      <c r="Q96" s="89" t="s">
        <v>684</v>
      </c>
      <c r="R96" s="89"/>
      <c r="S96" s="90" t="s">
        <v>688</v>
      </c>
      <c r="T96" s="88"/>
      <c r="U96" s="89">
        <v>0.97</v>
      </c>
      <c r="V96" s="270"/>
      <c r="W96" s="270"/>
      <c r="X96" s="270"/>
      <c r="Y96" s="270"/>
      <c r="Z96" s="270"/>
      <c r="AA96" s="270"/>
      <c r="AB96" s="270"/>
      <c r="AC96" s="273"/>
      <c r="AD96" s="270"/>
      <c r="AE96" s="271"/>
      <c r="AG96" s="270"/>
      <c r="AH96" s="270"/>
    </row>
    <row r="97" spans="7:34" ht="409.6" x14ac:dyDescent="0.25">
      <c r="M97" s="96">
        <v>41481</v>
      </c>
      <c r="N97" s="86" t="s">
        <v>677</v>
      </c>
      <c r="O97" s="87" t="s">
        <v>355</v>
      </c>
      <c r="P97" s="87" t="s">
        <v>379</v>
      </c>
      <c r="Q97" s="89" t="s">
        <v>380</v>
      </c>
      <c r="R97" s="89"/>
      <c r="S97" s="90" t="s">
        <v>689</v>
      </c>
      <c r="T97" s="88"/>
      <c r="U97" s="89">
        <v>0.74</v>
      </c>
      <c r="V97" s="270"/>
      <c r="W97" s="270"/>
      <c r="X97" s="270"/>
      <c r="Y97" s="270"/>
      <c r="Z97" s="270"/>
      <c r="AA97" s="270"/>
      <c r="AB97" s="270"/>
      <c r="AC97" s="273"/>
      <c r="AD97" s="270"/>
      <c r="AE97" s="271"/>
      <c r="AG97" s="270"/>
      <c r="AH97" s="270"/>
    </row>
    <row r="98" spans="7:34" ht="409.6" x14ac:dyDescent="0.25">
      <c r="M98" s="96">
        <v>41481</v>
      </c>
      <c r="N98" s="86" t="s">
        <v>677</v>
      </c>
      <c r="O98" s="87" t="s">
        <v>355</v>
      </c>
      <c r="P98" s="87" t="s">
        <v>681</v>
      </c>
      <c r="Q98" s="89" t="s">
        <v>685</v>
      </c>
      <c r="R98" s="89"/>
      <c r="S98" s="90" t="s">
        <v>690</v>
      </c>
      <c r="T98" s="88"/>
      <c r="U98" s="89">
        <v>1.04</v>
      </c>
      <c r="V98" s="270"/>
      <c r="W98" s="270"/>
      <c r="X98" s="270"/>
      <c r="Y98" s="270"/>
      <c r="Z98" s="270"/>
      <c r="AA98" s="270"/>
      <c r="AB98" s="270"/>
      <c r="AC98" s="274"/>
      <c r="AD98" s="270"/>
      <c r="AE98" s="271"/>
      <c r="AG98" s="270"/>
      <c r="AH98" s="270"/>
    </row>
    <row r="99" spans="7:34" s="131" customFormat="1" ht="409.6" x14ac:dyDescent="0.25">
      <c r="G99" s="132"/>
      <c r="M99" s="37">
        <v>41466</v>
      </c>
      <c r="N99" s="59" t="s">
        <v>571</v>
      </c>
      <c r="O99" s="39" t="s">
        <v>355</v>
      </c>
      <c r="P99" s="38" t="s">
        <v>572</v>
      </c>
      <c r="Q99" s="38" t="s">
        <v>573</v>
      </c>
      <c r="R99" s="38"/>
      <c r="S99" s="41" t="s">
        <v>574</v>
      </c>
      <c r="T99" s="40"/>
      <c r="U99" s="38">
        <v>52.3</v>
      </c>
      <c r="V99" s="251">
        <f>SUM(U99:U101)</f>
        <v>170.6</v>
      </c>
      <c r="W99" s="251"/>
      <c r="X99" s="251"/>
      <c r="Y99" s="251"/>
      <c r="Z99" s="251"/>
      <c r="AA99" s="251"/>
      <c r="AB99" s="251"/>
      <c r="AC99" s="240"/>
      <c r="AD99" s="251"/>
      <c r="AE99" s="254">
        <f>+V99-W99-X99-Y99-Z99-AA99-AB99-AD99</f>
        <v>170.6</v>
      </c>
      <c r="AG99" s="251">
        <v>92.5</v>
      </c>
      <c r="AH99" s="251">
        <f>+AE99*AG99</f>
        <v>15780.5</v>
      </c>
    </row>
    <row r="100" spans="7:34" s="131" customFormat="1" ht="409.6" x14ac:dyDescent="0.25">
      <c r="G100" s="132"/>
      <c r="M100" s="37">
        <v>41466</v>
      </c>
      <c r="N100" s="59" t="s">
        <v>571</v>
      </c>
      <c r="O100" s="39" t="s">
        <v>355</v>
      </c>
      <c r="P100" s="39" t="s">
        <v>572</v>
      </c>
      <c r="Q100" s="38" t="s">
        <v>573</v>
      </c>
      <c r="R100" s="38"/>
      <c r="S100" s="41" t="s">
        <v>575</v>
      </c>
      <c r="T100" s="40"/>
      <c r="U100" s="38">
        <v>53</v>
      </c>
      <c r="V100" s="251"/>
      <c r="W100" s="251"/>
      <c r="X100" s="251"/>
      <c r="Y100" s="251"/>
      <c r="Z100" s="251"/>
      <c r="AA100" s="251"/>
      <c r="AB100" s="251"/>
      <c r="AC100" s="250"/>
      <c r="AD100" s="251"/>
      <c r="AE100" s="254"/>
      <c r="AG100" s="251"/>
      <c r="AH100" s="251"/>
    </row>
    <row r="101" spans="7:34" s="131" customFormat="1" ht="409.6" x14ac:dyDescent="0.25">
      <c r="G101" s="132"/>
      <c r="M101" s="37">
        <v>41466</v>
      </c>
      <c r="N101" s="59" t="s">
        <v>571</v>
      </c>
      <c r="O101" s="39" t="s">
        <v>355</v>
      </c>
      <c r="P101" s="39" t="s">
        <v>508</v>
      </c>
      <c r="Q101" s="38" t="s">
        <v>511</v>
      </c>
      <c r="R101" s="38"/>
      <c r="S101" s="41" t="s">
        <v>576</v>
      </c>
      <c r="T101" s="40"/>
      <c r="U101" s="38">
        <v>65.3</v>
      </c>
      <c r="V101" s="251"/>
      <c r="W101" s="251"/>
      <c r="X101" s="251"/>
      <c r="Y101" s="251"/>
      <c r="Z101" s="251"/>
      <c r="AA101" s="251"/>
      <c r="AB101" s="251"/>
      <c r="AC101" s="241"/>
      <c r="AD101" s="251"/>
      <c r="AE101" s="254"/>
      <c r="AG101" s="251"/>
      <c r="AH101" s="251"/>
    </row>
    <row r="102" spans="7:34" s="139" customFormat="1" ht="409.6" x14ac:dyDescent="0.25">
      <c r="G102" s="140"/>
      <c r="M102" s="101">
        <v>41493</v>
      </c>
      <c r="N102" s="102" t="s">
        <v>820</v>
      </c>
      <c r="O102" s="103" t="s">
        <v>371</v>
      </c>
      <c r="P102" s="103" t="s">
        <v>821</v>
      </c>
      <c r="Q102" s="105" t="s">
        <v>822</v>
      </c>
      <c r="R102" s="105"/>
      <c r="S102" s="106" t="s">
        <v>823</v>
      </c>
      <c r="T102" s="104"/>
      <c r="U102" s="105">
        <v>51.6</v>
      </c>
      <c r="V102" s="151">
        <v>51.6</v>
      </c>
      <c r="W102" s="152"/>
      <c r="X102" s="152"/>
      <c r="Y102" s="152"/>
      <c r="Z102" s="152"/>
      <c r="AA102" s="152"/>
      <c r="AB102" s="152"/>
      <c r="AC102" s="152"/>
      <c r="AD102" s="152"/>
      <c r="AE102" s="153">
        <f>V102-AD102-AC102-AB102-AA102-Z102-Y102-X102-W102</f>
        <v>51.6</v>
      </c>
      <c r="AG102" s="152"/>
      <c r="AH102" s="153"/>
    </row>
    <row r="103" spans="7:34" ht="409.6" x14ac:dyDescent="0.25">
      <c r="M103" s="73">
        <v>41506</v>
      </c>
      <c r="N103" s="74" t="s">
        <v>853</v>
      </c>
      <c r="O103" s="75" t="s">
        <v>355</v>
      </c>
      <c r="P103" s="75" t="s">
        <v>854</v>
      </c>
      <c r="Q103" s="77" t="s">
        <v>804</v>
      </c>
      <c r="R103" s="77"/>
      <c r="S103" s="78" t="s">
        <v>376</v>
      </c>
      <c r="T103" s="76"/>
      <c r="U103" s="77">
        <v>21</v>
      </c>
      <c r="V103" s="277">
        <f>+SUM(U103:U106)</f>
        <v>39.07</v>
      </c>
      <c r="W103" s="277"/>
      <c r="X103" s="277"/>
      <c r="Y103" s="277"/>
      <c r="Z103" s="277"/>
      <c r="AA103" s="277"/>
      <c r="AB103" s="277"/>
      <c r="AC103" s="277"/>
      <c r="AD103" s="277"/>
      <c r="AE103" s="277"/>
      <c r="AF103" s="154"/>
      <c r="AG103" s="277">
        <v>92.5</v>
      </c>
      <c r="AH103" s="278">
        <v>15780.5</v>
      </c>
    </row>
    <row r="104" spans="7:34" ht="409.6" x14ac:dyDescent="0.25">
      <c r="M104" s="73">
        <v>41512</v>
      </c>
      <c r="N104" s="74" t="s">
        <v>868</v>
      </c>
      <c r="O104" s="75" t="s">
        <v>355</v>
      </c>
      <c r="P104" s="75" t="s">
        <v>869</v>
      </c>
      <c r="Q104" s="77" t="s">
        <v>870</v>
      </c>
      <c r="R104" s="77"/>
      <c r="S104" s="78" t="s">
        <v>871</v>
      </c>
      <c r="T104" s="76"/>
      <c r="U104" s="77">
        <v>10.4</v>
      </c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155"/>
      <c r="AG104" s="277"/>
      <c r="AH104" s="279"/>
    </row>
    <row r="105" spans="7:34" ht="409.6" x14ac:dyDescent="0.25">
      <c r="M105" s="73">
        <v>41513</v>
      </c>
      <c r="N105" s="74" t="s">
        <v>884</v>
      </c>
      <c r="O105" s="75" t="s">
        <v>355</v>
      </c>
      <c r="P105" s="75" t="s">
        <v>349</v>
      </c>
      <c r="Q105" s="77" t="s">
        <v>870</v>
      </c>
      <c r="R105" s="77"/>
      <c r="S105" s="78" t="s">
        <v>885</v>
      </c>
      <c r="T105" s="76"/>
      <c r="U105" s="77">
        <v>6.22</v>
      </c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155"/>
      <c r="AG105" s="277"/>
      <c r="AH105" s="279"/>
    </row>
    <row r="106" spans="7:34" ht="409.6" x14ac:dyDescent="0.25">
      <c r="M106" s="73">
        <v>41493</v>
      </c>
      <c r="N106" s="74" t="s">
        <v>805</v>
      </c>
      <c r="O106" s="75" t="s">
        <v>355</v>
      </c>
      <c r="P106" s="75" t="s">
        <v>806</v>
      </c>
      <c r="Q106" s="77" t="s">
        <v>807</v>
      </c>
      <c r="R106" s="77"/>
      <c r="S106" s="78" t="s">
        <v>376</v>
      </c>
      <c r="T106" s="76"/>
      <c r="U106" s="77">
        <v>1.45</v>
      </c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156"/>
      <c r="AG106" s="277"/>
      <c r="AH106" s="280"/>
    </row>
    <row r="107" spans="7:34" s="131" customFormat="1" ht="409.6" x14ac:dyDescent="0.25">
      <c r="G107" s="132"/>
      <c r="M107" s="113">
        <v>41487</v>
      </c>
      <c r="N107" s="114" t="s">
        <v>709</v>
      </c>
      <c r="O107" s="115" t="s">
        <v>355</v>
      </c>
      <c r="P107" s="115" t="s">
        <v>710</v>
      </c>
      <c r="Q107" s="117" t="s">
        <v>367</v>
      </c>
      <c r="R107" s="117"/>
      <c r="S107" s="118" t="s">
        <v>369</v>
      </c>
      <c r="T107" s="116"/>
      <c r="U107" s="117">
        <v>7.6</v>
      </c>
      <c r="V107" s="290">
        <f>+SUM(U107:U112)</f>
        <v>45.949999999999996</v>
      </c>
      <c r="W107" s="286"/>
      <c r="X107" s="286"/>
      <c r="Y107" s="286"/>
      <c r="Z107" s="286"/>
      <c r="AA107" s="286"/>
      <c r="AB107" s="286"/>
      <c r="AC107" s="286"/>
      <c r="AD107" s="286"/>
      <c r="AE107" s="286"/>
      <c r="AF107" s="157"/>
      <c r="AG107" s="287">
        <v>92.5</v>
      </c>
      <c r="AH107" s="286">
        <f>+AG107*V107</f>
        <v>4250.375</v>
      </c>
    </row>
    <row r="108" spans="7:34" s="131" customFormat="1" ht="409.6" x14ac:dyDescent="0.25">
      <c r="G108" s="132"/>
      <c r="M108" s="113">
        <v>41487</v>
      </c>
      <c r="N108" s="114" t="s">
        <v>709</v>
      </c>
      <c r="O108" s="115" t="s">
        <v>355</v>
      </c>
      <c r="P108" s="115" t="s">
        <v>360</v>
      </c>
      <c r="Q108" s="117" t="s">
        <v>367</v>
      </c>
      <c r="R108" s="117"/>
      <c r="S108" s="118" t="s">
        <v>714</v>
      </c>
      <c r="T108" s="116"/>
      <c r="U108" s="117">
        <v>11.9</v>
      </c>
      <c r="V108" s="290"/>
      <c r="W108" s="286"/>
      <c r="X108" s="286"/>
      <c r="Y108" s="286"/>
      <c r="Z108" s="286"/>
      <c r="AA108" s="286"/>
      <c r="AB108" s="286"/>
      <c r="AC108" s="286"/>
      <c r="AD108" s="286"/>
      <c r="AE108" s="286"/>
      <c r="AF108" s="158"/>
      <c r="AG108" s="288"/>
      <c r="AH108" s="286"/>
    </row>
    <row r="109" spans="7:34" s="131" customFormat="1" ht="409.6" x14ac:dyDescent="0.25">
      <c r="G109" s="132"/>
      <c r="M109" s="113">
        <v>41487</v>
      </c>
      <c r="N109" s="114" t="s">
        <v>709</v>
      </c>
      <c r="O109" s="115" t="s">
        <v>355</v>
      </c>
      <c r="P109" s="115" t="s">
        <v>358</v>
      </c>
      <c r="Q109" s="117" t="s">
        <v>367</v>
      </c>
      <c r="R109" s="117"/>
      <c r="S109" s="118" t="s">
        <v>715</v>
      </c>
      <c r="T109" s="116"/>
      <c r="U109" s="117">
        <v>9.4</v>
      </c>
      <c r="V109" s="290"/>
      <c r="W109" s="286"/>
      <c r="X109" s="286"/>
      <c r="Y109" s="286"/>
      <c r="Z109" s="286"/>
      <c r="AA109" s="286"/>
      <c r="AB109" s="286"/>
      <c r="AC109" s="286"/>
      <c r="AD109" s="286"/>
      <c r="AE109" s="286"/>
      <c r="AF109" s="158"/>
      <c r="AG109" s="288"/>
      <c r="AH109" s="286"/>
    </row>
    <row r="110" spans="7:34" s="131" customFormat="1" ht="409.6" x14ac:dyDescent="0.25">
      <c r="G110" s="132"/>
      <c r="M110" s="113">
        <v>41487</v>
      </c>
      <c r="N110" s="114" t="s">
        <v>709</v>
      </c>
      <c r="O110" s="115" t="s">
        <v>355</v>
      </c>
      <c r="P110" s="115" t="s">
        <v>713</v>
      </c>
      <c r="Q110" s="117" t="s">
        <v>367</v>
      </c>
      <c r="R110" s="117"/>
      <c r="S110" s="118" t="s">
        <v>716</v>
      </c>
      <c r="T110" s="116"/>
      <c r="U110" s="117">
        <v>14.2</v>
      </c>
      <c r="V110" s="290"/>
      <c r="W110" s="286"/>
      <c r="X110" s="286"/>
      <c r="Y110" s="286"/>
      <c r="Z110" s="286"/>
      <c r="AA110" s="286"/>
      <c r="AB110" s="286"/>
      <c r="AC110" s="286"/>
      <c r="AD110" s="286"/>
      <c r="AE110" s="286"/>
      <c r="AF110" s="158"/>
      <c r="AG110" s="288"/>
      <c r="AH110" s="286"/>
    </row>
    <row r="111" spans="7:34" s="131" customFormat="1" ht="409.6" x14ac:dyDescent="0.25">
      <c r="G111" s="132"/>
      <c r="M111" s="113">
        <v>41512</v>
      </c>
      <c r="N111" s="114" t="s">
        <v>875</v>
      </c>
      <c r="O111" s="115" t="s">
        <v>355</v>
      </c>
      <c r="P111" s="115" t="s">
        <v>876</v>
      </c>
      <c r="Q111" s="117" t="s">
        <v>877</v>
      </c>
      <c r="R111" s="117"/>
      <c r="S111" s="118" t="s">
        <v>398</v>
      </c>
      <c r="T111" s="116"/>
      <c r="U111" s="117">
        <v>0.79</v>
      </c>
      <c r="V111" s="290"/>
      <c r="W111" s="286"/>
      <c r="X111" s="286"/>
      <c r="Y111" s="286"/>
      <c r="Z111" s="286"/>
      <c r="AA111" s="286"/>
      <c r="AB111" s="286"/>
      <c r="AC111" s="286"/>
      <c r="AD111" s="286"/>
      <c r="AE111" s="286"/>
      <c r="AF111" s="158"/>
      <c r="AG111" s="288"/>
      <c r="AH111" s="286"/>
    </row>
    <row r="112" spans="7:34" s="131" customFormat="1" ht="409.6" x14ac:dyDescent="0.25">
      <c r="G112" s="132"/>
      <c r="M112" s="113">
        <v>41509</v>
      </c>
      <c r="N112" s="114" t="s">
        <v>864</v>
      </c>
      <c r="O112" s="115" t="s">
        <v>865</v>
      </c>
      <c r="P112" s="115" t="s">
        <v>866</v>
      </c>
      <c r="Q112" s="117" t="s">
        <v>867</v>
      </c>
      <c r="R112" s="117"/>
      <c r="S112" s="118" t="s">
        <v>137</v>
      </c>
      <c r="T112" s="116"/>
      <c r="U112" s="117">
        <v>2.06</v>
      </c>
      <c r="V112" s="290"/>
      <c r="W112" s="286"/>
      <c r="X112" s="286"/>
      <c r="Y112" s="286"/>
      <c r="Z112" s="286"/>
      <c r="AA112" s="286"/>
      <c r="AB112" s="286"/>
      <c r="AC112" s="286"/>
      <c r="AD112" s="286"/>
      <c r="AE112" s="286"/>
      <c r="AF112" s="159"/>
      <c r="AG112" s="289"/>
      <c r="AH112" s="286"/>
    </row>
    <row r="113" spans="7:34" s="131" customFormat="1" ht="409.6" x14ac:dyDescent="0.25">
      <c r="G113" s="132"/>
      <c r="M113" s="162">
        <v>41488</v>
      </c>
      <c r="N113" s="163" t="s">
        <v>728</v>
      </c>
      <c r="O113" s="164" t="s">
        <v>746</v>
      </c>
      <c r="P113" s="164" t="s">
        <v>26</v>
      </c>
      <c r="Q113" s="166" t="s">
        <v>751</v>
      </c>
      <c r="R113" s="166"/>
      <c r="S113" s="167" t="s">
        <v>755</v>
      </c>
      <c r="T113" s="165"/>
      <c r="U113" s="166">
        <v>2.2200000000000002</v>
      </c>
      <c r="V113" s="281">
        <f>+SUM(U113:U119)</f>
        <v>8.6000000000000014</v>
      </c>
      <c r="W113" s="281"/>
      <c r="X113" s="281"/>
      <c r="Y113" s="281"/>
      <c r="Z113" s="281"/>
      <c r="AA113" s="281"/>
      <c r="AB113" s="281"/>
      <c r="AC113" s="281"/>
      <c r="AD113" s="281"/>
      <c r="AE113" s="281"/>
      <c r="AF113" s="160"/>
      <c r="AG113" s="282">
        <v>92.5</v>
      </c>
      <c r="AH113" s="281">
        <f>+AG113*V113</f>
        <v>795.50000000000011</v>
      </c>
    </row>
    <row r="114" spans="7:34" s="131" customFormat="1" ht="409.6" x14ac:dyDescent="0.25">
      <c r="G114" s="132"/>
      <c r="M114" s="162">
        <v>41488</v>
      </c>
      <c r="N114" s="163" t="s">
        <v>728</v>
      </c>
      <c r="O114" s="164" t="s">
        <v>746</v>
      </c>
      <c r="P114" s="164" t="s">
        <v>749</v>
      </c>
      <c r="Q114" s="166" t="s">
        <v>752</v>
      </c>
      <c r="R114" s="166"/>
      <c r="S114" s="167" t="s">
        <v>376</v>
      </c>
      <c r="T114" s="165"/>
      <c r="U114" s="166">
        <v>0.97</v>
      </c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  <c r="AF114" s="161"/>
      <c r="AG114" s="283"/>
      <c r="AH114" s="281"/>
    </row>
    <row r="115" spans="7:34" s="131" customFormat="1" ht="409.6" x14ac:dyDescent="0.25">
      <c r="G115" s="132"/>
      <c r="M115" s="162">
        <v>41488</v>
      </c>
      <c r="N115" s="163" t="s">
        <v>728</v>
      </c>
      <c r="O115" s="164" t="s">
        <v>746</v>
      </c>
      <c r="P115" s="164" t="s">
        <v>750</v>
      </c>
      <c r="Q115" s="166" t="s">
        <v>753</v>
      </c>
      <c r="R115" s="166"/>
      <c r="S115" s="167" t="s">
        <v>376</v>
      </c>
      <c r="T115" s="165"/>
      <c r="U115" s="166">
        <v>1.1000000000000001</v>
      </c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161"/>
      <c r="AG115" s="283"/>
      <c r="AH115" s="281"/>
    </row>
    <row r="116" spans="7:34" s="131" customFormat="1" ht="409.6" x14ac:dyDescent="0.25">
      <c r="G116" s="132"/>
      <c r="M116" s="162">
        <v>41488</v>
      </c>
      <c r="N116" s="163" t="s">
        <v>728</v>
      </c>
      <c r="O116" s="164" t="s">
        <v>746</v>
      </c>
      <c r="P116" s="164" t="s">
        <v>145</v>
      </c>
      <c r="Q116" s="166" t="s">
        <v>754</v>
      </c>
      <c r="R116" s="166"/>
      <c r="S116" s="167" t="s">
        <v>376</v>
      </c>
      <c r="T116" s="165"/>
      <c r="U116" s="166">
        <v>0.27</v>
      </c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  <c r="AF116" s="161"/>
      <c r="AG116" s="283"/>
      <c r="AH116" s="281"/>
    </row>
    <row r="117" spans="7:34" s="131" customFormat="1" ht="409.6" x14ac:dyDescent="0.25">
      <c r="G117" s="132"/>
      <c r="M117" s="162">
        <v>41493</v>
      </c>
      <c r="N117" s="163" t="s">
        <v>816</v>
      </c>
      <c r="O117" s="164" t="s">
        <v>746</v>
      </c>
      <c r="P117" s="164" t="s">
        <v>817</v>
      </c>
      <c r="Q117" s="166" t="s">
        <v>818</v>
      </c>
      <c r="R117" s="166"/>
      <c r="S117" s="167" t="s">
        <v>819</v>
      </c>
      <c r="T117" s="165"/>
      <c r="U117" s="166">
        <v>2</v>
      </c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  <c r="AF117" s="161"/>
      <c r="AG117" s="283"/>
      <c r="AH117" s="281"/>
    </row>
    <row r="118" spans="7:34" s="131" customFormat="1" ht="409.6" x14ac:dyDescent="0.25">
      <c r="G118" s="132"/>
      <c r="M118" s="162">
        <v>41502</v>
      </c>
      <c r="N118" s="163" t="s">
        <v>851</v>
      </c>
      <c r="O118" s="164" t="s">
        <v>723</v>
      </c>
      <c r="P118" s="164" t="s">
        <v>817</v>
      </c>
      <c r="Q118" s="166" t="s">
        <v>852</v>
      </c>
      <c r="R118" s="166"/>
      <c r="S118" s="167" t="s">
        <v>819</v>
      </c>
      <c r="T118" s="165"/>
      <c r="U118" s="166">
        <v>1</v>
      </c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161"/>
      <c r="AG118" s="283"/>
      <c r="AH118" s="281"/>
    </row>
    <row r="119" spans="7:34" s="131" customFormat="1" ht="409.6" x14ac:dyDescent="0.25">
      <c r="G119" s="132"/>
      <c r="M119" s="162">
        <v>41514</v>
      </c>
      <c r="N119" s="163" t="s">
        <v>882</v>
      </c>
      <c r="O119" s="164" t="s">
        <v>812</v>
      </c>
      <c r="P119" s="164" t="s">
        <v>883</v>
      </c>
      <c r="Q119" s="166" t="s">
        <v>754</v>
      </c>
      <c r="R119" s="166"/>
      <c r="S119" s="167" t="s">
        <v>819</v>
      </c>
      <c r="T119" s="165"/>
      <c r="U119" s="166">
        <v>1.04</v>
      </c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161"/>
      <c r="AG119" s="284"/>
      <c r="AH119" s="281"/>
    </row>
    <row r="120" spans="7:34" ht="409.6" x14ac:dyDescent="0.25">
      <c r="M120" s="95">
        <v>41514</v>
      </c>
      <c r="N120" s="47" t="s">
        <v>889</v>
      </c>
      <c r="O120" s="91" t="s">
        <v>496</v>
      </c>
      <c r="P120" s="91" t="s">
        <v>891</v>
      </c>
      <c r="Q120" s="93" t="s">
        <v>895</v>
      </c>
      <c r="R120" s="93"/>
      <c r="S120" s="94" t="s">
        <v>899</v>
      </c>
      <c r="T120" s="92"/>
      <c r="U120" s="93">
        <v>42.8</v>
      </c>
      <c r="V120" s="275">
        <f>+SUM(U120:U125)</f>
        <v>65.78</v>
      </c>
      <c r="W120" s="275"/>
      <c r="X120" s="275"/>
      <c r="Y120" s="275"/>
      <c r="Z120" s="275"/>
      <c r="AA120" s="275"/>
      <c r="AB120" s="275"/>
      <c r="AC120" s="275"/>
      <c r="AD120" s="275"/>
      <c r="AE120" s="275"/>
      <c r="AF120" s="154"/>
      <c r="AG120" s="291">
        <v>92.5</v>
      </c>
      <c r="AH120" s="275">
        <f>+AG113*V120</f>
        <v>6084.6500000000005</v>
      </c>
    </row>
    <row r="121" spans="7:34" ht="409.6" x14ac:dyDescent="0.25">
      <c r="M121" s="95">
        <v>41514</v>
      </c>
      <c r="N121" s="47" t="s">
        <v>889</v>
      </c>
      <c r="O121" s="91" t="s">
        <v>496</v>
      </c>
      <c r="P121" s="91" t="s">
        <v>892</v>
      </c>
      <c r="Q121" s="93" t="s">
        <v>896</v>
      </c>
      <c r="R121" s="93"/>
      <c r="S121" s="94" t="s">
        <v>900</v>
      </c>
      <c r="T121" s="92"/>
      <c r="U121" s="93">
        <v>6.7</v>
      </c>
      <c r="V121" s="275"/>
      <c r="W121" s="275"/>
      <c r="X121" s="275"/>
      <c r="Y121" s="275"/>
      <c r="Z121" s="275"/>
      <c r="AA121" s="275"/>
      <c r="AB121" s="275"/>
      <c r="AC121" s="275"/>
      <c r="AD121" s="275"/>
      <c r="AE121" s="275"/>
      <c r="AF121" s="155"/>
      <c r="AG121" s="292"/>
      <c r="AH121" s="275"/>
    </row>
    <row r="122" spans="7:34" ht="409.6" x14ac:dyDescent="0.25">
      <c r="M122" s="95">
        <v>41514</v>
      </c>
      <c r="N122" s="47" t="s">
        <v>889</v>
      </c>
      <c r="O122" s="91" t="s">
        <v>496</v>
      </c>
      <c r="P122" s="91" t="s">
        <v>893</v>
      </c>
      <c r="Q122" s="93" t="s">
        <v>789</v>
      </c>
      <c r="R122" s="93"/>
      <c r="S122" s="94" t="s">
        <v>901</v>
      </c>
      <c r="T122" s="92"/>
      <c r="U122" s="93">
        <v>7</v>
      </c>
      <c r="V122" s="275"/>
      <c r="W122" s="275"/>
      <c r="X122" s="275"/>
      <c r="Y122" s="275"/>
      <c r="Z122" s="275"/>
      <c r="AA122" s="275"/>
      <c r="AB122" s="275"/>
      <c r="AC122" s="275"/>
      <c r="AD122" s="275"/>
      <c r="AE122" s="275"/>
      <c r="AF122" s="155"/>
      <c r="AG122" s="292"/>
      <c r="AH122" s="275"/>
    </row>
    <row r="123" spans="7:34" ht="409.6" x14ac:dyDescent="0.25">
      <c r="M123" s="95">
        <v>41514</v>
      </c>
      <c r="N123" s="47" t="s">
        <v>889</v>
      </c>
      <c r="O123" s="91" t="s">
        <v>496</v>
      </c>
      <c r="P123" s="91" t="s">
        <v>894</v>
      </c>
      <c r="Q123" s="93" t="s">
        <v>897</v>
      </c>
      <c r="R123" s="93"/>
      <c r="S123" s="94" t="s">
        <v>902</v>
      </c>
      <c r="T123" s="92"/>
      <c r="U123" s="93">
        <v>6.66</v>
      </c>
      <c r="V123" s="275"/>
      <c r="W123" s="275"/>
      <c r="X123" s="275"/>
      <c r="Y123" s="275"/>
      <c r="Z123" s="275"/>
      <c r="AA123" s="275"/>
      <c r="AB123" s="275"/>
      <c r="AC123" s="275"/>
      <c r="AD123" s="275"/>
      <c r="AE123" s="275"/>
      <c r="AF123" s="155"/>
      <c r="AG123" s="292"/>
      <c r="AH123" s="275"/>
    </row>
    <row r="124" spans="7:34" ht="409.6" x14ac:dyDescent="0.25">
      <c r="M124" s="95">
        <v>41514</v>
      </c>
      <c r="N124" s="47" t="s">
        <v>890</v>
      </c>
      <c r="O124" s="91" t="s">
        <v>496</v>
      </c>
      <c r="P124" s="91" t="s">
        <v>386</v>
      </c>
      <c r="Q124" s="93" t="s">
        <v>898</v>
      </c>
      <c r="R124" s="93"/>
      <c r="S124" s="94" t="s">
        <v>388</v>
      </c>
      <c r="T124" s="92"/>
      <c r="U124" s="93">
        <v>1</v>
      </c>
      <c r="V124" s="275"/>
      <c r="W124" s="275"/>
      <c r="X124" s="275"/>
      <c r="Y124" s="275"/>
      <c r="Z124" s="275"/>
      <c r="AA124" s="275"/>
      <c r="AB124" s="275"/>
      <c r="AC124" s="275"/>
      <c r="AD124" s="275"/>
      <c r="AE124" s="275"/>
      <c r="AF124" s="155"/>
      <c r="AG124" s="292"/>
      <c r="AH124" s="275"/>
    </row>
    <row r="125" spans="7:34" ht="409.6" x14ac:dyDescent="0.25">
      <c r="M125" s="95">
        <v>41514</v>
      </c>
      <c r="N125" s="47" t="s">
        <v>889</v>
      </c>
      <c r="O125" s="91" t="s">
        <v>496</v>
      </c>
      <c r="P125" s="91" t="s">
        <v>210</v>
      </c>
      <c r="Q125" s="93" t="s">
        <v>897</v>
      </c>
      <c r="R125" s="93"/>
      <c r="S125" s="94" t="s">
        <v>87</v>
      </c>
      <c r="T125" s="92"/>
      <c r="U125" s="93">
        <v>1.62</v>
      </c>
      <c r="V125" s="275"/>
      <c r="W125" s="275"/>
      <c r="X125" s="275"/>
      <c r="Y125" s="275"/>
      <c r="Z125" s="275"/>
      <c r="AA125" s="275"/>
      <c r="AB125" s="275"/>
      <c r="AC125" s="275"/>
      <c r="AD125" s="275"/>
      <c r="AE125" s="275"/>
      <c r="AF125" s="155"/>
      <c r="AG125" s="293"/>
      <c r="AH125" s="275"/>
    </row>
    <row r="126" spans="7:34" ht="409.6" x14ac:dyDescent="0.25">
      <c r="M126" s="73">
        <v>41501</v>
      </c>
      <c r="N126" s="74" t="s">
        <v>839</v>
      </c>
      <c r="O126" s="75" t="s">
        <v>496</v>
      </c>
      <c r="P126" s="75" t="s">
        <v>840</v>
      </c>
      <c r="Q126" s="77" t="s">
        <v>843</v>
      </c>
      <c r="R126" s="77"/>
      <c r="S126" s="78" t="s">
        <v>745</v>
      </c>
      <c r="T126" s="76"/>
      <c r="U126" s="77">
        <v>1.03</v>
      </c>
      <c r="V126" s="275">
        <f>+SUM(U126:U161)</f>
        <v>79.800000000000011</v>
      </c>
      <c r="W126" s="275"/>
      <c r="X126" s="275"/>
      <c r="Y126" s="275"/>
      <c r="Z126" s="275"/>
      <c r="AA126" s="275"/>
      <c r="AB126" s="275"/>
      <c r="AC126" s="275"/>
      <c r="AD126" s="275"/>
      <c r="AE126" s="275"/>
      <c r="AF126" s="154"/>
      <c r="AG126" s="291">
        <v>92.5</v>
      </c>
      <c r="AH126" s="275">
        <f>+AG126*V126</f>
        <v>7381.5000000000009</v>
      </c>
    </row>
    <row r="127" spans="7:34" ht="409.6" x14ac:dyDescent="0.25">
      <c r="M127" s="73">
        <v>41501</v>
      </c>
      <c r="N127" s="74" t="s">
        <v>839</v>
      </c>
      <c r="O127" s="75" t="s">
        <v>496</v>
      </c>
      <c r="P127" s="75" t="s">
        <v>841</v>
      </c>
      <c r="Q127" s="77" t="s">
        <v>844</v>
      </c>
      <c r="R127" s="77"/>
      <c r="S127" s="78" t="s">
        <v>845</v>
      </c>
      <c r="T127" s="76"/>
      <c r="U127" s="77">
        <v>1.02</v>
      </c>
      <c r="V127" s="275"/>
      <c r="W127" s="275"/>
      <c r="X127" s="275"/>
      <c r="Y127" s="275"/>
      <c r="Z127" s="275"/>
      <c r="AA127" s="275"/>
      <c r="AB127" s="275"/>
      <c r="AC127" s="275"/>
      <c r="AD127" s="275"/>
      <c r="AE127" s="275"/>
      <c r="AF127" s="155"/>
      <c r="AG127" s="292"/>
      <c r="AH127" s="275"/>
    </row>
    <row r="128" spans="7:34" ht="409.6" x14ac:dyDescent="0.25">
      <c r="M128" s="73">
        <v>41501</v>
      </c>
      <c r="N128" s="74" t="s">
        <v>839</v>
      </c>
      <c r="O128" s="75" t="s">
        <v>496</v>
      </c>
      <c r="P128" s="75" t="s">
        <v>842</v>
      </c>
      <c r="Q128" s="77" t="s">
        <v>734</v>
      </c>
      <c r="R128" s="77"/>
      <c r="S128" s="78" t="s">
        <v>846</v>
      </c>
      <c r="T128" s="76"/>
      <c r="U128" s="77">
        <v>0.97</v>
      </c>
      <c r="V128" s="275"/>
      <c r="W128" s="275"/>
      <c r="X128" s="275"/>
      <c r="Y128" s="275"/>
      <c r="Z128" s="275"/>
      <c r="AA128" s="275"/>
      <c r="AB128" s="275"/>
      <c r="AC128" s="275"/>
      <c r="AD128" s="275"/>
      <c r="AE128" s="275"/>
      <c r="AF128" s="155"/>
      <c r="AG128" s="292"/>
      <c r="AH128" s="275"/>
    </row>
    <row r="129" spans="13:34" ht="409.6" x14ac:dyDescent="0.25">
      <c r="M129" s="73">
        <v>41492</v>
      </c>
      <c r="N129" s="74" t="s">
        <v>779</v>
      </c>
      <c r="O129" s="75" t="s">
        <v>780</v>
      </c>
      <c r="P129" s="75" t="s">
        <v>781</v>
      </c>
      <c r="Q129" s="77" t="s">
        <v>789</v>
      </c>
      <c r="R129" s="77"/>
      <c r="S129" s="78" t="s">
        <v>792</v>
      </c>
      <c r="T129" s="76"/>
      <c r="U129" s="77">
        <v>17.55</v>
      </c>
      <c r="V129" s="275"/>
      <c r="W129" s="275"/>
      <c r="X129" s="275"/>
      <c r="Y129" s="275"/>
      <c r="Z129" s="275"/>
      <c r="AA129" s="275"/>
      <c r="AB129" s="275"/>
      <c r="AC129" s="275"/>
      <c r="AD129" s="275"/>
      <c r="AE129" s="275"/>
      <c r="AF129" s="155"/>
      <c r="AG129" s="292"/>
      <c r="AH129" s="275"/>
    </row>
    <row r="130" spans="13:34" ht="409.6" x14ac:dyDescent="0.25">
      <c r="M130" s="73">
        <v>41492</v>
      </c>
      <c r="N130" s="74" t="s">
        <v>779</v>
      </c>
      <c r="O130" s="75" t="s">
        <v>780</v>
      </c>
      <c r="P130" s="75" t="s">
        <v>619</v>
      </c>
      <c r="Q130" s="77" t="s">
        <v>790</v>
      </c>
      <c r="R130" s="77"/>
      <c r="S130" s="78" t="s">
        <v>793</v>
      </c>
      <c r="T130" s="76"/>
      <c r="U130" s="77">
        <v>2.94</v>
      </c>
      <c r="V130" s="275"/>
      <c r="W130" s="275"/>
      <c r="X130" s="275"/>
      <c r="Y130" s="275"/>
      <c r="Z130" s="275"/>
      <c r="AA130" s="275"/>
      <c r="AB130" s="275"/>
      <c r="AC130" s="275"/>
      <c r="AD130" s="275"/>
      <c r="AE130" s="275"/>
      <c r="AF130" s="155"/>
      <c r="AG130" s="292"/>
      <c r="AH130" s="275"/>
    </row>
    <row r="131" spans="13:34" ht="409.6" x14ac:dyDescent="0.25">
      <c r="M131" s="73">
        <v>41492</v>
      </c>
      <c r="N131" s="74" t="s">
        <v>779</v>
      </c>
      <c r="O131" s="75" t="s">
        <v>780</v>
      </c>
      <c r="P131" s="75" t="s">
        <v>132</v>
      </c>
      <c r="Q131" s="77" t="s">
        <v>786</v>
      </c>
      <c r="R131" s="77"/>
      <c r="S131" s="78" t="s">
        <v>385</v>
      </c>
      <c r="T131" s="76"/>
      <c r="U131" s="77">
        <v>2.27</v>
      </c>
      <c r="V131" s="275"/>
      <c r="W131" s="275"/>
      <c r="X131" s="275"/>
      <c r="Y131" s="275"/>
      <c r="Z131" s="275"/>
      <c r="AA131" s="275"/>
      <c r="AB131" s="275"/>
      <c r="AC131" s="275"/>
      <c r="AD131" s="275"/>
      <c r="AE131" s="275"/>
      <c r="AF131" s="155"/>
      <c r="AG131" s="292"/>
      <c r="AH131" s="275"/>
    </row>
    <row r="132" spans="13:34" ht="409.6" x14ac:dyDescent="0.25">
      <c r="M132" s="73">
        <v>41492</v>
      </c>
      <c r="N132" s="74" t="s">
        <v>779</v>
      </c>
      <c r="O132" s="75" t="s">
        <v>780</v>
      </c>
      <c r="P132" s="75" t="s">
        <v>782</v>
      </c>
      <c r="Q132" s="77" t="s">
        <v>786</v>
      </c>
      <c r="R132" s="77"/>
      <c r="S132" s="78" t="s">
        <v>184</v>
      </c>
      <c r="T132" s="76"/>
      <c r="U132" s="77">
        <v>0.84</v>
      </c>
      <c r="V132" s="275"/>
      <c r="W132" s="275"/>
      <c r="X132" s="275"/>
      <c r="Y132" s="275"/>
      <c r="Z132" s="275"/>
      <c r="AA132" s="275"/>
      <c r="AB132" s="275"/>
      <c r="AC132" s="275"/>
      <c r="AD132" s="275"/>
      <c r="AE132" s="275"/>
      <c r="AF132" s="155"/>
      <c r="AG132" s="292"/>
      <c r="AH132" s="275"/>
    </row>
    <row r="133" spans="13:34" ht="409.6" x14ac:dyDescent="0.25">
      <c r="M133" s="73">
        <v>41495</v>
      </c>
      <c r="N133" s="74" t="s">
        <v>779</v>
      </c>
      <c r="O133" s="75" t="s">
        <v>780</v>
      </c>
      <c r="P133" s="75" t="s">
        <v>783</v>
      </c>
      <c r="Q133" s="77" t="s">
        <v>787</v>
      </c>
      <c r="R133" s="77"/>
      <c r="S133" s="78" t="s">
        <v>794</v>
      </c>
      <c r="T133" s="76"/>
      <c r="U133" s="77">
        <v>3.26</v>
      </c>
      <c r="V133" s="275"/>
      <c r="W133" s="275"/>
      <c r="X133" s="275"/>
      <c r="Y133" s="275"/>
      <c r="Z133" s="275"/>
      <c r="AA133" s="275"/>
      <c r="AB133" s="275"/>
      <c r="AC133" s="275"/>
      <c r="AD133" s="275"/>
      <c r="AE133" s="275"/>
      <c r="AF133" s="155"/>
      <c r="AG133" s="292"/>
      <c r="AH133" s="275"/>
    </row>
    <row r="134" spans="13:34" ht="409.6" x14ac:dyDescent="0.25">
      <c r="M134" s="73">
        <v>41492</v>
      </c>
      <c r="N134" s="74" t="s">
        <v>779</v>
      </c>
      <c r="O134" s="75" t="s">
        <v>780</v>
      </c>
      <c r="P134" s="75" t="s">
        <v>784</v>
      </c>
      <c r="Q134" s="77" t="s">
        <v>788</v>
      </c>
      <c r="R134" s="77"/>
      <c r="S134" s="78" t="s">
        <v>795</v>
      </c>
      <c r="T134" s="76"/>
      <c r="U134" s="77">
        <v>3</v>
      </c>
      <c r="V134" s="275"/>
      <c r="W134" s="275"/>
      <c r="X134" s="275"/>
      <c r="Y134" s="275"/>
      <c r="Z134" s="275"/>
      <c r="AA134" s="275"/>
      <c r="AB134" s="275"/>
      <c r="AC134" s="275"/>
      <c r="AD134" s="275"/>
      <c r="AE134" s="275"/>
      <c r="AF134" s="155"/>
      <c r="AG134" s="292"/>
      <c r="AH134" s="275"/>
    </row>
    <row r="135" spans="13:34" ht="409.6" x14ac:dyDescent="0.25">
      <c r="M135" s="73">
        <v>41492</v>
      </c>
      <c r="N135" s="74" t="s">
        <v>779</v>
      </c>
      <c r="O135" s="75" t="s">
        <v>780</v>
      </c>
      <c r="P135" s="75" t="s">
        <v>785</v>
      </c>
      <c r="Q135" s="77" t="s">
        <v>791</v>
      </c>
      <c r="R135" s="77"/>
      <c r="S135" s="78" t="s">
        <v>62</v>
      </c>
      <c r="T135" s="76"/>
      <c r="U135" s="77">
        <v>2.98</v>
      </c>
      <c r="V135" s="275"/>
      <c r="W135" s="275"/>
      <c r="X135" s="275"/>
      <c r="Y135" s="275"/>
      <c r="Z135" s="275"/>
      <c r="AA135" s="275"/>
      <c r="AB135" s="275"/>
      <c r="AC135" s="275"/>
      <c r="AD135" s="275"/>
      <c r="AE135" s="275"/>
      <c r="AF135" s="155"/>
      <c r="AG135" s="292"/>
      <c r="AH135" s="275"/>
    </row>
    <row r="136" spans="13:34" ht="409.6" x14ac:dyDescent="0.25">
      <c r="M136" s="73">
        <v>41492</v>
      </c>
      <c r="N136" s="74" t="s">
        <v>796</v>
      </c>
      <c r="O136" s="75" t="s">
        <v>797</v>
      </c>
      <c r="P136" s="75" t="s">
        <v>132</v>
      </c>
      <c r="Q136" s="77" t="s">
        <v>786</v>
      </c>
      <c r="R136" s="77"/>
      <c r="S136" s="78" t="s">
        <v>184</v>
      </c>
      <c r="T136" s="76"/>
      <c r="U136" s="77">
        <v>1.24</v>
      </c>
      <c r="V136" s="275"/>
      <c r="W136" s="275"/>
      <c r="X136" s="275"/>
      <c r="Y136" s="275"/>
      <c r="Z136" s="275"/>
      <c r="AA136" s="275"/>
      <c r="AB136" s="275"/>
      <c r="AC136" s="275"/>
      <c r="AD136" s="275"/>
      <c r="AE136" s="275"/>
      <c r="AF136" s="155"/>
      <c r="AG136" s="292"/>
      <c r="AH136" s="275"/>
    </row>
    <row r="137" spans="13:34" ht="409.6" x14ac:dyDescent="0.25">
      <c r="M137" s="73">
        <v>41492</v>
      </c>
      <c r="N137" s="74" t="s">
        <v>796</v>
      </c>
      <c r="O137" s="75" t="s">
        <v>797</v>
      </c>
      <c r="P137" s="75" t="s">
        <v>781</v>
      </c>
      <c r="Q137" s="77" t="s">
        <v>789</v>
      </c>
      <c r="R137" s="77"/>
      <c r="S137" s="78" t="s">
        <v>792</v>
      </c>
      <c r="T137" s="76"/>
      <c r="U137" s="77">
        <v>1.02</v>
      </c>
      <c r="V137" s="275"/>
      <c r="W137" s="275"/>
      <c r="X137" s="275"/>
      <c r="Y137" s="275"/>
      <c r="Z137" s="275"/>
      <c r="AA137" s="275"/>
      <c r="AB137" s="275"/>
      <c r="AC137" s="275"/>
      <c r="AD137" s="275"/>
      <c r="AE137" s="275"/>
      <c r="AF137" s="155"/>
      <c r="AG137" s="292"/>
      <c r="AH137" s="275"/>
    </row>
    <row r="138" spans="13:34" ht="409.6" x14ac:dyDescent="0.25">
      <c r="M138" s="73">
        <v>41492</v>
      </c>
      <c r="N138" s="74" t="s">
        <v>796</v>
      </c>
      <c r="O138" s="75" t="s">
        <v>797</v>
      </c>
      <c r="P138" s="75" t="s">
        <v>798</v>
      </c>
      <c r="Q138" s="77" t="s">
        <v>800</v>
      </c>
      <c r="R138" s="77"/>
      <c r="S138" s="78" t="s">
        <v>801</v>
      </c>
      <c r="T138" s="76"/>
      <c r="U138" s="77">
        <v>1.08</v>
      </c>
      <c r="V138" s="275"/>
      <c r="W138" s="275"/>
      <c r="X138" s="275"/>
      <c r="Y138" s="275"/>
      <c r="Z138" s="275"/>
      <c r="AA138" s="275"/>
      <c r="AB138" s="275"/>
      <c r="AC138" s="275"/>
      <c r="AD138" s="275"/>
      <c r="AE138" s="275"/>
      <c r="AF138" s="155"/>
      <c r="AG138" s="292"/>
      <c r="AH138" s="275"/>
    </row>
    <row r="139" spans="13:34" ht="409.6" x14ac:dyDescent="0.25">
      <c r="M139" s="73">
        <v>41492</v>
      </c>
      <c r="N139" s="74" t="s">
        <v>796</v>
      </c>
      <c r="O139" s="75" t="s">
        <v>797</v>
      </c>
      <c r="P139" s="75" t="s">
        <v>799</v>
      </c>
      <c r="Q139" s="77" t="s">
        <v>790</v>
      </c>
      <c r="R139" s="77"/>
      <c r="S139" s="78" t="s">
        <v>802</v>
      </c>
      <c r="T139" s="76"/>
      <c r="U139" s="77">
        <v>1.02</v>
      </c>
      <c r="V139" s="275"/>
      <c r="W139" s="275"/>
      <c r="X139" s="275"/>
      <c r="Y139" s="275"/>
      <c r="Z139" s="275"/>
      <c r="AA139" s="275"/>
      <c r="AB139" s="275"/>
      <c r="AC139" s="275"/>
      <c r="AD139" s="275"/>
      <c r="AE139" s="275"/>
      <c r="AF139" s="155"/>
      <c r="AG139" s="292"/>
      <c r="AH139" s="275"/>
    </row>
    <row r="140" spans="13:34" ht="409.6" x14ac:dyDescent="0.25">
      <c r="M140" s="73">
        <v>41492</v>
      </c>
      <c r="N140" s="74" t="s">
        <v>796</v>
      </c>
      <c r="O140" s="75" t="s">
        <v>797</v>
      </c>
      <c r="P140" s="75" t="s">
        <v>785</v>
      </c>
      <c r="Q140" s="77" t="s">
        <v>791</v>
      </c>
      <c r="R140" s="77"/>
      <c r="S140" s="78" t="s">
        <v>62</v>
      </c>
      <c r="T140" s="76"/>
      <c r="U140" s="77">
        <v>1</v>
      </c>
      <c r="V140" s="275"/>
      <c r="W140" s="275"/>
      <c r="X140" s="275"/>
      <c r="Y140" s="275"/>
      <c r="Z140" s="275"/>
      <c r="AA140" s="275"/>
      <c r="AB140" s="275"/>
      <c r="AC140" s="275"/>
      <c r="AD140" s="275"/>
      <c r="AE140" s="275"/>
      <c r="AF140" s="155"/>
      <c r="AG140" s="292"/>
      <c r="AH140" s="275"/>
    </row>
    <row r="141" spans="13:34" ht="409.6" x14ac:dyDescent="0.25">
      <c r="M141" s="73">
        <v>41492</v>
      </c>
      <c r="N141" s="74" t="s">
        <v>796</v>
      </c>
      <c r="O141" s="75" t="s">
        <v>797</v>
      </c>
      <c r="P141" s="75" t="s">
        <v>127</v>
      </c>
      <c r="Q141" s="77" t="s">
        <v>788</v>
      </c>
      <c r="R141" s="77"/>
      <c r="S141" s="78" t="s">
        <v>803</v>
      </c>
      <c r="T141" s="76"/>
      <c r="U141" s="77">
        <v>0.94</v>
      </c>
      <c r="V141" s="275"/>
      <c r="W141" s="275"/>
      <c r="X141" s="275"/>
      <c r="Y141" s="275"/>
      <c r="Z141" s="275"/>
      <c r="AA141" s="275"/>
      <c r="AB141" s="275"/>
      <c r="AC141" s="275"/>
      <c r="AD141" s="275"/>
      <c r="AE141" s="275"/>
      <c r="AF141" s="155"/>
      <c r="AG141" s="292"/>
      <c r="AH141" s="275"/>
    </row>
    <row r="142" spans="13:34" ht="409.6" x14ac:dyDescent="0.25">
      <c r="M142" s="73">
        <v>41495</v>
      </c>
      <c r="N142" s="74" t="s">
        <v>837</v>
      </c>
      <c r="O142" s="75" t="s">
        <v>797</v>
      </c>
      <c r="P142" s="75" t="s">
        <v>838</v>
      </c>
      <c r="Q142" s="77" t="s">
        <v>791</v>
      </c>
      <c r="R142" s="77"/>
      <c r="S142" s="78" t="s">
        <v>62</v>
      </c>
      <c r="T142" s="76"/>
      <c r="U142" s="77">
        <v>7.86</v>
      </c>
      <c r="V142" s="275"/>
      <c r="W142" s="275"/>
      <c r="X142" s="275"/>
      <c r="Y142" s="275"/>
      <c r="Z142" s="275"/>
      <c r="AA142" s="275"/>
      <c r="AB142" s="275"/>
      <c r="AC142" s="275"/>
      <c r="AD142" s="275"/>
      <c r="AE142" s="275"/>
      <c r="AF142" s="155"/>
      <c r="AG142" s="292"/>
      <c r="AH142" s="275"/>
    </row>
    <row r="143" spans="13:34" ht="409.6" x14ac:dyDescent="0.25">
      <c r="M143" s="73">
        <v>41495</v>
      </c>
      <c r="N143" s="74" t="s">
        <v>837</v>
      </c>
      <c r="O143" s="75" t="s">
        <v>797</v>
      </c>
      <c r="P143" s="75" t="s">
        <v>784</v>
      </c>
      <c r="Q143" s="77" t="s">
        <v>788</v>
      </c>
      <c r="R143" s="77"/>
      <c r="S143" s="78" t="s">
        <v>803</v>
      </c>
      <c r="T143" s="76"/>
      <c r="U143" s="77">
        <v>1.85</v>
      </c>
      <c r="V143" s="275"/>
      <c r="W143" s="275"/>
      <c r="X143" s="275"/>
      <c r="Y143" s="275"/>
      <c r="Z143" s="275"/>
      <c r="AA143" s="275"/>
      <c r="AB143" s="275"/>
      <c r="AC143" s="275"/>
      <c r="AD143" s="275"/>
      <c r="AE143" s="275"/>
      <c r="AF143" s="155"/>
      <c r="AG143" s="292"/>
      <c r="AH143" s="275"/>
    </row>
    <row r="144" spans="13:34" ht="409.6" x14ac:dyDescent="0.25">
      <c r="M144" s="73">
        <v>41508</v>
      </c>
      <c r="N144" s="74" t="s">
        <v>855</v>
      </c>
      <c r="O144" s="75" t="s">
        <v>856</v>
      </c>
      <c r="P144" s="75" t="s">
        <v>798</v>
      </c>
      <c r="Q144" s="77" t="s">
        <v>800</v>
      </c>
      <c r="R144" s="77"/>
      <c r="S144" s="78" t="s">
        <v>801</v>
      </c>
      <c r="T144" s="76"/>
      <c r="U144" s="77">
        <v>1.36</v>
      </c>
      <c r="V144" s="275"/>
      <c r="W144" s="275"/>
      <c r="X144" s="275"/>
      <c r="Y144" s="275"/>
      <c r="Z144" s="275"/>
      <c r="AA144" s="275"/>
      <c r="AB144" s="275"/>
      <c r="AC144" s="275"/>
      <c r="AD144" s="275"/>
      <c r="AE144" s="275"/>
      <c r="AF144" s="155"/>
      <c r="AG144" s="292"/>
      <c r="AH144" s="275"/>
    </row>
    <row r="145" spans="7:34" ht="409.6" x14ac:dyDescent="0.25">
      <c r="M145" s="73">
        <v>41508</v>
      </c>
      <c r="N145" s="74" t="s">
        <v>855</v>
      </c>
      <c r="O145" s="75" t="s">
        <v>856</v>
      </c>
      <c r="P145" s="75" t="s">
        <v>857</v>
      </c>
      <c r="Q145" s="77" t="s">
        <v>751</v>
      </c>
      <c r="R145" s="77"/>
      <c r="S145" s="78" t="s">
        <v>862</v>
      </c>
      <c r="T145" s="76"/>
      <c r="U145" s="77">
        <v>1.1299999999999999</v>
      </c>
      <c r="V145" s="275"/>
      <c r="W145" s="275"/>
      <c r="X145" s="275"/>
      <c r="Y145" s="275"/>
      <c r="Z145" s="275"/>
      <c r="AA145" s="275"/>
      <c r="AB145" s="275"/>
      <c r="AC145" s="275"/>
      <c r="AD145" s="275"/>
      <c r="AE145" s="275"/>
      <c r="AF145" s="155"/>
      <c r="AG145" s="292"/>
      <c r="AH145" s="275"/>
    </row>
    <row r="146" spans="7:34" ht="409.6" x14ac:dyDescent="0.25">
      <c r="M146" s="73">
        <v>41508</v>
      </c>
      <c r="N146" s="74" t="s">
        <v>855</v>
      </c>
      <c r="O146" s="75" t="s">
        <v>856</v>
      </c>
      <c r="P146" s="75" t="s">
        <v>858</v>
      </c>
      <c r="Q146" s="77" t="s">
        <v>790</v>
      </c>
      <c r="R146" s="77"/>
      <c r="S146" s="78" t="s">
        <v>863</v>
      </c>
      <c r="T146" s="76"/>
      <c r="U146" s="77">
        <v>1</v>
      </c>
      <c r="V146" s="275"/>
      <c r="W146" s="275"/>
      <c r="X146" s="275"/>
      <c r="Y146" s="275"/>
      <c r="Z146" s="275"/>
      <c r="AA146" s="275"/>
      <c r="AB146" s="275"/>
      <c r="AC146" s="275"/>
      <c r="AD146" s="275"/>
      <c r="AE146" s="275"/>
      <c r="AF146" s="155"/>
      <c r="AG146" s="292"/>
      <c r="AH146" s="275"/>
    </row>
    <row r="147" spans="7:34" ht="409.6" x14ac:dyDescent="0.25">
      <c r="M147" s="73">
        <v>41508</v>
      </c>
      <c r="N147" s="74" t="s">
        <v>855</v>
      </c>
      <c r="O147" s="75" t="s">
        <v>856</v>
      </c>
      <c r="P147" s="75" t="s">
        <v>859</v>
      </c>
      <c r="Q147" s="77" t="s">
        <v>791</v>
      </c>
      <c r="R147" s="77"/>
      <c r="S147" s="78" t="s">
        <v>62</v>
      </c>
      <c r="T147" s="76"/>
      <c r="U147" s="77">
        <v>1.01</v>
      </c>
      <c r="V147" s="275"/>
      <c r="W147" s="275"/>
      <c r="X147" s="275"/>
      <c r="Y147" s="275"/>
      <c r="Z147" s="275"/>
      <c r="AA147" s="275"/>
      <c r="AB147" s="275"/>
      <c r="AC147" s="275"/>
      <c r="AD147" s="275"/>
      <c r="AE147" s="275"/>
      <c r="AF147" s="155"/>
      <c r="AG147" s="292"/>
      <c r="AH147" s="275"/>
    </row>
    <row r="148" spans="7:34" ht="409.6" x14ac:dyDescent="0.25">
      <c r="M148" s="73">
        <v>41508</v>
      </c>
      <c r="N148" s="74" t="s">
        <v>855</v>
      </c>
      <c r="O148" s="75" t="s">
        <v>856</v>
      </c>
      <c r="P148" s="75" t="s">
        <v>860</v>
      </c>
      <c r="Q148" s="77" t="s">
        <v>861</v>
      </c>
      <c r="R148" s="77"/>
      <c r="S148" s="78" t="s">
        <v>209</v>
      </c>
      <c r="T148" s="76"/>
      <c r="U148" s="77">
        <v>1</v>
      </c>
      <c r="V148" s="275"/>
      <c r="W148" s="275"/>
      <c r="X148" s="275"/>
      <c r="Y148" s="275"/>
      <c r="Z148" s="275"/>
      <c r="AA148" s="275"/>
      <c r="AB148" s="275"/>
      <c r="AC148" s="275"/>
      <c r="AD148" s="275"/>
      <c r="AE148" s="275"/>
      <c r="AF148" s="155"/>
      <c r="AG148" s="292"/>
      <c r="AH148" s="275"/>
    </row>
    <row r="149" spans="7:34" ht="409.6" x14ac:dyDescent="0.25">
      <c r="M149" s="73">
        <v>41508</v>
      </c>
      <c r="N149" s="74" t="s">
        <v>878</v>
      </c>
      <c r="O149" s="75" t="s">
        <v>879</v>
      </c>
      <c r="P149" s="75" t="s">
        <v>783</v>
      </c>
      <c r="Q149" s="77" t="s">
        <v>800</v>
      </c>
      <c r="R149" s="77"/>
      <c r="S149" s="78" t="s">
        <v>801</v>
      </c>
      <c r="T149" s="76"/>
      <c r="U149" s="77">
        <v>1.3</v>
      </c>
      <c r="V149" s="275"/>
      <c r="W149" s="275"/>
      <c r="X149" s="275"/>
      <c r="Y149" s="275"/>
      <c r="Z149" s="275"/>
      <c r="AA149" s="275"/>
      <c r="AB149" s="275"/>
      <c r="AC149" s="275"/>
      <c r="AD149" s="275"/>
      <c r="AE149" s="275"/>
      <c r="AF149" s="155"/>
      <c r="AG149" s="292"/>
      <c r="AH149" s="275"/>
    </row>
    <row r="150" spans="7:34" ht="409.6" x14ac:dyDescent="0.25">
      <c r="M150" s="73">
        <v>41508</v>
      </c>
      <c r="N150" s="74" t="s">
        <v>878</v>
      </c>
      <c r="O150" s="75" t="s">
        <v>879</v>
      </c>
      <c r="P150" s="75" t="s">
        <v>26</v>
      </c>
      <c r="Q150" s="77" t="s">
        <v>751</v>
      </c>
      <c r="R150" s="77"/>
      <c r="S150" s="78" t="s">
        <v>862</v>
      </c>
      <c r="T150" s="76"/>
      <c r="U150" s="77">
        <v>1.02</v>
      </c>
      <c r="V150" s="275"/>
      <c r="W150" s="275"/>
      <c r="X150" s="275"/>
      <c r="Y150" s="275"/>
      <c r="Z150" s="275"/>
      <c r="AA150" s="275"/>
      <c r="AB150" s="275"/>
      <c r="AC150" s="275"/>
      <c r="AD150" s="275"/>
      <c r="AE150" s="275"/>
      <c r="AF150" s="155"/>
      <c r="AG150" s="292"/>
      <c r="AH150" s="275"/>
    </row>
    <row r="151" spans="7:34" ht="409.6" x14ac:dyDescent="0.25">
      <c r="M151" s="73">
        <v>41508</v>
      </c>
      <c r="N151" s="74" t="s">
        <v>878</v>
      </c>
      <c r="O151" s="75" t="s">
        <v>879</v>
      </c>
      <c r="P151" s="75" t="s">
        <v>880</v>
      </c>
      <c r="Q151" s="77" t="s">
        <v>790</v>
      </c>
      <c r="R151" s="77"/>
      <c r="S151" s="78" t="s">
        <v>863</v>
      </c>
      <c r="T151" s="76"/>
      <c r="U151" s="77">
        <v>1.06</v>
      </c>
      <c r="V151" s="275"/>
      <c r="W151" s="275"/>
      <c r="X151" s="275"/>
      <c r="Y151" s="275"/>
      <c r="Z151" s="275"/>
      <c r="AA151" s="275"/>
      <c r="AB151" s="275"/>
      <c r="AC151" s="275"/>
      <c r="AD151" s="275"/>
      <c r="AE151" s="275"/>
      <c r="AF151" s="155"/>
      <c r="AG151" s="292"/>
      <c r="AH151" s="275"/>
    </row>
    <row r="152" spans="7:34" ht="409.6" x14ac:dyDescent="0.25">
      <c r="M152" s="73">
        <v>41508</v>
      </c>
      <c r="N152" s="74" t="s">
        <v>878</v>
      </c>
      <c r="O152" s="75" t="s">
        <v>879</v>
      </c>
      <c r="P152" s="75" t="s">
        <v>60</v>
      </c>
      <c r="Q152" s="77" t="s">
        <v>791</v>
      </c>
      <c r="R152" s="77"/>
      <c r="S152" s="78" t="s">
        <v>62</v>
      </c>
      <c r="T152" s="76"/>
      <c r="U152" s="77">
        <v>0.41</v>
      </c>
      <c r="V152" s="275"/>
      <c r="W152" s="275"/>
      <c r="X152" s="275"/>
      <c r="Y152" s="275"/>
      <c r="Z152" s="275"/>
      <c r="AA152" s="275"/>
      <c r="AB152" s="275"/>
      <c r="AC152" s="275"/>
      <c r="AD152" s="275"/>
      <c r="AE152" s="275"/>
      <c r="AF152" s="155"/>
      <c r="AG152" s="292"/>
      <c r="AH152" s="275"/>
    </row>
    <row r="153" spans="7:34" ht="409.6" x14ac:dyDescent="0.25">
      <c r="M153" s="73">
        <v>41508</v>
      </c>
      <c r="N153" s="74" t="s">
        <v>878</v>
      </c>
      <c r="O153" s="75" t="s">
        <v>879</v>
      </c>
      <c r="P153" s="75" t="s">
        <v>208</v>
      </c>
      <c r="Q153" s="77" t="s">
        <v>861</v>
      </c>
      <c r="R153" s="77"/>
      <c r="S153" s="78" t="s">
        <v>209</v>
      </c>
      <c r="T153" s="76"/>
      <c r="U153" s="77">
        <v>1.26</v>
      </c>
      <c r="V153" s="275"/>
      <c r="W153" s="275"/>
      <c r="X153" s="275"/>
      <c r="Y153" s="275"/>
      <c r="Z153" s="275"/>
      <c r="AA153" s="275"/>
      <c r="AB153" s="275"/>
      <c r="AC153" s="275"/>
      <c r="AD153" s="275"/>
      <c r="AE153" s="275"/>
      <c r="AF153" s="155"/>
      <c r="AG153" s="292"/>
      <c r="AH153" s="275"/>
    </row>
    <row r="154" spans="7:34" ht="409.6" x14ac:dyDescent="0.25">
      <c r="M154" s="73">
        <v>41512</v>
      </c>
      <c r="N154" s="74" t="s">
        <v>881</v>
      </c>
      <c r="O154" s="75" t="s">
        <v>780</v>
      </c>
      <c r="P154" s="75" t="s">
        <v>858</v>
      </c>
      <c r="Q154" s="77" t="s">
        <v>790</v>
      </c>
      <c r="R154" s="77"/>
      <c r="S154" s="78" t="s">
        <v>801</v>
      </c>
      <c r="T154" s="76"/>
      <c r="U154" s="77">
        <v>10.199999999999999</v>
      </c>
      <c r="V154" s="275"/>
      <c r="W154" s="275"/>
      <c r="X154" s="275"/>
      <c r="Y154" s="275"/>
      <c r="Z154" s="275"/>
      <c r="AA154" s="275"/>
      <c r="AB154" s="275"/>
      <c r="AC154" s="275"/>
      <c r="AD154" s="275"/>
      <c r="AE154" s="275"/>
      <c r="AF154" s="155"/>
      <c r="AG154" s="292"/>
      <c r="AH154" s="275"/>
    </row>
    <row r="155" spans="7:34" ht="409.6" x14ac:dyDescent="0.25">
      <c r="M155" s="73">
        <v>41508</v>
      </c>
      <c r="N155" s="74" t="s">
        <v>886</v>
      </c>
      <c r="O155" s="75" t="s">
        <v>770</v>
      </c>
      <c r="P155" s="75" t="s">
        <v>783</v>
      </c>
      <c r="Q155" s="77" t="s">
        <v>800</v>
      </c>
      <c r="R155" s="77"/>
      <c r="S155" s="78" t="s">
        <v>801</v>
      </c>
      <c r="T155" s="76"/>
      <c r="U155" s="77">
        <v>1.36</v>
      </c>
      <c r="V155" s="275"/>
      <c r="W155" s="275"/>
      <c r="X155" s="275"/>
      <c r="Y155" s="275"/>
      <c r="Z155" s="275"/>
      <c r="AA155" s="275"/>
      <c r="AB155" s="275"/>
      <c r="AC155" s="275"/>
      <c r="AD155" s="275"/>
      <c r="AE155" s="275"/>
      <c r="AF155" s="155"/>
      <c r="AG155" s="292"/>
      <c r="AH155" s="275"/>
    </row>
    <row r="156" spans="7:34" ht="409.6" x14ac:dyDescent="0.25">
      <c r="M156" s="73">
        <v>41508</v>
      </c>
      <c r="N156" s="74" t="s">
        <v>886</v>
      </c>
      <c r="O156" s="75" t="s">
        <v>770</v>
      </c>
      <c r="P156" s="75" t="s">
        <v>887</v>
      </c>
      <c r="Q156" s="77" t="s">
        <v>751</v>
      </c>
      <c r="R156" s="77"/>
      <c r="S156" s="78" t="s">
        <v>862</v>
      </c>
      <c r="T156" s="76"/>
      <c r="U156" s="77">
        <v>1.01</v>
      </c>
      <c r="V156" s="275"/>
      <c r="W156" s="275"/>
      <c r="X156" s="275"/>
      <c r="Y156" s="275"/>
      <c r="Z156" s="275"/>
      <c r="AA156" s="275"/>
      <c r="AB156" s="275"/>
      <c r="AC156" s="275"/>
      <c r="AD156" s="275"/>
      <c r="AE156" s="275"/>
      <c r="AF156" s="155"/>
      <c r="AG156" s="292"/>
      <c r="AH156" s="275"/>
    </row>
    <row r="157" spans="7:34" ht="409.6" x14ac:dyDescent="0.25">
      <c r="M157" s="73">
        <v>41508</v>
      </c>
      <c r="N157" s="74" t="s">
        <v>886</v>
      </c>
      <c r="O157" s="75" t="s">
        <v>770</v>
      </c>
      <c r="P157" s="75" t="s">
        <v>888</v>
      </c>
      <c r="Q157" s="77" t="s">
        <v>790</v>
      </c>
      <c r="R157" s="77"/>
      <c r="S157" s="78" t="s">
        <v>863</v>
      </c>
      <c r="T157" s="76"/>
      <c r="U157" s="77">
        <v>1.03</v>
      </c>
      <c r="V157" s="275"/>
      <c r="W157" s="275"/>
      <c r="X157" s="275"/>
      <c r="Y157" s="275"/>
      <c r="Z157" s="275"/>
      <c r="AA157" s="275"/>
      <c r="AB157" s="275"/>
      <c r="AC157" s="275"/>
      <c r="AD157" s="275"/>
      <c r="AE157" s="275"/>
      <c r="AF157" s="155"/>
      <c r="AG157" s="292"/>
      <c r="AH157" s="275"/>
    </row>
    <row r="158" spans="7:34" ht="409.6" x14ac:dyDescent="0.25">
      <c r="M158" s="73">
        <v>41508</v>
      </c>
      <c r="N158" s="74" t="s">
        <v>886</v>
      </c>
      <c r="O158" s="75" t="s">
        <v>770</v>
      </c>
      <c r="P158" s="75" t="s">
        <v>60</v>
      </c>
      <c r="Q158" s="77" t="s">
        <v>791</v>
      </c>
      <c r="R158" s="77"/>
      <c r="S158" s="78" t="s">
        <v>62</v>
      </c>
      <c r="T158" s="76"/>
      <c r="U158" s="77">
        <v>0.54</v>
      </c>
      <c r="V158" s="275"/>
      <c r="W158" s="275"/>
      <c r="X158" s="275"/>
      <c r="Y158" s="275"/>
      <c r="Z158" s="275"/>
      <c r="AA158" s="275"/>
      <c r="AB158" s="275"/>
      <c r="AC158" s="275"/>
      <c r="AD158" s="275"/>
      <c r="AE158" s="275"/>
      <c r="AF158" s="155"/>
      <c r="AG158" s="292"/>
      <c r="AH158" s="275"/>
    </row>
    <row r="159" spans="7:34" ht="409.6" x14ac:dyDescent="0.25">
      <c r="M159" s="73">
        <v>41508</v>
      </c>
      <c r="N159" s="74" t="s">
        <v>886</v>
      </c>
      <c r="O159" s="75" t="s">
        <v>770</v>
      </c>
      <c r="P159" s="75" t="s">
        <v>208</v>
      </c>
      <c r="Q159" s="77" t="s">
        <v>861</v>
      </c>
      <c r="R159" s="77"/>
      <c r="S159" s="78" t="s">
        <v>209</v>
      </c>
      <c r="T159" s="76"/>
      <c r="U159" s="77">
        <v>0.84</v>
      </c>
      <c r="V159" s="275"/>
      <c r="W159" s="275"/>
      <c r="X159" s="275"/>
      <c r="Y159" s="275"/>
      <c r="Z159" s="275"/>
      <c r="AA159" s="275"/>
      <c r="AB159" s="275"/>
      <c r="AC159" s="275"/>
      <c r="AD159" s="275"/>
      <c r="AE159" s="275"/>
      <c r="AF159" s="155"/>
      <c r="AG159" s="292"/>
      <c r="AH159" s="275"/>
    </row>
    <row r="160" spans="7:34" s="143" customFormat="1" ht="409.6" x14ac:dyDescent="0.25">
      <c r="G160" s="144"/>
      <c r="M160" s="73">
        <v>41487</v>
      </c>
      <c r="N160" s="74" t="s">
        <v>712</v>
      </c>
      <c r="O160" s="75" t="s">
        <v>371</v>
      </c>
      <c r="P160" s="75" t="s">
        <v>720</v>
      </c>
      <c r="Q160" s="77" t="s">
        <v>721</v>
      </c>
      <c r="R160" s="77"/>
      <c r="S160" s="78" t="s">
        <v>376</v>
      </c>
      <c r="T160" s="76"/>
      <c r="U160" s="77">
        <v>1.38</v>
      </c>
      <c r="V160" s="275"/>
      <c r="W160" s="275"/>
      <c r="X160" s="275"/>
      <c r="Y160" s="275"/>
      <c r="Z160" s="275"/>
      <c r="AA160" s="275"/>
      <c r="AB160" s="275"/>
      <c r="AC160" s="275"/>
      <c r="AD160" s="275"/>
      <c r="AE160" s="275"/>
      <c r="AF160" s="155"/>
      <c r="AG160" s="292"/>
      <c r="AH160" s="275"/>
    </row>
    <row r="161" spans="2:34" s="143" customFormat="1" ht="409.6" x14ac:dyDescent="0.25">
      <c r="G161" s="144"/>
      <c r="M161" s="73">
        <v>41493</v>
      </c>
      <c r="N161" s="74" t="s">
        <v>808</v>
      </c>
      <c r="O161" s="75" t="s">
        <v>355</v>
      </c>
      <c r="P161" s="75" t="s">
        <v>809</v>
      </c>
      <c r="Q161" s="77" t="s">
        <v>810</v>
      </c>
      <c r="R161" s="77"/>
      <c r="S161" s="78" t="s">
        <v>376</v>
      </c>
      <c r="T161" s="76"/>
      <c r="U161" s="77">
        <v>1.02</v>
      </c>
      <c r="V161" s="275"/>
      <c r="W161" s="275"/>
      <c r="X161" s="275"/>
      <c r="Y161" s="275"/>
      <c r="Z161" s="275"/>
      <c r="AA161" s="275"/>
      <c r="AB161" s="275"/>
      <c r="AC161" s="275"/>
      <c r="AD161" s="275"/>
      <c r="AE161" s="275"/>
      <c r="AF161" s="155"/>
      <c r="AG161" s="293"/>
      <c r="AH161" s="275"/>
    </row>
    <row r="162" spans="2:34" s="131" customFormat="1" ht="409.6" x14ac:dyDescent="0.25">
      <c r="G162" s="132"/>
      <c r="M162" s="119">
        <v>41491</v>
      </c>
      <c r="N162" s="120" t="s">
        <v>769</v>
      </c>
      <c r="O162" s="121" t="s">
        <v>770</v>
      </c>
      <c r="P162" s="121" t="s">
        <v>771</v>
      </c>
      <c r="Q162" s="123" t="s">
        <v>773</v>
      </c>
      <c r="R162" s="123"/>
      <c r="S162" s="124" t="s">
        <v>376</v>
      </c>
      <c r="T162" s="122"/>
      <c r="U162" s="123">
        <v>1.1000000000000001</v>
      </c>
      <c r="V162" s="276">
        <f>+SUM(U162:U169)</f>
        <v>11.92</v>
      </c>
      <c r="W162" s="276"/>
      <c r="X162" s="276"/>
      <c r="Y162" s="276"/>
      <c r="Z162" s="276"/>
      <c r="AA162" s="276"/>
      <c r="AB162" s="276"/>
      <c r="AC162" s="276"/>
      <c r="AD162" s="276"/>
      <c r="AE162" s="276"/>
      <c r="AF162" s="168"/>
      <c r="AG162" s="276">
        <v>92.5</v>
      </c>
      <c r="AH162" s="276">
        <f>+AG162*V162</f>
        <v>1102.5999999999999</v>
      </c>
    </row>
    <row r="163" spans="2:34" s="131" customFormat="1" ht="409.6" x14ac:dyDescent="0.25">
      <c r="G163" s="132"/>
      <c r="M163" s="119">
        <v>41491</v>
      </c>
      <c r="N163" s="120" t="s">
        <v>769</v>
      </c>
      <c r="O163" s="121" t="s">
        <v>770</v>
      </c>
      <c r="P163" s="121" t="s">
        <v>772</v>
      </c>
      <c r="Q163" s="123" t="s">
        <v>774</v>
      </c>
      <c r="R163" s="123"/>
      <c r="S163" s="124" t="s">
        <v>376</v>
      </c>
      <c r="T163" s="122"/>
      <c r="U163" s="123">
        <v>1</v>
      </c>
      <c r="V163" s="276"/>
      <c r="W163" s="276"/>
      <c r="X163" s="276"/>
      <c r="Y163" s="276"/>
      <c r="Z163" s="276"/>
      <c r="AA163" s="276"/>
      <c r="AB163" s="276"/>
      <c r="AC163" s="276"/>
      <c r="AD163" s="276"/>
      <c r="AE163" s="276"/>
      <c r="AF163" s="169"/>
      <c r="AG163" s="276"/>
      <c r="AH163" s="276"/>
    </row>
    <row r="164" spans="2:34" s="131" customFormat="1" ht="409.6" x14ac:dyDescent="0.25">
      <c r="G164" s="132"/>
      <c r="M164" s="119">
        <v>41494</v>
      </c>
      <c r="N164" s="120" t="s">
        <v>824</v>
      </c>
      <c r="O164" s="121" t="s">
        <v>770</v>
      </c>
      <c r="P164" s="121" t="s">
        <v>825</v>
      </c>
      <c r="Q164" s="123" t="s">
        <v>827</v>
      </c>
      <c r="R164" s="123"/>
      <c r="S164" s="124" t="s">
        <v>376</v>
      </c>
      <c r="T164" s="122"/>
      <c r="U164" s="123">
        <v>3.89</v>
      </c>
      <c r="V164" s="276"/>
      <c r="W164" s="276"/>
      <c r="X164" s="276"/>
      <c r="Y164" s="276"/>
      <c r="Z164" s="276"/>
      <c r="AA164" s="276"/>
      <c r="AB164" s="276"/>
      <c r="AC164" s="276"/>
      <c r="AD164" s="276"/>
      <c r="AE164" s="276"/>
      <c r="AF164" s="169"/>
      <c r="AG164" s="276"/>
      <c r="AH164" s="276"/>
    </row>
    <row r="165" spans="2:34" s="131" customFormat="1" ht="409.6" x14ac:dyDescent="0.25">
      <c r="G165" s="132"/>
      <c r="M165" s="119">
        <v>41494</v>
      </c>
      <c r="N165" s="120" t="s">
        <v>824</v>
      </c>
      <c r="O165" s="121" t="s">
        <v>770</v>
      </c>
      <c r="P165" s="121" t="s">
        <v>826</v>
      </c>
      <c r="Q165" s="123" t="s">
        <v>828</v>
      </c>
      <c r="R165" s="123"/>
      <c r="S165" s="124" t="s">
        <v>376</v>
      </c>
      <c r="T165" s="122"/>
      <c r="U165" s="123">
        <v>0.01</v>
      </c>
      <c r="V165" s="276"/>
      <c r="W165" s="276"/>
      <c r="X165" s="276"/>
      <c r="Y165" s="276"/>
      <c r="Z165" s="276"/>
      <c r="AA165" s="276"/>
      <c r="AB165" s="276"/>
      <c r="AC165" s="276"/>
      <c r="AD165" s="276"/>
      <c r="AE165" s="276"/>
      <c r="AF165" s="169"/>
      <c r="AG165" s="276"/>
      <c r="AH165" s="276"/>
    </row>
    <row r="166" spans="2:34" s="131" customFormat="1" ht="409.6" x14ac:dyDescent="0.25">
      <c r="G166" s="132"/>
      <c r="M166" s="119">
        <v>41494</v>
      </c>
      <c r="N166" s="120" t="s">
        <v>829</v>
      </c>
      <c r="O166" s="121" t="s">
        <v>579</v>
      </c>
      <c r="P166" s="121" t="s">
        <v>830</v>
      </c>
      <c r="Q166" s="123" t="s">
        <v>833</v>
      </c>
      <c r="R166" s="123"/>
      <c r="S166" s="124" t="s">
        <v>376</v>
      </c>
      <c r="T166" s="122"/>
      <c r="U166" s="123">
        <v>3.29</v>
      </c>
      <c r="V166" s="276"/>
      <c r="W166" s="276"/>
      <c r="X166" s="276"/>
      <c r="Y166" s="276"/>
      <c r="Z166" s="276"/>
      <c r="AA166" s="276"/>
      <c r="AB166" s="276"/>
      <c r="AC166" s="276"/>
      <c r="AD166" s="276"/>
      <c r="AE166" s="276"/>
      <c r="AF166" s="169"/>
      <c r="AG166" s="276"/>
      <c r="AH166" s="276"/>
    </row>
    <row r="167" spans="2:34" s="131" customFormat="1" ht="409.6" x14ac:dyDescent="0.25">
      <c r="G167" s="132"/>
      <c r="M167" s="119">
        <v>41494</v>
      </c>
      <c r="N167" s="120" t="s">
        <v>829</v>
      </c>
      <c r="O167" s="121" t="s">
        <v>579</v>
      </c>
      <c r="P167" s="121" t="s">
        <v>831</v>
      </c>
      <c r="Q167" s="123" t="s">
        <v>834</v>
      </c>
      <c r="R167" s="123"/>
      <c r="S167" s="124" t="s">
        <v>376</v>
      </c>
      <c r="T167" s="122"/>
      <c r="U167" s="123">
        <v>0.81</v>
      </c>
      <c r="V167" s="276"/>
      <c r="W167" s="276"/>
      <c r="X167" s="276"/>
      <c r="Y167" s="276"/>
      <c r="Z167" s="276"/>
      <c r="AA167" s="276"/>
      <c r="AB167" s="276"/>
      <c r="AC167" s="276"/>
      <c r="AD167" s="276"/>
      <c r="AE167" s="276"/>
      <c r="AF167" s="169"/>
      <c r="AG167" s="276"/>
      <c r="AH167" s="276"/>
    </row>
    <row r="168" spans="2:34" s="131" customFormat="1" ht="409.6" x14ac:dyDescent="0.25">
      <c r="G168" s="132"/>
      <c r="M168" s="119">
        <v>41494</v>
      </c>
      <c r="N168" s="120" t="s">
        <v>829</v>
      </c>
      <c r="O168" s="121" t="s">
        <v>579</v>
      </c>
      <c r="P168" s="121" t="s">
        <v>832</v>
      </c>
      <c r="Q168" s="123" t="s">
        <v>835</v>
      </c>
      <c r="R168" s="123"/>
      <c r="S168" s="124" t="s">
        <v>376</v>
      </c>
      <c r="T168" s="122"/>
      <c r="U168" s="123">
        <v>0.91</v>
      </c>
      <c r="V168" s="276"/>
      <c r="W168" s="276"/>
      <c r="X168" s="276"/>
      <c r="Y168" s="276"/>
      <c r="Z168" s="276"/>
      <c r="AA168" s="276"/>
      <c r="AB168" s="276"/>
      <c r="AC168" s="276"/>
      <c r="AD168" s="276"/>
      <c r="AE168" s="276"/>
      <c r="AF168" s="169"/>
      <c r="AG168" s="276"/>
      <c r="AH168" s="276"/>
    </row>
    <row r="169" spans="2:34" s="131" customFormat="1" ht="409.6" x14ac:dyDescent="0.25">
      <c r="G169" s="132"/>
      <c r="M169" s="119">
        <v>41494</v>
      </c>
      <c r="N169" s="120" t="s">
        <v>829</v>
      </c>
      <c r="O169" s="121" t="s">
        <v>579</v>
      </c>
      <c r="P169" s="121" t="s">
        <v>831</v>
      </c>
      <c r="Q169" s="123" t="s">
        <v>836</v>
      </c>
      <c r="R169" s="123"/>
      <c r="S169" s="124" t="s">
        <v>376</v>
      </c>
      <c r="T169" s="122"/>
      <c r="U169" s="123">
        <v>0.91</v>
      </c>
      <c r="V169" s="276"/>
      <c r="W169" s="276"/>
      <c r="X169" s="276"/>
      <c r="Y169" s="276"/>
      <c r="Z169" s="276"/>
      <c r="AA169" s="276"/>
      <c r="AB169" s="276"/>
      <c r="AC169" s="276"/>
      <c r="AD169" s="276"/>
      <c r="AE169" s="276"/>
      <c r="AF169" s="170"/>
      <c r="AG169" s="276"/>
      <c r="AH169" s="276"/>
    </row>
    <row r="170" spans="2:34" s="131" customFormat="1" ht="409.6" x14ac:dyDescent="0.25">
      <c r="G170" s="132"/>
      <c r="M170" s="125">
        <v>41487</v>
      </c>
      <c r="N170" s="126" t="s">
        <v>722</v>
      </c>
      <c r="O170" s="127" t="s">
        <v>723</v>
      </c>
      <c r="P170" s="127" t="s">
        <v>731</v>
      </c>
      <c r="Q170" s="129" t="s">
        <v>734</v>
      </c>
      <c r="R170" s="129"/>
      <c r="S170" s="130" t="s">
        <v>740</v>
      </c>
      <c r="T170" s="128"/>
      <c r="U170" s="129">
        <v>4.79</v>
      </c>
      <c r="V170" s="174">
        <v>4.79</v>
      </c>
      <c r="W170" s="175"/>
      <c r="X170" s="175"/>
      <c r="Y170" s="175"/>
      <c r="Z170" s="175"/>
      <c r="AA170" s="175"/>
      <c r="AB170" s="175"/>
      <c r="AC170" s="175"/>
      <c r="AD170" s="175"/>
      <c r="AE170" s="176"/>
      <c r="AG170" s="175">
        <v>92.5</v>
      </c>
      <c r="AH170" s="176">
        <f>+AG170*V170</f>
        <v>443.07499999999999</v>
      </c>
    </row>
    <row r="171" spans="2:34" s="131" customFormat="1" ht="409.6" x14ac:dyDescent="0.25">
      <c r="G171" s="132"/>
      <c r="M171" s="145">
        <v>41487</v>
      </c>
      <c r="N171" s="146" t="s">
        <v>722</v>
      </c>
      <c r="O171" s="147" t="s">
        <v>723</v>
      </c>
      <c r="P171" s="147" t="s">
        <v>724</v>
      </c>
      <c r="Q171" s="149" t="s">
        <v>735</v>
      </c>
      <c r="R171" s="149"/>
      <c r="S171" s="150" t="s">
        <v>741</v>
      </c>
      <c r="T171" s="148"/>
      <c r="U171" s="149">
        <v>1.99</v>
      </c>
      <c r="V171" s="177">
        <v>1.99</v>
      </c>
      <c r="W171" s="178"/>
      <c r="X171" s="178"/>
      <c r="Y171" s="178"/>
      <c r="Z171" s="178"/>
      <c r="AA171" s="178"/>
      <c r="AB171" s="178"/>
      <c r="AC171" s="178"/>
      <c r="AD171" s="178"/>
      <c r="AE171" s="179"/>
      <c r="AG171" s="178">
        <v>92.5</v>
      </c>
      <c r="AH171" s="179">
        <f>+AG171*V171</f>
        <v>184.07499999999999</v>
      </c>
    </row>
    <row r="172" spans="2:34" s="131" customFormat="1" ht="409.6" x14ac:dyDescent="0.25">
      <c r="B172" s="141"/>
      <c r="C172" s="141"/>
      <c r="D172" s="141"/>
      <c r="E172" s="141"/>
      <c r="F172" s="141"/>
      <c r="G172" s="142"/>
      <c r="H172" s="141"/>
      <c r="I172" s="141"/>
      <c r="J172" s="141"/>
      <c r="K172" s="141"/>
      <c r="L172" s="141"/>
      <c r="M172" s="107">
        <v>41487</v>
      </c>
      <c r="N172" s="108" t="s">
        <v>722</v>
      </c>
      <c r="O172" s="109" t="s">
        <v>723</v>
      </c>
      <c r="P172" s="109" t="s">
        <v>725</v>
      </c>
      <c r="Q172" s="111" t="s">
        <v>736</v>
      </c>
      <c r="R172" s="111"/>
      <c r="S172" s="112" t="s">
        <v>742</v>
      </c>
      <c r="T172" s="110"/>
      <c r="U172" s="111">
        <v>2.04</v>
      </c>
      <c r="V172" s="285">
        <f>+SUM(U172:U176)</f>
        <v>7.3100000000000005</v>
      </c>
      <c r="W172" s="285"/>
      <c r="X172" s="285"/>
      <c r="Y172" s="285"/>
      <c r="Z172" s="285"/>
      <c r="AA172" s="285"/>
      <c r="AB172" s="285"/>
      <c r="AC172" s="285"/>
      <c r="AD172" s="285"/>
      <c r="AE172" s="285"/>
      <c r="AF172" s="161"/>
      <c r="AG172" s="294">
        <v>92.5</v>
      </c>
      <c r="AH172" s="285">
        <f>+AG172*V172</f>
        <v>676.17500000000007</v>
      </c>
    </row>
    <row r="173" spans="2:34" s="131" customFormat="1" ht="409.6" x14ac:dyDescent="0.25">
      <c r="B173" s="141"/>
      <c r="C173" s="141"/>
      <c r="D173" s="141"/>
      <c r="E173" s="141"/>
      <c r="F173" s="141"/>
      <c r="G173" s="142"/>
      <c r="H173" s="141"/>
      <c r="I173" s="141"/>
      <c r="J173" s="141"/>
      <c r="K173" s="141"/>
      <c r="L173" s="141"/>
      <c r="M173" s="107">
        <v>41487</v>
      </c>
      <c r="N173" s="108" t="s">
        <v>726</v>
      </c>
      <c r="O173" s="109" t="s">
        <v>746</v>
      </c>
      <c r="P173" s="109" t="s">
        <v>139</v>
      </c>
      <c r="Q173" s="111" t="s">
        <v>747</v>
      </c>
      <c r="R173" s="111"/>
      <c r="S173" s="112" t="s">
        <v>748</v>
      </c>
      <c r="T173" s="110"/>
      <c r="U173" s="111">
        <v>3.09</v>
      </c>
      <c r="V173" s="285"/>
      <c r="W173" s="285"/>
      <c r="X173" s="285"/>
      <c r="Y173" s="285"/>
      <c r="Z173" s="285"/>
      <c r="AA173" s="285"/>
      <c r="AB173" s="285"/>
      <c r="AC173" s="285"/>
      <c r="AD173" s="285"/>
      <c r="AE173" s="285"/>
      <c r="AF173" s="161"/>
      <c r="AG173" s="295"/>
      <c r="AH173" s="285"/>
    </row>
    <row r="174" spans="2:34" s="131" customFormat="1" ht="409.6" x14ac:dyDescent="0.25">
      <c r="B174" s="141"/>
      <c r="C174" s="141"/>
      <c r="D174" s="141"/>
      <c r="E174" s="141"/>
      <c r="F174" s="141"/>
      <c r="G174" s="142"/>
      <c r="H174" s="141"/>
      <c r="I174" s="141"/>
      <c r="J174" s="141"/>
      <c r="K174" s="141"/>
      <c r="L174" s="141"/>
      <c r="M174" s="107">
        <v>41487</v>
      </c>
      <c r="N174" s="108" t="s">
        <v>727</v>
      </c>
      <c r="O174" s="109" t="s">
        <v>723</v>
      </c>
      <c r="P174" s="109" t="s">
        <v>139</v>
      </c>
      <c r="Q174" s="111" t="s">
        <v>747</v>
      </c>
      <c r="R174" s="111"/>
      <c r="S174" s="112" t="s">
        <v>748</v>
      </c>
      <c r="T174" s="110"/>
      <c r="U174" s="111">
        <v>1.03</v>
      </c>
      <c r="V174" s="285"/>
      <c r="W174" s="285"/>
      <c r="X174" s="285"/>
      <c r="Y174" s="285"/>
      <c r="Z174" s="285"/>
      <c r="AA174" s="285"/>
      <c r="AB174" s="285"/>
      <c r="AC174" s="285"/>
      <c r="AD174" s="285"/>
      <c r="AE174" s="285"/>
      <c r="AF174" s="161"/>
      <c r="AG174" s="295"/>
      <c r="AH174" s="285"/>
    </row>
    <row r="175" spans="2:34" s="131" customFormat="1" ht="409.6" x14ac:dyDescent="0.25">
      <c r="B175" s="141"/>
      <c r="C175" s="141"/>
      <c r="D175" s="141"/>
      <c r="E175" s="141"/>
      <c r="F175" s="141"/>
      <c r="G175" s="142"/>
      <c r="H175" s="141"/>
      <c r="I175" s="141"/>
      <c r="J175" s="141"/>
      <c r="K175" s="141"/>
      <c r="L175" s="141"/>
      <c r="M175" s="107">
        <v>41493</v>
      </c>
      <c r="N175" s="108" t="s">
        <v>811</v>
      </c>
      <c r="O175" s="109" t="s">
        <v>812</v>
      </c>
      <c r="P175" s="109" t="s">
        <v>813</v>
      </c>
      <c r="Q175" s="111" t="s">
        <v>747</v>
      </c>
      <c r="R175" s="111"/>
      <c r="S175" s="112" t="s">
        <v>376</v>
      </c>
      <c r="T175" s="110"/>
      <c r="U175" s="111">
        <v>0.5</v>
      </c>
      <c r="V175" s="285"/>
      <c r="W175" s="285"/>
      <c r="X175" s="285"/>
      <c r="Y175" s="285"/>
      <c r="Z175" s="285"/>
      <c r="AA175" s="285"/>
      <c r="AB175" s="285"/>
      <c r="AC175" s="285"/>
      <c r="AD175" s="285"/>
      <c r="AE175" s="285"/>
      <c r="AF175" s="161"/>
      <c r="AG175" s="295"/>
      <c r="AH175" s="285"/>
    </row>
    <row r="176" spans="2:34" s="131" customFormat="1" ht="409.6" x14ac:dyDescent="0.25">
      <c r="B176" s="141"/>
      <c r="C176" s="141"/>
      <c r="D176" s="141"/>
      <c r="E176" s="141"/>
      <c r="F176" s="141"/>
      <c r="G176" s="142"/>
      <c r="H176" s="141"/>
      <c r="I176" s="141"/>
      <c r="J176" s="141"/>
      <c r="K176" s="141"/>
      <c r="L176" s="141"/>
      <c r="M176" s="107">
        <v>41493</v>
      </c>
      <c r="N176" s="108" t="s">
        <v>811</v>
      </c>
      <c r="O176" s="109" t="s">
        <v>812</v>
      </c>
      <c r="P176" s="109" t="s">
        <v>814</v>
      </c>
      <c r="Q176" s="111" t="s">
        <v>815</v>
      </c>
      <c r="R176" s="111"/>
      <c r="S176" s="112" t="s">
        <v>376</v>
      </c>
      <c r="T176" s="110"/>
      <c r="U176" s="111">
        <v>0.65</v>
      </c>
      <c r="V176" s="285"/>
      <c r="W176" s="285"/>
      <c r="X176" s="285"/>
      <c r="Y176" s="285"/>
      <c r="Z176" s="285"/>
      <c r="AA176" s="285"/>
      <c r="AB176" s="285"/>
      <c r="AC176" s="285"/>
      <c r="AD176" s="285"/>
      <c r="AE176" s="285"/>
      <c r="AF176" s="161"/>
      <c r="AG176" s="296"/>
      <c r="AH176" s="285"/>
    </row>
    <row r="177" spans="7:34" s="131" customFormat="1" ht="409.6" x14ac:dyDescent="0.25">
      <c r="G177" s="132"/>
      <c r="M177" s="133">
        <v>41487</v>
      </c>
      <c r="N177" s="134" t="s">
        <v>722</v>
      </c>
      <c r="O177" s="135" t="s">
        <v>723</v>
      </c>
      <c r="P177" s="135" t="s">
        <v>725</v>
      </c>
      <c r="Q177" s="137" t="s">
        <v>737</v>
      </c>
      <c r="R177" s="137"/>
      <c r="S177" s="138" t="s">
        <v>743</v>
      </c>
      <c r="T177" s="136"/>
      <c r="U177" s="137">
        <v>2.04</v>
      </c>
      <c r="V177" s="171">
        <v>2.04</v>
      </c>
      <c r="W177" s="172"/>
      <c r="X177" s="172"/>
      <c r="Y177" s="172"/>
      <c r="Z177" s="172"/>
      <c r="AA177" s="172"/>
      <c r="AB177" s="172"/>
      <c r="AC177" s="172"/>
      <c r="AD177" s="172"/>
      <c r="AE177" s="173"/>
      <c r="AG177" s="172">
        <v>92.5</v>
      </c>
      <c r="AH177" s="173">
        <f>+AG177*V177</f>
        <v>188.70000000000002</v>
      </c>
    </row>
    <row r="178" spans="7:34" s="131" customFormat="1" ht="409.6" x14ac:dyDescent="0.25">
      <c r="G178" s="132"/>
      <c r="M178" s="37">
        <v>41487</v>
      </c>
      <c r="N178" s="59" t="s">
        <v>711</v>
      </c>
      <c r="O178" s="39" t="s">
        <v>371</v>
      </c>
      <c r="P178" s="39" t="s">
        <v>717</v>
      </c>
      <c r="Q178" s="38" t="s">
        <v>718</v>
      </c>
      <c r="R178" s="38"/>
      <c r="S178" s="41" t="s">
        <v>719</v>
      </c>
      <c r="T178" s="40"/>
      <c r="U178" s="38">
        <v>0.98</v>
      </c>
      <c r="V178" s="251">
        <f>+SUM(U178:U180)</f>
        <v>3.6899999999999995</v>
      </c>
      <c r="W178" s="251"/>
      <c r="X178" s="251"/>
      <c r="Y178" s="251"/>
      <c r="Z178" s="251"/>
      <c r="AA178" s="251"/>
      <c r="AB178" s="251"/>
      <c r="AC178" s="251"/>
      <c r="AD178" s="251"/>
      <c r="AE178" s="251"/>
      <c r="AF178" s="161"/>
      <c r="AG178" s="240">
        <v>92.5</v>
      </c>
      <c r="AH178" s="251">
        <f>+AG178*V178</f>
        <v>341.32499999999993</v>
      </c>
    </row>
    <row r="179" spans="7:34" s="131" customFormat="1" ht="409.6" x14ac:dyDescent="0.25">
      <c r="G179" s="132"/>
      <c r="M179" s="37">
        <v>41487</v>
      </c>
      <c r="N179" s="59" t="s">
        <v>722</v>
      </c>
      <c r="O179" s="39" t="s">
        <v>723</v>
      </c>
      <c r="P179" s="39" t="s">
        <v>732</v>
      </c>
      <c r="Q179" s="38" t="s">
        <v>738</v>
      </c>
      <c r="R179" s="38"/>
      <c r="S179" s="41" t="s">
        <v>744</v>
      </c>
      <c r="T179" s="40"/>
      <c r="U179" s="38">
        <v>1.99</v>
      </c>
      <c r="V179" s="251"/>
      <c r="W179" s="251"/>
      <c r="X179" s="251"/>
      <c r="Y179" s="251"/>
      <c r="Z179" s="251"/>
      <c r="AA179" s="251"/>
      <c r="AB179" s="251"/>
      <c r="AC179" s="251"/>
      <c r="AD179" s="251"/>
      <c r="AE179" s="251"/>
      <c r="AF179" s="161"/>
      <c r="AG179" s="250"/>
      <c r="AH179" s="251"/>
    </row>
    <row r="180" spans="7:34" s="131" customFormat="1" ht="409.6" x14ac:dyDescent="0.25">
      <c r="G180" s="132"/>
      <c r="M180" s="37">
        <v>41492</v>
      </c>
      <c r="N180" s="59" t="s">
        <v>775</v>
      </c>
      <c r="O180" s="39" t="s">
        <v>776</v>
      </c>
      <c r="P180" s="39" t="s">
        <v>777</v>
      </c>
      <c r="Q180" s="38" t="s">
        <v>778</v>
      </c>
      <c r="R180" s="38"/>
      <c r="S180" s="41" t="s">
        <v>376</v>
      </c>
      <c r="T180" s="40"/>
      <c r="U180" s="38">
        <v>0.72</v>
      </c>
      <c r="V180" s="251"/>
      <c r="W180" s="251"/>
      <c r="X180" s="251"/>
      <c r="Y180" s="251"/>
      <c r="Z180" s="251"/>
      <c r="AA180" s="251"/>
      <c r="AB180" s="251"/>
      <c r="AC180" s="251"/>
      <c r="AD180" s="251"/>
      <c r="AE180" s="251"/>
      <c r="AF180" s="161"/>
      <c r="AG180" s="241"/>
      <c r="AH180" s="251"/>
    </row>
    <row r="181" spans="7:34" s="131" customFormat="1" ht="409.6" x14ac:dyDescent="0.25">
      <c r="G181" s="132"/>
      <c r="M181" s="37">
        <v>41487</v>
      </c>
      <c r="N181" s="59" t="s">
        <v>722</v>
      </c>
      <c r="O181" s="39" t="s">
        <v>723</v>
      </c>
      <c r="P181" s="39" t="s">
        <v>733</v>
      </c>
      <c r="Q181" s="38" t="s">
        <v>739</v>
      </c>
      <c r="R181" s="38"/>
      <c r="S181" s="41" t="s">
        <v>745</v>
      </c>
      <c r="T181" s="40"/>
      <c r="U181" s="38">
        <v>2.04</v>
      </c>
      <c r="V181" s="251">
        <f>+SUM(U181:U183)</f>
        <v>81.430000000000007</v>
      </c>
      <c r="W181" s="251"/>
      <c r="X181" s="251"/>
      <c r="Y181" s="251"/>
      <c r="Z181" s="251"/>
      <c r="AA181" s="251"/>
      <c r="AB181" s="251"/>
      <c r="AC181" s="251"/>
      <c r="AD181" s="251"/>
      <c r="AE181" s="251"/>
      <c r="AF181" s="161"/>
      <c r="AG181" s="240">
        <v>92.5</v>
      </c>
      <c r="AH181" s="251">
        <f>+AG181*V181</f>
        <v>7532.2750000000005</v>
      </c>
    </row>
    <row r="182" spans="7:34" s="131" customFormat="1" ht="409.6" x14ac:dyDescent="0.25">
      <c r="G182" s="132"/>
      <c r="M182" s="37">
        <v>41502</v>
      </c>
      <c r="N182" s="59" t="s">
        <v>847</v>
      </c>
      <c r="O182" s="39" t="s">
        <v>797</v>
      </c>
      <c r="P182" s="39" t="s">
        <v>848</v>
      </c>
      <c r="Q182" s="38" t="s">
        <v>849</v>
      </c>
      <c r="R182" s="38"/>
      <c r="S182" s="41" t="s">
        <v>850</v>
      </c>
      <c r="T182" s="40"/>
      <c r="U182" s="38">
        <v>26.9</v>
      </c>
      <c r="V182" s="251"/>
      <c r="W182" s="251"/>
      <c r="X182" s="251"/>
      <c r="Y182" s="251"/>
      <c r="Z182" s="251"/>
      <c r="AA182" s="251"/>
      <c r="AB182" s="251"/>
      <c r="AC182" s="251"/>
      <c r="AD182" s="251"/>
      <c r="AE182" s="251"/>
      <c r="AF182" s="161"/>
      <c r="AG182" s="250"/>
      <c r="AH182" s="251"/>
    </row>
    <row r="183" spans="7:34" s="131" customFormat="1" ht="409.6" x14ac:dyDescent="0.25">
      <c r="G183" s="132"/>
      <c r="M183" s="37">
        <v>41509</v>
      </c>
      <c r="N183" s="59" t="s">
        <v>872</v>
      </c>
      <c r="O183" s="39" t="s">
        <v>356</v>
      </c>
      <c r="P183" s="39" t="s">
        <v>873</v>
      </c>
      <c r="Q183" s="38" t="s">
        <v>747</v>
      </c>
      <c r="R183" s="38"/>
      <c r="S183" s="41" t="s">
        <v>874</v>
      </c>
      <c r="T183" s="40"/>
      <c r="U183" s="38">
        <v>52.49</v>
      </c>
      <c r="V183" s="251"/>
      <c r="W183" s="251"/>
      <c r="X183" s="251"/>
      <c r="Y183" s="251"/>
      <c r="Z183" s="251"/>
      <c r="AA183" s="251"/>
      <c r="AB183" s="251"/>
      <c r="AC183" s="251"/>
      <c r="AD183" s="251"/>
      <c r="AE183" s="251"/>
      <c r="AF183" s="161"/>
      <c r="AG183" s="241"/>
      <c r="AH183" s="251"/>
    </row>
    <row r="184" spans="7:34" ht="409.6" x14ac:dyDescent="0.25">
      <c r="M184" s="95">
        <v>41491</v>
      </c>
      <c r="N184" s="47" t="s">
        <v>729</v>
      </c>
      <c r="O184" s="91" t="s">
        <v>756</v>
      </c>
      <c r="P184" s="91" t="s">
        <v>757</v>
      </c>
      <c r="Q184" s="93" t="s">
        <v>758</v>
      </c>
      <c r="R184" s="93"/>
      <c r="S184" s="94" t="s">
        <v>759</v>
      </c>
      <c r="T184" s="92"/>
      <c r="U184" s="93">
        <v>1.9</v>
      </c>
      <c r="V184" s="275">
        <f>+SUM(U184:U187)</f>
        <v>4.5199999999999996</v>
      </c>
      <c r="W184" s="275"/>
      <c r="X184" s="275"/>
      <c r="Y184" s="275"/>
      <c r="Z184" s="275"/>
      <c r="AA184" s="275"/>
      <c r="AB184" s="275"/>
      <c r="AC184" s="275"/>
      <c r="AD184" s="275"/>
      <c r="AE184" s="275"/>
      <c r="AF184" s="155"/>
      <c r="AG184" s="291">
        <v>92.5</v>
      </c>
      <c r="AH184" s="275">
        <f>+AG184*V184</f>
        <v>418.09999999999997</v>
      </c>
    </row>
    <row r="185" spans="7:34" ht="409.6" x14ac:dyDescent="0.25">
      <c r="M185" s="95">
        <v>41491</v>
      </c>
      <c r="N185" s="47" t="s">
        <v>730</v>
      </c>
      <c r="O185" s="91" t="s">
        <v>756</v>
      </c>
      <c r="P185" s="91" t="s">
        <v>760</v>
      </c>
      <c r="Q185" s="93" t="s">
        <v>763</v>
      </c>
      <c r="R185" s="93"/>
      <c r="S185" s="94" t="s">
        <v>766</v>
      </c>
      <c r="T185" s="92"/>
      <c r="U185" s="93">
        <v>1</v>
      </c>
      <c r="V185" s="275"/>
      <c r="W185" s="275"/>
      <c r="X185" s="275"/>
      <c r="Y185" s="275"/>
      <c r="Z185" s="275"/>
      <c r="AA185" s="275"/>
      <c r="AB185" s="275"/>
      <c r="AC185" s="275"/>
      <c r="AD185" s="275"/>
      <c r="AE185" s="275"/>
      <c r="AF185" s="155"/>
      <c r="AG185" s="292"/>
      <c r="AH185" s="275"/>
    </row>
    <row r="186" spans="7:34" ht="409.6" x14ac:dyDescent="0.25">
      <c r="M186" s="95">
        <v>41491</v>
      </c>
      <c r="N186" s="47" t="s">
        <v>730</v>
      </c>
      <c r="O186" s="91" t="s">
        <v>756</v>
      </c>
      <c r="P186" s="91" t="s">
        <v>761</v>
      </c>
      <c r="Q186" s="93" t="s">
        <v>764</v>
      </c>
      <c r="R186" s="93"/>
      <c r="S186" s="94" t="s">
        <v>767</v>
      </c>
      <c r="T186" s="92"/>
      <c r="U186" s="93">
        <v>1</v>
      </c>
      <c r="V186" s="275"/>
      <c r="W186" s="275"/>
      <c r="X186" s="275"/>
      <c r="Y186" s="275"/>
      <c r="Z186" s="275"/>
      <c r="AA186" s="275"/>
      <c r="AB186" s="275"/>
      <c r="AC186" s="275"/>
      <c r="AD186" s="275"/>
      <c r="AE186" s="275"/>
      <c r="AF186" s="155"/>
      <c r="AG186" s="292"/>
      <c r="AH186" s="275"/>
    </row>
    <row r="187" spans="7:34" ht="409.6" x14ac:dyDescent="0.25">
      <c r="M187" s="95">
        <v>41491</v>
      </c>
      <c r="N187" s="47" t="s">
        <v>730</v>
      </c>
      <c r="O187" s="91" t="s">
        <v>756</v>
      </c>
      <c r="P187" s="91" t="s">
        <v>762</v>
      </c>
      <c r="Q187" s="93" t="s">
        <v>765</v>
      </c>
      <c r="R187" s="93"/>
      <c r="S187" s="94" t="s">
        <v>768</v>
      </c>
      <c r="T187" s="92"/>
      <c r="U187" s="93">
        <v>0.62</v>
      </c>
      <c r="V187" s="275"/>
      <c r="W187" s="275"/>
      <c r="X187" s="275"/>
      <c r="Y187" s="275"/>
      <c r="Z187" s="275"/>
      <c r="AA187" s="275"/>
      <c r="AB187" s="275"/>
      <c r="AC187" s="275"/>
      <c r="AD187" s="275"/>
      <c r="AE187" s="275"/>
      <c r="AF187" s="155"/>
      <c r="AG187" s="293"/>
      <c r="AH187" s="275"/>
    </row>
  </sheetData>
  <autoFilter ref="A6:AH187"/>
  <mergeCells count="336">
    <mergeCell ref="AG162:AG169"/>
    <mergeCell ref="AH162:AH169"/>
    <mergeCell ref="W162:W169"/>
    <mergeCell ref="X162:X169"/>
    <mergeCell ref="Y162:Y169"/>
    <mergeCell ref="Z162:Z169"/>
    <mergeCell ref="AA162:AA169"/>
    <mergeCell ref="AB162:AB169"/>
    <mergeCell ref="AC162:AC169"/>
    <mergeCell ref="AD162:AD169"/>
    <mergeCell ref="AE162:AE169"/>
    <mergeCell ref="AG181:AG183"/>
    <mergeCell ref="AH181:AH183"/>
    <mergeCell ref="W184:W187"/>
    <mergeCell ref="X184:X187"/>
    <mergeCell ref="Y184:Y187"/>
    <mergeCell ref="Z184:Z187"/>
    <mergeCell ref="AA184:AA187"/>
    <mergeCell ref="AB184:AB187"/>
    <mergeCell ref="AC184:AC187"/>
    <mergeCell ref="AD184:AD187"/>
    <mergeCell ref="AE184:AE187"/>
    <mergeCell ref="AG184:AG187"/>
    <mergeCell ref="AH184:AH187"/>
    <mergeCell ref="W181:W183"/>
    <mergeCell ref="X181:X183"/>
    <mergeCell ref="Y181:Y183"/>
    <mergeCell ref="Z181:Z183"/>
    <mergeCell ref="AA181:AA183"/>
    <mergeCell ref="AB181:AB183"/>
    <mergeCell ref="AC181:AC183"/>
    <mergeCell ref="AD181:AD183"/>
    <mergeCell ref="AE181:AE183"/>
    <mergeCell ref="AG172:AG176"/>
    <mergeCell ref="AH172:AH176"/>
    <mergeCell ref="W178:W180"/>
    <mergeCell ref="X178:X180"/>
    <mergeCell ref="Y178:Y180"/>
    <mergeCell ref="Z178:Z180"/>
    <mergeCell ref="AA178:AA180"/>
    <mergeCell ref="AB178:AB180"/>
    <mergeCell ref="AC178:AC180"/>
    <mergeCell ref="AD178:AD180"/>
    <mergeCell ref="AE178:AE180"/>
    <mergeCell ref="AG178:AG180"/>
    <mergeCell ref="AH178:AH180"/>
    <mergeCell ref="W172:W176"/>
    <mergeCell ref="X172:X176"/>
    <mergeCell ref="Y172:Y176"/>
    <mergeCell ref="Z172:Z176"/>
    <mergeCell ref="AA172:AA176"/>
    <mergeCell ref="AB172:AB176"/>
    <mergeCell ref="AC172:AC176"/>
    <mergeCell ref="AD172:AD176"/>
    <mergeCell ref="AE172:AE176"/>
    <mergeCell ref="AB120:AB125"/>
    <mergeCell ref="AC120:AC125"/>
    <mergeCell ref="AD120:AD125"/>
    <mergeCell ref="AE120:AE125"/>
    <mergeCell ref="AG120:AG125"/>
    <mergeCell ref="AH120:AH125"/>
    <mergeCell ref="AG126:AG161"/>
    <mergeCell ref="AH126:AH161"/>
    <mergeCell ref="W126:W161"/>
    <mergeCell ref="X126:X161"/>
    <mergeCell ref="Y126:Y161"/>
    <mergeCell ref="Z126:Z161"/>
    <mergeCell ref="AA126:AA161"/>
    <mergeCell ref="AB126:AB161"/>
    <mergeCell ref="AC126:AC161"/>
    <mergeCell ref="AD126:AD161"/>
    <mergeCell ref="AE126:AE161"/>
    <mergeCell ref="V172:V176"/>
    <mergeCell ref="V178:V180"/>
    <mergeCell ref="V181:V183"/>
    <mergeCell ref="V184:V187"/>
    <mergeCell ref="AH107:AH112"/>
    <mergeCell ref="W107:W112"/>
    <mergeCell ref="X107:X112"/>
    <mergeCell ref="Y107:Y112"/>
    <mergeCell ref="Z107:Z112"/>
    <mergeCell ref="AA107:AA112"/>
    <mergeCell ref="AB107:AB112"/>
    <mergeCell ref="AC107:AC112"/>
    <mergeCell ref="AD107:AD112"/>
    <mergeCell ref="AE107:AE112"/>
    <mergeCell ref="AG107:AG112"/>
    <mergeCell ref="W113:W119"/>
    <mergeCell ref="X113:X119"/>
    <mergeCell ref="Y113:Y119"/>
    <mergeCell ref="Z113:Z119"/>
    <mergeCell ref="AA113:AA119"/>
    <mergeCell ref="AB113:AB119"/>
    <mergeCell ref="V107:V112"/>
    <mergeCell ref="V113:V119"/>
    <mergeCell ref="V120:V125"/>
    <mergeCell ref="V126:V161"/>
    <mergeCell ref="V162:V169"/>
    <mergeCell ref="AC103:AC106"/>
    <mergeCell ref="AD103:AD106"/>
    <mergeCell ref="AE103:AE106"/>
    <mergeCell ref="AG103:AG106"/>
    <mergeCell ref="AH103:AH106"/>
    <mergeCell ref="V103:V106"/>
    <mergeCell ref="W103:W106"/>
    <mergeCell ref="X103:X106"/>
    <mergeCell ref="Y103:Y106"/>
    <mergeCell ref="Z103:Z106"/>
    <mergeCell ref="AA103:AA106"/>
    <mergeCell ref="AB103:AB106"/>
    <mergeCell ref="AC113:AC119"/>
    <mergeCell ref="AD113:AD119"/>
    <mergeCell ref="AE113:AE119"/>
    <mergeCell ref="AG113:AG119"/>
    <mergeCell ref="AH113:AH119"/>
    <mergeCell ref="W120:W125"/>
    <mergeCell ref="X120:X125"/>
    <mergeCell ref="Y120:Y125"/>
    <mergeCell ref="Z120:Z125"/>
    <mergeCell ref="AA120:AA125"/>
    <mergeCell ref="AH93:AH98"/>
    <mergeCell ref="V99:V101"/>
    <mergeCell ref="W99:W101"/>
    <mergeCell ref="X99:X101"/>
    <mergeCell ref="Y99:Y101"/>
    <mergeCell ref="Z99:Z101"/>
    <mergeCell ref="AA99:AA101"/>
    <mergeCell ref="AB99:AB101"/>
    <mergeCell ref="AD99:AD101"/>
    <mergeCell ref="AE99:AE101"/>
    <mergeCell ref="AG99:AG101"/>
    <mergeCell ref="AH99:AH101"/>
    <mergeCell ref="AA93:AA98"/>
    <mergeCell ref="AB93:AB98"/>
    <mergeCell ref="AD93:AD98"/>
    <mergeCell ref="AE93:AE98"/>
    <mergeCell ref="AG93:AG98"/>
    <mergeCell ref="V93:V98"/>
    <mergeCell ref="W93:W98"/>
    <mergeCell ref="X93:X98"/>
    <mergeCell ref="Y93:Y98"/>
    <mergeCell ref="Z93:Z98"/>
    <mergeCell ref="AC99:AC101"/>
    <mergeCell ref="AC93:AC98"/>
    <mergeCell ref="AH84:AH90"/>
    <mergeCell ref="V91:V92"/>
    <mergeCell ref="W91:W92"/>
    <mergeCell ref="X91:X92"/>
    <mergeCell ref="Y91:Y92"/>
    <mergeCell ref="Z91:Z92"/>
    <mergeCell ref="AA91:AA92"/>
    <mergeCell ref="AB91:AB92"/>
    <mergeCell ref="AD91:AD92"/>
    <mergeCell ref="AE91:AE92"/>
    <mergeCell ref="AG91:AG92"/>
    <mergeCell ref="AH91:AH92"/>
    <mergeCell ref="AA84:AA90"/>
    <mergeCell ref="AB84:AB90"/>
    <mergeCell ref="AD84:AD90"/>
    <mergeCell ref="AE84:AE90"/>
    <mergeCell ref="AG84:AG90"/>
    <mergeCell ref="V84:V90"/>
    <mergeCell ref="W84:W90"/>
    <mergeCell ref="X84:X90"/>
    <mergeCell ref="Y84:Y90"/>
    <mergeCell ref="Z84:Z90"/>
    <mergeCell ref="AC91:AC92"/>
    <mergeCell ref="AC84:AC90"/>
    <mergeCell ref="AH77:AH79"/>
    <mergeCell ref="V80:V83"/>
    <mergeCell ref="W80:W83"/>
    <mergeCell ref="X80:X83"/>
    <mergeCell ref="Y80:Y83"/>
    <mergeCell ref="Z80:Z83"/>
    <mergeCell ref="AA80:AA83"/>
    <mergeCell ref="AB80:AB83"/>
    <mergeCell ref="AD80:AD83"/>
    <mergeCell ref="AE80:AE83"/>
    <mergeCell ref="AG80:AG83"/>
    <mergeCell ref="AH80:AH83"/>
    <mergeCell ref="AA77:AA79"/>
    <mergeCell ref="AB77:AB79"/>
    <mergeCell ref="AD77:AD79"/>
    <mergeCell ref="AE77:AE79"/>
    <mergeCell ref="AG77:AG79"/>
    <mergeCell ref="V77:V79"/>
    <mergeCell ref="W77:W79"/>
    <mergeCell ref="X77:X79"/>
    <mergeCell ref="Y77:Y79"/>
    <mergeCell ref="Z77:Z79"/>
    <mergeCell ref="AC77:AC79"/>
    <mergeCell ref="AC80:AC83"/>
    <mergeCell ref="AH73:AH74"/>
    <mergeCell ref="V75:V76"/>
    <mergeCell ref="W75:W76"/>
    <mergeCell ref="X75:X76"/>
    <mergeCell ref="Y75:Y76"/>
    <mergeCell ref="Z75:Z76"/>
    <mergeCell ref="AA75:AA76"/>
    <mergeCell ref="AB75:AB76"/>
    <mergeCell ref="AD75:AD76"/>
    <mergeCell ref="AE75:AE76"/>
    <mergeCell ref="AG75:AG76"/>
    <mergeCell ref="AH75:AH76"/>
    <mergeCell ref="AA73:AA74"/>
    <mergeCell ref="AB73:AB74"/>
    <mergeCell ref="AD73:AD74"/>
    <mergeCell ref="AE73:AE74"/>
    <mergeCell ref="AG73:AG74"/>
    <mergeCell ref="V73:V74"/>
    <mergeCell ref="W73:W74"/>
    <mergeCell ref="X73:X74"/>
    <mergeCell ref="Y73:Y74"/>
    <mergeCell ref="Z73:Z74"/>
    <mergeCell ref="AC73:AC74"/>
    <mergeCell ref="AC75:AC76"/>
    <mergeCell ref="AD66:AD69"/>
    <mergeCell ref="AE66:AE69"/>
    <mergeCell ref="AG66:AG69"/>
    <mergeCell ref="AH66:AH69"/>
    <mergeCell ref="V70:V72"/>
    <mergeCell ref="W70:W72"/>
    <mergeCell ref="X70:X72"/>
    <mergeCell ref="Y70:Y72"/>
    <mergeCell ref="Z70:Z72"/>
    <mergeCell ref="AA70:AA72"/>
    <mergeCell ref="AB70:AB72"/>
    <mergeCell ref="AD70:AD72"/>
    <mergeCell ref="AE70:AE72"/>
    <mergeCell ref="AG70:AG72"/>
    <mergeCell ref="AH70:AH72"/>
    <mergeCell ref="X66:X69"/>
    <mergeCell ref="Y66:Y69"/>
    <mergeCell ref="Z66:Z69"/>
    <mergeCell ref="AA66:AA69"/>
    <mergeCell ref="AB66:AB69"/>
    <mergeCell ref="V66:V69"/>
    <mergeCell ref="W66:W69"/>
    <mergeCell ref="AC66:AC69"/>
    <mergeCell ref="AC70:AC72"/>
    <mergeCell ref="V53:V65"/>
    <mergeCell ref="W53:W65"/>
    <mergeCell ref="X53:X65"/>
    <mergeCell ref="Y53:Y65"/>
    <mergeCell ref="Z53:Z65"/>
    <mergeCell ref="AA53:AA65"/>
    <mergeCell ref="AB53:AB65"/>
    <mergeCell ref="AD53:AD65"/>
    <mergeCell ref="AE53:AE65"/>
    <mergeCell ref="AG53:AG65"/>
    <mergeCell ref="AH53:AH65"/>
    <mergeCell ref="AC53:AC65"/>
    <mergeCell ref="AH34:AH49"/>
    <mergeCell ref="V50:V52"/>
    <mergeCell ref="W50:W52"/>
    <mergeCell ref="X50:X52"/>
    <mergeCell ref="Y50:Y52"/>
    <mergeCell ref="Z50:Z52"/>
    <mergeCell ref="AA50:AA52"/>
    <mergeCell ref="AB50:AB52"/>
    <mergeCell ref="AD50:AD52"/>
    <mergeCell ref="AE50:AE52"/>
    <mergeCell ref="AG50:AG52"/>
    <mergeCell ref="AH50:AH52"/>
    <mergeCell ref="AA34:AA49"/>
    <mergeCell ref="AB34:AB49"/>
    <mergeCell ref="AD34:AD49"/>
    <mergeCell ref="AE34:AE49"/>
    <mergeCell ref="AG34:AG49"/>
    <mergeCell ref="V34:V49"/>
    <mergeCell ref="W34:W49"/>
    <mergeCell ref="X34:X49"/>
    <mergeCell ref="Y34:Y49"/>
    <mergeCell ref="Z34:Z49"/>
    <mergeCell ref="AC34:AC49"/>
    <mergeCell ref="AC50:AC52"/>
    <mergeCell ref="AH25:AH26"/>
    <mergeCell ref="V27:V33"/>
    <mergeCell ref="W27:W33"/>
    <mergeCell ref="X27:X33"/>
    <mergeCell ref="Y27:Y33"/>
    <mergeCell ref="Z27:Z33"/>
    <mergeCell ref="AA27:AA33"/>
    <mergeCell ref="AB27:AB33"/>
    <mergeCell ref="AD27:AD33"/>
    <mergeCell ref="AE27:AE33"/>
    <mergeCell ref="AG27:AG33"/>
    <mergeCell ref="AH27:AH33"/>
    <mergeCell ref="AA25:AA26"/>
    <mergeCell ref="AB25:AB26"/>
    <mergeCell ref="AD25:AD26"/>
    <mergeCell ref="AE25:AE26"/>
    <mergeCell ref="AG25:AG26"/>
    <mergeCell ref="V25:V26"/>
    <mergeCell ref="W25:W26"/>
    <mergeCell ref="X25:X26"/>
    <mergeCell ref="Y25:Y26"/>
    <mergeCell ref="Z25:Z26"/>
    <mergeCell ref="AC25:AC26"/>
    <mergeCell ref="AC27:AC33"/>
    <mergeCell ref="V12:V24"/>
    <mergeCell ref="W12:W24"/>
    <mergeCell ref="X12:X24"/>
    <mergeCell ref="Y12:Y24"/>
    <mergeCell ref="Z12:Z24"/>
    <mergeCell ref="AA12:AA24"/>
    <mergeCell ref="AB12:AB24"/>
    <mergeCell ref="AD12:AD24"/>
    <mergeCell ref="AE12:AE24"/>
    <mergeCell ref="AG12:AG24"/>
    <mergeCell ref="AH12:AH24"/>
    <mergeCell ref="AG10:AG11"/>
    <mergeCell ref="AH10:AH11"/>
    <mergeCell ref="Z7:Z8"/>
    <mergeCell ref="AA7:AA8"/>
    <mergeCell ref="AB7:AB8"/>
    <mergeCell ref="AC7:AC8"/>
    <mergeCell ref="AC10:AC11"/>
    <mergeCell ref="AD10:AD11"/>
    <mergeCell ref="AC12:AC24"/>
    <mergeCell ref="AD7:AD8"/>
    <mergeCell ref="AE7:AE8"/>
    <mergeCell ref="AG7:AG8"/>
    <mergeCell ref="AH7:AH8"/>
    <mergeCell ref="AA10:AA11"/>
    <mergeCell ref="AB10:AB11"/>
    <mergeCell ref="AE10:AE11"/>
    <mergeCell ref="V7:V8"/>
    <mergeCell ref="W7:W8"/>
    <mergeCell ref="X7:X8"/>
    <mergeCell ref="Y7:Y8"/>
    <mergeCell ref="V10:V11"/>
    <mergeCell ref="W10:W11"/>
    <mergeCell ref="X10:X11"/>
    <mergeCell ref="Y10:Y11"/>
    <mergeCell ref="Z10:Z11"/>
  </mergeCells>
  <pageMargins left="0.2" right="0.15748031496062992" top="0.35433070866141736" bottom="0.31496062992125984" header="0.31496062992125984" footer="0.31496062992125984"/>
  <pageSetup paperSize="9" scale="35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STOCK EN ALMACEN</vt:lpstr>
      <vt:lpstr>STOCK EN PROVEEDORES</vt:lpstr>
      <vt:lpstr>Hoja1</vt:lpstr>
    </vt:vector>
  </TitlesOfParts>
  <Company>WAYRA SRL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ANDES </cp:lastModifiedBy>
  <cp:lastPrinted>2013-11-14T21:16:25Z</cp:lastPrinted>
  <dcterms:created xsi:type="dcterms:W3CDTF">2012-06-22T19:48:04Z</dcterms:created>
  <dcterms:modified xsi:type="dcterms:W3CDTF">2013-12-27T16:35:24Z</dcterms:modified>
</cp:coreProperties>
</file>