
<file path=[Content_Types].xml><?xml version="1.0" encoding="utf-8"?>
<Types xmlns="http://schemas.openxmlformats.org/package/2006/content-types">
  <Default Extension="data" ContentType="application/vnd.openxmlformats-officedocument.model+data"/>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3.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drawings/drawing4.xml" ContentType="application/vnd.openxmlformats-officedocument.drawing+xml"/>
  <Override PartName="/xl/slicers/slicer1.xml" ContentType="application/vnd.ms-excel.slicer+xml"/>
  <Override PartName="/xl/charts/chartEx1.xml" ContentType="application/vnd.ms-office.chartex+xml"/>
  <Override PartName="/xl/charts/style4.xml" ContentType="application/vnd.ms-office.chartstyle+xml"/>
  <Override PartName="/xl/charts/colors4.xml" ContentType="application/vnd.ms-office.chartcolorstyle+xml"/>
  <Override PartName="/xl/charts/chartEx2.xml" ContentType="application/vnd.ms-office.chartex+xml"/>
  <Override PartName="/xl/charts/style5.xml" ContentType="application/vnd.ms-office.chartstyle+xml"/>
  <Override PartName="/xl/charts/colors5.xml" ContentType="application/vnd.ms-office.chartcolorstyle+xml"/>
  <Override PartName="/xl/drawings/drawing5.xml" ContentType="application/vnd.openxmlformats-officedocument.drawing+xml"/>
  <Override PartName="/xl/slicers/slicer2.xml" ContentType="application/vnd.ms-excel.slicer+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theme/themeOverride1.xml" ContentType="application/vnd.openxmlformats-officedocument.themeOverrid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theme/themeOverride2.xml" ContentType="application/vnd.openxmlformats-officedocument.themeOverrid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theme/themeOverride3.xml" ContentType="application/vnd.openxmlformats-officedocument.themeOverrid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328"/>
  <workbookPr hidePivotFieldList="1" defaultThemeVersion="166925"/>
  <mc:AlternateContent xmlns:mc="http://schemas.openxmlformats.org/markup-compatibility/2006">
    <mc:Choice Requires="x15">
      <x15ac:absPath xmlns:x15ac="http://schemas.microsoft.com/office/spreadsheetml/2010/11/ac" url="C:\Users\Caleb\Desktop\jobs\Projects\Flu Project\"/>
    </mc:Choice>
  </mc:AlternateContent>
  <xr:revisionPtr revIDLastSave="0" documentId="13_ncr:1_{0B84A917-C358-4140-8FB2-B0E3F8A855FE}" xr6:coauthVersionLast="45" xr6:coauthVersionMax="45" xr10:uidLastSave="{00000000-0000-0000-0000-000000000000}"/>
  <bookViews>
    <workbookView xWindow="-120" yWindow="-120" windowWidth="20730" windowHeight="11160" tabRatio="754" firstSheet="3" activeTab="3" xr2:uid="{F3AF0E46-8C7C-4BAC-9949-15A37D1E28BC}"/>
  </bookViews>
  <sheets>
    <sheet name="CasesByMonth" sheetId="1" state="hidden" r:id="rId1"/>
    <sheet name="CasesByType" sheetId="3" state="hidden" r:id="rId2"/>
    <sheet name="CasesByCounty" sheetId="2" state="hidden" r:id="rId3"/>
    <sheet name="Flu Dashboard Counties" sheetId="4" r:id="rId4"/>
    <sheet name="Flu Dashboard Year and Type" sheetId="5" r:id="rId5"/>
  </sheets>
  <definedNames>
    <definedName name="_xlnm._FilterDatabase" localSheetId="2" hidden="1">CasesByCounty!#REF!</definedName>
    <definedName name="_xlchart.v5.0" hidden="1">CasesByCounty!$AC$6</definedName>
    <definedName name="_xlchart.v5.1" hidden="1">CasesByCounty!$AC$7:$AC$68</definedName>
    <definedName name="_xlchart.v5.10" hidden="1">CasesByCounty!$L$6</definedName>
    <definedName name="_xlchart.v5.11" hidden="1">CasesByCounty!$L$7:$L$68</definedName>
    <definedName name="_xlchart.v5.2" hidden="1">CasesByCounty!$AD$6</definedName>
    <definedName name="_xlchart.v5.3" hidden="1">CasesByCounty!$AD$7:$AD$68</definedName>
    <definedName name="_xlchart.v5.4" hidden="1">CasesByCounty!$Z$6:$AB$6</definedName>
    <definedName name="_xlchart.v5.5" hidden="1">CasesByCounty!$Z$7:$AB$68</definedName>
    <definedName name="_xlchart.v5.6" hidden="1">CasesByCounty!$H$6:$J$6</definedName>
    <definedName name="_xlchart.v5.7" hidden="1">CasesByCounty!$H$7:$J$68</definedName>
    <definedName name="_xlchart.v5.8" hidden="1">CasesByCounty!$K$6</definedName>
    <definedName name="_xlchart.v5.9" hidden="1">CasesByCounty!$K$7:$K$68</definedName>
    <definedName name="_xlnm.Criteria" localSheetId="2">CasesByCounty!$F$9:$F$10</definedName>
    <definedName name="_xlnm.Extract" localSheetId="2">CasesByCounty!$Q$23:$R$23</definedName>
    <definedName name="Slicer_Season">#N/A</definedName>
    <definedName name="Slicer_Season1">#N/A</definedName>
  </definedNames>
  <calcPr calcId="191029"/>
  <pivotCaches>
    <pivotCache cacheId="17" r:id="rId6"/>
    <pivotCache cacheId="29" r:id="rId7"/>
    <pivotCache cacheId="32" r:id="rId8"/>
    <pivotCache cacheId="35" r:id="rId9"/>
  </pivotCaches>
  <extLst>
    <ext xmlns:x14="http://schemas.microsoft.com/office/spreadsheetml/2009/9/main" uri="{876F7934-8845-4945-9796-88D515C7AA90}">
      <x14:pivotCaches>
        <pivotCache cacheId="4" r:id="rId10"/>
        <pivotCache cacheId="5" r:id="rId11"/>
      </x14:pivotCaches>
    </ext>
    <ext xmlns:x14="http://schemas.microsoft.com/office/spreadsheetml/2009/9/main" uri="{BBE1A952-AA13-448e-AADC-164F8A28A991}">
      <x14:slicerCaches>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FluCases_d369b2f3-8fd3-4a7f-8d36-27deb3734b8d" name="FluCases" connection="Query - FluCases"/>
          <x15:modelTable id="Counties_4075569e-e002-4115-bc4f-965e60f9b7a3" name="Counties" connection="Query - Counties"/>
        </x15:modelTables>
        <x15:modelRelationships>
          <x15:modelRelationship fromTable="FluCases" fromColumn="County" toTable="Counties" toColumn="County"/>
        </x15:modelRelationships>
        <x15:extLst>
          <ext xmlns:x16="http://schemas.microsoft.com/office/spreadsheetml/2014/11/main" uri="{9835A34E-60A6-4A7C-AAB8-D5F71C897F49}">
            <x16:modelTimeGroupings>
              <x16:modelTimeGrouping tableName="FluCases" columnName="Week Ending Date" columnId="Week Ending Date">
                <x16:calculatedTimeColumn columnName="Week Ending Date (Year)" columnId="Week Ending Date (Year)" contentType="years" isSelected="1"/>
                <x16:calculatedTimeColumn columnName="Week Ending Date (Quarter)" columnId="Week Ending Date (Quarter)" contentType="quarters" isSelected="1"/>
                <x16:calculatedTimeColumn columnName="Week Ending Date (Month Index)" columnId="Week Ending Date (Month Index)" contentType="monthsindex" isSelected="1"/>
                <x16:calculatedTimeColumn columnName="Week Ending Date (Month)" columnId="Week Ending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7" i="2" l="1"/>
  <c r="AC7" i="2"/>
  <c r="AC8" i="2"/>
  <c r="AC9" i="2"/>
  <c r="AC10" i="2"/>
  <c r="AC11" i="2"/>
  <c r="AC12" i="2"/>
  <c r="AC13" i="2"/>
  <c r="AC14" i="2"/>
  <c r="AC15" i="2"/>
  <c r="AC16" i="2"/>
  <c r="AC17" i="2"/>
  <c r="AC18" i="2"/>
  <c r="AC19" i="2"/>
  <c r="AC20" i="2"/>
  <c r="AC21" i="2"/>
  <c r="AC22" i="2"/>
  <c r="AC23" i="2"/>
  <c r="AC24" i="2"/>
  <c r="AC25" i="2"/>
  <c r="AC26" i="2"/>
  <c r="AC27" i="2"/>
  <c r="AC28" i="2"/>
  <c r="AC29" i="2"/>
  <c r="AC30" i="2"/>
  <c r="AC31" i="2"/>
  <c r="AC32" i="2"/>
  <c r="AC33" i="2"/>
  <c r="AC34" i="2"/>
  <c r="AC35" i="2"/>
  <c r="AC36" i="2"/>
  <c r="AC37" i="2"/>
  <c r="AC38" i="2"/>
  <c r="AC39" i="2"/>
  <c r="AC40" i="2"/>
  <c r="AC41" i="2"/>
  <c r="AC42" i="2"/>
  <c r="AC43" i="2"/>
  <c r="AC44" i="2"/>
  <c r="AC45" i="2"/>
  <c r="AC46" i="2"/>
  <c r="AC47" i="2"/>
  <c r="AC48" i="2"/>
  <c r="AC49" i="2"/>
  <c r="AC50" i="2"/>
  <c r="AC51" i="2"/>
  <c r="AC52" i="2"/>
  <c r="AC53" i="2"/>
  <c r="AC54" i="2"/>
  <c r="AC55" i="2"/>
  <c r="AC56" i="2"/>
  <c r="AC57" i="2"/>
  <c r="AC58" i="2"/>
  <c r="AC59" i="2"/>
  <c r="AC60" i="2"/>
  <c r="AC61" i="2"/>
  <c r="AC62" i="2"/>
  <c r="AC63" i="2"/>
  <c r="AC64" i="2"/>
  <c r="AC65" i="2"/>
  <c r="AC66" i="2"/>
  <c r="AC67" i="2"/>
  <c r="AC68" i="2"/>
  <c r="K8" i="2"/>
  <c r="K9" i="2"/>
  <c r="K10" i="2"/>
  <c r="K11" i="2"/>
  <c r="K12" i="2"/>
  <c r="K13" i="2"/>
  <c r="K14" i="2"/>
  <c r="K15" i="2"/>
  <c r="K16" i="2"/>
  <c r="K17" i="2"/>
  <c r="K18" i="2"/>
  <c r="K19" i="2"/>
  <c r="K20" i="2"/>
  <c r="K21" i="2"/>
  <c r="K22" i="2"/>
  <c r="K23" i="2"/>
  <c r="K24" i="2"/>
  <c r="K25" i="2"/>
  <c r="K26" i="2"/>
  <c r="K27" i="2"/>
  <c r="K28" i="2"/>
  <c r="K29" i="2"/>
  <c r="K30" i="2"/>
  <c r="K31" i="2"/>
  <c r="K32" i="2"/>
  <c r="K33" i="2"/>
  <c r="K34" i="2"/>
  <c r="K35" i="2"/>
  <c r="K36" i="2"/>
  <c r="K37" i="2"/>
  <c r="K38" i="2"/>
  <c r="K39" i="2"/>
  <c r="K40" i="2"/>
  <c r="K41" i="2"/>
  <c r="K42" i="2"/>
  <c r="K43" i="2"/>
  <c r="K44" i="2"/>
  <c r="K45" i="2"/>
  <c r="K46" i="2"/>
  <c r="K47" i="2"/>
  <c r="K48" i="2"/>
  <c r="K49" i="2"/>
  <c r="K50" i="2"/>
  <c r="K51" i="2"/>
  <c r="K52" i="2"/>
  <c r="K53" i="2"/>
  <c r="K54" i="2"/>
  <c r="K55" i="2"/>
  <c r="K56" i="2"/>
  <c r="K57" i="2"/>
  <c r="K58" i="2"/>
  <c r="K59" i="2"/>
  <c r="K60" i="2"/>
  <c r="K61" i="2"/>
  <c r="K62" i="2"/>
  <c r="K63" i="2"/>
  <c r="K64" i="2"/>
  <c r="K65" i="2"/>
  <c r="K66" i="2"/>
  <c r="K67" i="2"/>
  <c r="K68" i="2"/>
  <c r="K7" i="2"/>
  <c r="L59" i="2" l="1"/>
  <c r="L66" i="2"/>
  <c r="L67" i="2"/>
  <c r="L62" i="2"/>
  <c r="L58" i="2"/>
  <c r="L57" i="2"/>
  <c r="L41" i="2"/>
  <c r="L64" i="2"/>
  <c r="L56" i="2"/>
  <c r="L48" i="2"/>
  <c r="L40" i="2"/>
  <c r="L32" i="2"/>
  <c r="L24" i="2"/>
  <c r="L16" i="2"/>
  <c r="L8" i="2"/>
  <c r="L63" i="2"/>
  <c r="L55" i="2"/>
  <c r="L47" i="2"/>
  <c r="L39" i="2"/>
  <c r="L31" i="2"/>
  <c r="L23" i="2"/>
  <c r="L15" i="2"/>
  <c r="L29" i="2"/>
  <c r="L13" i="2"/>
  <c r="AD66" i="2"/>
  <c r="AD58" i="2"/>
  <c r="AD50" i="2"/>
  <c r="AD42" i="2"/>
  <c r="AD34" i="2"/>
  <c r="AD26" i="2"/>
  <c r="AD18" i="2"/>
  <c r="L54" i="2"/>
  <c r="L46" i="2"/>
  <c r="L38" i="2"/>
  <c r="L30" i="2"/>
  <c r="L22" i="2"/>
  <c r="L14" i="2"/>
  <c r="L7" i="2"/>
  <c r="L61" i="2"/>
  <c r="L53" i="2"/>
  <c r="L45" i="2"/>
  <c r="L37" i="2"/>
  <c r="L21" i="2"/>
  <c r="L68" i="2"/>
  <c r="L60" i="2"/>
  <c r="L52" i="2"/>
  <c r="L44" i="2"/>
  <c r="L36" i="2"/>
  <c r="L28" i="2"/>
  <c r="L20" i="2"/>
  <c r="L12" i="2"/>
  <c r="L51" i="2"/>
  <c r="L43" i="2"/>
  <c r="L35" i="2"/>
  <c r="L27" i="2"/>
  <c r="L19" i="2"/>
  <c r="L11" i="2"/>
  <c r="L50" i="2"/>
  <c r="L42" i="2"/>
  <c r="L34" i="2"/>
  <c r="L26" i="2"/>
  <c r="L18" i="2"/>
  <c r="L10" i="2"/>
  <c r="L65" i="2"/>
  <c r="L49" i="2"/>
  <c r="L33" i="2"/>
  <c r="L25" i="2"/>
  <c r="L17" i="2"/>
  <c r="L9" i="2"/>
  <c r="AD65" i="2"/>
  <c r="AD33" i="2"/>
  <c r="AD9" i="2"/>
  <c r="AD64" i="2"/>
  <c r="AD56" i="2"/>
  <c r="AD48" i="2"/>
  <c r="AD40" i="2"/>
  <c r="AD32" i="2"/>
  <c r="AD24" i="2"/>
  <c r="AD16" i="2"/>
  <c r="AD8" i="2"/>
  <c r="AD41" i="2"/>
  <c r="AD63" i="2"/>
  <c r="AD39" i="2"/>
  <c r="AD31" i="2"/>
  <c r="AD7" i="2"/>
  <c r="AD62" i="2"/>
  <c r="AD54" i="2"/>
  <c r="AD46" i="2"/>
  <c r="AD38" i="2"/>
  <c r="AD30" i="2"/>
  <c r="AD22" i="2"/>
  <c r="AD14" i="2"/>
  <c r="AD49" i="2"/>
  <c r="AD17" i="2"/>
  <c r="AD61" i="2"/>
  <c r="AD53" i="2"/>
  <c r="AD45" i="2"/>
  <c r="AD37" i="2"/>
  <c r="AD29" i="2"/>
  <c r="AD21" i="2"/>
  <c r="AD13" i="2"/>
  <c r="AD55" i="2"/>
  <c r="AD23" i="2"/>
  <c r="AD68" i="2"/>
  <c r="AD60" i="2"/>
  <c r="AD52" i="2"/>
  <c r="AD44" i="2"/>
  <c r="AD36" i="2"/>
  <c r="AD28" i="2"/>
  <c r="AD20" i="2"/>
  <c r="AD12" i="2"/>
  <c r="AD57" i="2"/>
  <c r="AD25" i="2"/>
  <c r="AD47" i="2"/>
  <c r="AD15" i="2"/>
  <c r="AD67" i="2"/>
  <c r="AD59" i="2"/>
  <c r="AD51" i="2"/>
  <c r="AD43" i="2"/>
  <c r="AD35" i="2"/>
  <c r="AD27" i="2"/>
  <c r="AD19" i="2"/>
  <c r="AD11" i="2"/>
  <c r="AD10" i="2"/>
  <c r="W7" i="2" l="1" a="1"/>
  <c r="W7" i="2" s="1"/>
  <c r="T8" i="2" s="1" a="1"/>
  <c r="T8" i="2" s="1"/>
  <c r="N7" i="2" a="1"/>
  <c r="N7" i="2" s="1"/>
  <c r="Q8" i="2" s="1" a="1"/>
  <c r="Q8" i="2"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E35FCF8-332C-4DD5-BCB7-BBA5A8B88AE5}" name="Query - Counties" description="Connection to the 'Counties' query in the workbook." type="100" refreshedVersion="6" minRefreshableVersion="5">
    <extLst>
      <ext xmlns:x15="http://schemas.microsoft.com/office/spreadsheetml/2010/11/main" uri="{DE250136-89BD-433C-8126-D09CA5730AF9}">
        <x15:connection id="39e50187-d1a2-4957-85ec-d3f4cbca1922"/>
      </ext>
    </extLst>
  </connection>
  <connection id="2" xr16:uid="{9A16C530-F02D-4C81-A9D1-5628F944F73C}" name="Query - FluCases" description="Connection to the 'FluCases' query in the workbook." type="100" refreshedVersion="6" minRefreshableVersion="5">
    <extLst>
      <ext xmlns:x15="http://schemas.microsoft.com/office/spreadsheetml/2010/11/main" uri="{DE250136-89BD-433C-8126-D09CA5730AF9}">
        <x15:connection id="6fd4d764-853d-40c2-98a6-fc1c8b54de06"/>
      </ext>
    </extLst>
  </connection>
  <connection id="3" xr16:uid="{57897A24-6B22-44A6-B89A-5205A8C30DC5}"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<sst xmlns="http://schemas.openxmlformats.org/spreadsheetml/2006/main" count="508" uniqueCount="105">
  <si>
    <t>Total Cases</t>
  </si>
  <si>
    <t>Grand Total</t>
  </si>
  <si>
    <t>Season</t>
  </si>
  <si>
    <t>2009/10</t>
  </si>
  <si>
    <t>2010/11</t>
  </si>
  <si>
    <t>2011/12</t>
  </si>
  <si>
    <t>2012/13</t>
  </si>
  <si>
    <t>2013/14</t>
  </si>
  <si>
    <t>2014/15</t>
  </si>
  <si>
    <t>2015/16</t>
  </si>
  <si>
    <t>2016/17</t>
  </si>
  <si>
    <t>2017/18</t>
  </si>
  <si>
    <t>2018/19</t>
  </si>
  <si>
    <t>2019/20</t>
  </si>
  <si>
    <t>Week Ending Date (Month)</t>
  </si>
  <si>
    <t>Oct</t>
  </si>
  <si>
    <t>Nov</t>
  </si>
  <si>
    <t>Dec</t>
  </si>
  <si>
    <t>Jan</t>
  </si>
  <si>
    <t>Feb</t>
  </si>
  <si>
    <t>Mar</t>
  </si>
  <si>
    <t>Apr</t>
  </si>
  <si>
    <t>May</t>
  </si>
  <si>
    <t>% Total Cases</t>
  </si>
  <si>
    <t>County</t>
  </si>
  <si>
    <t>Albany</t>
  </si>
  <si>
    <t>Allegany</t>
  </si>
  <si>
    <t>Bronx</t>
  </si>
  <si>
    <t>Broome</t>
  </si>
  <si>
    <t>Cattaraugus</t>
  </si>
  <si>
    <t>Cayuga</t>
  </si>
  <si>
    <t>Chautauqua</t>
  </si>
  <si>
    <t>Chemung</t>
  </si>
  <si>
    <t>Chenango</t>
  </si>
  <si>
    <t>Clinton</t>
  </si>
  <si>
    <t>Columbia</t>
  </si>
  <si>
    <t>Cortland</t>
  </si>
  <si>
    <t>Delaware</t>
  </si>
  <si>
    <t>Dutchess</t>
  </si>
  <si>
    <t>Erie</t>
  </si>
  <si>
    <t>Essex</t>
  </si>
  <si>
    <t>Franklin</t>
  </si>
  <si>
    <t>Fulton</t>
  </si>
  <si>
    <t>Genesee</t>
  </si>
  <si>
    <t>Greene</t>
  </si>
  <si>
    <t>Hamilton</t>
  </si>
  <si>
    <t>Herkimer</t>
  </si>
  <si>
    <t>Jefferson</t>
  </si>
  <si>
    <t>Kings</t>
  </si>
  <si>
    <t>Lewis</t>
  </si>
  <si>
    <t>Livingston</t>
  </si>
  <si>
    <t>Madison</t>
  </si>
  <si>
    <t>Monroe</t>
  </si>
  <si>
    <t>Montgomery</t>
  </si>
  <si>
    <t>Nassau</t>
  </si>
  <si>
    <t>New York</t>
  </si>
  <si>
    <t>Niagara</t>
  </si>
  <si>
    <t>Oneida</t>
  </si>
  <si>
    <t>Onondaga</t>
  </si>
  <si>
    <t>Ontario</t>
  </si>
  <si>
    <t>Orange</t>
  </si>
  <si>
    <t>Orleans</t>
  </si>
  <si>
    <t>Oswego</t>
  </si>
  <si>
    <t>Otsego</t>
  </si>
  <si>
    <t>Putnam</t>
  </si>
  <si>
    <t>Queens</t>
  </si>
  <si>
    <t>Rensselaer</t>
  </si>
  <si>
    <t>Richmond</t>
  </si>
  <si>
    <t>Rockland</t>
  </si>
  <si>
    <t>Saratoga</t>
  </si>
  <si>
    <t>Schenectady</t>
  </si>
  <si>
    <t>Schoharie</t>
  </si>
  <si>
    <t>Schuyler</t>
  </si>
  <si>
    <t>Seneca</t>
  </si>
  <si>
    <t>St. Lawrence</t>
  </si>
  <si>
    <t>Steuben</t>
  </si>
  <si>
    <t>Suffolk</t>
  </si>
  <si>
    <t>Sullivan</t>
  </si>
  <si>
    <t>Tioga</t>
  </si>
  <si>
    <t>Tompkins</t>
  </si>
  <si>
    <t>Ulster</t>
  </si>
  <si>
    <t>Warren</t>
  </si>
  <si>
    <t>Washington</t>
  </si>
  <si>
    <t>Wayne</t>
  </si>
  <si>
    <t>Westchester</t>
  </si>
  <si>
    <t>Wyoming</t>
  </si>
  <si>
    <t>Yates</t>
  </si>
  <si>
    <t>(blank)</t>
  </si>
  <si>
    <t>Sum of Count</t>
  </si>
  <si>
    <t>Sum of Population</t>
  </si>
  <si>
    <t>Cases per 100k</t>
  </si>
  <si>
    <t>Disease</t>
  </si>
  <si>
    <t>INFLUENZA_A</t>
  </si>
  <si>
    <t>INFLUENZA_B</t>
  </si>
  <si>
    <t>INFLUENZA_UNSPECIFIED</t>
  </si>
  <si>
    <t xml:space="preserve">County </t>
  </si>
  <si>
    <t>State</t>
  </si>
  <si>
    <t>Country</t>
  </si>
  <si>
    <t>USA</t>
  </si>
  <si>
    <t>Top 10 
Cases per 100K</t>
  </si>
  <si>
    <t>Top 10 
Total Cases</t>
  </si>
  <si>
    <t>Total Cases per 100k</t>
  </si>
  <si>
    <t>Helper</t>
  </si>
  <si>
    <t>UNSORTED TOP 10 PER 100K</t>
  </si>
  <si>
    <t>Unsorted Top 10 Counties by Total Cases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</si>
</sst>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00%;\-0.00%;0.00%"/>
  </numFmts>
  <fonts count="3" x14ac:knownFonts="1">
    <font>
      <sz val="11"/>
      <color theme="1"/>
      <name val="Calibri"/>
      <family val="2"/>
      <scheme val="minor"/>
    </font>
    <font>
      <sz val="11"/>
      <color theme="0"/>
      <name val="Calibri"/>
      <family val="2"/>
      <scheme val="minor"/>
    </font>
    <font>
      <b/>
      <sz val="11"/>
      <color theme="0"/>
      <name val="Calibri"/>
      <family val="2"/>
      <scheme val="minor"/>
    </font>
  </fonts>
  <fills count="6">
    <fill>
      <patternFill patternType="none"/>
    </fill>
    <fill>
      <patternFill patternType="gray125"/>
    </fill>
    <fill>
      <patternFill patternType="solid">
        <fgColor theme="4" tint="-0.249977111117893"/>
        <bgColor indexed="64"/>
      </patternFill>
    </fill>
    <fill>
      <patternFill patternType="solid">
        <fgColor theme="0"/>
        <bgColor indexed="64"/>
      </patternFill>
    </fill>
    <fill>
      <patternFill patternType="solid">
        <fgColor theme="4" tint="0.79998168889431442"/>
        <bgColor indexed="64"/>
      </patternFill>
    </fill>
    <fill>
      <patternFill patternType="solid">
        <fgColor theme="1" tint="0.499984740745262"/>
        <bgColor indexed="64"/>
      </patternFill>
    </fill>
  </fills>
  <borders count="15">
    <border>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medium">
        <color indexed="64"/>
      </bottom>
      <diagonal/>
    </border>
    <border>
      <left style="medium">
        <color indexed="64"/>
      </left>
      <right/>
      <top style="thin">
        <color theme="4" tint="0.39997558519241921"/>
      </top>
      <bottom style="medium">
        <color indexed="64"/>
      </bottom>
      <diagonal/>
    </border>
    <border>
      <left/>
      <right style="medium">
        <color indexed="64"/>
      </right>
      <top style="thin">
        <color theme="4" tint="0.39997558519241921"/>
      </top>
      <bottom style="medium">
        <color indexed="64"/>
      </bottom>
      <diagonal/>
    </border>
    <border>
      <left style="medium">
        <color indexed="64"/>
      </left>
      <right/>
      <top style="thin">
        <color theme="4" tint="0.39997558519241921"/>
      </top>
      <bottom/>
      <diagonal/>
    </border>
    <border>
      <left/>
      <right style="medium">
        <color indexed="64"/>
      </right>
      <top style="thin">
        <color theme="4" tint="0.39997558519241921"/>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s>
  <cellStyleXfs count="1">
    <xf numFmtId="0" fontId="0" fillId="0" borderId="0"/>
  </cellStyleXfs>
  <cellXfs count="27">
    <xf numFmtId="0" fontId="0" fillId="0" borderId="0" xfId="0"/>
    <xf numFmtId="3" fontId="0" fillId="0" borderId="0" xfId="0" applyNumberFormat="1"/>
    <xf numFmtId="0" fontId="0" fillId="0" borderId="0" xfId="0" pivotButton="1"/>
    <xf numFmtId="164" fontId="0" fillId="0" borderId="0" xfId="0" applyNumberFormat="1"/>
    <xf numFmtId="0" fontId="0" fillId="0" borderId="0" xfId="0" applyNumberFormat="1"/>
    <xf numFmtId="0" fontId="1" fillId="2" borderId="0" xfId="0" applyFont="1" applyFill="1"/>
    <xf numFmtId="0" fontId="0" fillId="3" borderId="1" xfId="0" applyFill="1" applyBorder="1"/>
    <xf numFmtId="0" fontId="0" fillId="3" borderId="7" xfId="0" applyFill="1" applyBorder="1"/>
    <xf numFmtId="0" fontId="0" fillId="3" borderId="2" xfId="0" applyFill="1" applyBorder="1"/>
    <xf numFmtId="0" fontId="0" fillId="3" borderId="3" xfId="0" applyFill="1" applyBorder="1"/>
    <xf numFmtId="0" fontId="0" fillId="3" borderId="0" xfId="0" applyFill="1" applyBorder="1"/>
    <xf numFmtId="0" fontId="0" fillId="3" borderId="4" xfId="0" applyFill="1" applyBorder="1"/>
    <xf numFmtId="0" fontId="0" fillId="3" borderId="5" xfId="0" applyFill="1" applyBorder="1"/>
    <xf numFmtId="0" fontId="0" fillId="3" borderId="8" xfId="0" applyFill="1" applyBorder="1"/>
    <xf numFmtId="0" fontId="0" fillId="3" borderId="6" xfId="0" applyFill="1" applyBorder="1"/>
    <xf numFmtId="0" fontId="0" fillId="4" borderId="0" xfId="0" applyFill="1"/>
    <xf numFmtId="3" fontId="0" fillId="4" borderId="0" xfId="0" applyNumberFormat="1" applyFill="1"/>
    <xf numFmtId="0" fontId="2" fillId="2" borderId="1" xfId="0" applyFont="1" applyFill="1" applyBorder="1"/>
    <xf numFmtId="0" fontId="2" fillId="2" borderId="2" xfId="0" applyFont="1" applyFill="1" applyBorder="1" applyAlignment="1">
      <alignment wrapText="1"/>
    </xf>
    <xf numFmtId="0" fontId="0" fillId="3" borderId="11" xfId="0" applyFont="1" applyFill="1" applyBorder="1"/>
    <xf numFmtId="0" fontId="0" fillId="3" borderId="9" xfId="0" applyFont="1" applyFill="1" applyBorder="1"/>
    <xf numFmtId="0" fontId="0" fillId="2" borderId="0" xfId="0" applyFill="1"/>
    <xf numFmtId="3" fontId="0" fillId="3" borderId="12" xfId="0" applyNumberFormat="1" applyFont="1" applyFill="1" applyBorder="1"/>
    <xf numFmtId="0" fontId="0" fillId="3" borderId="13" xfId="0" applyFont="1" applyFill="1" applyBorder="1"/>
    <xf numFmtId="3" fontId="0" fillId="3" borderId="14" xfId="0" applyNumberFormat="1" applyFont="1" applyFill="1" applyBorder="1"/>
    <xf numFmtId="3" fontId="0" fillId="3" borderId="10" xfId="0" applyNumberFormat="1" applyFont="1" applyFill="1" applyBorder="1"/>
    <xf numFmtId="0" fontId="0" fillId="5" borderId="0" xfId="0" applyFill="1"/>
  </cellXfs>
  <cellStyles count="1">
    <cellStyle name="Normal" xfId="0" builtinId="0"/>
  </cellStyles>
  <dxfs count="4">
    <dxf>
      <numFmt numFmtId="3" formatCode="#,##0"/>
    </dxf>
    <dxf>
      <font>
        <b/>
        <color theme="1"/>
      </font>
      <border>
        <bottom style="thin">
          <color theme="4"/>
        </bottom>
        <vertical/>
        <horizontal/>
      </border>
    </dxf>
    <dxf>
      <font>
        <sz val="16"/>
        <color theme="1"/>
      </font>
      <border>
        <left style="thin">
          <color theme="4"/>
        </left>
        <right style="thin">
          <color theme="4"/>
        </right>
        <top style="thin">
          <color theme="4"/>
        </top>
        <bottom style="thin">
          <color theme="4"/>
        </bottom>
        <vertical/>
        <horizontal/>
      </border>
    </dxf>
    <dxf>
      <font>
        <sz val="16"/>
      </font>
    </dxf>
  </dxfs>
  <tableStyles count="2" defaultTableStyle="TableStyleMedium2" defaultPivotStyle="PivotStyleLight16">
    <tableStyle name="Flu Slicer" pivot="0" table="0" count="1" xr9:uid="{7B838E0D-95F0-4BBB-A17E-9699DF3A18D1}">
      <tableStyleElement type="wholeTable" dxfId="3"/>
    </tableStyle>
    <tableStyle name="FluSlicer" pivot="0" table="0" count="10" xr9:uid="{E972CD2D-0F8F-42B7-BB3E-B82E7CA10737}">
      <tableStyleElement type="wholeTable" dxfId="2"/>
      <tableStyleElement type="headerRow" dxfId="1"/>
    </tableStyle>
  </tableStyles>
  <colors>
    <mruColors>
      <color rgb="FFFF3300"/>
      <color rgb="FFFF9F9F"/>
      <color rgb="FFFF9C8B"/>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Flu Slicer"/>
        <x14:slicerStyle name="FluSlicer">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2.xml"/><Relationship Id="rId18" Type="http://schemas.openxmlformats.org/officeDocument/2006/relationships/sheetMetadata" Target="metadata.xml"/><Relationship Id="rId26" Type="http://schemas.openxmlformats.org/officeDocument/2006/relationships/customXml" Target="../customXml/item6.xml"/><Relationship Id="rId39" Type="http://schemas.openxmlformats.org/officeDocument/2006/relationships/customXml" Target="../customXml/item19.xml"/><Relationship Id="rId21" Type="http://schemas.openxmlformats.org/officeDocument/2006/relationships/customXml" Target="../customXml/item1.xml"/><Relationship Id="rId34" Type="http://schemas.openxmlformats.org/officeDocument/2006/relationships/customXml" Target="../customXml/item14.xml"/><Relationship Id="rId42" Type="http://schemas.openxmlformats.org/officeDocument/2006/relationships/customXml" Target="../customXml/item22.xml"/><Relationship Id="rId47" Type="http://schemas.openxmlformats.org/officeDocument/2006/relationships/customXml" Target="../customXml/item27.xml"/><Relationship Id="rId7" Type="http://schemas.openxmlformats.org/officeDocument/2006/relationships/pivotCacheDefinition" Target="pivotCache/pivotCacheDefinition2.xml"/><Relationship Id="rId2" Type="http://schemas.openxmlformats.org/officeDocument/2006/relationships/worksheet" Target="worksheets/sheet2.xml"/><Relationship Id="rId16" Type="http://schemas.openxmlformats.org/officeDocument/2006/relationships/styles" Target="styles.xml"/><Relationship Id="rId29" Type="http://schemas.openxmlformats.org/officeDocument/2006/relationships/customXml" Target="../customXml/item9.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pivotCacheDefinition" Target="pivotCache/pivotCacheDefinition6.xml"/><Relationship Id="rId24" Type="http://schemas.openxmlformats.org/officeDocument/2006/relationships/customXml" Target="../customXml/item4.xml"/><Relationship Id="rId32" Type="http://schemas.openxmlformats.org/officeDocument/2006/relationships/customXml" Target="../customXml/item12.xml"/><Relationship Id="rId37" Type="http://schemas.openxmlformats.org/officeDocument/2006/relationships/customXml" Target="../customXml/item17.xml"/><Relationship Id="rId40" Type="http://schemas.openxmlformats.org/officeDocument/2006/relationships/customXml" Target="../customXml/item20.xml"/><Relationship Id="rId45" Type="http://schemas.openxmlformats.org/officeDocument/2006/relationships/customXml" Target="../customXml/item25.xml"/><Relationship Id="rId5" Type="http://schemas.openxmlformats.org/officeDocument/2006/relationships/worksheet" Target="worksheets/sheet5.xml"/><Relationship Id="rId15" Type="http://schemas.openxmlformats.org/officeDocument/2006/relationships/connections" Target="connections.xml"/><Relationship Id="rId23" Type="http://schemas.openxmlformats.org/officeDocument/2006/relationships/customXml" Target="../customXml/item3.xml"/><Relationship Id="rId28" Type="http://schemas.openxmlformats.org/officeDocument/2006/relationships/customXml" Target="../customXml/item8.xml"/><Relationship Id="rId36" Type="http://schemas.openxmlformats.org/officeDocument/2006/relationships/customXml" Target="../customXml/item16.xml"/><Relationship Id="rId10" Type="http://schemas.openxmlformats.org/officeDocument/2006/relationships/pivotCacheDefinition" Target="pivotCache/pivotCacheDefinition5.xml"/><Relationship Id="rId19" Type="http://schemas.openxmlformats.org/officeDocument/2006/relationships/powerPivotData" Target="model/item.data"/><Relationship Id="rId31" Type="http://schemas.openxmlformats.org/officeDocument/2006/relationships/customXml" Target="../customXml/item11.xml"/><Relationship Id="rId44" Type="http://schemas.openxmlformats.org/officeDocument/2006/relationships/customXml" Target="../customXml/item24.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openxmlformats.org/officeDocument/2006/relationships/theme" Target="theme/theme1.xml"/><Relationship Id="rId22" Type="http://schemas.openxmlformats.org/officeDocument/2006/relationships/customXml" Target="../customXml/item2.xml"/><Relationship Id="rId27" Type="http://schemas.openxmlformats.org/officeDocument/2006/relationships/customXml" Target="../customXml/item7.xml"/><Relationship Id="rId30" Type="http://schemas.openxmlformats.org/officeDocument/2006/relationships/customXml" Target="../customXml/item10.xml"/><Relationship Id="rId35" Type="http://schemas.openxmlformats.org/officeDocument/2006/relationships/customXml" Target="../customXml/item15.xml"/><Relationship Id="rId43" Type="http://schemas.openxmlformats.org/officeDocument/2006/relationships/customXml" Target="../customXml/item23.xml"/><Relationship Id="rId48" Type="http://schemas.openxmlformats.org/officeDocument/2006/relationships/customXml" Target="../customXml/item28.xml"/><Relationship Id="rId8" Type="http://schemas.openxmlformats.org/officeDocument/2006/relationships/pivotCacheDefinition" Target="pivotCache/pivotCacheDefinition3.xml"/><Relationship Id="rId3" Type="http://schemas.openxmlformats.org/officeDocument/2006/relationships/worksheet" Target="worksheets/sheet3.xml"/><Relationship Id="rId12" Type="http://schemas.microsoft.com/office/2007/relationships/slicerCache" Target="slicerCaches/slicerCache1.xml"/><Relationship Id="rId17" Type="http://schemas.openxmlformats.org/officeDocument/2006/relationships/sharedStrings" Target="sharedStrings.xml"/><Relationship Id="rId25" Type="http://schemas.openxmlformats.org/officeDocument/2006/relationships/customXml" Target="../customXml/item5.xml"/><Relationship Id="rId33" Type="http://schemas.openxmlformats.org/officeDocument/2006/relationships/customXml" Target="../customXml/item13.xml"/><Relationship Id="rId38" Type="http://schemas.openxmlformats.org/officeDocument/2006/relationships/customXml" Target="../customXml/item18.xml"/><Relationship Id="rId46" Type="http://schemas.openxmlformats.org/officeDocument/2006/relationships/customXml" Target="../customXml/item26.xml"/><Relationship Id="rId20" Type="http://schemas.openxmlformats.org/officeDocument/2006/relationships/calcChain" Target="calcChain.xml"/><Relationship Id="rId41" Type="http://schemas.openxmlformats.org/officeDocument/2006/relationships/customXml" Target="../customXml/item2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[Flu Dashboard.xlsx]CasesByMonth!PivotMonthCasesYearly</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Cases by Month</a:t>
            </a:r>
            <a:r>
              <a:rPr lang="en-US" baseline="0"/>
              <a:t> and Season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CasesByMonth!$B$1:$B$2</c:f>
              <c:strCache>
                <c:ptCount val="1"/>
                <c:pt idx="0">
                  <c:v>2009/10</c:v>
                </c:pt>
              </c:strCache>
            </c:strRef>
          </c:tx>
          <c:spPr>
            <a:ln w="28575" cap="rnd">
              <a:solidFill>
                <a:schemeClr val="accent1"/>
              </a:solidFill>
              <a:round/>
            </a:ln>
            <a:effectLst/>
          </c:spPr>
          <c:marker>
            <c:symbol val="none"/>
          </c:marker>
          <c:cat>
            <c:strRef>
              <c:f>CasesByMonth!$A$3:$A$11</c:f>
              <c:strCache>
                <c:ptCount val="8"/>
                <c:pt idx="0">
                  <c:v>Jan</c:v>
                </c:pt>
                <c:pt idx="1">
                  <c:v>Feb</c:v>
                </c:pt>
                <c:pt idx="2">
                  <c:v>Mar</c:v>
                </c:pt>
                <c:pt idx="3">
                  <c:v>Apr</c:v>
                </c:pt>
                <c:pt idx="4">
                  <c:v>May</c:v>
                </c:pt>
                <c:pt idx="5">
                  <c:v>Oct</c:v>
                </c:pt>
                <c:pt idx="6">
                  <c:v>Nov</c:v>
                </c:pt>
                <c:pt idx="7">
                  <c:v>Dec</c:v>
                </c:pt>
              </c:strCache>
            </c:strRef>
          </c:cat>
          <c:val>
            <c:numRef>
              <c:f>CasesByMonth!$B$3:$B$11</c:f>
              <c:numCache>
                <c:formatCode>#,##0</c:formatCode>
                <c:ptCount val="8"/>
                <c:pt idx="0">
                  <c:v>1567</c:v>
                </c:pt>
                <c:pt idx="1">
                  <c:v>656</c:v>
                </c:pt>
                <c:pt idx="2">
                  <c:v>187</c:v>
                </c:pt>
                <c:pt idx="3">
                  <c:v>101</c:v>
                </c:pt>
                <c:pt idx="4">
                  <c:v>352</c:v>
                </c:pt>
                <c:pt idx="5">
                  <c:v>6347</c:v>
                </c:pt>
                <c:pt idx="6">
                  <c:v>13127</c:v>
                </c:pt>
                <c:pt idx="7">
                  <c:v>2970</c:v>
                </c:pt>
              </c:numCache>
            </c:numRef>
          </c:val>
          <c:smooth val="0"/>
          <c:extLst>
            <c:ext xmlns:c16="http://schemas.microsoft.com/office/drawing/2014/chart" uri="{C3380CC4-5D6E-409C-BE32-E72D297353CC}">
              <c16:uniqueId val="{00000000-E697-45FA-B64B-0940C540BACA}"/>
            </c:ext>
          </c:extLst>
        </c:ser>
        <c:ser>
          <c:idx val="1"/>
          <c:order val="1"/>
          <c:tx>
            <c:strRef>
              <c:f>CasesByMonth!$C$1:$C$2</c:f>
              <c:strCache>
                <c:ptCount val="1"/>
                <c:pt idx="0">
                  <c:v>2010/11</c:v>
                </c:pt>
              </c:strCache>
            </c:strRef>
          </c:tx>
          <c:spPr>
            <a:ln w="28575" cap="rnd">
              <a:solidFill>
                <a:schemeClr val="accent2"/>
              </a:solidFill>
              <a:round/>
            </a:ln>
            <a:effectLst/>
          </c:spPr>
          <c:marker>
            <c:symbol val="none"/>
          </c:marker>
          <c:cat>
            <c:strRef>
              <c:f>CasesByMonth!$A$3:$A$11</c:f>
              <c:strCache>
                <c:ptCount val="8"/>
                <c:pt idx="0">
                  <c:v>Jan</c:v>
                </c:pt>
                <c:pt idx="1">
                  <c:v>Feb</c:v>
                </c:pt>
                <c:pt idx="2">
                  <c:v>Mar</c:v>
                </c:pt>
                <c:pt idx="3">
                  <c:v>Apr</c:v>
                </c:pt>
                <c:pt idx="4">
                  <c:v>May</c:v>
                </c:pt>
                <c:pt idx="5">
                  <c:v>Oct</c:v>
                </c:pt>
                <c:pt idx="6">
                  <c:v>Nov</c:v>
                </c:pt>
                <c:pt idx="7">
                  <c:v>Dec</c:v>
                </c:pt>
              </c:strCache>
            </c:strRef>
          </c:cat>
          <c:val>
            <c:numRef>
              <c:f>CasesByMonth!$C$3:$C$11</c:f>
              <c:numCache>
                <c:formatCode>#,##0</c:formatCode>
                <c:ptCount val="8"/>
                <c:pt idx="0">
                  <c:v>5995</c:v>
                </c:pt>
                <c:pt idx="1">
                  <c:v>6200</c:v>
                </c:pt>
                <c:pt idx="2">
                  <c:v>4221</c:v>
                </c:pt>
                <c:pt idx="3">
                  <c:v>1602</c:v>
                </c:pt>
                <c:pt idx="4">
                  <c:v>121</c:v>
                </c:pt>
                <c:pt idx="5">
                  <c:v>92</c:v>
                </c:pt>
                <c:pt idx="6">
                  <c:v>336</c:v>
                </c:pt>
                <c:pt idx="7">
                  <c:v>1761</c:v>
                </c:pt>
              </c:numCache>
            </c:numRef>
          </c:val>
          <c:smooth val="0"/>
          <c:extLst>
            <c:ext xmlns:c16="http://schemas.microsoft.com/office/drawing/2014/chart" uri="{C3380CC4-5D6E-409C-BE32-E72D297353CC}">
              <c16:uniqueId val="{00000000-08E3-47D6-B2A9-A0BF51B35CE7}"/>
            </c:ext>
          </c:extLst>
        </c:ser>
        <c:ser>
          <c:idx val="2"/>
          <c:order val="2"/>
          <c:tx>
            <c:strRef>
              <c:f>CasesByMonth!$D$1:$D$2</c:f>
              <c:strCache>
                <c:ptCount val="1"/>
                <c:pt idx="0">
                  <c:v>2011/12</c:v>
                </c:pt>
              </c:strCache>
            </c:strRef>
          </c:tx>
          <c:spPr>
            <a:ln w="28575" cap="rnd">
              <a:solidFill>
                <a:schemeClr val="accent3"/>
              </a:solidFill>
              <a:round/>
            </a:ln>
            <a:effectLst/>
          </c:spPr>
          <c:marker>
            <c:symbol val="none"/>
          </c:marker>
          <c:cat>
            <c:strRef>
              <c:f>CasesByMonth!$A$3:$A$11</c:f>
              <c:strCache>
                <c:ptCount val="8"/>
                <c:pt idx="0">
                  <c:v>Jan</c:v>
                </c:pt>
                <c:pt idx="1">
                  <c:v>Feb</c:v>
                </c:pt>
                <c:pt idx="2">
                  <c:v>Mar</c:v>
                </c:pt>
                <c:pt idx="3">
                  <c:v>Apr</c:v>
                </c:pt>
                <c:pt idx="4">
                  <c:v>May</c:v>
                </c:pt>
                <c:pt idx="5">
                  <c:v>Oct</c:v>
                </c:pt>
                <c:pt idx="6">
                  <c:v>Nov</c:v>
                </c:pt>
                <c:pt idx="7">
                  <c:v>Dec</c:v>
                </c:pt>
              </c:strCache>
            </c:strRef>
          </c:cat>
          <c:val>
            <c:numRef>
              <c:f>CasesByMonth!$D$3:$D$11</c:f>
              <c:numCache>
                <c:formatCode>#,##0</c:formatCode>
                <c:ptCount val="8"/>
                <c:pt idx="0">
                  <c:v>125</c:v>
                </c:pt>
                <c:pt idx="1">
                  <c:v>413</c:v>
                </c:pt>
                <c:pt idx="2">
                  <c:v>1494</c:v>
                </c:pt>
                <c:pt idx="3">
                  <c:v>1103</c:v>
                </c:pt>
                <c:pt idx="4">
                  <c:v>710</c:v>
                </c:pt>
                <c:pt idx="5">
                  <c:v>44</c:v>
                </c:pt>
                <c:pt idx="6">
                  <c:v>55</c:v>
                </c:pt>
                <c:pt idx="7">
                  <c:v>93</c:v>
                </c:pt>
              </c:numCache>
            </c:numRef>
          </c:val>
          <c:smooth val="0"/>
          <c:extLst>
            <c:ext xmlns:c16="http://schemas.microsoft.com/office/drawing/2014/chart" uri="{C3380CC4-5D6E-409C-BE32-E72D297353CC}">
              <c16:uniqueId val="{00000001-08E3-47D6-B2A9-A0BF51B35CE7}"/>
            </c:ext>
          </c:extLst>
        </c:ser>
        <c:ser>
          <c:idx val="3"/>
          <c:order val="3"/>
          <c:tx>
            <c:strRef>
              <c:f>CasesByMonth!$E$1:$E$2</c:f>
              <c:strCache>
                <c:ptCount val="1"/>
                <c:pt idx="0">
                  <c:v>2012/13</c:v>
                </c:pt>
              </c:strCache>
            </c:strRef>
          </c:tx>
          <c:spPr>
            <a:ln w="28575" cap="rnd">
              <a:solidFill>
                <a:schemeClr val="accent4"/>
              </a:solidFill>
              <a:round/>
            </a:ln>
            <a:effectLst/>
          </c:spPr>
          <c:marker>
            <c:symbol val="none"/>
          </c:marker>
          <c:cat>
            <c:strRef>
              <c:f>CasesByMonth!$A$3:$A$11</c:f>
              <c:strCache>
                <c:ptCount val="8"/>
                <c:pt idx="0">
                  <c:v>Jan</c:v>
                </c:pt>
                <c:pt idx="1">
                  <c:v>Feb</c:v>
                </c:pt>
                <c:pt idx="2">
                  <c:v>Mar</c:v>
                </c:pt>
                <c:pt idx="3">
                  <c:v>Apr</c:v>
                </c:pt>
                <c:pt idx="4">
                  <c:v>May</c:v>
                </c:pt>
                <c:pt idx="5">
                  <c:v>Oct</c:v>
                </c:pt>
                <c:pt idx="6">
                  <c:v>Nov</c:v>
                </c:pt>
                <c:pt idx="7">
                  <c:v>Dec</c:v>
                </c:pt>
              </c:strCache>
            </c:strRef>
          </c:cat>
          <c:val>
            <c:numRef>
              <c:f>CasesByMonth!$E$3:$E$11</c:f>
              <c:numCache>
                <c:formatCode>#,##0</c:formatCode>
                <c:ptCount val="8"/>
                <c:pt idx="0">
                  <c:v>16651</c:v>
                </c:pt>
                <c:pt idx="1">
                  <c:v>6496</c:v>
                </c:pt>
                <c:pt idx="2">
                  <c:v>5020</c:v>
                </c:pt>
                <c:pt idx="3">
                  <c:v>1758</c:v>
                </c:pt>
                <c:pt idx="4">
                  <c:v>347</c:v>
                </c:pt>
                <c:pt idx="5">
                  <c:v>120</c:v>
                </c:pt>
                <c:pt idx="6">
                  <c:v>979</c:v>
                </c:pt>
                <c:pt idx="7">
                  <c:v>13978</c:v>
                </c:pt>
              </c:numCache>
            </c:numRef>
          </c:val>
          <c:smooth val="0"/>
          <c:extLst>
            <c:ext xmlns:c16="http://schemas.microsoft.com/office/drawing/2014/chart" uri="{C3380CC4-5D6E-409C-BE32-E72D297353CC}">
              <c16:uniqueId val="{00000002-08E3-47D6-B2A9-A0BF51B35CE7}"/>
            </c:ext>
          </c:extLst>
        </c:ser>
        <c:ser>
          <c:idx val="4"/>
          <c:order val="4"/>
          <c:tx>
            <c:strRef>
              <c:f>CasesByMonth!$F$1:$F$2</c:f>
              <c:strCache>
                <c:ptCount val="1"/>
                <c:pt idx="0">
                  <c:v>2013/14</c:v>
                </c:pt>
              </c:strCache>
            </c:strRef>
          </c:tx>
          <c:spPr>
            <a:ln w="28575" cap="rnd">
              <a:solidFill>
                <a:schemeClr val="accent5"/>
              </a:solidFill>
              <a:round/>
            </a:ln>
            <a:effectLst/>
          </c:spPr>
          <c:marker>
            <c:symbol val="none"/>
          </c:marker>
          <c:cat>
            <c:strRef>
              <c:f>CasesByMonth!$A$3:$A$11</c:f>
              <c:strCache>
                <c:ptCount val="8"/>
                <c:pt idx="0">
                  <c:v>Jan</c:v>
                </c:pt>
                <c:pt idx="1">
                  <c:v>Feb</c:v>
                </c:pt>
                <c:pt idx="2">
                  <c:v>Mar</c:v>
                </c:pt>
                <c:pt idx="3">
                  <c:v>Apr</c:v>
                </c:pt>
                <c:pt idx="4">
                  <c:v>May</c:v>
                </c:pt>
                <c:pt idx="5">
                  <c:v>Oct</c:v>
                </c:pt>
                <c:pt idx="6">
                  <c:v>Nov</c:v>
                </c:pt>
                <c:pt idx="7">
                  <c:v>Dec</c:v>
                </c:pt>
              </c:strCache>
            </c:strRef>
          </c:cat>
          <c:val>
            <c:numRef>
              <c:f>CasesByMonth!$F$3:$F$11</c:f>
              <c:numCache>
                <c:formatCode>#,##0</c:formatCode>
                <c:ptCount val="8"/>
                <c:pt idx="0">
                  <c:v>9154</c:v>
                </c:pt>
                <c:pt idx="1">
                  <c:v>7621</c:v>
                </c:pt>
                <c:pt idx="2">
                  <c:v>7024</c:v>
                </c:pt>
                <c:pt idx="3">
                  <c:v>8298</c:v>
                </c:pt>
                <c:pt idx="4">
                  <c:v>1964</c:v>
                </c:pt>
                <c:pt idx="5">
                  <c:v>88</c:v>
                </c:pt>
                <c:pt idx="6">
                  <c:v>268</c:v>
                </c:pt>
                <c:pt idx="7">
                  <c:v>2238</c:v>
                </c:pt>
              </c:numCache>
            </c:numRef>
          </c:val>
          <c:smooth val="0"/>
          <c:extLst>
            <c:ext xmlns:c16="http://schemas.microsoft.com/office/drawing/2014/chart" uri="{C3380CC4-5D6E-409C-BE32-E72D297353CC}">
              <c16:uniqueId val="{00000003-08E3-47D6-B2A9-A0BF51B35CE7}"/>
            </c:ext>
          </c:extLst>
        </c:ser>
        <c:ser>
          <c:idx val="5"/>
          <c:order val="5"/>
          <c:tx>
            <c:strRef>
              <c:f>CasesByMonth!$G$1:$G$2</c:f>
              <c:strCache>
                <c:ptCount val="1"/>
                <c:pt idx="0">
                  <c:v>2014/15</c:v>
                </c:pt>
              </c:strCache>
            </c:strRef>
          </c:tx>
          <c:spPr>
            <a:ln w="28575" cap="rnd">
              <a:solidFill>
                <a:schemeClr val="accent6"/>
              </a:solidFill>
              <a:round/>
            </a:ln>
            <a:effectLst/>
          </c:spPr>
          <c:marker>
            <c:symbol val="none"/>
          </c:marker>
          <c:cat>
            <c:strRef>
              <c:f>CasesByMonth!$A$3:$A$11</c:f>
              <c:strCache>
                <c:ptCount val="8"/>
                <c:pt idx="0">
                  <c:v>Jan</c:v>
                </c:pt>
                <c:pt idx="1">
                  <c:v>Feb</c:v>
                </c:pt>
                <c:pt idx="2">
                  <c:v>Mar</c:v>
                </c:pt>
                <c:pt idx="3">
                  <c:v>Apr</c:v>
                </c:pt>
                <c:pt idx="4">
                  <c:v>May</c:v>
                </c:pt>
                <c:pt idx="5">
                  <c:v>Oct</c:v>
                </c:pt>
                <c:pt idx="6">
                  <c:v>Nov</c:v>
                </c:pt>
                <c:pt idx="7">
                  <c:v>Dec</c:v>
                </c:pt>
              </c:strCache>
            </c:strRef>
          </c:cat>
          <c:val>
            <c:numRef>
              <c:f>CasesByMonth!$G$3:$G$11</c:f>
              <c:numCache>
                <c:formatCode>#,##0</c:formatCode>
                <c:ptCount val="8"/>
                <c:pt idx="0">
                  <c:v>18720</c:v>
                </c:pt>
                <c:pt idx="1">
                  <c:v>8779</c:v>
                </c:pt>
                <c:pt idx="2">
                  <c:v>4291</c:v>
                </c:pt>
                <c:pt idx="3">
                  <c:v>2529</c:v>
                </c:pt>
                <c:pt idx="4">
                  <c:v>620</c:v>
                </c:pt>
                <c:pt idx="5">
                  <c:v>118</c:v>
                </c:pt>
                <c:pt idx="6">
                  <c:v>468</c:v>
                </c:pt>
                <c:pt idx="7">
                  <c:v>5661</c:v>
                </c:pt>
              </c:numCache>
            </c:numRef>
          </c:val>
          <c:smooth val="0"/>
          <c:extLst>
            <c:ext xmlns:c16="http://schemas.microsoft.com/office/drawing/2014/chart" uri="{C3380CC4-5D6E-409C-BE32-E72D297353CC}">
              <c16:uniqueId val="{00000004-08E3-47D6-B2A9-A0BF51B35CE7}"/>
            </c:ext>
          </c:extLst>
        </c:ser>
        <c:ser>
          <c:idx val="6"/>
          <c:order val="6"/>
          <c:tx>
            <c:strRef>
              <c:f>CasesByMonth!$H$1:$H$2</c:f>
              <c:strCache>
                <c:ptCount val="1"/>
                <c:pt idx="0">
                  <c:v>2015/16</c:v>
                </c:pt>
              </c:strCache>
            </c:strRef>
          </c:tx>
          <c:spPr>
            <a:ln w="28575" cap="rnd">
              <a:solidFill>
                <a:schemeClr val="accent1">
                  <a:lumMod val="60000"/>
                </a:schemeClr>
              </a:solidFill>
              <a:round/>
            </a:ln>
            <a:effectLst/>
          </c:spPr>
          <c:marker>
            <c:symbol val="none"/>
          </c:marker>
          <c:cat>
            <c:strRef>
              <c:f>CasesByMonth!$A$3:$A$11</c:f>
              <c:strCache>
                <c:ptCount val="8"/>
                <c:pt idx="0">
                  <c:v>Jan</c:v>
                </c:pt>
                <c:pt idx="1">
                  <c:v>Feb</c:v>
                </c:pt>
                <c:pt idx="2">
                  <c:v>Mar</c:v>
                </c:pt>
                <c:pt idx="3">
                  <c:v>Apr</c:v>
                </c:pt>
                <c:pt idx="4">
                  <c:v>May</c:v>
                </c:pt>
                <c:pt idx="5">
                  <c:v>Oct</c:v>
                </c:pt>
                <c:pt idx="6">
                  <c:v>Nov</c:v>
                </c:pt>
                <c:pt idx="7">
                  <c:v>Dec</c:v>
                </c:pt>
              </c:strCache>
            </c:strRef>
          </c:cat>
          <c:val>
            <c:numRef>
              <c:f>CasesByMonth!$H$3:$H$11</c:f>
              <c:numCache>
                <c:formatCode>#,##0</c:formatCode>
                <c:ptCount val="8"/>
                <c:pt idx="0">
                  <c:v>1507</c:v>
                </c:pt>
                <c:pt idx="1">
                  <c:v>9171</c:v>
                </c:pt>
                <c:pt idx="2">
                  <c:v>22156</c:v>
                </c:pt>
                <c:pt idx="3">
                  <c:v>12113</c:v>
                </c:pt>
                <c:pt idx="4">
                  <c:v>2448</c:v>
                </c:pt>
                <c:pt idx="5">
                  <c:v>134</c:v>
                </c:pt>
                <c:pt idx="6">
                  <c:v>192</c:v>
                </c:pt>
                <c:pt idx="7">
                  <c:v>291</c:v>
                </c:pt>
              </c:numCache>
            </c:numRef>
          </c:val>
          <c:smooth val="0"/>
          <c:extLst>
            <c:ext xmlns:c16="http://schemas.microsoft.com/office/drawing/2014/chart" uri="{C3380CC4-5D6E-409C-BE32-E72D297353CC}">
              <c16:uniqueId val="{00000005-08E3-47D6-B2A9-A0BF51B35CE7}"/>
            </c:ext>
          </c:extLst>
        </c:ser>
        <c:ser>
          <c:idx val="7"/>
          <c:order val="7"/>
          <c:tx>
            <c:strRef>
              <c:f>CasesByMonth!$I$1:$I$2</c:f>
              <c:strCache>
                <c:ptCount val="1"/>
                <c:pt idx="0">
                  <c:v>2016/17</c:v>
                </c:pt>
              </c:strCache>
            </c:strRef>
          </c:tx>
          <c:spPr>
            <a:ln w="28575" cap="rnd">
              <a:solidFill>
                <a:schemeClr val="accent2">
                  <a:lumMod val="60000"/>
                </a:schemeClr>
              </a:solidFill>
              <a:round/>
            </a:ln>
            <a:effectLst/>
          </c:spPr>
          <c:marker>
            <c:symbol val="none"/>
          </c:marker>
          <c:cat>
            <c:strRef>
              <c:f>CasesByMonth!$A$3:$A$11</c:f>
              <c:strCache>
                <c:ptCount val="8"/>
                <c:pt idx="0">
                  <c:v>Jan</c:v>
                </c:pt>
                <c:pt idx="1">
                  <c:v>Feb</c:v>
                </c:pt>
                <c:pt idx="2">
                  <c:v>Mar</c:v>
                </c:pt>
                <c:pt idx="3">
                  <c:v>Apr</c:v>
                </c:pt>
                <c:pt idx="4">
                  <c:v>May</c:v>
                </c:pt>
                <c:pt idx="5">
                  <c:v>Oct</c:v>
                </c:pt>
                <c:pt idx="6">
                  <c:v>Nov</c:v>
                </c:pt>
                <c:pt idx="7">
                  <c:v>Dec</c:v>
                </c:pt>
              </c:strCache>
            </c:strRef>
          </c:cat>
          <c:val>
            <c:numRef>
              <c:f>CasesByMonth!$I$3:$I$11</c:f>
              <c:numCache>
                <c:formatCode>#,##0</c:formatCode>
                <c:ptCount val="8"/>
                <c:pt idx="0">
                  <c:v>16017</c:v>
                </c:pt>
                <c:pt idx="1">
                  <c:v>22219</c:v>
                </c:pt>
                <c:pt idx="2">
                  <c:v>9762</c:v>
                </c:pt>
                <c:pt idx="3">
                  <c:v>9799</c:v>
                </c:pt>
                <c:pt idx="4">
                  <c:v>864</c:v>
                </c:pt>
                <c:pt idx="5">
                  <c:v>185</c:v>
                </c:pt>
                <c:pt idx="6">
                  <c:v>454</c:v>
                </c:pt>
                <c:pt idx="7">
                  <c:v>5465</c:v>
                </c:pt>
              </c:numCache>
            </c:numRef>
          </c:val>
          <c:smooth val="0"/>
          <c:extLst>
            <c:ext xmlns:c16="http://schemas.microsoft.com/office/drawing/2014/chart" uri="{C3380CC4-5D6E-409C-BE32-E72D297353CC}">
              <c16:uniqueId val="{00000006-08E3-47D6-B2A9-A0BF51B35CE7}"/>
            </c:ext>
          </c:extLst>
        </c:ser>
        <c:ser>
          <c:idx val="8"/>
          <c:order val="8"/>
          <c:tx>
            <c:strRef>
              <c:f>CasesByMonth!$J$1:$J$2</c:f>
              <c:strCache>
                <c:ptCount val="1"/>
                <c:pt idx="0">
                  <c:v>2017/18</c:v>
                </c:pt>
              </c:strCache>
            </c:strRef>
          </c:tx>
          <c:spPr>
            <a:ln w="28575" cap="rnd">
              <a:solidFill>
                <a:schemeClr val="accent3">
                  <a:lumMod val="60000"/>
                </a:schemeClr>
              </a:solidFill>
              <a:round/>
            </a:ln>
            <a:effectLst/>
          </c:spPr>
          <c:marker>
            <c:symbol val="none"/>
          </c:marker>
          <c:cat>
            <c:strRef>
              <c:f>CasesByMonth!$A$3:$A$11</c:f>
              <c:strCache>
                <c:ptCount val="8"/>
                <c:pt idx="0">
                  <c:v>Jan</c:v>
                </c:pt>
                <c:pt idx="1">
                  <c:v>Feb</c:v>
                </c:pt>
                <c:pt idx="2">
                  <c:v>Mar</c:v>
                </c:pt>
                <c:pt idx="3">
                  <c:v>Apr</c:v>
                </c:pt>
                <c:pt idx="4">
                  <c:v>May</c:v>
                </c:pt>
                <c:pt idx="5">
                  <c:v>Oct</c:v>
                </c:pt>
                <c:pt idx="6">
                  <c:v>Nov</c:v>
                </c:pt>
                <c:pt idx="7">
                  <c:v>Dec</c:v>
                </c:pt>
              </c:strCache>
            </c:strRef>
          </c:cat>
          <c:val>
            <c:numRef>
              <c:f>CasesByMonth!$J$3:$J$11</c:f>
              <c:numCache>
                <c:formatCode>#,##0</c:formatCode>
                <c:ptCount val="8"/>
                <c:pt idx="0">
                  <c:v>29468</c:v>
                </c:pt>
                <c:pt idx="1">
                  <c:v>64492</c:v>
                </c:pt>
                <c:pt idx="2">
                  <c:v>18972</c:v>
                </c:pt>
                <c:pt idx="3">
                  <c:v>6523</c:v>
                </c:pt>
                <c:pt idx="4">
                  <c:v>1458</c:v>
                </c:pt>
                <c:pt idx="5">
                  <c:v>267</c:v>
                </c:pt>
                <c:pt idx="6">
                  <c:v>583</c:v>
                </c:pt>
                <c:pt idx="7">
                  <c:v>6484</c:v>
                </c:pt>
              </c:numCache>
            </c:numRef>
          </c:val>
          <c:smooth val="0"/>
          <c:extLst>
            <c:ext xmlns:c16="http://schemas.microsoft.com/office/drawing/2014/chart" uri="{C3380CC4-5D6E-409C-BE32-E72D297353CC}">
              <c16:uniqueId val="{00000007-08E3-47D6-B2A9-A0BF51B35CE7}"/>
            </c:ext>
          </c:extLst>
        </c:ser>
        <c:ser>
          <c:idx val="9"/>
          <c:order val="9"/>
          <c:tx>
            <c:strRef>
              <c:f>CasesByMonth!$K$1:$K$2</c:f>
              <c:strCache>
                <c:ptCount val="1"/>
                <c:pt idx="0">
                  <c:v>2018/19</c:v>
                </c:pt>
              </c:strCache>
            </c:strRef>
          </c:tx>
          <c:spPr>
            <a:ln w="28575" cap="rnd">
              <a:solidFill>
                <a:schemeClr val="accent4">
                  <a:lumMod val="60000"/>
                </a:schemeClr>
              </a:solidFill>
              <a:round/>
            </a:ln>
            <a:effectLst/>
          </c:spPr>
          <c:marker>
            <c:symbol val="none"/>
          </c:marker>
          <c:cat>
            <c:strRef>
              <c:f>CasesByMonth!$A$3:$A$11</c:f>
              <c:strCache>
                <c:ptCount val="8"/>
                <c:pt idx="0">
                  <c:v>Jan</c:v>
                </c:pt>
                <c:pt idx="1">
                  <c:v>Feb</c:v>
                </c:pt>
                <c:pt idx="2">
                  <c:v>Mar</c:v>
                </c:pt>
                <c:pt idx="3">
                  <c:v>Apr</c:v>
                </c:pt>
                <c:pt idx="4">
                  <c:v>May</c:v>
                </c:pt>
                <c:pt idx="5">
                  <c:v>Oct</c:v>
                </c:pt>
                <c:pt idx="6">
                  <c:v>Nov</c:v>
                </c:pt>
                <c:pt idx="7">
                  <c:v>Dec</c:v>
                </c:pt>
              </c:strCache>
            </c:strRef>
          </c:cat>
          <c:val>
            <c:numRef>
              <c:f>CasesByMonth!$K$3:$K$11</c:f>
              <c:numCache>
                <c:formatCode>#,##0</c:formatCode>
                <c:ptCount val="8"/>
                <c:pt idx="0">
                  <c:v>19806</c:v>
                </c:pt>
                <c:pt idx="1">
                  <c:v>34938</c:v>
                </c:pt>
                <c:pt idx="2">
                  <c:v>32467</c:v>
                </c:pt>
                <c:pt idx="3">
                  <c:v>10898</c:v>
                </c:pt>
                <c:pt idx="4">
                  <c:v>1047</c:v>
                </c:pt>
                <c:pt idx="5">
                  <c:v>293</c:v>
                </c:pt>
                <c:pt idx="6">
                  <c:v>713</c:v>
                </c:pt>
                <c:pt idx="7">
                  <c:v>7643</c:v>
                </c:pt>
              </c:numCache>
            </c:numRef>
          </c:val>
          <c:smooth val="0"/>
          <c:extLst>
            <c:ext xmlns:c16="http://schemas.microsoft.com/office/drawing/2014/chart" uri="{C3380CC4-5D6E-409C-BE32-E72D297353CC}">
              <c16:uniqueId val="{00000008-08E3-47D6-B2A9-A0BF51B35CE7}"/>
            </c:ext>
          </c:extLst>
        </c:ser>
        <c:ser>
          <c:idx val="10"/>
          <c:order val="10"/>
          <c:tx>
            <c:strRef>
              <c:f>CasesByMonth!$L$1:$L$2</c:f>
              <c:strCache>
                <c:ptCount val="1"/>
                <c:pt idx="0">
                  <c:v>2019/20</c:v>
                </c:pt>
              </c:strCache>
            </c:strRef>
          </c:tx>
          <c:spPr>
            <a:ln w="28575" cap="rnd">
              <a:solidFill>
                <a:schemeClr val="accent5">
                  <a:lumMod val="60000"/>
                </a:schemeClr>
              </a:solidFill>
              <a:round/>
            </a:ln>
            <a:effectLst/>
          </c:spPr>
          <c:marker>
            <c:symbol val="none"/>
          </c:marker>
          <c:cat>
            <c:strRef>
              <c:f>CasesByMonth!$A$3:$A$11</c:f>
              <c:strCache>
                <c:ptCount val="8"/>
                <c:pt idx="0">
                  <c:v>Jan</c:v>
                </c:pt>
                <c:pt idx="1">
                  <c:v>Feb</c:v>
                </c:pt>
                <c:pt idx="2">
                  <c:v>Mar</c:v>
                </c:pt>
                <c:pt idx="3">
                  <c:v>Apr</c:v>
                </c:pt>
                <c:pt idx="4">
                  <c:v>May</c:v>
                </c:pt>
                <c:pt idx="5">
                  <c:v>Oct</c:v>
                </c:pt>
                <c:pt idx="6">
                  <c:v>Nov</c:v>
                </c:pt>
                <c:pt idx="7">
                  <c:v>Dec</c:v>
                </c:pt>
              </c:strCache>
            </c:strRef>
          </c:cat>
          <c:val>
            <c:numRef>
              <c:f>CasesByMonth!$L$3:$L$11</c:f>
              <c:numCache>
                <c:formatCode>#,##0</c:formatCode>
                <c:ptCount val="8"/>
                <c:pt idx="0">
                  <c:v>49605</c:v>
                </c:pt>
                <c:pt idx="1">
                  <c:v>67697</c:v>
                </c:pt>
                <c:pt idx="2">
                  <c:v>17368</c:v>
                </c:pt>
                <c:pt idx="3">
                  <c:v>336</c:v>
                </c:pt>
                <c:pt idx="5">
                  <c:v>408</c:v>
                </c:pt>
                <c:pt idx="6">
                  <c:v>2741</c:v>
                </c:pt>
                <c:pt idx="7">
                  <c:v>19603</c:v>
                </c:pt>
              </c:numCache>
            </c:numRef>
          </c:val>
          <c:smooth val="0"/>
          <c:extLst>
            <c:ext xmlns:c16="http://schemas.microsoft.com/office/drawing/2014/chart" uri="{C3380CC4-5D6E-409C-BE32-E72D297353CC}">
              <c16:uniqueId val="{00000009-08E3-47D6-B2A9-A0BF51B35CE7}"/>
            </c:ext>
          </c:extLst>
        </c:ser>
        <c:dLbls>
          <c:showLegendKey val="0"/>
          <c:showVal val="0"/>
          <c:showCatName val="0"/>
          <c:showSerName val="0"/>
          <c:showPercent val="0"/>
          <c:showBubbleSize val="0"/>
        </c:dLbls>
        <c:smooth val="0"/>
        <c:axId val="1425387503"/>
        <c:axId val="1824084767"/>
      </c:lineChart>
      <c:catAx>
        <c:axId val="14253875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4084767"/>
        <c:crosses val="autoZero"/>
        <c:auto val="1"/>
        <c:lblAlgn val="ctr"/>
        <c:lblOffset val="100"/>
        <c:noMultiLvlLbl val="0"/>
      </c:catAx>
      <c:valAx>
        <c:axId val="182408476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5387503"/>
        <c:crosses val="autoZero"/>
        <c:crossBetween val="between"/>
        <c:dispUnits>
          <c:builtInUnit val="thousands"/>
          <c:dispUnitsLbl>
            <c:layout>
              <c:manualLayout>
                <c:xMode val="edge"/>
                <c:yMode val="edge"/>
                <c:x val="2.1505376344086023E-2"/>
                <c:y val="0.22726851851851851"/>
              </c:manualLayout>
            </c:layout>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Cases (In</a:t>
                  </a:r>
                  <a:r>
                    <a:rPr lang="en-US" baseline="0"/>
                    <a:t> </a:t>
                  </a:r>
                  <a:r>
                    <a:rPr lang="en-US"/>
                    <a:t>Thousands)</a:t>
                  </a:r>
                </a:p>
              </c:rich>
            </c:tx>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[Flu Dashboard.xlsx]CasesByMonth!PivotMonthlyCases</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 Cases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rgbClr val="FF3300"/>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CasesByMonth!$B$19</c:f>
              <c:strCache>
                <c:ptCount val="1"/>
                <c:pt idx="0">
                  <c:v>Total Cases</c:v>
                </c:pt>
              </c:strCache>
            </c:strRef>
          </c:tx>
          <c:spPr>
            <a:solidFill>
              <a:schemeClr val="accent1"/>
            </a:solidFill>
            <a:ln>
              <a:noFill/>
            </a:ln>
            <a:effectLst/>
          </c:spPr>
          <c:invertIfNegative val="0"/>
          <c:cat>
            <c:strRef>
              <c:f>CasesByMonth!$A$20:$A$28</c:f>
              <c:strCache>
                <c:ptCount val="8"/>
                <c:pt idx="0">
                  <c:v>Jan</c:v>
                </c:pt>
                <c:pt idx="1">
                  <c:v>Feb</c:v>
                </c:pt>
                <c:pt idx="2">
                  <c:v>Mar</c:v>
                </c:pt>
                <c:pt idx="3">
                  <c:v>Apr</c:v>
                </c:pt>
                <c:pt idx="4">
                  <c:v>May</c:v>
                </c:pt>
                <c:pt idx="5">
                  <c:v>Oct</c:v>
                </c:pt>
                <c:pt idx="6">
                  <c:v>Nov</c:v>
                </c:pt>
                <c:pt idx="7">
                  <c:v>Dec</c:v>
                </c:pt>
              </c:strCache>
            </c:strRef>
          </c:cat>
          <c:val>
            <c:numRef>
              <c:f>CasesByMonth!$B$20:$B$28</c:f>
              <c:numCache>
                <c:formatCode>#,##0</c:formatCode>
                <c:ptCount val="8"/>
                <c:pt idx="0">
                  <c:v>168615</c:v>
                </c:pt>
                <c:pt idx="1">
                  <c:v>228682</c:v>
                </c:pt>
                <c:pt idx="2">
                  <c:v>122962</c:v>
                </c:pt>
                <c:pt idx="3">
                  <c:v>55060</c:v>
                </c:pt>
                <c:pt idx="4">
                  <c:v>9931</c:v>
                </c:pt>
                <c:pt idx="5">
                  <c:v>8096</c:v>
                </c:pt>
                <c:pt idx="6">
                  <c:v>19916</c:v>
                </c:pt>
                <c:pt idx="7">
                  <c:v>66187</c:v>
                </c:pt>
              </c:numCache>
            </c:numRef>
          </c:val>
          <c:extLst>
            <c:ext xmlns:c16="http://schemas.microsoft.com/office/drawing/2014/chart" uri="{C3380CC4-5D6E-409C-BE32-E72D297353CC}">
              <c16:uniqueId val="{00000000-22E7-4493-B741-ED653BEBF9FE}"/>
            </c:ext>
          </c:extLst>
        </c:ser>
        <c:dLbls>
          <c:showLegendKey val="0"/>
          <c:showVal val="0"/>
          <c:showCatName val="0"/>
          <c:showSerName val="0"/>
          <c:showPercent val="0"/>
          <c:showBubbleSize val="0"/>
        </c:dLbls>
        <c:gapWidth val="219"/>
        <c:overlap val="-27"/>
        <c:axId val="1718955087"/>
        <c:axId val="1724486591"/>
      </c:barChart>
      <c:lineChart>
        <c:grouping val="stacked"/>
        <c:varyColors val="0"/>
        <c:ser>
          <c:idx val="1"/>
          <c:order val="1"/>
          <c:tx>
            <c:strRef>
              <c:f>CasesByMonth!$C$19</c:f>
              <c:strCache>
                <c:ptCount val="1"/>
                <c:pt idx="0">
                  <c:v>% Total Cases</c:v>
                </c:pt>
              </c:strCache>
            </c:strRef>
          </c:tx>
          <c:spPr>
            <a:ln w="28575" cap="rnd">
              <a:solidFill>
                <a:srgbClr val="FF3300"/>
              </a:solidFill>
              <a:round/>
            </a:ln>
            <a:effectLst/>
          </c:spPr>
          <c:marker>
            <c:symbol val="circle"/>
            <c:size val="5"/>
            <c:spPr>
              <a:solidFill>
                <a:schemeClr val="accent2"/>
              </a:solidFill>
              <a:ln w="9525">
                <a:solidFill>
                  <a:schemeClr val="accent2"/>
                </a:solidFill>
              </a:ln>
              <a:effectLst/>
            </c:spPr>
          </c:marker>
          <c:cat>
            <c:strRef>
              <c:f>CasesByMonth!$A$20:$A$28</c:f>
              <c:strCache>
                <c:ptCount val="8"/>
                <c:pt idx="0">
                  <c:v>Jan</c:v>
                </c:pt>
                <c:pt idx="1">
                  <c:v>Feb</c:v>
                </c:pt>
                <c:pt idx="2">
                  <c:v>Mar</c:v>
                </c:pt>
                <c:pt idx="3">
                  <c:v>Apr</c:v>
                </c:pt>
                <c:pt idx="4">
                  <c:v>May</c:v>
                </c:pt>
                <c:pt idx="5">
                  <c:v>Oct</c:v>
                </c:pt>
                <c:pt idx="6">
                  <c:v>Nov</c:v>
                </c:pt>
                <c:pt idx="7">
                  <c:v>Dec</c:v>
                </c:pt>
              </c:strCache>
            </c:strRef>
          </c:cat>
          <c:val>
            <c:numRef>
              <c:f>CasesByMonth!$C$20:$C$28</c:f>
              <c:numCache>
                <c:formatCode>0.00%;\-0.00%;0.00%</c:formatCode>
                <c:ptCount val="8"/>
                <c:pt idx="0">
                  <c:v>0.24816432138394492</c:v>
                </c:pt>
                <c:pt idx="1">
                  <c:v>0.33656977933590304</c:v>
                </c:pt>
                <c:pt idx="2">
                  <c:v>0.18097311203637065</c:v>
                </c:pt>
                <c:pt idx="3">
                  <c:v>8.1036251433146564E-2</c:v>
                </c:pt>
                <c:pt idx="4">
                  <c:v>1.4616255230341055E-2</c:v>
                </c:pt>
                <c:pt idx="5">
                  <c:v>1.1915537442839713E-2</c:v>
                </c:pt>
                <c:pt idx="6">
                  <c:v>2.9311986624455992E-2</c:v>
                </c:pt>
                <c:pt idx="7">
                  <c:v>9.7412756512998036E-2</c:v>
                </c:pt>
              </c:numCache>
            </c:numRef>
          </c:val>
          <c:smooth val="0"/>
          <c:extLst>
            <c:ext xmlns:c16="http://schemas.microsoft.com/office/drawing/2014/chart" uri="{C3380CC4-5D6E-409C-BE32-E72D297353CC}">
              <c16:uniqueId val="{00000001-22E7-4493-B741-ED653BEBF9FE}"/>
            </c:ext>
          </c:extLst>
        </c:ser>
        <c:dLbls>
          <c:showLegendKey val="0"/>
          <c:showVal val="0"/>
          <c:showCatName val="0"/>
          <c:showSerName val="0"/>
          <c:showPercent val="0"/>
          <c:showBubbleSize val="0"/>
        </c:dLbls>
        <c:marker val="1"/>
        <c:smooth val="0"/>
        <c:axId val="1425385903"/>
        <c:axId val="1724491583"/>
      </c:lineChart>
      <c:catAx>
        <c:axId val="17189550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4486591"/>
        <c:crosses val="autoZero"/>
        <c:auto val="1"/>
        <c:lblAlgn val="ctr"/>
        <c:lblOffset val="100"/>
        <c:noMultiLvlLbl val="0"/>
      </c:catAx>
      <c:valAx>
        <c:axId val="172448659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Cases</a:t>
                </a:r>
              </a:p>
            </c:rich>
          </c:tx>
          <c:layout>
            <c:manualLayout>
              <c:xMode val="edge"/>
              <c:yMode val="edge"/>
              <c:x val="1.6666666666666666E-2"/>
              <c:y val="0.40483012540099156"/>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8955087"/>
        <c:crosses val="autoZero"/>
        <c:crossBetween val="between"/>
      </c:valAx>
      <c:valAx>
        <c:axId val="1724491583"/>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 of Total Cases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0.00%;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5385903"/>
        <c:crosses val="max"/>
        <c:crossBetween val="between"/>
      </c:valAx>
      <c:catAx>
        <c:axId val="1425385903"/>
        <c:scaling>
          <c:orientation val="minMax"/>
        </c:scaling>
        <c:delete val="1"/>
        <c:axPos val="b"/>
        <c:numFmt formatCode="General" sourceLinked="1"/>
        <c:majorTickMark val="out"/>
        <c:minorTickMark val="none"/>
        <c:tickLblPos val="nextTo"/>
        <c:crossAx val="1724491583"/>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[Flu Dashboard.xlsx]CasesByType!PivotMonthType</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Cases By Month and Type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CasesByType!$B$1:$B$2</c:f>
              <c:strCache>
                <c:ptCount val="1"/>
                <c:pt idx="0">
                  <c:v>INFLUENZA_A</c:v>
                </c:pt>
              </c:strCache>
            </c:strRef>
          </c:tx>
          <c:spPr>
            <a:solidFill>
              <a:schemeClr val="accent1"/>
            </a:solidFill>
            <a:ln>
              <a:noFill/>
            </a:ln>
            <a:effectLst/>
          </c:spPr>
          <c:invertIfNegative val="0"/>
          <c:cat>
            <c:strRef>
              <c:f>CasesByType!$A$3:$A$11</c:f>
              <c:strCache>
                <c:ptCount val="8"/>
                <c:pt idx="0">
                  <c:v>Jan</c:v>
                </c:pt>
                <c:pt idx="1">
                  <c:v>Feb</c:v>
                </c:pt>
                <c:pt idx="2">
                  <c:v>Mar</c:v>
                </c:pt>
                <c:pt idx="3">
                  <c:v>Apr</c:v>
                </c:pt>
                <c:pt idx="4">
                  <c:v>May</c:v>
                </c:pt>
                <c:pt idx="5">
                  <c:v>Oct</c:v>
                </c:pt>
                <c:pt idx="6">
                  <c:v>Nov</c:v>
                </c:pt>
                <c:pt idx="7">
                  <c:v>Dec</c:v>
                </c:pt>
              </c:strCache>
            </c:strRef>
          </c:cat>
          <c:val>
            <c:numRef>
              <c:f>CasesByType!$B$3:$B$11</c:f>
              <c:numCache>
                <c:formatCode>#,##0</c:formatCode>
                <c:ptCount val="8"/>
                <c:pt idx="0">
                  <c:v>131167</c:v>
                </c:pt>
                <c:pt idx="1">
                  <c:v>158897</c:v>
                </c:pt>
                <c:pt idx="2">
                  <c:v>86606</c:v>
                </c:pt>
                <c:pt idx="3">
                  <c:v>26353</c:v>
                </c:pt>
                <c:pt idx="4">
                  <c:v>3834</c:v>
                </c:pt>
                <c:pt idx="5">
                  <c:v>7470</c:v>
                </c:pt>
                <c:pt idx="6">
                  <c:v>18121</c:v>
                </c:pt>
                <c:pt idx="7">
                  <c:v>53001</c:v>
                </c:pt>
              </c:numCache>
            </c:numRef>
          </c:val>
          <c:extLst>
            <c:ext xmlns:c16="http://schemas.microsoft.com/office/drawing/2014/chart" uri="{C3380CC4-5D6E-409C-BE32-E72D297353CC}">
              <c16:uniqueId val="{00000000-4624-4E05-8343-9399AF3ECA35}"/>
            </c:ext>
          </c:extLst>
        </c:ser>
        <c:ser>
          <c:idx val="1"/>
          <c:order val="1"/>
          <c:tx>
            <c:strRef>
              <c:f>CasesByType!$C$1:$C$2</c:f>
              <c:strCache>
                <c:ptCount val="1"/>
                <c:pt idx="0">
                  <c:v>INFLUENZA_B</c:v>
                </c:pt>
              </c:strCache>
            </c:strRef>
          </c:tx>
          <c:spPr>
            <a:solidFill>
              <a:schemeClr val="accent2"/>
            </a:solidFill>
            <a:ln>
              <a:noFill/>
            </a:ln>
            <a:effectLst/>
          </c:spPr>
          <c:invertIfNegative val="0"/>
          <c:cat>
            <c:strRef>
              <c:f>CasesByType!$A$3:$A$11</c:f>
              <c:strCache>
                <c:ptCount val="8"/>
                <c:pt idx="0">
                  <c:v>Jan</c:v>
                </c:pt>
                <c:pt idx="1">
                  <c:v>Feb</c:v>
                </c:pt>
                <c:pt idx="2">
                  <c:v>Mar</c:v>
                </c:pt>
                <c:pt idx="3">
                  <c:v>Apr</c:v>
                </c:pt>
                <c:pt idx="4">
                  <c:v>May</c:v>
                </c:pt>
                <c:pt idx="5">
                  <c:v>Oct</c:v>
                </c:pt>
                <c:pt idx="6">
                  <c:v>Nov</c:v>
                </c:pt>
                <c:pt idx="7">
                  <c:v>Dec</c:v>
                </c:pt>
              </c:strCache>
            </c:strRef>
          </c:cat>
          <c:val>
            <c:numRef>
              <c:f>CasesByType!$C$3:$C$11</c:f>
              <c:numCache>
                <c:formatCode>#,##0</c:formatCode>
                <c:ptCount val="8"/>
                <c:pt idx="0">
                  <c:v>36436</c:v>
                </c:pt>
                <c:pt idx="1">
                  <c:v>67370</c:v>
                </c:pt>
                <c:pt idx="2">
                  <c:v>35117</c:v>
                </c:pt>
                <c:pt idx="3">
                  <c:v>28257</c:v>
                </c:pt>
                <c:pt idx="4">
                  <c:v>5966</c:v>
                </c:pt>
                <c:pt idx="5">
                  <c:v>508</c:v>
                </c:pt>
                <c:pt idx="6">
                  <c:v>1641</c:v>
                </c:pt>
                <c:pt idx="7">
                  <c:v>12881</c:v>
                </c:pt>
              </c:numCache>
            </c:numRef>
          </c:val>
          <c:extLst>
            <c:ext xmlns:c16="http://schemas.microsoft.com/office/drawing/2014/chart" uri="{C3380CC4-5D6E-409C-BE32-E72D297353CC}">
              <c16:uniqueId val="{00000001-4624-4E05-8343-9399AF3ECA35}"/>
            </c:ext>
          </c:extLst>
        </c:ser>
        <c:ser>
          <c:idx val="2"/>
          <c:order val="2"/>
          <c:tx>
            <c:strRef>
              <c:f>CasesByType!$D$1:$D$2</c:f>
              <c:strCache>
                <c:ptCount val="1"/>
                <c:pt idx="0">
                  <c:v>INFLUENZA_UNSPECIFIED</c:v>
                </c:pt>
              </c:strCache>
            </c:strRef>
          </c:tx>
          <c:spPr>
            <a:solidFill>
              <a:schemeClr val="accent3"/>
            </a:solidFill>
            <a:ln>
              <a:noFill/>
            </a:ln>
            <a:effectLst/>
          </c:spPr>
          <c:invertIfNegative val="0"/>
          <c:cat>
            <c:strRef>
              <c:f>CasesByType!$A$3:$A$11</c:f>
              <c:strCache>
                <c:ptCount val="8"/>
                <c:pt idx="0">
                  <c:v>Jan</c:v>
                </c:pt>
                <c:pt idx="1">
                  <c:v>Feb</c:v>
                </c:pt>
                <c:pt idx="2">
                  <c:v>Mar</c:v>
                </c:pt>
                <c:pt idx="3">
                  <c:v>Apr</c:v>
                </c:pt>
                <c:pt idx="4">
                  <c:v>May</c:v>
                </c:pt>
                <c:pt idx="5">
                  <c:v>Oct</c:v>
                </c:pt>
                <c:pt idx="6">
                  <c:v>Nov</c:v>
                </c:pt>
                <c:pt idx="7">
                  <c:v>Dec</c:v>
                </c:pt>
              </c:strCache>
            </c:strRef>
          </c:cat>
          <c:val>
            <c:numRef>
              <c:f>CasesByType!$D$3:$D$11</c:f>
              <c:numCache>
                <c:formatCode>#,##0</c:formatCode>
                <c:ptCount val="8"/>
                <c:pt idx="0">
                  <c:v>1012</c:v>
                </c:pt>
                <c:pt idx="1">
                  <c:v>2415</c:v>
                </c:pt>
                <c:pt idx="2">
                  <c:v>1239</c:v>
                </c:pt>
                <c:pt idx="3">
                  <c:v>450</c:v>
                </c:pt>
                <c:pt idx="4">
                  <c:v>131</c:v>
                </c:pt>
                <c:pt idx="5">
                  <c:v>118</c:v>
                </c:pt>
                <c:pt idx="6">
                  <c:v>154</c:v>
                </c:pt>
                <c:pt idx="7">
                  <c:v>305</c:v>
                </c:pt>
              </c:numCache>
            </c:numRef>
          </c:val>
          <c:extLst>
            <c:ext xmlns:c16="http://schemas.microsoft.com/office/drawing/2014/chart" uri="{C3380CC4-5D6E-409C-BE32-E72D297353CC}">
              <c16:uniqueId val="{00000002-4624-4E05-8343-9399AF3ECA35}"/>
            </c:ext>
          </c:extLst>
        </c:ser>
        <c:dLbls>
          <c:showLegendKey val="0"/>
          <c:showVal val="0"/>
          <c:showCatName val="0"/>
          <c:showSerName val="0"/>
          <c:showPercent val="0"/>
          <c:showBubbleSize val="0"/>
        </c:dLbls>
        <c:gapWidth val="219"/>
        <c:overlap val="-27"/>
        <c:axId val="1070293151"/>
        <c:axId val="919353391"/>
      </c:barChart>
      <c:catAx>
        <c:axId val="10702931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9353391"/>
        <c:crosses val="autoZero"/>
        <c:auto val="1"/>
        <c:lblAlgn val="ctr"/>
        <c:lblOffset val="100"/>
        <c:noMultiLvlLbl val="0"/>
      </c:catAx>
      <c:valAx>
        <c:axId val="9193533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0293151"/>
        <c:crosses val="autoZero"/>
        <c:crossBetween val="between"/>
        <c:dispUnits>
          <c:builtInUnit val="thousands"/>
          <c:dispUnitsLbl>
            <c:layout>
              <c:manualLayout>
                <c:xMode val="edge"/>
                <c:yMode val="edge"/>
                <c:x val="1.6666666666666666E-2"/>
                <c:y val="0.23652777777777778"/>
              </c:manualLayout>
            </c:layout>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Cases (In Thousands)</a:t>
                  </a:r>
                </a:p>
              </c:rich>
            </c:tx>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[Flu Dashboard.xlsx]CasesByMonth!PivotMonthlyCases</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a:t>Monthly Cases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FF3300"/>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rgbClr val="FF3300"/>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ysClr val="windowText" lastClr="000000"/>
            </a:solidFill>
            <a:round/>
          </a:ln>
          <a:effectLst/>
        </c:spPr>
        <c:marker>
          <c:symbol val="circle"/>
          <c:size val="5"/>
          <c:spPr>
            <a:solidFill>
              <a:sysClr val="windowText" lastClr="000000"/>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CasesByMonth!$B$19</c:f>
              <c:strCache>
                <c:ptCount val="1"/>
                <c:pt idx="0">
                  <c:v>Total Cases</c:v>
                </c:pt>
              </c:strCache>
            </c:strRef>
          </c:tx>
          <c:spPr>
            <a:solidFill>
              <a:schemeClr val="accent1"/>
            </a:solidFill>
            <a:ln>
              <a:noFill/>
            </a:ln>
            <a:effectLst/>
          </c:spPr>
          <c:invertIfNegative val="0"/>
          <c:cat>
            <c:strRef>
              <c:f>CasesByMonth!$A$20:$A$28</c:f>
              <c:strCache>
                <c:ptCount val="8"/>
                <c:pt idx="0">
                  <c:v>Jan</c:v>
                </c:pt>
                <c:pt idx="1">
                  <c:v>Feb</c:v>
                </c:pt>
                <c:pt idx="2">
                  <c:v>Mar</c:v>
                </c:pt>
                <c:pt idx="3">
                  <c:v>Apr</c:v>
                </c:pt>
                <c:pt idx="4">
                  <c:v>May</c:v>
                </c:pt>
                <c:pt idx="5">
                  <c:v>Oct</c:v>
                </c:pt>
                <c:pt idx="6">
                  <c:v>Nov</c:v>
                </c:pt>
                <c:pt idx="7">
                  <c:v>Dec</c:v>
                </c:pt>
              </c:strCache>
            </c:strRef>
          </c:cat>
          <c:val>
            <c:numRef>
              <c:f>CasesByMonth!$B$20:$B$28</c:f>
              <c:numCache>
                <c:formatCode>#,##0</c:formatCode>
                <c:ptCount val="8"/>
                <c:pt idx="0">
                  <c:v>168615</c:v>
                </c:pt>
                <c:pt idx="1">
                  <c:v>228682</c:v>
                </c:pt>
                <c:pt idx="2">
                  <c:v>122962</c:v>
                </c:pt>
                <c:pt idx="3">
                  <c:v>55060</c:v>
                </c:pt>
                <c:pt idx="4">
                  <c:v>9931</c:v>
                </c:pt>
                <c:pt idx="5">
                  <c:v>8096</c:v>
                </c:pt>
                <c:pt idx="6">
                  <c:v>19916</c:v>
                </c:pt>
                <c:pt idx="7">
                  <c:v>66187</c:v>
                </c:pt>
              </c:numCache>
            </c:numRef>
          </c:val>
          <c:extLst>
            <c:ext xmlns:c16="http://schemas.microsoft.com/office/drawing/2014/chart" uri="{C3380CC4-5D6E-409C-BE32-E72D297353CC}">
              <c16:uniqueId val="{00000000-1B17-45F4-9B0C-2A83551208D4}"/>
            </c:ext>
          </c:extLst>
        </c:ser>
        <c:dLbls>
          <c:showLegendKey val="0"/>
          <c:showVal val="0"/>
          <c:showCatName val="0"/>
          <c:showSerName val="0"/>
          <c:showPercent val="0"/>
          <c:showBubbleSize val="0"/>
        </c:dLbls>
        <c:gapWidth val="219"/>
        <c:overlap val="-27"/>
        <c:axId val="1718955087"/>
        <c:axId val="1724486591"/>
      </c:barChart>
      <c:lineChart>
        <c:grouping val="stacked"/>
        <c:varyColors val="0"/>
        <c:ser>
          <c:idx val="1"/>
          <c:order val="1"/>
          <c:tx>
            <c:strRef>
              <c:f>CasesByMonth!$C$19</c:f>
              <c:strCache>
                <c:ptCount val="1"/>
                <c:pt idx="0">
                  <c:v>% Total Cases</c:v>
                </c:pt>
              </c:strCache>
            </c:strRef>
          </c:tx>
          <c:spPr>
            <a:ln w="28575" cap="rnd">
              <a:solidFill>
                <a:sysClr val="windowText" lastClr="000000"/>
              </a:solidFill>
              <a:round/>
            </a:ln>
            <a:effectLst/>
          </c:spPr>
          <c:marker>
            <c:symbol val="circle"/>
            <c:size val="5"/>
            <c:spPr>
              <a:solidFill>
                <a:sysClr val="windowText" lastClr="000000"/>
              </a:solidFill>
              <a:ln w="9525">
                <a:noFill/>
              </a:ln>
              <a:effectLst/>
            </c:spPr>
          </c:marker>
          <c:cat>
            <c:strRef>
              <c:f>CasesByMonth!$A$20:$A$28</c:f>
              <c:strCache>
                <c:ptCount val="8"/>
                <c:pt idx="0">
                  <c:v>Jan</c:v>
                </c:pt>
                <c:pt idx="1">
                  <c:v>Feb</c:v>
                </c:pt>
                <c:pt idx="2">
                  <c:v>Mar</c:v>
                </c:pt>
                <c:pt idx="3">
                  <c:v>Apr</c:v>
                </c:pt>
                <c:pt idx="4">
                  <c:v>May</c:v>
                </c:pt>
                <c:pt idx="5">
                  <c:v>Oct</c:v>
                </c:pt>
                <c:pt idx="6">
                  <c:v>Nov</c:v>
                </c:pt>
                <c:pt idx="7">
                  <c:v>Dec</c:v>
                </c:pt>
              </c:strCache>
            </c:strRef>
          </c:cat>
          <c:val>
            <c:numRef>
              <c:f>CasesByMonth!$C$20:$C$28</c:f>
              <c:numCache>
                <c:formatCode>0.00%;\-0.00%;0.00%</c:formatCode>
                <c:ptCount val="8"/>
                <c:pt idx="0">
                  <c:v>0.24816432138394492</c:v>
                </c:pt>
                <c:pt idx="1">
                  <c:v>0.33656977933590304</c:v>
                </c:pt>
                <c:pt idx="2">
                  <c:v>0.18097311203637065</c:v>
                </c:pt>
                <c:pt idx="3">
                  <c:v>8.1036251433146564E-2</c:v>
                </c:pt>
                <c:pt idx="4">
                  <c:v>1.4616255230341055E-2</c:v>
                </c:pt>
                <c:pt idx="5">
                  <c:v>1.1915537442839713E-2</c:v>
                </c:pt>
                <c:pt idx="6">
                  <c:v>2.9311986624455992E-2</c:v>
                </c:pt>
                <c:pt idx="7">
                  <c:v>9.7412756512998036E-2</c:v>
                </c:pt>
              </c:numCache>
            </c:numRef>
          </c:val>
          <c:smooth val="0"/>
          <c:extLst>
            <c:ext xmlns:c16="http://schemas.microsoft.com/office/drawing/2014/chart" uri="{C3380CC4-5D6E-409C-BE32-E72D297353CC}">
              <c16:uniqueId val="{00000001-1B17-45F4-9B0C-2A83551208D4}"/>
            </c:ext>
          </c:extLst>
        </c:ser>
        <c:dLbls>
          <c:showLegendKey val="0"/>
          <c:showVal val="0"/>
          <c:showCatName val="0"/>
          <c:showSerName val="0"/>
          <c:showPercent val="0"/>
          <c:showBubbleSize val="0"/>
        </c:dLbls>
        <c:marker val="1"/>
        <c:smooth val="0"/>
        <c:axId val="1425385903"/>
        <c:axId val="1724491583"/>
      </c:lineChart>
      <c:catAx>
        <c:axId val="17189550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1724486591"/>
        <c:crosses val="autoZero"/>
        <c:auto val="1"/>
        <c:lblAlgn val="ctr"/>
        <c:lblOffset val="100"/>
        <c:noMultiLvlLbl val="0"/>
      </c:catAx>
      <c:valAx>
        <c:axId val="17244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ln w="6350">
                  <a:noFill/>
                </a:ln>
                <a:solidFill>
                  <a:schemeClr val="tx1">
                    <a:lumMod val="65000"/>
                    <a:lumOff val="35000"/>
                  </a:schemeClr>
                </a:solidFill>
                <a:latin typeface="+mn-lt"/>
                <a:ea typeface="+mn-ea"/>
                <a:cs typeface="+mn-cs"/>
              </a:defRPr>
            </a:pPr>
            <a:endParaRPr lang="en-US"/>
          </a:p>
        </c:txPr>
        <c:crossAx val="1718955087"/>
        <c:crosses val="autoZero"/>
        <c:crossBetween val="between"/>
        <c:dispUnits>
          <c:builtInUnit val="thousands"/>
          <c:dispUnitsLbl>
            <c:layout>
              <c:manualLayout>
                <c:xMode val="edge"/>
                <c:yMode val="edge"/>
                <c:x val="3.0555555555555555E-2"/>
                <c:y val="0.20875000000000005"/>
              </c:manualLayout>
            </c:layout>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400"/>
                    <a:t>Cases</a:t>
                  </a:r>
                  <a:r>
                    <a:rPr lang="en-US" sz="1400" baseline="0"/>
                    <a:t> (In </a:t>
                  </a:r>
                  <a:r>
                    <a:rPr lang="en-US" sz="1400"/>
                    <a:t>Thousands)</a:t>
                  </a:r>
                </a:p>
              </c:rich>
            </c:tx>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valAx>
        <c:axId val="1724491583"/>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400"/>
                  <a:t>Percent of Total Cases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5385903"/>
        <c:crosses val="max"/>
        <c:crossBetween val="between"/>
      </c:valAx>
      <c:catAx>
        <c:axId val="1425385903"/>
        <c:scaling>
          <c:orientation val="minMax"/>
        </c:scaling>
        <c:delete val="1"/>
        <c:axPos val="b"/>
        <c:numFmt formatCode="General" sourceLinked="1"/>
        <c:majorTickMark val="out"/>
        <c:minorTickMark val="none"/>
        <c:tickLblPos val="nextTo"/>
        <c:crossAx val="1724491583"/>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[Flu Dashboard.xlsx]CasesByType!PivotMonthType</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a:t>Cases By Month and Type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CasesByType!$B$1:$B$2</c:f>
              <c:strCache>
                <c:ptCount val="1"/>
                <c:pt idx="0">
                  <c:v>INFLUENZA_A</c:v>
                </c:pt>
              </c:strCache>
            </c:strRef>
          </c:tx>
          <c:spPr>
            <a:solidFill>
              <a:schemeClr val="accent1"/>
            </a:solidFill>
            <a:ln>
              <a:noFill/>
            </a:ln>
            <a:effectLst/>
          </c:spPr>
          <c:invertIfNegative val="0"/>
          <c:cat>
            <c:strRef>
              <c:f>CasesByType!$A$3:$A$11</c:f>
              <c:strCache>
                <c:ptCount val="8"/>
                <c:pt idx="0">
                  <c:v>Jan</c:v>
                </c:pt>
                <c:pt idx="1">
                  <c:v>Feb</c:v>
                </c:pt>
                <c:pt idx="2">
                  <c:v>Mar</c:v>
                </c:pt>
                <c:pt idx="3">
                  <c:v>Apr</c:v>
                </c:pt>
                <c:pt idx="4">
                  <c:v>May</c:v>
                </c:pt>
                <c:pt idx="5">
                  <c:v>Oct</c:v>
                </c:pt>
                <c:pt idx="6">
                  <c:v>Nov</c:v>
                </c:pt>
                <c:pt idx="7">
                  <c:v>Dec</c:v>
                </c:pt>
              </c:strCache>
            </c:strRef>
          </c:cat>
          <c:val>
            <c:numRef>
              <c:f>CasesByType!$B$3:$B$11</c:f>
              <c:numCache>
                <c:formatCode>#,##0</c:formatCode>
                <c:ptCount val="8"/>
                <c:pt idx="0">
                  <c:v>131167</c:v>
                </c:pt>
                <c:pt idx="1">
                  <c:v>158897</c:v>
                </c:pt>
                <c:pt idx="2">
                  <c:v>86606</c:v>
                </c:pt>
                <c:pt idx="3">
                  <c:v>26353</c:v>
                </c:pt>
                <c:pt idx="4">
                  <c:v>3834</c:v>
                </c:pt>
                <c:pt idx="5">
                  <c:v>7470</c:v>
                </c:pt>
                <c:pt idx="6">
                  <c:v>18121</c:v>
                </c:pt>
                <c:pt idx="7">
                  <c:v>53001</c:v>
                </c:pt>
              </c:numCache>
            </c:numRef>
          </c:val>
          <c:extLst>
            <c:ext xmlns:c16="http://schemas.microsoft.com/office/drawing/2014/chart" uri="{C3380CC4-5D6E-409C-BE32-E72D297353CC}">
              <c16:uniqueId val="{00000000-A02E-404F-8055-2B9488BC8231}"/>
            </c:ext>
          </c:extLst>
        </c:ser>
        <c:ser>
          <c:idx val="1"/>
          <c:order val="1"/>
          <c:tx>
            <c:strRef>
              <c:f>CasesByType!$C$1:$C$2</c:f>
              <c:strCache>
                <c:ptCount val="1"/>
                <c:pt idx="0">
                  <c:v>INFLUENZA_B</c:v>
                </c:pt>
              </c:strCache>
            </c:strRef>
          </c:tx>
          <c:spPr>
            <a:solidFill>
              <a:schemeClr val="accent2"/>
            </a:solidFill>
            <a:ln>
              <a:noFill/>
            </a:ln>
            <a:effectLst/>
          </c:spPr>
          <c:invertIfNegative val="0"/>
          <c:cat>
            <c:strRef>
              <c:f>CasesByType!$A$3:$A$11</c:f>
              <c:strCache>
                <c:ptCount val="8"/>
                <c:pt idx="0">
                  <c:v>Jan</c:v>
                </c:pt>
                <c:pt idx="1">
                  <c:v>Feb</c:v>
                </c:pt>
                <c:pt idx="2">
                  <c:v>Mar</c:v>
                </c:pt>
                <c:pt idx="3">
                  <c:v>Apr</c:v>
                </c:pt>
                <c:pt idx="4">
                  <c:v>May</c:v>
                </c:pt>
                <c:pt idx="5">
                  <c:v>Oct</c:v>
                </c:pt>
                <c:pt idx="6">
                  <c:v>Nov</c:v>
                </c:pt>
                <c:pt idx="7">
                  <c:v>Dec</c:v>
                </c:pt>
              </c:strCache>
            </c:strRef>
          </c:cat>
          <c:val>
            <c:numRef>
              <c:f>CasesByType!$C$3:$C$11</c:f>
              <c:numCache>
                <c:formatCode>#,##0</c:formatCode>
                <c:ptCount val="8"/>
                <c:pt idx="0">
                  <c:v>36436</c:v>
                </c:pt>
                <c:pt idx="1">
                  <c:v>67370</c:v>
                </c:pt>
                <c:pt idx="2">
                  <c:v>35117</c:v>
                </c:pt>
                <c:pt idx="3">
                  <c:v>28257</c:v>
                </c:pt>
                <c:pt idx="4">
                  <c:v>5966</c:v>
                </c:pt>
                <c:pt idx="5">
                  <c:v>508</c:v>
                </c:pt>
                <c:pt idx="6">
                  <c:v>1641</c:v>
                </c:pt>
                <c:pt idx="7">
                  <c:v>12881</c:v>
                </c:pt>
              </c:numCache>
            </c:numRef>
          </c:val>
          <c:extLst>
            <c:ext xmlns:c16="http://schemas.microsoft.com/office/drawing/2014/chart" uri="{C3380CC4-5D6E-409C-BE32-E72D297353CC}">
              <c16:uniqueId val="{00000001-A02E-404F-8055-2B9488BC8231}"/>
            </c:ext>
          </c:extLst>
        </c:ser>
        <c:ser>
          <c:idx val="2"/>
          <c:order val="2"/>
          <c:tx>
            <c:strRef>
              <c:f>CasesByType!$D$1:$D$2</c:f>
              <c:strCache>
                <c:ptCount val="1"/>
                <c:pt idx="0">
                  <c:v>INFLUENZA_UNSPECIFIED</c:v>
                </c:pt>
              </c:strCache>
            </c:strRef>
          </c:tx>
          <c:spPr>
            <a:solidFill>
              <a:schemeClr val="accent3"/>
            </a:solidFill>
            <a:ln>
              <a:noFill/>
            </a:ln>
            <a:effectLst/>
          </c:spPr>
          <c:invertIfNegative val="0"/>
          <c:cat>
            <c:strRef>
              <c:f>CasesByType!$A$3:$A$11</c:f>
              <c:strCache>
                <c:ptCount val="8"/>
                <c:pt idx="0">
                  <c:v>Jan</c:v>
                </c:pt>
                <c:pt idx="1">
                  <c:v>Feb</c:v>
                </c:pt>
                <c:pt idx="2">
                  <c:v>Mar</c:v>
                </c:pt>
                <c:pt idx="3">
                  <c:v>Apr</c:v>
                </c:pt>
                <c:pt idx="4">
                  <c:v>May</c:v>
                </c:pt>
                <c:pt idx="5">
                  <c:v>Oct</c:v>
                </c:pt>
                <c:pt idx="6">
                  <c:v>Nov</c:v>
                </c:pt>
                <c:pt idx="7">
                  <c:v>Dec</c:v>
                </c:pt>
              </c:strCache>
            </c:strRef>
          </c:cat>
          <c:val>
            <c:numRef>
              <c:f>CasesByType!$D$3:$D$11</c:f>
              <c:numCache>
                <c:formatCode>#,##0</c:formatCode>
                <c:ptCount val="8"/>
                <c:pt idx="0">
                  <c:v>1012</c:v>
                </c:pt>
                <c:pt idx="1">
                  <c:v>2415</c:v>
                </c:pt>
                <c:pt idx="2">
                  <c:v>1239</c:v>
                </c:pt>
                <c:pt idx="3">
                  <c:v>450</c:v>
                </c:pt>
                <c:pt idx="4">
                  <c:v>131</c:v>
                </c:pt>
                <c:pt idx="5">
                  <c:v>118</c:v>
                </c:pt>
                <c:pt idx="6">
                  <c:v>154</c:v>
                </c:pt>
                <c:pt idx="7">
                  <c:v>305</c:v>
                </c:pt>
              </c:numCache>
            </c:numRef>
          </c:val>
          <c:extLst>
            <c:ext xmlns:c16="http://schemas.microsoft.com/office/drawing/2014/chart" uri="{C3380CC4-5D6E-409C-BE32-E72D297353CC}">
              <c16:uniqueId val="{00000002-A02E-404F-8055-2B9488BC8231}"/>
            </c:ext>
          </c:extLst>
        </c:ser>
        <c:dLbls>
          <c:showLegendKey val="0"/>
          <c:showVal val="0"/>
          <c:showCatName val="0"/>
          <c:showSerName val="0"/>
          <c:showPercent val="0"/>
          <c:showBubbleSize val="0"/>
        </c:dLbls>
        <c:gapWidth val="75"/>
        <c:axId val="1070293151"/>
        <c:axId val="919353391"/>
      </c:barChart>
      <c:catAx>
        <c:axId val="10702931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919353391"/>
        <c:crosses val="autoZero"/>
        <c:auto val="1"/>
        <c:lblAlgn val="ctr"/>
        <c:lblOffset val="100"/>
        <c:noMultiLvlLbl val="0"/>
      </c:catAx>
      <c:valAx>
        <c:axId val="9193533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1070293151"/>
        <c:crosses val="autoZero"/>
        <c:crossBetween val="between"/>
        <c:dispUnits>
          <c:builtInUnit val="thousands"/>
          <c:dispUnitsLbl>
            <c:layout>
              <c:manualLayout>
                <c:xMode val="edge"/>
                <c:yMode val="edge"/>
                <c:x val="1.6666666666666666E-2"/>
                <c:y val="0.23652777777777778"/>
              </c:manualLayout>
            </c:layout>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200"/>
                    <a:t>Cases (In Thousands)</a:t>
                  </a:r>
                </a:p>
              </c:rich>
            </c:tx>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b"/>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[Flu Dashboard.xlsx]CasesByMonth!PivotMonthCasesYearly</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Cases by Month</a:t>
            </a:r>
            <a:r>
              <a:rPr lang="en-US" baseline="0"/>
              <a:t> and Season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CasesByMonth!$B$1:$B$2</c:f>
              <c:strCache>
                <c:ptCount val="1"/>
                <c:pt idx="0">
                  <c:v>2009/10</c:v>
                </c:pt>
              </c:strCache>
            </c:strRef>
          </c:tx>
          <c:spPr>
            <a:ln w="28575" cap="rnd">
              <a:solidFill>
                <a:schemeClr val="accent1"/>
              </a:solidFill>
              <a:round/>
            </a:ln>
            <a:effectLst/>
          </c:spPr>
          <c:marker>
            <c:symbol val="none"/>
          </c:marker>
          <c:cat>
            <c:strRef>
              <c:f>CasesByMonth!$A$3:$A$11</c:f>
              <c:strCache>
                <c:ptCount val="8"/>
                <c:pt idx="0">
                  <c:v>Jan</c:v>
                </c:pt>
                <c:pt idx="1">
                  <c:v>Feb</c:v>
                </c:pt>
                <c:pt idx="2">
                  <c:v>Mar</c:v>
                </c:pt>
                <c:pt idx="3">
                  <c:v>Apr</c:v>
                </c:pt>
                <c:pt idx="4">
                  <c:v>May</c:v>
                </c:pt>
                <c:pt idx="5">
                  <c:v>Oct</c:v>
                </c:pt>
                <c:pt idx="6">
                  <c:v>Nov</c:v>
                </c:pt>
                <c:pt idx="7">
                  <c:v>Dec</c:v>
                </c:pt>
              </c:strCache>
            </c:strRef>
          </c:cat>
          <c:val>
            <c:numRef>
              <c:f>CasesByMonth!$B$3:$B$11</c:f>
              <c:numCache>
                <c:formatCode>#,##0</c:formatCode>
                <c:ptCount val="8"/>
                <c:pt idx="0">
                  <c:v>1567</c:v>
                </c:pt>
                <c:pt idx="1">
                  <c:v>656</c:v>
                </c:pt>
                <c:pt idx="2">
                  <c:v>187</c:v>
                </c:pt>
                <c:pt idx="3">
                  <c:v>101</c:v>
                </c:pt>
                <c:pt idx="4">
                  <c:v>352</c:v>
                </c:pt>
                <c:pt idx="5">
                  <c:v>6347</c:v>
                </c:pt>
                <c:pt idx="6">
                  <c:v>13127</c:v>
                </c:pt>
                <c:pt idx="7">
                  <c:v>2970</c:v>
                </c:pt>
              </c:numCache>
            </c:numRef>
          </c:val>
          <c:smooth val="0"/>
          <c:extLst>
            <c:ext xmlns:c16="http://schemas.microsoft.com/office/drawing/2014/chart" uri="{C3380CC4-5D6E-409C-BE32-E72D297353CC}">
              <c16:uniqueId val="{00000000-E3B1-467D-927C-1C96F78D106C}"/>
            </c:ext>
          </c:extLst>
        </c:ser>
        <c:ser>
          <c:idx val="1"/>
          <c:order val="1"/>
          <c:tx>
            <c:strRef>
              <c:f>CasesByMonth!$C$1:$C$2</c:f>
              <c:strCache>
                <c:ptCount val="1"/>
                <c:pt idx="0">
                  <c:v>2010/11</c:v>
                </c:pt>
              </c:strCache>
            </c:strRef>
          </c:tx>
          <c:spPr>
            <a:ln w="28575" cap="rnd">
              <a:solidFill>
                <a:schemeClr val="accent2"/>
              </a:solidFill>
              <a:round/>
            </a:ln>
            <a:effectLst/>
          </c:spPr>
          <c:marker>
            <c:symbol val="none"/>
          </c:marker>
          <c:cat>
            <c:strRef>
              <c:f>CasesByMonth!$A$3:$A$11</c:f>
              <c:strCache>
                <c:ptCount val="8"/>
                <c:pt idx="0">
                  <c:v>Jan</c:v>
                </c:pt>
                <c:pt idx="1">
                  <c:v>Feb</c:v>
                </c:pt>
                <c:pt idx="2">
                  <c:v>Mar</c:v>
                </c:pt>
                <c:pt idx="3">
                  <c:v>Apr</c:v>
                </c:pt>
                <c:pt idx="4">
                  <c:v>May</c:v>
                </c:pt>
                <c:pt idx="5">
                  <c:v>Oct</c:v>
                </c:pt>
                <c:pt idx="6">
                  <c:v>Nov</c:v>
                </c:pt>
                <c:pt idx="7">
                  <c:v>Dec</c:v>
                </c:pt>
              </c:strCache>
            </c:strRef>
          </c:cat>
          <c:val>
            <c:numRef>
              <c:f>CasesByMonth!$C$3:$C$11</c:f>
              <c:numCache>
                <c:formatCode>#,##0</c:formatCode>
                <c:ptCount val="8"/>
                <c:pt idx="0">
                  <c:v>5995</c:v>
                </c:pt>
                <c:pt idx="1">
                  <c:v>6200</c:v>
                </c:pt>
                <c:pt idx="2">
                  <c:v>4221</c:v>
                </c:pt>
                <c:pt idx="3">
                  <c:v>1602</c:v>
                </c:pt>
                <c:pt idx="4">
                  <c:v>121</c:v>
                </c:pt>
                <c:pt idx="5">
                  <c:v>92</c:v>
                </c:pt>
                <c:pt idx="6">
                  <c:v>336</c:v>
                </c:pt>
                <c:pt idx="7">
                  <c:v>1761</c:v>
                </c:pt>
              </c:numCache>
            </c:numRef>
          </c:val>
          <c:smooth val="0"/>
          <c:extLst>
            <c:ext xmlns:c16="http://schemas.microsoft.com/office/drawing/2014/chart" uri="{C3380CC4-5D6E-409C-BE32-E72D297353CC}">
              <c16:uniqueId val="{00000001-0D0F-4CF1-A5B5-55CE6FD3252B}"/>
            </c:ext>
          </c:extLst>
        </c:ser>
        <c:ser>
          <c:idx val="2"/>
          <c:order val="2"/>
          <c:tx>
            <c:strRef>
              <c:f>CasesByMonth!$D$1:$D$2</c:f>
              <c:strCache>
                <c:ptCount val="1"/>
                <c:pt idx="0">
                  <c:v>2011/12</c:v>
                </c:pt>
              </c:strCache>
            </c:strRef>
          </c:tx>
          <c:spPr>
            <a:ln w="28575" cap="rnd">
              <a:solidFill>
                <a:schemeClr val="accent3"/>
              </a:solidFill>
              <a:round/>
            </a:ln>
            <a:effectLst/>
          </c:spPr>
          <c:marker>
            <c:symbol val="none"/>
          </c:marker>
          <c:cat>
            <c:strRef>
              <c:f>CasesByMonth!$A$3:$A$11</c:f>
              <c:strCache>
                <c:ptCount val="8"/>
                <c:pt idx="0">
                  <c:v>Jan</c:v>
                </c:pt>
                <c:pt idx="1">
                  <c:v>Feb</c:v>
                </c:pt>
                <c:pt idx="2">
                  <c:v>Mar</c:v>
                </c:pt>
                <c:pt idx="3">
                  <c:v>Apr</c:v>
                </c:pt>
                <c:pt idx="4">
                  <c:v>May</c:v>
                </c:pt>
                <c:pt idx="5">
                  <c:v>Oct</c:v>
                </c:pt>
                <c:pt idx="6">
                  <c:v>Nov</c:v>
                </c:pt>
                <c:pt idx="7">
                  <c:v>Dec</c:v>
                </c:pt>
              </c:strCache>
            </c:strRef>
          </c:cat>
          <c:val>
            <c:numRef>
              <c:f>CasesByMonth!$D$3:$D$11</c:f>
              <c:numCache>
                <c:formatCode>#,##0</c:formatCode>
                <c:ptCount val="8"/>
                <c:pt idx="0">
                  <c:v>125</c:v>
                </c:pt>
                <c:pt idx="1">
                  <c:v>413</c:v>
                </c:pt>
                <c:pt idx="2">
                  <c:v>1494</c:v>
                </c:pt>
                <c:pt idx="3">
                  <c:v>1103</c:v>
                </c:pt>
                <c:pt idx="4">
                  <c:v>710</c:v>
                </c:pt>
                <c:pt idx="5">
                  <c:v>44</c:v>
                </c:pt>
                <c:pt idx="6">
                  <c:v>55</c:v>
                </c:pt>
                <c:pt idx="7">
                  <c:v>93</c:v>
                </c:pt>
              </c:numCache>
            </c:numRef>
          </c:val>
          <c:smooth val="0"/>
          <c:extLst>
            <c:ext xmlns:c16="http://schemas.microsoft.com/office/drawing/2014/chart" uri="{C3380CC4-5D6E-409C-BE32-E72D297353CC}">
              <c16:uniqueId val="{00000002-0D0F-4CF1-A5B5-55CE6FD3252B}"/>
            </c:ext>
          </c:extLst>
        </c:ser>
        <c:ser>
          <c:idx val="3"/>
          <c:order val="3"/>
          <c:tx>
            <c:strRef>
              <c:f>CasesByMonth!$E$1:$E$2</c:f>
              <c:strCache>
                <c:ptCount val="1"/>
                <c:pt idx="0">
                  <c:v>2012/13</c:v>
                </c:pt>
              </c:strCache>
            </c:strRef>
          </c:tx>
          <c:spPr>
            <a:ln w="28575" cap="rnd">
              <a:solidFill>
                <a:schemeClr val="accent4"/>
              </a:solidFill>
              <a:round/>
            </a:ln>
            <a:effectLst/>
          </c:spPr>
          <c:marker>
            <c:symbol val="none"/>
          </c:marker>
          <c:cat>
            <c:strRef>
              <c:f>CasesByMonth!$A$3:$A$11</c:f>
              <c:strCache>
                <c:ptCount val="8"/>
                <c:pt idx="0">
                  <c:v>Jan</c:v>
                </c:pt>
                <c:pt idx="1">
                  <c:v>Feb</c:v>
                </c:pt>
                <c:pt idx="2">
                  <c:v>Mar</c:v>
                </c:pt>
                <c:pt idx="3">
                  <c:v>Apr</c:v>
                </c:pt>
                <c:pt idx="4">
                  <c:v>May</c:v>
                </c:pt>
                <c:pt idx="5">
                  <c:v>Oct</c:v>
                </c:pt>
                <c:pt idx="6">
                  <c:v>Nov</c:v>
                </c:pt>
                <c:pt idx="7">
                  <c:v>Dec</c:v>
                </c:pt>
              </c:strCache>
            </c:strRef>
          </c:cat>
          <c:val>
            <c:numRef>
              <c:f>CasesByMonth!$E$3:$E$11</c:f>
              <c:numCache>
                <c:formatCode>#,##0</c:formatCode>
                <c:ptCount val="8"/>
                <c:pt idx="0">
                  <c:v>16651</c:v>
                </c:pt>
                <c:pt idx="1">
                  <c:v>6496</c:v>
                </c:pt>
                <c:pt idx="2">
                  <c:v>5020</c:v>
                </c:pt>
                <c:pt idx="3">
                  <c:v>1758</c:v>
                </c:pt>
                <c:pt idx="4">
                  <c:v>347</c:v>
                </c:pt>
                <c:pt idx="5">
                  <c:v>120</c:v>
                </c:pt>
                <c:pt idx="6">
                  <c:v>979</c:v>
                </c:pt>
                <c:pt idx="7">
                  <c:v>13978</c:v>
                </c:pt>
              </c:numCache>
            </c:numRef>
          </c:val>
          <c:smooth val="0"/>
          <c:extLst>
            <c:ext xmlns:c16="http://schemas.microsoft.com/office/drawing/2014/chart" uri="{C3380CC4-5D6E-409C-BE32-E72D297353CC}">
              <c16:uniqueId val="{00000003-0D0F-4CF1-A5B5-55CE6FD3252B}"/>
            </c:ext>
          </c:extLst>
        </c:ser>
        <c:ser>
          <c:idx val="4"/>
          <c:order val="4"/>
          <c:tx>
            <c:strRef>
              <c:f>CasesByMonth!$F$1:$F$2</c:f>
              <c:strCache>
                <c:ptCount val="1"/>
                <c:pt idx="0">
                  <c:v>2013/14</c:v>
                </c:pt>
              </c:strCache>
            </c:strRef>
          </c:tx>
          <c:spPr>
            <a:ln w="28575" cap="rnd">
              <a:solidFill>
                <a:schemeClr val="accent5"/>
              </a:solidFill>
              <a:round/>
            </a:ln>
            <a:effectLst/>
          </c:spPr>
          <c:marker>
            <c:symbol val="none"/>
          </c:marker>
          <c:cat>
            <c:strRef>
              <c:f>CasesByMonth!$A$3:$A$11</c:f>
              <c:strCache>
                <c:ptCount val="8"/>
                <c:pt idx="0">
                  <c:v>Jan</c:v>
                </c:pt>
                <c:pt idx="1">
                  <c:v>Feb</c:v>
                </c:pt>
                <c:pt idx="2">
                  <c:v>Mar</c:v>
                </c:pt>
                <c:pt idx="3">
                  <c:v>Apr</c:v>
                </c:pt>
                <c:pt idx="4">
                  <c:v>May</c:v>
                </c:pt>
                <c:pt idx="5">
                  <c:v>Oct</c:v>
                </c:pt>
                <c:pt idx="6">
                  <c:v>Nov</c:v>
                </c:pt>
                <c:pt idx="7">
                  <c:v>Dec</c:v>
                </c:pt>
              </c:strCache>
            </c:strRef>
          </c:cat>
          <c:val>
            <c:numRef>
              <c:f>CasesByMonth!$F$3:$F$11</c:f>
              <c:numCache>
                <c:formatCode>#,##0</c:formatCode>
                <c:ptCount val="8"/>
                <c:pt idx="0">
                  <c:v>9154</c:v>
                </c:pt>
                <c:pt idx="1">
                  <c:v>7621</c:v>
                </c:pt>
                <c:pt idx="2">
                  <c:v>7024</c:v>
                </c:pt>
                <c:pt idx="3">
                  <c:v>8298</c:v>
                </c:pt>
                <c:pt idx="4">
                  <c:v>1964</c:v>
                </c:pt>
                <c:pt idx="5">
                  <c:v>88</c:v>
                </c:pt>
                <c:pt idx="6">
                  <c:v>268</c:v>
                </c:pt>
                <c:pt idx="7">
                  <c:v>2238</c:v>
                </c:pt>
              </c:numCache>
            </c:numRef>
          </c:val>
          <c:smooth val="0"/>
          <c:extLst>
            <c:ext xmlns:c16="http://schemas.microsoft.com/office/drawing/2014/chart" uri="{C3380CC4-5D6E-409C-BE32-E72D297353CC}">
              <c16:uniqueId val="{00000004-0D0F-4CF1-A5B5-55CE6FD3252B}"/>
            </c:ext>
          </c:extLst>
        </c:ser>
        <c:ser>
          <c:idx val="5"/>
          <c:order val="5"/>
          <c:tx>
            <c:strRef>
              <c:f>CasesByMonth!$G$1:$G$2</c:f>
              <c:strCache>
                <c:ptCount val="1"/>
                <c:pt idx="0">
                  <c:v>2014/15</c:v>
                </c:pt>
              </c:strCache>
            </c:strRef>
          </c:tx>
          <c:spPr>
            <a:ln w="28575" cap="rnd">
              <a:solidFill>
                <a:schemeClr val="accent6"/>
              </a:solidFill>
              <a:round/>
            </a:ln>
            <a:effectLst/>
          </c:spPr>
          <c:marker>
            <c:symbol val="none"/>
          </c:marker>
          <c:cat>
            <c:strRef>
              <c:f>CasesByMonth!$A$3:$A$11</c:f>
              <c:strCache>
                <c:ptCount val="8"/>
                <c:pt idx="0">
                  <c:v>Jan</c:v>
                </c:pt>
                <c:pt idx="1">
                  <c:v>Feb</c:v>
                </c:pt>
                <c:pt idx="2">
                  <c:v>Mar</c:v>
                </c:pt>
                <c:pt idx="3">
                  <c:v>Apr</c:v>
                </c:pt>
                <c:pt idx="4">
                  <c:v>May</c:v>
                </c:pt>
                <c:pt idx="5">
                  <c:v>Oct</c:v>
                </c:pt>
                <c:pt idx="6">
                  <c:v>Nov</c:v>
                </c:pt>
                <c:pt idx="7">
                  <c:v>Dec</c:v>
                </c:pt>
              </c:strCache>
            </c:strRef>
          </c:cat>
          <c:val>
            <c:numRef>
              <c:f>CasesByMonth!$G$3:$G$11</c:f>
              <c:numCache>
                <c:formatCode>#,##0</c:formatCode>
                <c:ptCount val="8"/>
                <c:pt idx="0">
                  <c:v>18720</c:v>
                </c:pt>
                <c:pt idx="1">
                  <c:v>8779</c:v>
                </c:pt>
                <c:pt idx="2">
                  <c:v>4291</c:v>
                </c:pt>
                <c:pt idx="3">
                  <c:v>2529</c:v>
                </c:pt>
                <c:pt idx="4">
                  <c:v>620</c:v>
                </c:pt>
                <c:pt idx="5">
                  <c:v>118</c:v>
                </c:pt>
                <c:pt idx="6">
                  <c:v>468</c:v>
                </c:pt>
                <c:pt idx="7">
                  <c:v>5661</c:v>
                </c:pt>
              </c:numCache>
            </c:numRef>
          </c:val>
          <c:smooth val="0"/>
          <c:extLst>
            <c:ext xmlns:c16="http://schemas.microsoft.com/office/drawing/2014/chart" uri="{C3380CC4-5D6E-409C-BE32-E72D297353CC}">
              <c16:uniqueId val="{00000005-0D0F-4CF1-A5B5-55CE6FD3252B}"/>
            </c:ext>
          </c:extLst>
        </c:ser>
        <c:ser>
          <c:idx val="6"/>
          <c:order val="6"/>
          <c:tx>
            <c:strRef>
              <c:f>CasesByMonth!$H$1:$H$2</c:f>
              <c:strCache>
                <c:ptCount val="1"/>
                <c:pt idx="0">
                  <c:v>2015/16</c:v>
                </c:pt>
              </c:strCache>
            </c:strRef>
          </c:tx>
          <c:spPr>
            <a:ln w="28575" cap="rnd">
              <a:solidFill>
                <a:schemeClr val="accent1">
                  <a:lumMod val="60000"/>
                </a:schemeClr>
              </a:solidFill>
              <a:round/>
            </a:ln>
            <a:effectLst/>
          </c:spPr>
          <c:marker>
            <c:symbol val="none"/>
          </c:marker>
          <c:cat>
            <c:strRef>
              <c:f>CasesByMonth!$A$3:$A$11</c:f>
              <c:strCache>
                <c:ptCount val="8"/>
                <c:pt idx="0">
                  <c:v>Jan</c:v>
                </c:pt>
                <c:pt idx="1">
                  <c:v>Feb</c:v>
                </c:pt>
                <c:pt idx="2">
                  <c:v>Mar</c:v>
                </c:pt>
                <c:pt idx="3">
                  <c:v>Apr</c:v>
                </c:pt>
                <c:pt idx="4">
                  <c:v>May</c:v>
                </c:pt>
                <c:pt idx="5">
                  <c:v>Oct</c:v>
                </c:pt>
                <c:pt idx="6">
                  <c:v>Nov</c:v>
                </c:pt>
                <c:pt idx="7">
                  <c:v>Dec</c:v>
                </c:pt>
              </c:strCache>
            </c:strRef>
          </c:cat>
          <c:val>
            <c:numRef>
              <c:f>CasesByMonth!$H$3:$H$11</c:f>
              <c:numCache>
                <c:formatCode>#,##0</c:formatCode>
                <c:ptCount val="8"/>
                <c:pt idx="0">
                  <c:v>1507</c:v>
                </c:pt>
                <c:pt idx="1">
                  <c:v>9171</c:v>
                </c:pt>
                <c:pt idx="2">
                  <c:v>22156</c:v>
                </c:pt>
                <c:pt idx="3">
                  <c:v>12113</c:v>
                </c:pt>
                <c:pt idx="4">
                  <c:v>2448</c:v>
                </c:pt>
                <c:pt idx="5">
                  <c:v>134</c:v>
                </c:pt>
                <c:pt idx="6">
                  <c:v>192</c:v>
                </c:pt>
                <c:pt idx="7">
                  <c:v>291</c:v>
                </c:pt>
              </c:numCache>
            </c:numRef>
          </c:val>
          <c:smooth val="0"/>
          <c:extLst>
            <c:ext xmlns:c16="http://schemas.microsoft.com/office/drawing/2014/chart" uri="{C3380CC4-5D6E-409C-BE32-E72D297353CC}">
              <c16:uniqueId val="{00000006-0D0F-4CF1-A5B5-55CE6FD3252B}"/>
            </c:ext>
          </c:extLst>
        </c:ser>
        <c:ser>
          <c:idx val="7"/>
          <c:order val="7"/>
          <c:tx>
            <c:strRef>
              <c:f>CasesByMonth!$I$1:$I$2</c:f>
              <c:strCache>
                <c:ptCount val="1"/>
                <c:pt idx="0">
                  <c:v>2016/17</c:v>
                </c:pt>
              </c:strCache>
            </c:strRef>
          </c:tx>
          <c:spPr>
            <a:ln w="28575" cap="rnd">
              <a:solidFill>
                <a:schemeClr val="accent2">
                  <a:lumMod val="60000"/>
                </a:schemeClr>
              </a:solidFill>
              <a:round/>
            </a:ln>
            <a:effectLst/>
          </c:spPr>
          <c:marker>
            <c:symbol val="none"/>
          </c:marker>
          <c:cat>
            <c:strRef>
              <c:f>CasesByMonth!$A$3:$A$11</c:f>
              <c:strCache>
                <c:ptCount val="8"/>
                <c:pt idx="0">
                  <c:v>Jan</c:v>
                </c:pt>
                <c:pt idx="1">
                  <c:v>Feb</c:v>
                </c:pt>
                <c:pt idx="2">
                  <c:v>Mar</c:v>
                </c:pt>
                <c:pt idx="3">
                  <c:v>Apr</c:v>
                </c:pt>
                <c:pt idx="4">
                  <c:v>May</c:v>
                </c:pt>
                <c:pt idx="5">
                  <c:v>Oct</c:v>
                </c:pt>
                <c:pt idx="6">
                  <c:v>Nov</c:v>
                </c:pt>
                <c:pt idx="7">
                  <c:v>Dec</c:v>
                </c:pt>
              </c:strCache>
            </c:strRef>
          </c:cat>
          <c:val>
            <c:numRef>
              <c:f>CasesByMonth!$I$3:$I$11</c:f>
              <c:numCache>
                <c:formatCode>#,##0</c:formatCode>
                <c:ptCount val="8"/>
                <c:pt idx="0">
                  <c:v>16017</c:v>
                </c:pt>
                <c:pt idx="1">
                  <c:v>22219</c:v>
                </c:pt>
                <c:pt idx="2">
                  <c:v>9762</c:v>
                </c:pt>
                <c:pt idx="3">
                  <c:v>9799</c:v>
                </c:pt>
                <c:pt idx="4">
                  <c:v>864</c:v>
                </c:pt>
                <c:pt idx="5">
                  <c:v>185</c:v>
                </c:pt>
                <c:pt idx="6">
                  <c:v>454</c:v>
                </c:pt>
                <c:pt idx="7">
                  <c:v>5465</c:v>
                </c:pt>
              </c:numCache>
            </c:numRef>
          </c:val>
          <c:smooth val="0"/>
          <c:extLst>
            <c:ext xmlns:c16="http://schemas.microsoft.com/office/drawing/2014/chart" uri="{C3380CC4-5D6E-409C-BE32-E72D297353CC}">
              <c16:uniqueId val="{00000007-0D0F-4CF1-A5B5-55CE6FD3252B}"/>
            </c:ext>
          </c:extLst>
        </c:ser>
        <c:ser>
          <c:idx val="8"/>
          <c:order val="8"/>
          <c:tx>
            <c:strRef>
              <c:f>CasesByMonth!$J$1:$J$2</c:f>
              <c:strCache>
                <c:ptCount val="1"/>
                <c:pt idx="0">
                  <c:v>2017/18</c:v>
                </c:pt>
              </c:strCache>
            </c:strRef>
          </c:tx>
          <c:spPr>
            <a:ln w="28575" cap="rnd">
              <a:solidFill>
                <a:schemeClr val="accent3">
                  <a:lumMod val="60000"/>
                </a:schemeClr>
              </a:solidFill>
              <a:round/>
            </a:ln>
            <a:effectLst/>
          </c:spPr>
          <c:marker>
            <c:symbol val="none"/>
          </c:marker>
          <c:cat>
            <c:strRef>
              <c:f>CasesByMonth!$A$3:$A$11</c:f>
              <c:strCache>
                <c:ptCount val="8"/>
                <c:pt idx="0">
                  <c:v>Jan</c:v>
                </c:pt>
                <c:pt idx="1">
                  <c:v>Feb</c:v>
                </c:pt>
                <c:pt idx="2">
                  <c:v>Mar</c:v>
                </c:pt>
                <c:pt idx="3">
                  <c:v>Apr</c:v>
                </c:pt>
                <c:pt idx="4">
                  <c:v>May</c:v>
                </c:pt>
                <c:pt idx="5">
                  <c:v>Oct</c:v>
                </c:pt>
                <c:pt idx="6">
                  <c:v>Nov</c:v>
                </c:pt>
                <c:pt idx="7">
                  <c:v>Dec</c:v>
                </c:pt>
              </c:strCache>
            </c:strRef>
          </c:cat>
          <c:val>
            <c:numRef>
              <c:f>CasesByMonth!$J$3:$J$11</c:f>
              <c:numCache>
                <c:formatCode>#,##0</c:formatCode>
                <c:ptCount val="8"/>
                <c:pt idx="0">
                  <c:v>29468</c:v>
                </c:pt>
                <c:pt idx="1">
                  <c:v>64492</c:v>
                </c:pt>
                <c:pt idx="2">
                  <c:v>18972</c:v>
                </c:pt>
                <c:pt idx="3">
                  <c:v>6523</c:v>
                </c:pt>
                <c:pt idx="4">
                  <c:v>1458</c:v>
                </c:pt>
                <c:pt idx="5">
                  <c:v>267</c:v>
                </c:pt>
                <c:pt idx="6">
                  <c:v>583</c:v>
                </c:pt>
                <c:pt idx="7">
                  <c:v>6484</c:v>
                </c:pt>
              </c:numCache>
            </c:numRef>
          </c:val>
          <c:smooth val="0"/>
          <c:extLst>
            <c:ext xmlns:c16="http://schemas.microsoft.com/office/drawing/2014/chart" uri="{C3380CC4-5D6E-409C-BE32-E72D297353CC}">
              <c16:uniqueId val="{00000008-0D0F-4CF1-A5B5-55CE6FD3252B}"/>
            </c:ext>
          </c:extLst>
        </c:ser>
        <c:ser>
          <c:idx val="9"/>
          <c:order val="9"/>
          <c:tx>
            <c:strRef>
              <c:f>CasesByMonth!$K$1:$K$2</c:f>
              <c:strCache>
                <c:ptCount val="1"/>
                <c:pt idx="0">
                  <c:v>2018/19</c:v>
                </c:pt>
              </c:strCache>
            </c:strRef>
          </c:tx>
          <c:spPr>
            <a:ln w="28575" cap="rnd">
              <a:solidFill>
                <a:schemeClr val="accent4">
                  <a:lumMod val="60000"/>
                </a:schemeClr>
              </a:solidFill>
              <a:round/>
            </a:ln>
            <a:effectLst/>
          </c:spPr>
          <c:marker>
            <c:symbol val="none"/>
          </c:marker>
          <c:cat>
            <c:strRef>
              <c:f>CasesByMonth!$A$3:$A$11</c:f>
              <c:strCache>
                <c:ptCount val="8"/>
                <c:pt idx="0">
                  <c:v>Jan</c:v>
                </c:pt>
                <c:pt idx="1">
                  <c:v>Feb</c:v>
                </c:pt>
                <c:pt idx="2">
                  <c:v>Mar</c:v>
                </c:pt>
                <c:pt idx="3">
                  <c:v>Apr</c:v>
                </c:pt>
                <c:pt idx="4">
                  <c:v>May</c:v>
                </c:pt>
                <c:pt idx="5">
                  <c:v>Oct</c:v>
                </c:pt>
                <c:pt idx="6">
                  <c:v>Nov</c:v>
                </c:pt>
                <c:pt idx="7">
                  <c:v>Dec</c:v>
                </c:pt>
              </c:strCache>
            </c:strRef>
          </c:cat>
          <c:val>
            <c:numRef>
              <c:f>CasesByMonth!$K$3:$K$11</c:f>
              <c:numCache>
                <c:formatCode>#,##0</c:formatCode>
                <c:ptCount val="8"/>
                <c:pt idx="0">
                  <c:v>19806</c:v>
                </c:pt>
                <c:pt idx="1">
                  <c:v>34938</c:v>
                </c:pt>
                <c:pt idx="2">
                  <c:v>32467</c:v>
                </c:pt>
                <c:pt idx="3">
                  <c:v>10898</c:v>
                </c:pt>
                <c:pt idx="4">
                  <c:v>1047</c:v>
                </c:pt>
                <c:pt idx="5">
                  <c:v>293</c:v>
                </c:pt>
                <c:pt idx="6">
                  <c:v>713</c:v>
                </c:pt>
                <c:pt idx="7">
                  <c:v>7643</c:v>
                </c:pt>
              </c:numCache>
            </c:numRef>
          </c:val>
          <c:smooth val="0"/>
          <c:extLst>
            <c:ext xmlns:c16="http://schemas.microsoft.com/office/drawing/2014/chart" uri="{C3380CC4-5D6E-409C-BE32-E72D297353CC}">
              <c16:uniqueId val="{00000009-0D0F-4CF1-A5B5-55CE6FD3252B}"/>
            </c:ext>
          </c:extLst>
        </c:ser>
        <c:ser>
          <c:idx val="10"/>
          <c:order val="10"/>
          <c:tx>
            <c:strRef>
              <c:f>CasesByMonth!$L$1:$L$2</c:f>
              <c:strCache>
                <c:ptCount val="1"/>
                <c:pt idx="0">
                  <c:v>2019/20</c:v>
                </c:pt>
              </c:strCache>
            </c:strRef>
          </c:tx>
          <c:spPr>
            <a:ln w="28575" cap="rnd">
              <a:solidFill>
                <a:schemeClr val="accent5">
                  <a:lumMod val="60000"/>
                </a:schemeClr>
              </a:solidFill>
              <a:round/>
            </a:ln>
            <a:effectLst/>
          </c:spPr>
          <c:marker>
            <c:symbol val="none"/>
          </c:marker>
          <c:cat>
            <c:strRef>
              <c:f>CasesByMonth!$A$3:$A$11</c:f>
              <c:strCache>
                <c:ptCount val="8"/>
                <c:pt idx="0">
                  <c:v>Jan</c:v>
                </c:pt>
                <c:pt idx="1">
                  <c:v>Feb</c:v>
                </c:pt>
                <c:pt idx="2">
                  <c:v>Mar</c:v>
                </c:pt>
                <c:pt idx="3">
                  <c:v>Apr</c:v>
                </c:pt>
                <c:pt idx="4">
                  <c:v>May</c:v>
                </c:pt>
                <c:pt idx="5">
                  <c:v>Oct</c:v>
                </c:pt>
                <c:pt idx="6">
                  <c:v>Nov</c:v>
                </c:pt>
                <c:pt idx="7">
                  <c:v>Dec</c:v>
                </c:pt>
              </c:strCache>
            </c:strRef>
          </c:cat>
          <c:val>
            <c:numRef>
              <c:f>CasesByMonth!$L$3:$L$11</c:f>
              <c:numCache>
                <c:formatCode>#,##0</c:formatCode>
                <c:ptCount val="8"/>
                <c:pt idx="0">
                  <c:v>49605</c:v>
                </c:pt>
                <c:pt idx="1">
                  <c:v>67697</c:v>
                </c:pt>
                <c:pt idx="2">
                  <c:v>17368</c:v>
                </c:pt>
                <c:pt idx="3">
                  <c:v>336</c:v>
                </c:pt>
                <c:pt idx="5">
                  <c:v>408</c:v>
                </c:pt>
                <c:pt idx="6">
                  <c:v>2741</c:v>
                </c:pt>
                <c:pt idx="7">
                  <c:v>19603</c:v>
                </c:pt>
              </c:numCache>
            </c:numRef>
          </c:val>
          <c:smooth val="0"/>
          <c:extLst>
            <c:ext xmlns:c16="http://schemas.microsoft.com/office/drawing/2014/chart" uri="{C3380CC4-5D6E-409C-BE32-E72D297353CC}">
              <c16:uniqueId val="{0000000A-0D0F-4CF1-A5B5-55CE6FD3252B}"/>
            </c:ext>
          </c:extLst>
        </c:ser>
        <c:dLbls>
          <c:showLegendKey val="0"/>
          <c:showVal val="0"/>
          <c:showCatName val="0"/>
          <c:showSerName val="0"/>
          <c:showPercent val="0"/>
          <c:showBubbleSize val="0"/>
        </c:dLbls>
        <c:smooth val="0"/>
        <c:axId val="1425387503"/>
        <c:axId val="1824084767"/>
      </c:lineChart>
      <c:catAx>
        <c:axId val="14253875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1824084767"/>
        <c:crosses val="autoZero"/>
        <c:auto val="1"/>
        <c:lblAlgn val="ctr"/>
        <c:lblOffset val="100"/>
        <c:noMultiLvlLbl val="0"/>
      </c:catAx>
      <c:valAx>
        <c:axId val="182408476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5387503"/>
        <c:crosses val="autoZero"/>
        <c:crossBetween val="between"/>
        <c:dispUnits>
          <c:builtInUnit val="thousands"/>
          <c:dispUnitsLbl>
            <c:layout>
              <c:manualLayout>
                <c:xMode val="edge"/>
                <c:yMode val="edge"/>
                <c:x val="2.1505409297537567E-2"/>
                <c:y val="0.12078703703703704"/>
              </c:manualLayout>
            </c:layout>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US" sz="1400" baseline="0"/>
                    <a:t>Cases (In Thousands)</a:t>
                  </a:r>
                </a:p>
              </c:rich>
            </c:tx>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b"/>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_xlchart.v5.1</cx:f>
        <cx:nf>_xlchart.v5.0</cx:nf>
      </cx:numDim>
    </cx:data>
    <cx:data id="1">
      <cx:strDim type="cat">
        <cx:f>_xlchart.v5.5</cx:f>
        <cx:nf>_xlchart.v5.4</cx:nf>
      </cx:strDim>
      <cx:numDim type="colorVal">
        <cx:f>_xlchart.v5.3</cx:f>
        <cx:nf>_xlchart.v5.2</cx:nf>
      </cx:numDim>
    </cx:data>
  </cx:chartData>
  <cx:chart>
    <cx:title pos="t" align="ctr" overlay="0">
      <cx:tx>
        <cx:txData>
          <cx:v>Total Cases by County</cx:v>
        </cx:txData>
      </cx:tx>
      <cx:txPr>
        <a:bodyPr spcFirstLastPara="1" vertOverflow="ellipsis" horzOverflow="overflow" wrap="square" lIns="0" tIns="0" rIns="0" bIns="0" anchor="ctr" anchorCtr="1"/>
        <a:lstStyle/>
        <a:p>
          <a:pPr algn="ctr" rtl="0">
            <a:defRPr/>
          </a:pPr>
          <a:r>
            <a:rPr lang="en-US" sz="1600" b="0" i="0" u="none" strike="noStrike" baseline="0">
              <a:solidFill>
                <a:sysClr val="windowText" lastClr="000000">
                  <a:lumMod val="65000"/>
                  <a:lumOff val="35000"/>
                </a:sysClr>
              </a:solidFill>
              <a:latin typeface="Calibri" panose="020F0502020204030204"/>
            </a:rPr>
            <a:t>Total Cases by County</a:t>
          </a:r>
        </a:p>
      </cx:txPr>
    </cx:title>
    <cx:plotArea>
      <cx:plotAreaRegion>
        <cx:plotSurface>
          <cx:spPr>
            <a:ln>
              <a:solidFill>
                <a:schemeClr val="bg1">
                  <a:alpha val="88000"/>
                </a:schemeClr>
              </a:solidFill>
            </a:ln>
          </cx:spPr>
        </cx:plotSurface>
        <cx:series layoutId="regionMap" uniqueId="{30BF05E1-4C3B-4FB3-B984-15C7FB01C768}" formatIdx="0">
          <cx:tx>
            <cx:txData>
              <cx:f>_xlchart.v5.0</cx:f>
              <cx:v>Total Cases</cx:v>
            </cx:txData>
          </cx:tx>
          <cx:spPr>
            <a:ln>
              <a:solidFill>
                <a:schemeClr val="tx1">
                  <a:alpha val="92000"/>
                </a:schemeClr>
              </a:solidFill>
            </a:ln>
          </cx:spPr>
          <cx:dataId val="0"/>
          <cx:layoutPr>
            <cx:geography cultureLanguage="en-US" cultureRegion="US" attribution="Powered by Bing">
              <cx:geoCache provider="{E9337A44-BEBE-4D9F-B70C-5C5E7DAFC167}">
                <cx:binary>5H1pc9s41u5fSeXzpRskAAKYmp6ql6R2eYntJO3+wlLbCndwX3/9eyhZiUV5MmpFt25dTT4olqgD
HfIBDs6Ofz43/3gO16vsQxOFMv/Hc/P7R7cokn/89lv+7K6jVX4Vec9ZnMffiqvnOPot/vbNe17/
9pKtak86v2lIJb89u6usWDcf//VPGM1Zx8v4eVV4sfxUrrP2fp2XYZH/5Nq7lz48x6UsenIHRvr9
4+eH//n4YfUSedLy8iLzngv194836/rDU5wFgyva7x8na7nO1+uPH9ay8Ir2sU3Wv3/cI9c+fvht
+MsHXH4I4UaK8gWIiXYlhC5UhATVVMIJ+fghjKXzellh/ErlOtIY1XROKdHF7sdvVhHQv3L0wezv
q91de5exDVurl5dsnedwz5v/DwfYuxt4Fk//9il8/83hM5VesX758FCsinX+8YOXxxvmstaM+zv+
/LB5RL/tg/qvfw4+gIc2+OQN7sMn/J8u/SLs5qooVtmqdEq4n3NCrxFBVB1TFascU4B2AD0THD5n
lGBBKFZ3P76F/g1X36H4CXPvw//eIEdMgffILn4afF218qxrH18hXYXFr3GiMqFzPpgAOsgGlamE
MEaxQDrenwAbfk6Hfp/8CND3CS4e7v8J/1rJn4vUvy3rdaoyjTJdIKKB2B/gja8YpUjoBPeSnjO6
j/eWodMBH9AfgfiA4uIhN7JYNruH/u4m+jcRR1dc01WqcaSCkNcZqAd7Ih5fCQ1pMCvE6xLf/fhW
xG/4OR3wffIj8N4nuHi4R3kO+uUZd3RypcF2joWqqljjqgYLeAA3hZWPVU3FmHGQ6Lsf38K94ed0
uPfJj4B7n+Di4f6fMFw7ZxfpmGDQ3gSGhcwFf0d9V1WhUgqK3DuI71g6HfSDEY7A/YDm4qG/zeu1
E+9W2zkkO74isI8jTCihPe5D4PUrinb7/MFOvmXndNAH9EdAPqC4eMCvY5nFZ1bWYRUzxEF6g1UG
0n0g29mVDgKfbC71gn9rim0F+5ab0/Ee0B+B94Di4vEGzSWOzoq3doUEZ+CIYgzBUj7Am16B4UYJ
0Sjagr4P+Zah0yEf0B8B+YDi4iE3V23prHZP/RwyHXxxWGWMCUpUUNh7e3tPfQOZrusq7PRav6eT
ofq2Zeh0yAf0R0A+oLh4yB/jKAk8eWYvHCEI/HAUM0zBFQc6+QB0IkDuE50i/o4Gt2PpdNgPRjgC
+AOai4f+ofz2LQ7BJ/8TF+ffNs7Bu4YQI0TXemNsuNy1K10HS01wAS6brTX3dlN/5eh04IcDHIH7
kOTiYb9evUAAQZ4TdvC6MqwRTd2o5XtrnV4xBM4YjVAV/K4HavsrM6cjPhzgCMSHJBePuAnxwVI6
50QcVDkw0TSiMwD3HS+cfsUR1yhHsL3Drj7U3l85Oh324QBHwD4k+S+AfVUWqzItz6zRaeBxR7Cr
Cx0UOzy00gVY6XANg1OeciowRGDeinjT3TH1K+AfjHEU/gdU/wVTYC1X8rxuGu0K4qaahjXBNjr7
0GqnV1QDxxwsfwix9zG24QTYsvQr8A9GOAr8Ac3FQ//oxec25VSENR1zSgQH5X0YatOv4KLK6C7Y
BtffLvwNP6eDvk9+BOL7BBcP98OzW7bhOts99PMY7xg2cNjEQWNXdZDqB3YcB/kPyh3Igo11v/vx
rYtux9LpoB+McATuBzQXD/1dWchVtHv25wBevSLgpMPgplMhmeYQeHylQwaVCmYcIzo62OO3DJ0O
+4D+CNAHFBcPuRl6sjivDUeudEibg4wZTrRerRvqdX10RgVxoMLM6EGH62/F+ytHp4M+HOAI1Ick
Fw/7GBI0z4s6WO6oT52BfMh3XfLkCjMC6hzS0Xv5M1uGTgd9QH8E5gOKi4fcjMMy+sv7v2DCMcwx
0TR+6J+FpCnwyzIhCOYEDPyhBv/K0umw727q+whHAH9Ac/HQ32aQ731ezzy+ApcNhNcgf4r2rveh
7Qap0WC5Ux00fQrRmqHb5pWj77BtN4B3NY73c2OHAxyB+5Dk4mEfZysZwP6+21/ffbx/0y9PrjhE
VDnkVYDzRmzynve8tJBlJVQMWRe7vNjdj281+R1LpwN/MMIRyB/QXDz0ZpwV4Uq+7J7+OaCHkAuC
7DiVEgai/r0ILGh1hEOxBEPg1xmkWew4Oh35gxGOQP6A5uKRX0CNzlljsAjUeY2CJs8QqPUbdX1v
xUOarIArDEMufO/PG+C+4ed00PfJj0B8n+Di4bbK4tld52dFXO0NOKypYJ31GdLvJkb3pREg5N8B
fMfR6ZgfjHAE7Ac0l4/8OlzVq+zMeVUaJNiApx2B/d6jO/DTEcirAq3uTYj2reVuvXL0C8gPRzgG
+SHNxSM/yrwzo845pMOqRECwRTsMxPErMOEwU6H2BebFQWpVz87pkO9RHwH33vcvHuqHYl3+tT6r
Bq9dQX0DOOK1XWrNYI2zK4i9gPwHuA/D7a/8nA73cIAjEB+SXD7oz24M9dXnXuS6DpY6LGBIltsG
U/fUOPDPQU4tZFCrTAcJ36fUvpXtEAzZ8vQL0B8McQz4B0QXD/8kW0Mp++7xn8dyA2WuV90hBgdx
VTasZcVXXCd9kp366q7Z/fjWaN8ydDrwA/ojUB9QXDzk01Xknd8hT6AiAoqYIZnuPS2eQGgOatsp
5FlCefOwnnXH0emoH4xwBO4HNJeP/DoLvOi80XYIxWgUdnBMQGcDcIf5FaDFQ03UThYcWOzTV5Z+
AfrhCMdAP6S5eOjn62/f1tnZE2gFgyhb/2/rrhlod31lTF8a824p1HeOTof+cIgjsD8kunjwl+va
O6vTpg+1gW4Hkhxt8qOHezy9IlAbQ5BAUBoJCdSDpKoNP6fDvk9+BOT7BJcPt1f1ftkzx9w1yI2G
qDvY7FD1BJKeDRY7u+Iqhf4lOgO3PDjzBhm0y+9M/QLwh2Mcg/4h1cVPgfu1hJYG4eq8e712xTSm
cwJZF//GO983sKIUcmx3QZu3Zt0Ppk6fAu+MccQUeIfq4qfAbZGfudId4Ecq0jAkTYKqr5NhGB5U
PehNBjF4iNnqUDUzkABbhk6HfkB/BOwDiouHHGq9Cweqn7N2Z1Ofx6AXfb1735FoW+A8EPx9shUk
VUKK9Sbddph384Op06F/Z4wj4H+H6uKnwM0qz1flOeFHV33iJFj3uso3btoB/JBViyE7562v763Q
3zJ0OvQD+iNgH1BcPOQP0JGwOHPVBFj1sJGDdacJ9J4DF5x4UAxNoWpCaHjbA+Mt6DuWTof9YIQj
gD+guXjofzQo3T79c4h7WO8U98l2mgarHquHYVmYERwu6ZBsqR5kVO9YOh36gxGOgP6A5uKhv5Wx
fFmdt1YKVj1hkD4LaVcadLPq3bR7YRv9qs+iJ/QV+WGR5I6l06E/GOEI6A9oLh76Gw9wz86aW42v
VLDYoaXJDx1uD3kOWTpg+OkI2h5Bo4RhwO6Vo9OBHw5wBO5DkouH/VauvZdzow6mPNREQpgWku4O
iqLpFez/AlIsX0tiYSt4u8tvGTod9AH9EZgPKC4e8nvv2Y1Azu+e+3n2d0itgewbaIKA+u5Gw/JI
Al0xQJ3XoLvRe81OdiydDvvBCEcAf0Bz8dDfSug07p21UyF4cDkjkGyDMbQrAwf9YHtnVxr0xhDQ
f1zFCJogDGrlXjk6HfjhAEfgPiS5fNihjMI5az4GVMUiDbqUqdDCCIpeD5Q6cN9oIAcg3U5A8wNQ
+HfCZpuPcbth6BdA36c/BvN9iouHHM4sAG/97qmfR8RDP4M+KAs1kn3GxTBUA9Y7JFpDAtYPbe/t
vr5l6HTIB/RHQD6guHjI7+Pn4NwVM+rGOIM8eUa3OvpAukPpBGRZa1R/TcIZeOd3LJ0O+8EIRwB/
QHPx0H9tYzhk5sxdrdieiB9G46E8Ehw60KSUgA//cF9/5eh04IcDHIH7kOTyYV/nm9qZ4rwRWfUK
mtswDdoWss3RIYeSnuk6tL/ZHjNxkHj39QdXvwD/O4McMwXeIbv4aQCZzZBu+1ysXs4couMqFMXD
WSLgo3knNwNkP+TgQWU8zBR9W0j7dsN/w9Xp0+C9QY6YBu+RXf406CfBWV050LEYHDnQFIGoUC8N
fvvB7g+dDUFIEB36YmxaWg4ysh42DP0C+Pv0x+C+T3H5kBdXH5arOlvL57Oad+SKCiiPRjqgvimS
HwBPwbMLpj5k5MPJcoddMR7esPUL8L83yjGT4D26y58KZRh61eqshVZQRgvnT0D7SkB50whpMA2g
TxJEbKHnKYYeGoftDR9eWfqFKTAc4Rj4hzQXD/3nMD+7Bgh4Q+3c9iiKviB+L3DTF8xDCq7YNrYe
1stv2Tkd9AH9EZAPKC4e8K+rDET+OZ070NEMtDj1xxkjB4gzsPT6EqztQh8EbbYMnQ75gP4IyAcU
/wWQ5y5Y+GdOv4YeSBCwAe0NxPhr88LBQocrHG8zL4cFVl9XO5Z+BfiDMY4C/4Dq4ifA0/a82/Ol
5PTnD0CiDTQ60jAcKndwthi7QhRDUaWAqN02beOtdbdh53Tc98mPgHyf4P9DtPePLd674/5Q6Kef
SPMTDn2GOCscG/fadxxCbnurml5BKBaybikE4iFiNyyk2aU9/Yyj91ua/aDcu7/t7f2/wOzfn/H8
/dRsa1WsRpvztiFecHDy97tXd+dDDy6+pjG8H2vZrp3Zy+8f4TBuDAntEBH7fpR3P9BeEsSuD8kO
gn269Sovfv+oMKh/hdgq7MkAZ18xBeZ3Df6v/hLUSmkYjo/r/Tbb0lgJ/bTczYngUEDNe3v+u06f
x+Xmktp3RoOzSshrL1vy/XD0uzhsnVh+f2iv7z/IMrqLof1qDrdF0ccPyfZ7PbtQoAc90eEAK8jr
J9BxCwp14frz6r6vIoKv/x+v0WvuVQ6dNoVMTNenWYnNFHt+MW47zgpi2qETpwbHfnuHaenUlkjS
RjUduBXPyHiaGmWo61YR8cDzjawJs/QaakjYPQmjShkxO/XUz14oXEOP8ENTpdMiSV0jpBk2eCQK
s3aJHCEvf5RVNOlyxIywTFao7krDDjnzrJLGmm4kYVYpE7ujteExzQhwWI49hWuf3SBc210+DnFw
54hg6diB1amdYlAnuBasmNKgzCzN8168oGE3bkvIug7TOjLaUKsbQ2uyZR75neHRpvhClSwz8kon
jZVXSL/lgVy1dleMWhkVlq/GrZVgahuiQ9xoXftP7rPIbCL1IRTtyK15YiRR+LWSaE2DFhmkopUF
oZnAgMmhWJ4XaZbI/cQsw/heeMQsOhSPqrxQlnYceIYbRtjIatHOArv+EhTKF1VmmqUktSk1pTGw
sP1R5OsBAMOJkXaFq00pS4IxDzMnW1YFycysC+8yO0oX0qP+GCfeU0jw2BdFbfqy+NPthGo4tf6H
ZEKbdoF8Lpt47rhyVoStuBEyJobMZTXxPOc2zrhnKVSJx37n50adupqB2yqykEL+8gocGqXWMSuD
hGELyoOUSSU1f5l7wX2Bc2YIv1pkDl3zTDBLLyg12lR3LDfgD77L4ekr3V9poWSjlinCJJH3qNSl
atQySSet6CqLeJSaWsNq0w2DuzBhn/I2jU1aJ46hkO6uxOQmFDGFWaN2RiEU3/A9lBhvj6DfWzrP
cdJmnuMW25X0/e2/Juu4j4znm1Ppf3y8//bHofW9wPh+gv1ADN2vc2iN+29k1E8v/h0BBu10fibA
3pzgfiDDNqQ7GcahaQeHdot9qcfrmbY7GSb688s1KAB/Lf4D8fZGiMG5qJBcBtX/r0dd/xBiYJtu
j9sAhXX3GPZQcNbxewKsrzLfF2DQBhjsYArZqUwH9waYwW8FGPjGKxVFJJl1alVn81zzEX2AD+Lq
Qeaui0ZpGowkY3b0pWhQZhLHK8InOME34zNhV9Ie5SygyMzTLJooXI2NuJO+URCYyMz/0rXONMnw
jZ6ojpHB0SV5osxykKiG3+DPEalnTt1Ss/Di1lRYc+9idlPm5YPS1TeS+I4VJ74lq3CSOPET0os/
1aYzOypNN/HGakxCww/4TaD2kip2jczLhdnwcibrYspkMnYq1bcSluimHZBRmMeZiVLnXqMKyOQi
ckFke3dw0NFSuvkfWdy6ZqsJSzidZ4hI/aQV1Q2ytZc4gq+WDb3u8vAxjNgy0cRdUNFppKdjaLI5
qqJsrJH0SZXJE3bTFTTvV40oTFyziqJrVIjPTpQvJW4nVa6P3Y6bDsrHrhctEhFqJmPJV+aSxkgS
5hqliHSTymDdCByP4lQ1UjfWDdGCFCxxN/F9jRkIVV+6LJvUeZoYSprMQopb0yW6Ok1lOAkaWpla
rdwxPwhmwo9uZBmMatsfK4F3X0pPMzVFwYZj689ulX5VgyIwgHptp+0fkebXRp1Q3XB0FhkktX2j
9Nko1JV0VLMwMWKSFoaGI98gxP0SBOqtztopEsE0RdFDrjXxjBWCmCmQmZFsvmg+fuiaqpnWScEM
uyGf0ygMxjjz/qg0fxHa4iXw4Ipe146BWPdCCxmaqLVvlAr9VScEG4rjfnGkuHECD55/Ike6y1JD
BfnFC1YZhE0gNe9RdTEIWKpbKFOv1YhWRqC1Rb5om6olz1nI6nbqhUmLLKcWnf/lv0DOQdXxz+Tc
5ozrAwm3IdpJOLCxBQZLC/xl/aGOvbdsJ+EgSwqOEIEDJbTN2YB9kdtOwoEHHsqd4ftwsBD0KUYg
m3YSDurkCXS+4pBbDeeL9GcD/x0pRw+kHJRggfTlGKJ5oCz2+bpvpVwRtcJ124JPW52kdWhIbOda
YXpJ2SxDgsJ2EoVZbdhBlJllljlGE9bIymqimyFFjoFTWP+hyOS0KhP/kx8mysKVRXWXxUr+DFpN
OBIZInM3pNUEO9yZIJmoC663CNSHOphWnayNsms6S2m6CQ7DwDec1qFPVRvlo5TReunaLLnx7Fid
Mq1ZV2XZGkkT6qajyGkMWpIR1DZM5iz53MSguYCiiUDW4tRSfLGMKuJbOdMnmJceqAjlPatSZAaJ
e512WmSoeZ2YnuI6RmGjLzGtpoXt8rmXyMisqoo8oiLJx52Q7tL1StVicVNN7RS0ExGwzkjrGtYp
CVyrgLZVsaHbIrLCVK/mKRS8TvKGFJMytYtxlcrsNvH0AAR3VZoi1CsQTnU4KtRs7omqQ4vC6R5z
JY2NWi2+0ST+2ubYKmQVGx6C+7J5vaZx+UUjxUILNcVQpQL6TOo+pFrnW6C3PIVhhwwBupOBfcW1
eFMvWMW+KApLxi1ysCEb1TXULNIN4tetAVo/GyeJFxh54ttWW4BMy9OYmymXqRU3NZlSWynMNHa6
qSJRY8Yo1Sd1C1LQQeKxrvXE7LTiBQpA7oM2K/2ly+JKhGboplgu9CpC4aTpuB6PAse147Gr2Vk+
xXnss6VdxO1TUjeRMFMnVBTgSXTqxG46t100KJZzUKa/ElWWBsxh35SS34O7wjE6RXupaw6aqmtr
BpgctZnkgEiL6k8ibf3rjMkKRKmdGlFZrmguiaHpZWmooaPdRUrO5w1JdVNkHTbblOTTgKXuyInr
EOZMfHNxku+tDAPXgf5T8/SHnf/DrH0l2kk9sCXhMJzXBJKtBbqTeuIKTFaQbHAq6k4g7qQehQpB
SCaCjhAMqkb0vm/rTuoh6P7xI4u4zzj9O1Kvtz33bFOIbkLiEuQsQ0EidB3pbdc3tqla6WmFkBPP
YE2EtxUKi3tbiw2/dI26jDow8uzObGGTLh37G9UDZ9qFNbfebBXvaZi9aB1yAdmSm5NfoZVVX9v+
losqR0qXclXOZCjScULth0pE113Vqje0w9G4jbLrTGdmBXaR7qjKyKHFt7ZJ3IlLO1AvNLAnf86S
Brk9Q5bgvFoI7YJXGPYtPngwmQJad8KRnGltAhI1VAoLlZ1qhiF7iQof3YVNOU3jvJhg7PwF4ePY
LOHcQws6eBmSKvc26MOjUtblBFMwZYMQ1CAmusCUEFkwGVLqSYJT1WRx4Yx4YlMrZtlUqfNpran2
XHGazz+/o770YHhHcMA2zLbeiw0ZLYOHnCoob+I8kzMEdvUCs0YdcTfORolnmzgRZAryyJvkQaNN
1YRMgqg0cmzqcZEseSPhaC2m3UqNf7Whf8XoP/DWWxCDCQBHRsLZE2BewCLp5/vbCVDkhZ/VnEWz
wqnv7Vq3aozCWYz0dgLCVTdy4cZmi9MnKspiHlLYrbQ6nYW625jYDrrbSLl1UPsf+TqYmDq4cyD1
AxgTCIDqn+mb5eEjpUm0PBNTEszSQjITo9I1qdJmRqLKZUEL8E8UYtSp0p9oTv0lierYimXaGB3t
1Ouocv/DxKQ9THuPisHuCd2coS0YYAlZJ/sstbmKOseGnRf7aj2mvq0s9CwaIY0r1yL0sofQvg5g
a/gEO6r/KFV91NLGNTuie+MoqxoD2UkDdlPMjLhSSqtqQjJvsTOTcYe+ZqBZs8rOrjscdkbIFWbS
gDzqbaMu9QrNSUnGUvWza7W59Tmls0YBt0CXaJ3lNcqo5Q0eVXb7V1zKyuSKaMZ5HC9JDrp3luQz
iuMntyg0o+k3qdBXp1jJb3CdKeM4ztqbTFq8bb95fqqNkKuXVsOSymJENkZRNs1IF5lndaIDy0PW
ldVq/PHnMxFieQfrBDI9NjE+cNmBz78/9Ogt5jIS3PGjopxqdWnoWhTfYMdepFKIBRgo2cxPHd8I
Ul7dNXZz00jSLcC9I+98V94pZQM+uEIJLKkqzkJU2TqLWDtuQS+x2vKldmO49za1F4Hd2QtQ556T
1PfACdQKeL4aeLFIbelMSZ7sIjBdlwszbLR8Etsam9cauQu49ihat5q5OUM3SgYvm78C4TjzQi/v
KqGnJnZbfZQrqnu7eQldcaPaPJ7VsWqPSj1esFzeA4zlTVg0zTQvqPpYEdl+cu3bxmDlnSwidYKC
Tn3s8tIM8sy9FX6SGnWLlBFMns7KHUvX4tCkReRPEkQzU1UTx6Rxno5d0KZmifRnhHTBdSGS4Fqj
f7WlJq2mUZ1rLXTRuOvKcAYlFRbSS38Mi9szkZYFU7fNyVKvHctfBmpcLHUO3Bdp6F2rXm5GmuN8
ivyvrZKXU9jacsNVu3Yhs0q9kR64utr2BkJ9d5ymilUlGbdUTYpl7abZjNCYzUPUMEONE3UWZ4Fv
FSiqjJq08ULloE3rrpcvS0+YftG1cwXM7WUeJuMwKvE0yO2VrKrPPIn5fIORHrqZmboYdOE6L8YY
oyfqCnXupGFoNDWlS7+IZzhSbpykkCOmhGwJu+pMpMz7xAq+iIoIL1018D7ZSuV9Qj64cEGvvMFZ
nE4UJVUfSslskMxcmnpDxqqmO0uawD2CWtre1ArMFo20DfiH26XGfEYMh6SfhO75sxhnaFImxZ9e
4chl3qjSakWZmyUjpghoM28Zr03cwi7vK0404hXR4EdCf0n6l7xFeGrX7k3QMXss1AL8ILEKYpY3
934t5VyhqnfbINcZ+xUB3bdEniH1LJxVLu7uYumhO1tPDM/zvVnalqsmS9u7MlKau6qIvoggWHRl
gaed2uB7glLl1qsJ6BvwDhP0KLsGHrIai9u2lYae5GJOw25WOoLdbl6ok3kzwUNwhfSfgVnCtxcC
8JSZRVXz0eYzcN7UDCRUM4m0uFtuvgw+Ls+iXJKRiDw+jhiqzMTJnU9Z/xJGHZ/BIgFXUf+2TUGY
ZthtrkmmTzYfESRdx6zVeY6j2oRmvO5E0wLnIZAumzgBQSYIGOV+84J8CiZf292g/hsuR+U05IVt
4OSa5Vi/27wUGjzQlrTPm3dRxrsbuD2rAcVx3uZVYlSeGz5sXprKfuIdk+MWhLaRl0VjG4qPVAMC
CaMsjKJ516TJnQjrwqCNKB4cyUawwXZLJZFzv8Tii+pBACCq8/oBx5Wlxs4XMPHY1KXgnimpXxix
npejAqxYA4lcAWdbUIJhqsUm2BHJE08r09Nfai/wPhctTGJU5SYJ6ReVgmeNxxGbqcT1jDIlzEq1
5jmMS3GXcSNk2p88wtUdOGLssv1S6sWC6OWEuW421X0wuaVTTVswAw1bUMsvRQhOH3/WwLoYKTkx
aFmHMxrSdJTXBR15EV2WmS0gWAFOroCE6shhXW22PIsNkdbtJIyCbuzUqDEqP1BnKPG+aSDaxiKp
CUiuklthDXIi07huqpMuVkLTxdKKssb+BFGCPwtcumMCwnca+dKQWclvYqVwLcWujRxBLAUlPjGV
VvvsF3prgOhK73RXfvJQ/Wg3ij6qHcHNhrr2XKixtEKI0Yxs7lyHYEFvn2ZIOmXWyczo2wbMkoBA
7MX/SsuyuEOFbvkp+OA38qkLOX5sYS5n+R8cKckn2KluItzVC+EJaaq8eWB67U1KumggV33ShfAp
qO76KMNNMq/r5k+Sk25MvPym1GrHLGsQEuBcsUgnhJkndWQSv5u6nKdTFYNXEgZ4csLuQXccsvSc
XIykxPEkkLmBmlqMkPCUeZqarppnpnDVaAH43XHHq8GAZ3cs6RojQDYbpW2gmNxlUxrGmaGo3CxB
FZ5IW0qDcFsHRQO34y7iqdV4TmwormzMTFH/QorMQF8tR4nvR2Yty3jhV9iHbxXussHqonB5vSTO
CKuyu1HLaiFjX/naddNWRMSqNbedci8MpthLbrqSyzEYZOGEpdIbE8Wdd3U7doPqK7iWQV1p7EeE
A9MJwL0dOK1FShcZMB2VL07pcMtt4okoK2a11OnuePopo746t3PPGbOkSeDntc5ABYeNteoWvMmC
mds2/Uaghrco4vpchN215/umY7v1LEgjOk94BBq4Aztrm8QC/CqgB0TKuCloNtcdQuddXjETOdKP
nxGPAwvViT/FZXKdhlp8g8TarXE1t238R98sdBbQbO35sWKm0CN6phTiVi0xm9O2y0ZSj+jICf16
WjLc3OukUxeSEdiOeZEanRawCSqa7C4r7ciopE5Wcc6TJ4+5X6qgpnOcZ9ysSQLRwjBSTOh3gGek
dLJ5ac8zPUsmPA+pAaHOYAaukZu0GrHEcyDKFbeGkkdTGeh3qh/FE0VYSZLEs1QkrVGwmFvM932D
MzubbZhXCif/lJTiOnYSZY5SzzNoGyOzKD10LaJg0jmROnbFY1WlGYiBypvhooHdnxN3Sj3/KXVb
5boIcoPAnbVKVtwS382NnIAzvXEbbgm/tMcx6KhpWeGpwOkthD6zaZOP81xJZnGVVNOqWWdUxtd1
zGurs7NvScexUTuwgfs0MaMunal+qow5xGmnYYzxHDY1OSIAninU3ANTVaaGGzBm5TmIwtJuvmpV
gk23hVuAXsKRFSixMtN8mE39GIVtS3DtqOkEZtAMl5hCCNTHYN86xQjbEuKJAR01TgF7jyPEuA71
ZSTTkW0nyjKsitDqMhpYZc5GME00qwDvpa+vQ+J1d24x0jzGZloh+CTziRGSls/LpNQM1+P+xANf
hVHpPphaVfhY1lappHzkJFm6qGtw9bn4MYOYIXcyI2rK+Kvd1cm48MSjVtqZ4XW2VdYQMgR2sAFy
IxuDp9X/XLboW0Yd3bBb5t9nZQTMtXhVVQpEaNQoGatKEZuuUtWGX1TJIvTgd0IKS7coA9iaCv9G
zxnophBFmCpuE1ibt2VZNUvYWeARV3wBUUblpqJB81BG0SxQxKhKa/2aS7deJDo498NWt69BTdUs
pgXRH6pr3ym1X60xy2fge7jmWdKYULsdmFkk9QVkBtCFyMtyhCpt3oAZt/nEAxffgmthCwFhHIz8
0EsymHHw3WRDVSaLrBLEIBEDP7D06mVWOolVoiAxIa5dLyD64RieC2YSyTR4q9gv4BEPx3WdoLFH
oz8zMMgWleM5y81fmxfmVq5VI1aa1ImVzEgRURYQqjFSrSLzzVcgDjxvIL4L3kXxjRWaZ1WovVGo
j+e6omvbFwmhWyOtUtvyKnDWst5HmEsDnKUoDm955z2h1G/HCrpRwaT7RNI78CvrdwqF3Se2k3sU
ahTiNpwZStUm95vP/pe872qSFOfS/kW8gTACLheThswsb7r6RlHtkDBCgHD69d9D9vT0mJ3ZmPiu
dieigoA0FAky5zzmaPSXPin6KdwPyrUQSlskMyvvH9qKJ6HW3d31iKGueU7DqYyvh8XBh75vh2Ys
0442IqOhrzI0Gfe+oo57v1aiTaq6Fwk36xj3QFuOnQvWbaFkubFnfR7tonss8D8wbTygVGKRt2vX
HDwPl9P3pDuHUfVM2ByciQ6PoTcHqWerYmcXnDzoitgPnJLEG3CBDATUrp1tZGBOkQGammNn3LpP
KDNHBQekG+05xPibwCjQxr5l3ZIhsvPV2HY+m9ZssDmOA+XZceCpLg3BwpVIkE7WGoaJ09RrMgBE
yz2reHDHsN8bdwlPii9zPiGwG+fF5NdNW4dj85tjvq4c/W0xmYP7jClzpV8FGdYM7B0FSKvizr+v
1TjlATrRCXH5FJuKx02johTfKE8BL/r9MnQ3DjPFzhH+B8s26A6BLVPEDcdF0jKTIqyzsWjOzliD
3aSfWG8XJ6vuwdSVFGcT56m1BR5scW/P5U1kxE3fIx3RzhMivENJxptF4FJX4uHcDcEQ6dZnjVkg
9GcrLtflY1fzKumc8tWyvZgY203KUjxRidSrd48uYrSJUS9B0V2BLhh99o33HpjgMIfTsyX5mEzm
rbGpSakUTVI8ccVEPOmy3cvFQgYYFmilw5qAwTiUnr5HcPLKtxmm9ub92u4G2+lS1R0cUh6L+uj0
/K6SlO01OEvbGQrwB0UTs7mVGCuKs+WtxzkY0qGbcnuw39vxAXE+y0B7DjH4mQW8QUCOpcucxAdd
OXleta8nixxqij7VEXES9sYih+NXzwrGHaQp70tlFEjL8NVpqT5KFS8MEXpY1PQIqC1ZpzotgSnl
wTZcXjeNn9Ke0wMpo6+Dwe8sx2HfufRIQm1nqCR1T8USxbqvEqclIHilChNQabt5ChuIdywrVaVz
KKn1YLl82LXdFGRLW39aohFB/AbvNOA3qvDFdiIrYzQUcTcsUUpXE8V+X4DCFVUPLoInYkI61Dbk
G8OtVjOTqbEwb1sEgYCuuvfqzS1Vc6fspkuKbml2G4IsldFfMHDcYhjiscKK8behVfixnIPu4Dbt
t9lfIH4qfWdHlsh/Kah7E3X+sRU6AgJKSS5r7iG/4u4zjdSHfhQ16CikwF7EmoRHc3l2uuEEdju4
r4It+pL9RyFb9YpHcrFq9tJ3k4hF373TUZdxTTuzH2ZfJHSqWSJ4Zcfwez8gaa9OKMG/xGHtAjAL
XH5j1VGqhdPf6KoOdtAOvUwYfqBuDE/lOoWZUpi+QqYgeyJun7Ce8YOurWhv7IfI3IxKtPshUOpe
CCCG/QL+pQLXBJoTSTl19hMBd9ey5jzVykGy9GwTbZ/t2VUpmvCAXKjDTXT6k9fp/qR6r0596L4S
YtnTMfL1RwngKJ7DIW+dhe8w7mH88u1btybBHQdALS16F5bHyVvtd2XPXWKKwDuVkFAdSlt+7BBL
7aspvLcNvRjmiKTCUpH7kHAS11Pk76p50ln9NANUPliinFKg1N1t24nHwKtSy7DwjKc2JaUPPInB
HpWFFSDlsm3SYDT05FXo/cdgqbodmQKdXueNwnKeoVFwjwgUzm0FqVs14Oprr7wP6cye21LuoB16
gXZmTmXhzLG9jh2A6r5NjChlSubqnlgRxq2laHOokXyiTCKcuU6GgbFkRJuO3aK7ndrhprKaTXCH
96sVMa2wGUNa1B2gh3ASJlkIGdNx1tUSW62Z00Itbk7GFvNmE7Q7Fpjn0A9VvkHXJrnuDkSoOh6Y
GwutPoZjzeLFfmplBMnE7DUYhUKSQ5zm5Fwhp1SBBwr0U2jqTyUAitwgBpTxhIV48+uxdKZ44YIf
qVBtriCJyPttcz28bjxiRB3/5dtM0d9+eg6iYbfO/DF05J5Az9ZN9C2oujEZvNqhGbW8XbNKcM1d
Ex367QNApnID7hizyRr3UV+nGpKJ/LqZypXs1i8cObhrJwuCtTOrR3GsrQah1+2owNaMYrqXTJ2r
qAxz2bggPFXzvjYLpGPuEG60o5Ub53ZoohGZphVmQdWDsaV83hVFaR5Y18g4YKbZkbm4D/b9wJpH
EUzPPcqlQQojZI6q2E2+FFG89L1zWolJ3b2K5uBx7EGrRFP4ai9N+xSxtX0ygYplscRimo9WS6t8
dsMVikTRpX5gDWnVqriIaoJbU+fM5vah0JbCgxuBZKzyaDxmAdHWjRNbi9XkIaQiAFe9xwUDl1JV
HrXmCx52gCHb8o/eLMM4dEqdCrV+cGYd3czcuPs6ogqJYlIKg9kYa0cgA1y9dGrB1fIayMoIzeet
Xw6XsG3lqRvlPkJLTi1bRviUAEC0cJLYQ+aEpvpAm6Y/MQmwgYlBpgP4snNVyxuXtNaLisJ5FyBG
ONa6mO4jKzIb/aA/LxXfB0bvJ6O9xyDg7R5dQB4Y5/KllewkZWm9jwzonReS6WZpeH2DKRqJUjRl
CsH4e6GA8YwiaYPFe5sKfk+ZCL42fE4n3ScOxpjbmrnTWRZlF/f2egCFTD810g2Revl4rjaA9Hrk
D9ECQmcaAfIioQ7Sthiqo2PNbho0njmMLDJ7IzF0rG7tYm7RA6A5A4HAXO7tbtkD4hjyQQ5QjfGR
3hRgyYEHtiS16Gidg94q0nWIvBTJ/je3Gw5IKOmRdi4UFIG8rchEngC25QUABcQo0XrykcGtbssf
e83GbDsKOtBxY6ODGw2ON14aYx16b9SZt8onjhwhKUdkwUXfiKQMp3bv2TqhbC3TEZH5/VJc1tIP
LmXfYh6y6Oc+HNaj/1EuWt9Ab0GWxYL81XZOylW4MRDJHOdysXa9moLL3DeXsJTiTGpIBgJ7OYGd
bI8YMy9Qp433TkPfKw8hMRS/aQvE9660BytxOCYpsoRxR8eHccBkPBR2mC6h+TJ0zXTwmFfGFsDV
GLyV3FEbBG7f813ZFzwOFjFc3LCa03IekSVAMDFDuXCAquSNc40Qfe7JzRWWgut9D9qIPhD7vXM9
tZNtiylMhx+oqlTKFXfzWhgIT5XajY6DNrb0YD0L8yLWTh6cdX7E01qPVEbIgarJ7KQzenEQrnMc
BaOzrwrb7AgaGIaIOqFllJgK6PDQ4vPc7V8jHdTJBBqpW+3xNNX6DJjTPy/kLRibW+kP/T03kEdI
WuiL1Qxx42FK6+dh2fvr2xrNkNxG9rmodObj9uarkB9qE86nidJT6ZT0Rq7zayGt9g4ilXPAR/TA
GRJgewFlU630NlK1lVRQSVemGG4NoO0iAGPjzaPYmbbjJy3GB0MrIOn+l85dMuk7ZTpDmpO6pbdm
gyu3TF0DmbRCxMdNNs5usEf1wCJdZv3Znld+MpYvIIpe2sN02NTf+6ZdxgvvJiepCyBplrnMXejv
3bV3U1spnl2Rg6FpaMo0NN9RIQ99MMvjVEFbI8KOHNYKtwNKqhvRhMFb/7xiUPaZvl2dqc/XqXos
FkfclKtyTpUmKe08O1vWyI8rrtoLs5LNAJnDBk0Plid2fEXiyQHozeNoQ0yO9B9QsXrFaI8o3C53
xi3lR22OqxA5lMPihlrgmhEkDTS2e2bfigKRUADm6Y4PGA7dHsLssrdwUqe4m32AAUtvLqHHyAE6
z2pHkIRkBViJhBrcPwS29MTbcDyNbfQ8L1G375yeJaSX7nPgrdAfSXxJaT/lbIwmMCqlc1pY+XVy
a7pTdWnlcnwQ0IB+mFb7w6gxwwbSyD0neMRe7ZG96g0/FiOHWhL8/NqAGiMldfdtMKlkhq7yhi7g
gBUCv1J7Z1Oo4Bgt7YtHSn72B6dLVulEWa0YZDXNUKARWtV9iFOkIlwMZJEl29t8P5oimZbgIJD/
nwbNu9iPVnpqETMyDeComhy9R4bbXXzLHvOFAzX1W3IRnL5AgTseMFa9gKqwAJ633bBbttCC9CB8
nXAAvuSg9TmhapJonb140bPIMDtYGqRJBeCEEShwt+RUOCZXXjXtPbGeCcKNs7tthIMRuS/GE5sR
ESo7hBMBtFQuKMhmJcjT3NR6z0oL8vXuBCS1ORWuJMkwW99qBt/CMDL15HrhdGtV1d4P32x/9SHt
6umTAeiv5+pN2JO+BDXpz/7IDsFMbKSIJctxRwxwOvGkV+XfdJ0BnxfqKmUAzk5N7TUnXtRhIvsC
ElLSydNiOUgQm+VilQj5OIqypbVPxyV1CvGVll29G7nv5dSuw2OkX5qiBXNASpbQoBqamGJiB9zq
YLevC5OLSqmMAbKI6YABAxe45JA7100cDWS3TAVAv6BcPWhki+lYAhfq5471BzUOXcomf4lbaCli
X2B+MQ4rHMyIar7hfkh2ZQ0ifpL62XHFfJCQ3K5gtEEx1dKdL4WITYQhuRqC277rh1u9ba7DDswa
b9ChVIdguQVpiVi906G8CTaa2lvIcPGXW6fw+SEsMcKXEqKedSXVLd/2AmF9rVok3VLP9DDXBNxo
NKVTDxdJzOSFttNw9sp6HyKMPfV08TNlqvrIywaZAudgWQNkoJH7LKGRvdGebWeWx0rM3AW9zHop
D3NjX6pF59Egm1M0V/zY2TVUgkyZDPpPCjC2GfZ1a9554BbIkJvocSTiInVvvzHXyJTPFFYVQ+7G
AYl/04wKGpRqSQbRyb0HLWWu7PrjTByeVnN0UtKXG2sevESyjhHv5yjfUTz1mpzEvKynwh+dlJfB
GEPk83nlXr9fWTtnFndOHLzR22IXqaGaxj1C0huiCnbxlrJAODxlHgCUfEKoR4KWfKrmbmdEA/YA
QagMgf41o9WD23SA7OwnVImKm26InkoZ7SMO0w1i1/NSA0+YGicnpO9uO7u9BUSfVZWj3pcJ/pVi
/Oy3sj2waFifFOBpQAtPQrniMGuAS9f2cG0ZzFZ7DyFHpnTdpk7TsGNdUPTzQqDFD9Wz10PMGQLO
2EPk199LZKYrNIax7a6QLQIqAw/1ceKaJATzBhwlsj8XJXkCAW6ntQSfMyF3gyUJ/6MG3ZmMYniY
qsY7di2QinIxVTz17fIiI/+rNRi8VNf2HnGm82xGRK3SOGZ/HYTdFqySCBHTwe7zeYYs5dL0g71f
p65NVwlmsy8daz/CvwW1fPDC21Y/SZg0LxBmv1TdPQX//0grXzxFPQFCLQXZ8zKCTCCy+9yblbIB
C2D3euxC1vR9z6xRn18PYUGCzEqICHOdxpQgyui4FW41STXWXX7dSDm/kr6q0wUSDC8SKh8DBebe
ru0fuxVo7eO8XgA2t/l142+ZWrSlXdc9exSYPVoNABxdHr6Y0JV56ANMBlwSsCr+vi8FFXHRu6UP
iUJ9ZII1uZzJL5soFEEV0+5EdGcfB3f8Uummy0qz4gTzamSurU7m1z1StRRjOH0tA5/X8QTQLP++
u2y7onBwoQFGIz74TQpeWeUEk1Zuts318OfGD7jIugpcrfCrNr+e4HrC76f69bXei1ITFO2hQQJm
krqqWeYv88v1Y9X1tesJKrvFJV0v4Q8nrBTEWRAzvnTASPOWzngQVsm7/Pvx9mLBLQOsuYd2ZnKH
JKylTIYJST64uza/7v08ZNxCoFpoxEr4xM/Xr7f/D6/9PPz5ORc0TxX/PHNd+DWwAzkitMcD5D+f
4vXYshSehBiKHI3fBnEpvJx5vZfXM6duov0Ggoyo2kOKGwE6fLx+AN6tyBnUcQkWNZwi0vxy3sBI
tI7rv2DtJMEM453rHuHhkNml/vzzpevr4fax694QhcN+Ddrjz9NdX/9+znYB8Ocp6OcaB4MwEDyd
lwP9Ze96eH1jFMjA62r0oG5/jEB+HrXiQHAnCo26hW5Vd82QIy6KncKtj9fHzK/N7edjhTFj2jrV
tSctYuzy62ba9jy6VmBJBM+sYl7yTskldwDPA9TD4c/N9bWGG2SGFlDzSjMV67qBn2X7IUWJTnLd
rEFfZEXVL5CLhPIZfjdInaAXqH0QyNC59PGma+Jw7lX9LqBKxasA3BfZaxY2wd6NfCi2wicrHPsY
dPO+hNsEUzTdNV33pRH8mUj54FaAYOclW0Hlx4DOrdgUBLID2HGWwDmFPlJ8UpFkRYYXgzp8roVz
CxdMuHPW6ksYId8BEf5MW/zDRm/MIvq0JdvXcHWPkxy8RDJe7AfXvXhobhDgQ6hXdFAf+bC+dP6t
dsriXHgFrD8b2CzYmVWU5wEuMJ7jYB0+AYsDVw5iNIYArFIMTwYnhCYjHga9ZpDrxw1E3EA3dcbr
uoGopaJHRt0L87w+dsfLsnHDo4a2nZa3dhCdvHVgCdC6SXfgSMc19Yfx1av7OyBm+5E9E7sgKV/D
z8p/1RSeo1ZHx6GoPmO0TkEC4vcUYl9aIfRa3frZGLD3XoPHDWI2XKMwLpT/7MzBu2XvbVhAkyXQ
n0MNnmWNAit2sLBtzIbKJM0KBoc7SBYwjQuYtrg/ykSMlRdbzM5GYECXgomPnehqpB41iYmzHFuI
LUowN1OD3JKxOxGCTyxWhPLSY3EAV1cSpW7tjQnYHAAyWExzNwNA9TR8ntCjGKRuREPqED7WNYVR
CHduQCaWM2c6WsVYbrwC3ylegz+PyFtL906ENMttEOKrnu2Gid0LfSPb1c3apkq8aFRxiLgm1W4y
Iaeth7BMEX6BCKQgB12o+iG2iZeuG8FYAZV0HHGJevdx1U6UMKrhiDDVAyCqC377EKtVQFEskFcF
Anevh6209I0TKypf0Du/EZ1qA5y0HEBwI8A/egUaFyHOgRkPHIbL92YSXUZH+xMSiAFd1iF9irZd
pogPW1htIUncMa1eV+1KYNLik1BwREATnUIhyTLjw0LlNuRhDfwvjDL4K3JVWTLpNe7x2NtOxpxm
BYnSsH2/eAcPIq/EhnJnZ1tdtdNcL89OPTq7xbLWDFGys5dcwjvTtdOhLBZ4Urn2npZVQZVky5OJ
ONQATeM/GUmGe7DqO7OlDdeXiiqCr2UmD7ZcLcxCfpQNnXlzmONfGqODI8xsTVJ6gAtM4QTHwl+C
J2vkHRh0Zu/AK0LQ6bOnBeriY4QkMW47iQ7qigDggU8g9/GclOEXDJ6S9x6V5pFzlbZ92ULpwxDx
2Gg2ETR+0LVAr+SCRgMyMUxPy7KWN5MqnzFRTE/XjV7yZRnsx7I9C4YzlZ37pYMFCTkWm58Crwfa
bxeYCs3XWogxd8Qs7oRrhfHcwBXEHIxVdXQIArN1E0s8FDzIueeeWxCzIXzPp8744Aj0aMVN8OBq
N3hYiNittZnu7NF5hNfmM7ebCG+twKpXV95ST/dI1Ml8DEnlYtToIbZpyZKSpldZE/X71hvcG4LM
bmqlPkH4/Y54p4I5WQPBhNAC4aI3n4PypVFliOh/7jM2LGgF8xOEHjD9TfMcw22F0EkhLKztSweP
18V3Vu8iHcgVF+gadtRaKXpy6SdAsWvA/kECyzA5e8S776YJ7BItlgxw1RC31qu7TPTi6vC8QHd1
MKYTKQyXS4rSrCrthd7U6g3PoA//utbOI5QV/FEDnudMN890Pq1miB59TjGuVK8NWeczi1Z1KS3y
cFXddD1QSdHaeWH6w0Tx7/9eWUz+VAYA9eH9AK7CwCEoH/RHq4WBhTESgasOFQmrwzyB9NYNs2Jo
Bp9DiBYfl2bo096sO38TdyxUi//hEpw/uT1QlBoDqk18ApuU7f5Bzh4xrscSgv5DY0HuxEbnNigw
AlgzFykmsrfaQXwOQYDaRe3Eb7yoSCKnIYml2ikZOreBMq7gp01sak+kuZ3C4kmDXD4iXbVvNhXo
FY36+xvnbILr3ynecdWBbcM9AR0+6vP8QZANN0Ptlu2CGxdpmtU+CY/FxG6IayB7b2tv709hmy4T
OU505XukTdWbcQ/Eqz6JeT2zwYvel0yRkH+iDoxtAHMA/vhfIVDxPYxfCIGBxtwNrS/iRgiT/w/X
/ydzA64/2lYCgU0RP+MqOP+NiWAdSnhmCG0x1EmE7p7VpkIP+BF+D5JttY9QZcgEkqdpZ+rgw0QF
hgfvUupIZ63Tehm0/ec5/ORXZX8wNPwQbQhIV6o39Ly7clFqv6h2ToaG+3tdejeersfk+iN+qQty
9/12/8GM/4fD/43efPhI/rq4SNy3WM7xt4ava0kS1GPAa7+UFvH/A0v+Vu39+7K8mzX+h32LovAz
av9D8kK97/bTX02rzn88gvXb4MAjWLv9utbDD/sW2UrGBSgWDtAUp4XL9B/Yt7Yr+33XgD0pCgnO
SKnjwMH1e6+Ctlt/dF0ZHgIky/NjuITC/mp5iEtFl9soOhFYCAQAqXwADUVAPHYf0YlmKE+9HYR8
b+1WuwJ8W3fCLHY3a9S1GAQXPWRlYAQ9mMb8e0u6mNy5HR79TpMpLuce4YRfFskGcjk7MUZgMiCM
OhVT38ld0AqMLrKcfDCoU7+kpqbOlJkFZglTu4CnaY9wBbbzZolA6QVwtHdQqxHPzQbM52lDlgYp
fxDE2uOZAc8NN38fl24ANN5XVeyUJSy4o8rXxVNxXUTPXQsjgCX9C9L5b11HU6tA5t9KIChhpz4Q
Mz/IDgDoPIMBbICxx4OZct9BfIeSr8BChm+MNrgVEr51CJ8eZxU90VIcfEjKdjBzHngPMlJLyGSY
JeLSamLpDH7igqb2VPiRT5V6NK4RUN2xNnGbcU18Dj2yLYIy7UgVnaDIlqnHexHdA/oavMd/Qw8N
0aH+uof+V/3pXa5/7qHbt370UKyQGaAG628r7//ooR6qusFciW7xvXIbvvXDYInVWtBfUNgd9C1W
5djM6D96KDqvjSJ/AeJbLL2KNOaf9NA/187A4AAX6bYuDCb/P9XOgD6kHnyJ6agY+7be9Q4y6y4u
eStprgMHFRK0Rpsv4QJOWtX6t5Yr23s6FSwncLZ9QZfxPgyD8uC+CF2RTFrJG4L/IxNbT0iQFJ0v
U9Ty/VKL4MkbaXCOqvZA66qAxhOcowrcaT8xXYBbDgH8i0Ghrszw0BbguXsUaYj53CODjDwAxmUj
Um6q4rkCqfDUBn4a+ADTgUp/aPsOELa0xv2qYYkWnoEwH5L2Ri97jC6DGyYADZzobY4adds0kXOr
WBDc0CkQT25RVE/w9K1IPO3qQ7g4XaYQaYMLb4Kc0GB+lA4VWe/7a+6AFoIX1e2S2rHrVLijn4V9
8SWqbPGi/Kb7JJGTfA+O/m/PcLAB/l3/ue3rr+8/Vz/5WT1r+9qPDhRgRkLZOwjfg4Bcyyj8OsWF
/0HQ4m0LEKMeFiqc/KYDbQvTohweqqfZWMLsurDNjw6E5e42w3OAiuhuiIox9J90oD9Hfz4Moeg7
6D2otYy/309xrNLzzEs2HLnr9zSBX9p70g3ICfDIGtFuRiCxANcCqyIE4maEtGKyAIiiqNIoig/A
uqtPik0DiXtT9GsUh2vtPnlTW0Vo1lqDldHFc9A4imXUBv+TwcTBBLwiyNASqbi5nSVUKwPI6enf
0OaC6G/bXMLfR/0+okzPn8ft7Zs/mh2qGvkR4J3A/bUB/Ri3N2O8A8UJAmZUXb4Ozj/HbdT7QMjz
y3d+O25vkVWItAoG5y3W/mfGeHdrVr9LOrBYJ8R4WLlvqxKH+Or3za6ZkEkLe0Czg7nm4IaFX3ZQ
JS/Nt86Rxk6Ha5GYaa1c+rGzAMZcFtu5rUcz7KF2fO04YCCYzs7LaFIWmq8dXZ98NNHYUXjHg40G
6oJbyBO+tmH0dTIgsn0qoWWaPliV7yTe3KGkCCtrmnoh/MRpA2mPf6lIYIZXhzf+0mw1jtwyA01Z
wLylJku+Lb2q03pVq/Vs4QNsRn9fvjuQ/28PlEGEdPzvAo36a/Hfhhrb93402eA/25LN23xOIzTd
rUzBjya7le/CYs4YpNCe0frw1s8m62PxCOQJtutAI7F5yH+MlP9fTdZB4bHfN9ltnUk7RDnLbSFZ
JJq/b7KC1GjgTl0fyTQVbup0CD4/hJZd0K9TVN61mkRw+q+rZR8htwI4vUS91m+8gER25RCo2M4n
0dQtA4SrPN850jEqyjd7KeBE5BVZHuvRZ4n0HPtdeAuQVKA0KPbEnWEWqCPYL/7nf0NMG+HG/3VT
Q0gll/9maMSXfrSzrbBR6NJfR0Y86B/tDBXHXRdVkOxrrQx4uH62M/s/WI0MtUFgb3VQid5BE/zR
zrDqNMoroYTxZkeBXjf8JzMyWu4fGxqm4sgFDLfhGSiu+gdARjQzlEYctH4EIFQH3c4dy8zy4dCo
5wzWHJH57WbgR33NI28k0AnoC9zWf4PAgMYLWtWe8k0ZsA/gwB6n+gFC6Qezrg7ITldlGGGtb9My
zc9DPR0VRMZqB4dmzJh4sWTdwVwv7rTfptHKDsofd21BD7WBG1ZqHhuYEcnaQKcQPiKjzVBwDPJS
1MyxoI5S3xbdZKjiCN1Eh3Jg96g9AEUi6i6xb6v/wNbP9fLeEoy9/VShwFBtQVNowmg3FSorwr3T
z+3n1e8xQNMBGlK7h6coekChBPhqrDjkt6VB+RyB8pjsNvJuFzfMGn/e+1WQ9KLeYbHYo/HbLATZ
uyI9TQjYGaju91W7Q1m9hKFM1M7q7HcsSPI55CHunUfTqrFhGvMO43p2xxVijgdGv67Q9cZMo1yk
A6qr729QqiODlAlV45CuR+sjKrHd1T3c5B6EmLhvJ1/CrQJnW/Kv6KVotX/dS5P3dfy5/PevgTPW
7/7ZTSnSS98HXPS9u21ruf/ophTLvFMULsMCwFt32976MR2gc6PQI2rBuug5WOgdb/3opqhETdBP
MVf9kpb+k24a/LmCDTCmEIV90OtRIJJu2NFvYMfW+GNnjxE/irpXxaNVO/xcjPY83xsm50dwoO4L
YF4ojPkMWmNX1RGBvQXVR8JDCWEm0CKo5KCnny0YEaxXjVLL8WTo54LaTYqQ+rYsvPbMmgiaFpRG
8LFEEgQw0cTiLrLGFgraws5a6Qo7t73OZqkLiSk9hg742/syWgrAIe0M48qMoavbLfAYilhpAWCp
X0CiLXU7ZKuFkOhd8AEulmHkI5ChQjMn7yfVpNJ2XyElcNJOKucGldi+iKIcD7bVW4eKMRS3HWEy
calOiT2PqMQFzJ3ZBPQ8yr2u/sBSPdfhcx+JKhnGYYrhFVMYtyz9WCFF31XQ6+4hpIQJP5zD51bA
L9VyKCKjFbL02CANvSvqqDmUg0Rh3qBXFRCjQNQpqkCwG4Ex+aYH8Yk1xlx9Z5X9+u+IxRAC/U3X
41+b8f+Rd167cWTZtv2Vi/MeQrgdBrjnJX2SSU9KFF8CdArv3Y74+jN2VrFEqqqEq367R0B3owtS
iixxu7XWnGN+z/B7t/f42NsV6XxS95l6o6uLzVCPqu97z3eEC7r5yPRWdcBfe89UCEJP1ZJwA7kL
uXO/7z0ifCh/acn+0bP9lb13ZAV+qB54ISrWkjBp/eiOgly/33tMMpOmEIa2a2t5KV0cXR4aw2rZ
GFnyKCceZcz30EgIzUK2PQyL1m5uCqesl7pVtYuhAtxSTzHGvU4Du5ewpQrRGQtnNhApl0BPkcjl
1hep9+V9pY3rvLCBj05G+VTV9B+Zyxn1QkPSBipZn7QSeF2sTSfogkp93ciQaT3Ce+uuzyFtaQzc
NTda/xbXAsfoT9dmQYTwX8HR7xYnn3tbnCS7A2ai6+cwHvgjFPhtcQpSomnYq7QwQxHJP9QJ5E/Q
bQYYjufsmEPwfXEayIrg2EOnNHRhu7+yOFnUP77faN2oyluwGaiY7R9uBm90R+z9+Cvn3tWYQzXG
wrebHnZBurai5LOO4jFQQ38vzR+0EZsMD3z0C0pSGXjLjrf/sol4I+WVDQCLfv1C+PIh1vXXil23
6GKJ1TrM0rVZJ1vNwUs1V/EJQCBa6Vq5SLEcKul7knRYUMTeihtuHPdlbuavuuYJPHlaDn+kRVOU
TSgkvHRa5ik2NINqti+6g7RdjKeSMTDgk6Fy23UT+g+9L09Zz1d9jtrC80/CCSdvYZ8GHdgFL/CX
oBPPGhO7UR07vCjba5m5T3Qmn9xpeoC0sUZGfO1U5kk+WBu/MA51lZ3T2nwc4DBVk7cD4nEdIZJf
lBL55aQFy67KmwXK7/shsjcAS7ZBGCxEXd7PZgbuYjhYTbYJHXGf9+Eec+VBWMlOCYjhV0arou7B
hokNio5TSvpzMY28gbUSQHHTAkArJbY4CZAlMzbaWNw7Q7MBVrCXDEYo95Klmck7aXQ7mfRMf6pw
BWDjbhj5S8PJcuLF7akdluexPZ2MmoGTB0F7U6KvT8weupQ0sX6BMsn9dtX3/kWhi0M5Icx0uL79
QONNUK0CQ+xHMSIfEmO6mPoMY1SZTM0BZ6d6T9p49+rQq/F6JZjMNP7NoTKfuQxwYEj2aiQ0qOlQ
7WRiHwBoMjecX0xO2qRez6mMUDYcR0w8ZRg3/QaHEJv8Z4fQdfwc5WXxwoFzzGv46xA6fu7tELIJ
L+XJpZoBqoXLLfh2BjEWEb6uYI8MpgFMvuvq6gSdGRbjxD+ere/ba3AnuRtdj8CE4x/5S2MRwZf/
2KtweUdSlNJVpiNy7M68vyBRhxV0xmocSo1R+Asn7TBUhaZWxWhAgJUi9MbQQW+QgybKTjuronYK
g68F/qiFBpnghJSAilm5F5+BVexv8gFOTtsjZKIfvAmxIuzcLuwXZcjUYnJzjPFx2KERCS9c+8Gw
qmvel9nKmaGVmXSFuVPXNHHu3NZ/EY17Z1SjWHSmiycpTxFXibWdmJgn89JeGaGzykxbbYvsGe/d
uC5o9Z3nbh4sgFCPzEGoN8u4Rs4MjtcpvbPIG6alV40kKbi38yj1dRQ13f1vsNhp5v5ssS8zYjXK
vzK+/lrrx4+9rXULfrTFonUF9+QfDePvi11Xozz2gUNH5dize6vEFGQVCyk9XpvxnGO/ew2qRBHC
FOg/E+zKRf1rF64q9z6udgfEhcNFy4oVcF3VhfyuFJtlKkt7tIJdHlRCX+teiHN9zqvrqObWq9qX
qSKpo7YxzKRh/0XItF/Nti2XTlTOuwz81rKQEIjrqKtXadp5S3jRNO1Q3KxLxSym6nE3IyC8hYC4
DKEFtnHdpNZiHmPaM47/2Zcj+EJFQlZM5IpG4oJa52tswoRGg3VT+cgMe1oGC96jp51Gv1BvNno5
PTstesKqm0o6K9bKAcZcDuM3BOnlgjPmrNANmCkBluqlDocMrFJWPHJHv5jQO1YT99gyNozTqZY6
/iqrX8EQBcUR2y+ZGFsG4gM+0sQ8EcgQA1qVCOMuCjkkSz2JLg12ZSxMgE7x3Tz0l47onuoBS1dn
QptzJE/qwS3Znzo+toVRJfJM8ro4ZFrQnZUWbCWY4p/LIXE+J1M0nwBOGddcZneZld1ojrfRpWms
ZAB4Suvibz2rhB48dehSznCSxBR80+sB8g5ZI8NpWXXz2ulcawuSLdzkYK/DQ1JNlbwFk+/Lm6hx
zXLtJlli73VILCM4oz7MljHPmHhhublvb+2qdPe5pfNDbK00rmC2wTob0T5l17/BcYA09mfHwbZ5
Jdr27zef+tT308B1bW4xxe/lif3x6qO9wtsbJrPi+r6/+hj7s0Ep1XQ2KW0TbsXvz28Ys3R6HOJj
fnGu5KrK70NlyAiBQ0UwTzUMKsMfxplxXdeuMw3GLg1t09rG0tDP8hyKw5C5zbqDd96cdh7W2KY3
RpIL8lhBnMbgFBb4dFWlJj6qJmgRs/YM9JuAgXoc+NdzijWWFuwqrdx5HeHFX/ulWx5gD2snshsM
5Kcm4IeBiA0zkebtYPWA5thsPOJDMl2E+dCmzYAxR6u3TlL6MN702V2HXbuDZI/cJZ0QCoIQyLvb
rO3vIhx1eDE9I3NOChknqBo6RljxGmW+/FaH45WRo26ePfMrlnycfFPwUjTJsNQGk2/fsIHKI1ne
hg4sHkQyclVYdoedMq9Bx6fN2p1ieKojgs9C3s+hH8Rru3ObPf3jiGZLDjx7VatsJBhxOBWS3pBZ
DQLdDcqDEZf5vPsNthND+J9tp2WZ9flT/Pi3DXX83PcNdcy1RYB1rD7fi+CYR7DHBFel0gf80GxR
HT86kKYhqDffNzqZe6GBQ/7GrQwk+Nfq2X8gIqP+YbuT4EdQHzlgP9yuGjI8dtu0s33EsxWmc9gw
aW0dUowDlC2kpzR7rJkQfQFZR/oqoaULnj/Q6YuYMHiHb5gAk2UiQh5tFopryTZiyWttu5uM+rOR
Fvq2cqr+IcUqfaK72bBq2TCZ2jm1iceuV7vJUPvKgpOE5pi91sGjPKhAqpNIyPKQoeJb04bEbWG1
lxpOg0WaTP41jeRpYardzBhNQqXIDYIHInfRR+V0RZ0eLBP6t0vfkRBrJE/MMQYrNqbM6PCQ5MNj
VLX5epymz6Y1mIscA8Q0dxgIw7KHUwjtu6DRFIjRvvoNNoRn/7T5+D3L829b4vjJ71uCFQWZn/+h
mXi8SN5enEoZQ/ePRo5KLnnffrQ+cbvR9udHCpn4wySYhHlbqWb+I80Mgu4fbxkHaQ4eDx6+gCTQ
x33cErlB4pwsU2tHt0MDXEt63vlUAs3SHMgnhaPeO31LTkV0QiuKhBKCgOqePkhkAiJtKgyjJk3L
mZwLQFA9SN9+owWFbW1r+G6WEvhn3lVXh2gmJ0mD8qpu9Wja+w6WXbt6zXqmWAPWvWl8EUNxjiUh
XfvCvzRqKINDCQsx3pZNfJF38TqXLUhpwk68BKA/aQUrHVhzDPJMTPFDOIPR9Gosk/SaRjeC9lSc
pm10VvbptQZqXJjTRZdimMrlBcBFYEsBf5bGWG7hNAVFoQPHuEH01iT9Vpu6LUBPD9V99HnW21tT
Cz7bDZfn4MFynlo4Ak097XOQnYC65kXg6hdGAVhu9mlaTD1oQt3wX1NdbkoZfUlLHzBOPpyRsbYT
TnRB1MnGmfnauoUPy/W/Nbl3GZBcZeogkSZ/k49gghzAZri4n41m3M5pvm1D+Zj3w6XV4Pjxh3gE
lNl+Cy09x9ruPdcMPhYIjTG7meib+F3Dsqurcc1zIj5tGQ3iXsdyVEZttgjF/DSBH96wbklKIEgE
DWwh1nWDeQKHcX/ZwZ/Z5fAweNcqYGTd6SYZLpV3l8dFA7kPeeCyNeqTJg7AsFvmWit1TCg29n/M
DdmS0+ur6TTzijyTJ3dGDezVGCd5kGDJX7mjDhzT38sp+6KNwzIFkdaL+WRw8PEMNXimpjhkrb8z
whp1vrMyB8wsBW7ELGP1VeUN/8XbFJxmRXQe6eaZUZZXUmTdcm6spwEP0dBnl/BkV1Wf750W8Ki+
yDIDsCgBVZnTr3MnuGplAvAeJ1Gep2SSYThN/Ox8iuVWz6ACFdZl4MfnVpJdFiCmVK7VmR0UGyn1
TSHiiyH3zmvXvWbefJCavatyexvnvNgaGpZTfz3l/trs6jNS2DcW86MI6OGCiI19Ksc7WyRnBqit
TWmE40G2znVCVJcjyH/sKgq8yr8s+2Ztyfg0BLu1DCQi4VSswlzubCxTPWhf+reE/pi3mj9hnDZW
RO/tK7J+Ul0f1w4ct6WT1WuibK7CSeBCp1WRmdeGrC4ijUFaOc39skGgfR4GGr7sVtwnmraseBdl
BmQZcnAGKpnKg7zaRTo1ZGNeeTB+m96+hARxEvbliY1DGEYdFhkZrMYg4MckogERCY7Kbc67jidl
xdai5xKu5254DXDnEO3oUdjpXrkcTZjsKBaACduNOMA902noDADII0opIMTu0pyNckUjOVk2QfVg
jhRgTNSqfVXP51nTPgETP0vTSV/61hDs6RNl+BiDdhXpxrYZdPg5kDN7i2UsTBfzXmjJZWEE4EK1
NNnasjI2c+Hd+iG2pTGKAsxGIt02CAh3KWbvXRgW0T3KdabrRpkuNcd/7qO02PwOd6X+U9HUEgBN
9vhPfUj1ubebkokHjzPGGbglPDVx+N6IZIDOyMN3kff+Wae9tWbMT7QEUaX++eBUY5LvxRhCVWTd
iFb/iP36pVnI3/qQfEc+V4HNA1UY/J+PF6UUee8ILwn3cNnmAgs0LgUr9qxhbWpdK+kP+s5MWArw
o6WeOnbwkFJB0nCgr1ifpxZPv7rJja9FW/fjjRaXBGaUErD+4XdYP6oR9u/DtMPrGLd/f2apD31f
PBTJuOVUuq9q3/HjeXtmsa4EJjZKC1TBpCjxqbfVQ4MbxSbTgj/6ejovvrfVY+HMoSRBw0o/Dh/c
L2mT/2HMS1ogoitaj4j7mDp/XD19YRTCqdpoX/g8VwDNjKVlcIDPOYFJxA8mEwTAPG6uu9k2IqRS
mh3uZVk5xl6UDLOWsk2H9skZML9RWAta2CJw5WrI62BLpJl/Dj3UJIWkBX7fedJ+7GgGPqS2fKaB
9KTVMy3CIrSWo9uAwrFBNDg3JkiWYR3rWVZtSxpuJvAP35sf7KEAUePa5XAaZIijHiI7DH4LLRBQ
lJ+t01XfPUev7T8sVfW5t6XKykJm86fy+K9VyhQGWYHuoPgB34/m5/sqNT8hCWVOzFe3UfyoxfW2
So1P/E7/uxbhl2YtDl/jx5aTT8VhIVxlw6A8+rhKJzn21MH1tGsKj4BTzrl80SVtQjzL5PSQTrGO
R+t8nvC1w4oqcdYPo6hWGGuj/KlvNcxXWOUd42qcJ5V8rE/Tl8aKSTCOtU4/rUubSrWrGg/T/rHm
nI/1Z24UTPkoScty/ByrIjW1PczhGazJXH4ZLTtd+jKITu3G6ugviWfhmtk6jCIQt5ok+1mrGtgk
M4gjEPjg00LfdO6tuSSKkSBnYli1dtPUSbKJxGR8jftshP1FkZKaAUErNINDB8h/3ETFI28SYxdA
lt1DHZFLj847sdKNQ7YVFDO3p/FdC3PcZG6kLZog826tYvIuhY85WgZ9vRpjvGaoAPWNhCW6NKUI
9mKybqxUy3+Lwlo1eP79sF838T+1bd+d9cpsoi5hhYFSJzO/9HbW+5/o4BgITlm8f5pN3s566xPx
KjRmBY1dJbb4+FLgoMduaQrEqr84xGF2+sM24g9QSX2wkBlbYghQNfe7IY43Q+1vJgKgcI5A4TAT
UOG2fh+Sh1tlTMZDEnIJK3smSIYl3xKqGJCiayP6dPsMLm4OUhjopYHxkbiVcGUPoI4DCSXWBNhS
zu2us4ZHgucu+il9TYcYjeoAKZIgIt7MJRIipqF+B5QsC43PUwdfomrFgT187lONOmQVMaZov/gS
uG1mFKel6BALuMueNOEm1Ld8+QMMxNsiqg6a26E91ejghsUIxALyMKnE85wTDiM3Xdk8o/T4atvD
qUjFAc349ahKazjBL9TIF3roXzoSi2gLME8LtXgZdvH92FkQpeLL2SGuPeFtBdMMDoJD90rj4MGc
4yy1Hu6ERUaU6wIGbcZ9HRMaU9kN5jMSmrloL2pBSZJ1hKpHmNzIcm6b8SEbCH9rK1JeSlhzTnJu
puKmd7JbaYcXSWD1pINYkATggMSkRns9OXytCE8sb3wEhf3apBoktHCXZPlnEcNH6xmbjf5ACZz0
66AEdrok9dKb7nR3tA9jm4O1qDyYSZPZgQulHKRg4af+kGFUI3oMD3wJCt2eYgLf7Xpjh4hPnOlM
m+KNNVe3NogTY1Zsd6ClrUiuio54rzY5IcPsqrCcG/Bqd0DNz1rRfuEw2fpGdhD8TYLyPAtaf1OV
+q5B4BxG/ekwl2dizPej6e74W0kXVUH1aJf00edzqdWHYQYb6TinMhEr1vGLHlt7r4HqhnClr6YT
YBRrDr5TKL07t3Gv+aljC7bvxjTci8LZBPhMpmx8NiNt1c/dXtdISMq6VuVRWGvCLC5Fan0lBYlF
OY3AkEd7TxL9WeP5KxtFC3SMNaK7c2MernQ4AanBtE/OLxZO44UN0kdltlKgdl/FREnI5O627ftz
3c62vtvdCl0STxHvNa87DJrZAWko74wEGUuHUMU3vJtpqjY66YgRREGWVRgvGQjcjFZ3ZhcuLa2g
uc5l/dwpskyb2j31vNg0Tn8Njg+q3nzgr/E8J9npVJ903uhjeevp4N+bLAHmEZnFAspUuwRv/egW
MY7L7p6W1LRIwvxSQ/C9nBlyQDXFH5yORL36uJrBfkGSq7gjTpBNVEuQvnC7y3GLpD1cZp3mb0xn
vC3DQizzhBWuRaW/akcv4OdmAgN3CxMrZo4fyIjhnGvFHbONR5uA3d7z0kNt2+6mdiKxbIg744ce
0N5xzDiA+hbDNaw02wOWJeyNGYhkzdRGP8RNEx+6ZnAO/PUl2x48i0GNMhaHynMNIKyaflJNTn4K
f3pcITfqT8nWEJBeYrApWswVuycwzAB4JGP1F9C0XQMtvNEGwUjGBFTg9CfWkOSrITEfy04QJDH5
d3qTvsw9uX7Q0GbP2/Pa3BrK6jTTKyVGKr/rU/k64oZiXHqolD1K4JNKlWHKCqVc6al11lWkwdFv
WvRp91X30E50g3UzGvTzaHwVay2JD3asnQekfA8q7jsY9CcgaRAPVBB4Kl+Eigb38sqFCx6+9qSG
m018D5A73QSOc1f2/Aop3xKovnWTkTku/HZEcpKlhEARSA7A/sabkl1PM64i8rl34pdckvtmc1TC
w+jJM7ORDRN0btcRfCdBTvDvUOqpi/ffb/+b7v8cHsfmtXj+h0eA+ujbK5q4bxOFBI9fLN1/COff
HgGqkXDM4lSapQ999Z+k5fL+RmiEP9wxHSUNsX6lW6D0wR9f0g6DWwttJo1/zFzuDy/pmIQ2qxg4
p7zJTLP7LvMJweMtOYB5L4PeXc3V+CUu9OZiHrxq38VikrQ8vVLunJAwSNpnlUEUhjOYtX6V9qMm
Ofq8EjF6ZZApSqQQYCflM/XzRt+1VvLoRkSLxzYJ0gSacWX3dbEuR/I3sppOsD7LARF9qeM1HFBo
4FPUEez1W72vTwXZCTKs05MWctQa8Yf/JeONfJtZTXpepDXXblF/8dg2q64S4tYptOYBdHSyT8y0
+prQ/Uf0NHSrsMx7eLrmdIaCIbk1mZlxt4GPW4WR59NoC+9lICgerA4OfKa3J52Rho+9Yz3IvA5X
nd+CvNUCE3pQO+SPfWxHqzoKXwicbc9Me6BX3enFeZ34ubuSRPqahFTPHpmMCY3vwRtqi56zWV/1
1lj4az5mkbZCYKWzrEdA/+vEdXoELXlv2rjoQe2+gpbiJ+AUeOwX5uzaXMSUDMAgax+FJznCZe5l
YgXzjbCS9liYTxI9Rvof7Oaz+Lkp2/Jb93+VyfKZb6ABZNQdwR/f/+m2zPnPj7/lwycgsvxp01w9
do8f/mF9lAJe9a/NdP3a9tkff3r4Wqrf+f/6i38KCm+n6vW//+sR8l2xijne4+dOFbo/iA1VZPK/
7/iLrn39B500jZz3m935oyf4XqIh6NBARuEpTwOHhiF77O2tz5CM+ZnvOnQN2YmMjf+qmE0qBEbA
Ph43TGmqDPgFrApa7b9tdAs/J05imkTK8KlqgXdvfVOA6mu8xNsZMjKXnhnB/hdTts48yGutH64q
T4BNJxQkCcbPliCZMsxyi0gl/SW1h+EstlXOfJTdCYOefzziN5Gjq/E286gURDCsHHraCwJo2hNN
dHhgjv65KHjwZgrfMerIURiGdEnExC01CQksZH6sPbCx3lQ5jJlsIVe21pC95QXdZ9Kt5kWlRVS3
EutOabkjAMXJtokMgsFgxPGLnfbNynM75BzxGRkK2mJ0AB5O+SG30ksoqZswzV5jt7Lu2rrtN/Fo
ET8mRuje1CzboA94svgAiOMVMinCMUfoKkVpEyVJEGJa9bc+yVDrvgta5GmDtWgrxSPXrYsKXqNm
Gy9h37svlVelDTpMo5SLxukGfREROHQRZlOqnxYYPoj9iPprX7FtFl0D8Rk9CM2Dz9hQya2qm5Jn
AJQ5GOGxc0KXDdh8Kmh/bUcvoaPgpNl8O2cTEEevc/USp3biHmZm/qeCVO3FOIfFIrDJ5W4k5Ve+
Ncv2NQLUh35vI3PypCmGimiiCht3BpENVqbv3bk6yVz3VHbtGVGoCo0jbqdy3vo2h+JAQkoC6zcy
SNBparC6MDp4jZ4XrvXEXMjj0SBWBJMs1TQoRg7qptNLAmZrsAkqkekZnDzOuUTfdyLdhXFx6gbh
rUdJqIfmeYC5UA+opqa2bBee1+3whi9lFwCOHk5hrt5opqo2i+YkCdMDDPs1oupVPWmbiKEY3dMn
qVTbiWA6JrUYKndJwIc5rece5E5NvqovnX3jWwdAjRcZYnB6SSPs4VJhi2W/BACMWdiTSzKO7oj2
OLEQlTMwO0xut0fwRN8nrO5cpT/3g4YHW7czlDCdB+RyQqouKo7iumZJ+V/N2d8UCHIXUSYuJxeA
MswizJG9sND0zJim5lMDSXyONN6vKwSLiOWzLt41iOeDUNuFrXVvIqo3hu5QhsludrMHpMGgJNNt
jwhfjO6tSHk7VibaiUoJ9YfKWOCsvO4yflCRvxwIBKqH5NxD4h+UIIxsHsVldh1jAdCi8cFuo6dM
2k8GFoEgqhH9BYKAUPIaZfaiEaurC/pUAfGTymnQuVcdzgOtdx5mLi8G0Rm5l7gTRlwKvWwOwdG2
YIkd4LdpOSpLA24zMKnK5kAiCixQnA+wgV9MnBC+GZ/mdkufuN3mo3HbZ3MNyijZMCU9cYtJru0i
OxAcmKwrnXOlVJaLyZWvNh4MqcwYmbJlDDmzb9stBbe8IB+IAQXQx/RE15MHGtdqJfRrK9G/6Em5
sbKs/Q8uvu1ref6Yv7b//1xqOgOif7/UNs1jkSJI/vtlqD739oZFE4VekKsKWdSf9K+3N6wNQQBQ
l4MKwGFmofT1b5cbj1gdsxiSfEuh7j6qkRFSIVTlcsCz84tAFZuv8eMjFrCG+va4Zz18QB/vNjC+
RazlYbg3y/ygIzZwzCV1uFaSG+Z0bD6zs42FmZOSsaXS5amYVx23iTxKVC1cB6vuKFwtjiLW0dNA
zA6JT06BQSQNDCEleTWO8lerNUedxJwhvE7tWQwXVjqN2HYcm2oyGzlKTytNRmvMKgXU1OjRg/+8
IP3D2TpI/xTNEdu3ZTwzxuV9rGbK5iof89w6g/SdNl+zOK0nbiVb0C4jtTdy9+3x1e061K7Mn9oX
y+++jC2VJVGK3C7Hn///bhgGq++nq5zX4z8o7o+felvj1FW0kRDFgpL8YTDHGkdZwlBOh/8P8Yqv
9bbGrU+cRZg20U4dnXEfmrVICFn6/KqjpLnmrzzgjr3YDypbdhfTFaAAqlI8ag/fv98CSo1k1nux
I1/dOQ8SI1NdEF3H5tT1ZNFpqOQRjkr/JZmd/nTUp1LbcqkMN1o36eVzQQ2TpFIKUp4JtrsLckyo
vIbAGqzAls6krPcEiOsPSUBKqtOMdy5DYxIqx4PXWN94mVCHRGhtx7A8HXooXG3OexFM/sJP6mus
LxYAAe3Mw6YSePlll/o3UWCfdJZzLwuTTLmqvwxNHV5vCwJYWudm3953Kl2va+dwVeTjzrTjq47X
UOiROTg3+UmvQVeoqrGiDHT7dTq6z70QNHWI3kqfSpkaMwKnqeEW782BJDlYl+5vcerbFBn/furf
ZW332vz9zFefetsPnPlM+TB5oLs7Hu3fhxfsB6Z/JpyAv4kceHqzSaBOspk+yAGNTyweJh2AY3y2
y68htIzjkf5hO7DjcFkhencYlaNM/Hjk29EUxDIp5p3sDCflUUmaXpPW9Rk1vPuQqoFYP9TdvlND
sskZikeyfOOTgQma0Y3TaQwR7iwxqoBgGr3cW0y2N3GVd4S/dSCv1UAuUqM5N4mhQwdTvUocogWw
oOBMW1ilmZ1oKYxqLY4+8yvPzExo8coiPiUoIl1WSfG5TmhwTkHw4mWR97kpu+m6VzJ4SM8o4sET
Y+UYZ3alEsx7fW9YW/Mo8k6Ogu9GSjnfu+6o0TuxkunSFEDqFpb6tqJlC3ySrTzldXkTmGWmnxQc
A/0OWSKNP27AGFMqoVo8isYuc9Y8+TN3OeTgma5CTCAZ4SE+inRExSAC8gG+SHo+TiNh3mQHOpAV
CCXKTxxbHloScfi7DTapVX9NCC+piYheTYzhF63bPw1THdPcni6Nyts7xKMYAWUCT7PEpNhz6/DZ
6Glw5xq7GLo6sdwY1mwaGotBRBdBWfVb0sJvopYc5sob93STaCoVs7dxifA4C3V3NkiV9m7mWj5j
DiVIYZRRwl0vg10DcJvECEVFS6cnmZtnjjDP9CYeDp2fzF/Kwr/+Ha5H9fb69+PgBkVfPDz+wyNQ
fe7tQLA/WZwFvABpH6hLj1vw7REoPhk243hmiQ69yQ8XJJoAdCkCep5JK+ODBxxNAMcL7AIFelWN
kV+5IAH4/fgKVF44eilMTelz6K758UjobbvmG9CJrM3afD/Iqd5GmX+eRuRph+6zydwQev2tSboE
l5jKVLTTaBWaOC+skQEPr9vbnMt82XRpyUbXthpdikVX+h04G2K4iynvvwn6pCF09/mWGMKT3Igv
BGXSMknLe4su5dzH8LgVRyep9oOBlMAMzkRGS6E12jPPzaAlQ8mvxXPZOyteeWcGesbYaT9XbnEd
Ou2pQxzeFLQHq46+GBPDmdgYKR0pb6mEwP4wYrPCB0BYq9aWlI6I8336mFOdIu9P0rMJwerCH4ev
nYHFppyva79cV5bkIo0mBDsAxDU3vDHZyHrZf9H7dOfPnHnoefaEEFx52nidqENAchqQA3Huq+PB
UwdFoI4Mtjqnx3g8SezjqdLpY+6sC1KOxLrTAs6f8ngWacdzCbB60F8bQehFS6fW04k0hdmaMGJP
GsnxHMTfykLT1nxjzIxVtHIdIpGcwmXvV1+dnsBHZCo4rKf0Ku4FB5qev9TzfFd0xJsD0Gx5pIA7
YgHe2uhgdwOhg+vRGPvFVKZfbX0QJ6XlffYgeq4Drct3odk2Czc0kEGQgXIRzvYm0BN97UTeI5NR
ewOkvdvmZHcs3NwYmKV0m7yrtjxlviYueH1rMvNdnbuXMiKfD8I32RSUP4u+swmQLylSY+PLbA9n
PqUXkEZrWqaN8SUaaCa4sl0mWVhtqtCb4fWW426E97I0+RddJF0Y7/M2RyfiAYMSJa+koNrnTe4q
3+Ow9TNl3aWbtDKniIDj0b0ezDACZ97PGyB7D4nhtLtBly6TvCSiywOE1cQjv2qr2OGBxhdBAzmt
iixI1wSzs/Zbec0VW/Hb4sc8NLdEv3ydkjpfuG00XqXtBEXet8WuKFETpkn62R5CmuexYMg3Vuch
0vZlOPRiU6Ty2gui29/hwLV+2kq+wfH3/Pj395f61NtxCw+GI5G6m1eTsum9Ewo6nwBuqOr5D4bp
e+QG4hEkGpyzhmVaGJg4BN8kWOYnWBxUDxg1jvLUXzpulXblY83NWaoELB7lEp0B+4fT1vY8Un6H
IQGhHQhy5A1XReM6FoEmi36OITwkTojMu4rdkxZj+jkeDEoEQkfTnWTw/4IbONw5cxBeBLpJkZ0l
g7eJZ2Y4PPyCe1QjZBEpWhGkpmlL9ze98llvayAa6LEV3yjqJ+9uVsyjpgXPoYFBivygWpuKjFRq
WrcSdf58tAuQLqvt3FRTovgGuRXYGc8LT6bO1zaIDCCAJPNTNlsCKniRfC7c4RT2mMF8lGEwx96d
redf8nS68jLtpvZkuaDHuZ4H3yWsZrizBxdXxuASPpz6G4Hamkm3GK/DDItEjXCx3ViE2izdkSAu
0lpLTpXfYZfoP90lW3ZJ+/r6922iPva2TWD9svho1BxNS8ch6turRMmvBFgkyo0/F/y7st1gHELT
Cpqv+jX+wO/bxMNxJ5B480F4Z7+0TdQs6Idt4sJEg4zPG8iAl6m20buxC3h1ewSnUO0zs0svyUOa
1mNCAFXZKN+q6MPqtB26Elt7SB4amBiTtrkrp645UJwQmlTBXZdcDBRkiFYseBILLK40x4mpTMr9
MPptdlKP6XSa6No+GnqrWY61V9gkNDo98MDGHB6AApgXk+3n+qJBLqAlXvDtd1h/6sfxk2fxY/PY
lf/AzGNg/n0BWp9ApCLGe1uC785p+5PBCU5oAtK/P91x3/tGzNyplN0joPoIM/m+AJWLlJOfMQMl
NB3VXxj8IQr8cQWyjLkpiBlh7s7znWf7+xXYm5Vb6aVFeNLYohQJ6aF70NQ1/MprPSPjOq/GYuln
dI+iBCtdB24MVVaKyJr41VXa8fCTQ+/sjHJE9BOGxjIcSfEOEYfTf1kVdq9fSo0o2yhHBkQedgJM
jgjxsBu1dV+U2oZEkOg+M8OBR1VR73uirrdSGVeEZiB964NbUrENstOzZOvibdp1yvLSGVG/HpQN
xqqqh9RSQxNiC0CghIswMMPFbDdPIreZhjB4XPqDoSIZn4hVPcfRU+0tZbxpceDoUWYt8CA5K0vZ
c4iMmdetsuzUyrzjjKM8zJ2WLqWy9ijxwrI1o27VhzZR9nhWV/9D3pk0R42t3fqvfHHnqlC/pcGd
SNlnOt2DYaIwBtT3vX79fXbyuTBVUBFML4MTJ06dShts7a23WetZwaw/5u1wpc0dIeCkPpPqMDv7
KehQTQnxoSzyz7EddUSVqQf0xJHXRt17PXZ1v0pRbwFaDkmhQDs1jelVTIYodASGB30Yf2Inh4cx
6II1OkjCnps29buBvSAYopnIqTw4hqqp+dFYPcaODRszVXR0lW16GpegWhF3elctrYtYE8lzPVj1
Wpvw44UBskpRVdZ64Me9imN7V8+Vb5AqRcqz/U7UReAtMeCKyMi/DBmvRsKXxgMbnqONUximRuqR
5yjWkVIA/cwGn2RXBtCVe0UO0uOILtpzlajbilhDvSVqsamIzeBnXbIdjvO1pinPJLYVG1MEWIq9
Eq7ccl4W1xojshCD8UvkpJjZcDztVTsK9iKRhTlEQuvKaQqxUtgIDV64VOl6HAtxVIVBVWqPCPpS
oS6H0BbAQsa82phRVtynKb/vRIzWLhfDp8l637EwoFhuk2MVasJXA+zFZcTYIjfGJ/sSAoAzc1jC
ZFtgSl4NlpsRVMopSYOWISZi0MQuPs9zAU9qqQlXzOqnscRDE1xiB2QAgSiF2P4JV6nEPvz6Kt09
5/EvRvB87vVdzggeZYLDxYfP/tv48PVdbiKV4hpDvYCx6Vv+zOtVyi2LyFqWwowYpLfm+7uc6TyD
CV7vfFEE1b9HCf7JCB4LAwAODM/8GVlp/XiTjrh7i4X35y50nUrZpnLOHs7u54ahPdxaEcgxfNJh
4jW1XskxMBa1te3xK7fXjZI5n9hkDi72yPJcVlq2wlYZre0w7DDzUhprLKtgwjXqnmyK5k7vGmmT
KUy+cvOsTCCkWlGgf63n5AonJP5kI5N5yKOv4M6HL4VUQFX0z5wN7sbEvsPClvhhlfbILLv3WhQW
B2VaIqS/OGi1ba0KhcxMvoXrpw58t0Y165BAshHEjVepdhBSsbYti3cu8LbxLTEM+pkkSIsE6SDT
Hc+yGOTvZ/y53a4Jl2A8QOiY0+combbNZc0QX1YOTdYfGtTMJfZgNhJ/wnmReP5fn5f77kv/6ctP
BnLyY6/HhTbQpri48CZ+hMKAdcdOiH7IoP6lTeNDr6eFLpC6Qw7oDQKW8Bd8Py0Xdjs1sSZh61Il
9DuFh/lPc4HDKg09oQwboJi+LIbf1h1lX08kWJgpAhAiZb2ma+Pl3skI8iXGaUE9BwmpL98tDnQV
v1DFQCqpMS5nRR9s43G0U6oH3s/1NQsvp1nPSOg2qUkMGFD3qDvGjMOS3VwwjinClFCl2rAQh+Sg
/ML6cXCsl4hswUELHKY0FStX8jHXSWqYNwMZMu4TW99Iu2rQAab3WpPojPZbcUwLq3qvOXpz1eSy
ixuhzDsZlI4vQb9M8VOvp/XqT3h8tf8Ux56f2/a550n9h8BOfur16cVdBsXE5Mb+m9n3etkDlL48
o9TUr76Z18cXJDwzXAwylmDVROH9/fFVKcRZSMna+X/3Ur9RNzvyMv9xwYT9BmsOWS3AXmztHwum
VAvZJbbczTy4q661iWhFq22VTHp74lWXoKRWsZZlJfpw9oVSn7Oi07hbGRnuYa84DCnyRDvPUzB5
i6huhFPCXF/62cPJgHWhlDlbOiogojFLxsV2eBxrPV1RRaNiNytr2/KwjmU0rjKn/ixm4znTe2el
xQssAw447Op2GoriNpvGsv+kFF33cdaN4OswQ5wvkI1vpyQgvVrv2IStIky+6wld8ZZ1H0mvU2Zs
aDfx8QxZ9ti1VbohdmPcxHpr7peU4kfPSSZz03g3tNZe4NPHf/moVnV934pF+PDV0NIb6RNOgecx
DI+RWrabqFOIt81YlU1J9aVTGsOv4x42YLcNGSorKTK6MlB7dObkwzKDraFwPCx26Jyioo0eLHxK
12kYW1Sig4A3ke9RKKOVrX3Sol5aCgcvmcuX0oVw8UecRC7eX79IdtiA4vxnu16Nz72eRfMv2yVf
gUnFZTcrK5vXswj5V0NPR8Qn6ppLN/r3q0QqJpCgw/79potgV/S9h6Ucu/jQhQCXhJHuN84itLJ/
HkaWS+x6iSqBXcgKmZfW23dJOy7k8oWps8uKxj5wLMGDGNlUrl1SYT1LaimNrMjyPY9b8RhXUBYO
LmE0wwz6a1GmYZfV4FrwJtn+TMGzwfr0uQy0DDzZggdSygxU9AZjOBYeqWbrwExvkxnIh5QmVEFd
+wZqBa21zqOUL5iFfjDQM2jQu1YtCodstA9Rrdz3orwRKCBGNTrPUhJBAupdKkUSLZr0pNcUDJfl
kawMGccQlCvNUJ4Ks7x2pNjCUuZ9qdH21S1B653x0S11n8zxllE8ydw1keizF9gFA9DqUmclRDnL
lXVZpyw+ZS0WiiFqvgJ0D9I7J3R7ArMxP7mroHdVbCBVnD3lsSOSa0h9XbLj+LqFP5MLhIZQ01tL
+0Rp4GgrfejUTaRZz1ZIA+sqw7LXhzlZOYobeZnTpx4iAAIK08bx3Bk2o44fj5ZfG33qwA+uy5xT
6Hnu4yCGxTagPKxtPHC5s63bNvQmOVvIZ3tPqvGeXszxBj0tsA4lzWpS4w9xaCYRyc2pzpq4tPkd
9OA7gPgUyY27xJS88brscrRWzWjeMRbM4nWlOFeaaX7KomBThPlmroqTPeSLr7qhvkb9VbGiTxxH
kUG+mrqHUlj6pehbH8uUQOZiwu0YrKK3vVmblofhor5NLkrcrpKq3D/ivuFw/vq+OXz5+vVL0/5M
bCU1HK8XDpJ4FsbW/6pEpGjw9b4hZ0IuKLg0GML+uEoGYQqTgIgt+d7/YWQGoEoKEFVDklEv/9dv
XDf2v2e2DGsvbR5Vq3Tu/Hjb0MnORooeYh+HDqpwlOFWRZo4KtZ7pH19v6suDAICEPJqq13YBGGV
1/b9GBYooi2JL1gEE6ylHD8lkA2qxk4/hsye3qGYr1dLTv6fBy3BPUP8Dra2BCTUVQV+HOE13IR2
KINmWwF9rHfOoujXplZgN9SX/oE7gznExf0hLk6Q5uIKqS4OkSXOt0rcsQJxo5KOkJHTajAGsYqi
st1ze+Xgeys/sZ13OVskz64rHcIQeTEKZv/Oy9LGqNf5XETbPMf/qwSW6o8KYWCe3mcUA7llM6Su
qqrBgROIHhseN6WH89y6FkYwD9usNMLh0I3RXF0z43EYCmlKE74MJgR1OSSw7c3UuvDjfNFUhn7d
jmU+fssn/v9cwmjynP36YL2fS8wr4b9ravmx12PFMgQPCccKfwfyvbfvcZYhDoOQixLxR68ZwaEC
BZVcUcC7QuDw9jUOflhjs8KLXhJtfmsXcvGS/VBSy2qa48tzy/v8sqp5+xbXVWKPYmCY0PE1nBiJ
opXqTTHoInxPHmKDDmkMMAMUrUc1suGkI+DvWy+OsqcCrznyrnI9kA1qqeMLHPkYB3p7q7UZeUQG
vBu4DF+qtFuQMlkbLWSO2pr0mjPe9WiIZvTrubW1O7Pc2AViRnsiAcBRs3PiqmdmkotX9tSmzmCX
vG4BxSfGqStESrxK03os5YWnBaxiWkM8tK7JFN3ArpYmGQw303k/1t0j0eOfpo7TUifIr0gWsDw9
NV4GTpmpB3exJRJvipx91dpnFE3YwENzjo7pAt3YN5sAoyeqXhCIFYsay+04HSxvjDxo2OOY7OXN
tZW2jJ9NLVn09SKwdUc6WNWH3hmbxi+ATexNK0v+jBaVlfSvz9ORw9T++zRpfOj1NAE3NGDxSBAn
K0b59P/9lpImTF45aHIvWuG3G3iSyQycnpyov9Gir1UxHSpFLCsfW7VNmQP5W1Wx/q+qmJMOYVBq
A2yA4NJy9vY8GePs6lMCdCDUA3VFsJ1y6sLGyraWNVmsDuxkk6l5s1KNcn4mJuWpmSLm51WM8CXq
eFxidRvy5B/msY3v1DRMCM0DiKfGFl70tPAt++NYt5BSgN7meuoFeXnFTHNXObAbwjzeZoqOVyp6
DGdq2rBfOewmVk00YArdZVH/nlS1lTPl78yO6XnSd4+kmIFMg6KA5qY2o13opIxGK9bu9W2ptqce
8UzsKDctQdRKLDbMTlXofUR1aCrGE+E7c/tpKoj3mE2yltLqECUEIFE7O1m3qrpeX/Vtsy+GkNel
cu+Gw7Vb1D7QudNCUj36pXE1mNVNGC5SYWzvu8q8mcrwNCW7gKlmhZ+oLTdJdrYxPBn2rdu/dPZ8
XCz7zmmP49gfCmLN4FdMcenr5ks9mccUcTRiy5tZ37Kt2sVcTA3h3YVenRZ8X7kxPXfV8j6JFH/M
NX8Gw8/EGEHTe0YPZ1U0uP8NP217daMXxXxQA0V1PQF24QpaefU0h/PXpoiW9Zj2/SovOmcVxWqx
/hOqUeM/u9+7L0Xbfsmef9b/yk9+P+lkxrgg7VESyDUBJ+21HpWzKMaM9APfjiyb39dZFOZNJptc
DKSfWVwQP7w4/4ne/p2ClCnZj7Mo/nCGhkoSkwGTqMus6o2IIFmSSgyBpbHYIn3hq4YArEKO1ZrJ
yTLHGtAT0KGBh6qY/DkSc+AP1qBsiWQl276bgnWiMj2ppq8K7GR0M7abcn4VCT8V+bCxwaGqkosa
L2NGmPDycYrUL1Mc5iC700+DpQ6gCt2bDLZqOLR3cTkGp7gWMTuHVrDLaKf5BprDczlC3EepEKwz
G7dnMyfqDV7oZUVkPFOsvrT9SLG+suZ7JPGp2yVyt1zJTpDmT+f1FShQHOfWF4nBqCjvrxcV+7Vg
mZzOlfmskjTzpRjUcWWX43i1yLRwK3DMAnmykp/x6oC5H6MQTKpbWZ8i3KZs7wz3kDROcVt2pBcO
Q2D7bUc++Z9wejTGp79+RZ7iQb4kf+qckZ98PT2C0pL9gzDBGeEYeNPMOX/RlAHsxSN9yWzhwX5z
eJgLEkv/v13gm60d3HqhaQggUCv8/mtSSpZ/PD2XQENdghc1ylzjH0q1xsA+PEZWvi+KqV78SITt
VSLn/HHkHq1QZfSvurNp3/HGCnZ6Nti3Vq3UFY4Ys9J3msWp2aqdmI4LK75gXWgMOMYMOX0wOsd6
cX19HnaFsK7Qjd4OQ3eVq81dioWxR63rRVr1kNb9mryo51R0m6TVF3+amxtVTFudeM5mDJ+Xpniv
O33Da625h2K3GbXsIc2QjMX5dBup2bFKok1fZudOGx6KnDBBEwmAR27LRzsCueoON4vSrMkDOGdu
3FpeoGQvJCg7oa/mUQtxv9YfeiVbOf1EfZ3kX2PaWVNMwEyVRAJI9b1RqYoX5TohMPZToqHv7LEe
I0UFKmNNxo02ThvCQKDcZ3kC1cRsPFSoVfkQ4gYH4yLFTCEvbKY7UuLUSrFTD3FfrBPMxdpRbc3F
N7P5kLb1vpgrpM2Wdp7i6DA01VfkraE3K5Krk+Mod512rUfTfWmGH8LWfp/IQhunAmhXWXyno/UQ
9cPkFbIw72tsxNGgMeAes2Nr51vhhBX0fm4Oq8pJ2AqWB6Y70YaoYPJ++YkTEHmTxPqt1s/RLi8N
w4snJl0NLUNTD/2qFbmFEtGJUAsIZWelilh3c3g3d6bLPiApvcTktgKgsWqM4USkz5Mx0yj0rb5n
T7FpUXLgIY4rXynDGC5T03WMxWRIsX4JLP4j7h/uil/fP1fPn+OfT5L42Ovlw3zaoOl9azl6fXVb
xKczS5Lx6q9v9dfbx/gLyxBZpVT33/QEb3teAWSc7pK3vn1BMvzGqxuc2j9vH4AQuP9YJfEf/UJ4
eFukY5dCy9K4yi5uzB6FbIURPbldZNAYT9jSnKpafKJu3QJE2ozs2tnBb1C9H5y2XLzZYVY6ptUD
gvzjiD++jCIy37qd0eSVJ6q29LqQ7F1hnAXeeiNNHiK89lWa70a89ypEKm/EjZ9o7bUCogy39uc5
Cq6KIj0V6rJio7XK0tLxSnz9etOey6Q6D7x0Y2n8TyEAGJ0jdgFMgAU2AHCUh0DCAtysv8qhBxhp
c8AEsKfhWA3QBZpguW5y/YSj3q8jG8HWvAnC4QvR7VsRRpsRV2z55JRDdwddDEhERXRquq2WQpgE
AgWi9HSVZFarq1vfdZtViFx+WTi3NQH1QeDPMQcyyY5lcAL46LmltdJS92Db53yGv6QdJus9t7gZ
RkQWsINCCTU32jqZxTbKzQ1z32NqJodYYyhdsrzDz563IwZce63zrWI3pa9X9jQsWG0lowmRZvyh
zu4qjRASvfOz9sPsvKsqtsrXicYA/XqqDyIR7M1CXwb9kBcyiW6lG0yRk/ZRKDiE6xtMEFwEX/hC
YVlTqX2xursyfTezRxvDz1YOBSH5XOS8aBr1lqhnA91+bBSrOXlJuO6qmuoMgMHiRn4Fl6ZQWRk6
qM8IOs91IBLG1UJeA9S8cyKG1TLjhxhGn2frKsoiDGzsS1RrZc3hUcwv9Ls+WEKvUG6G/nNeoWaO
0Y5p/RPSEoz/q9ikKzsg4/Zj/aGeHuYOHZZjvdcX1Q9NIkk07azWlt8p3XbEgNHo9V3Up8cyu3HH
YtN3hJbpMzo2dK3JQ+XcmeWDZdx2DsFIzONt5xQu7BLqGrgl3xC1WdLRl3UQ1/Ndx9tLU+/HQT/l
Sr/pQ3fXk9wIldu3kmxttc4xZOsQ6KQqLrbXWOZOae+tNDpq4w0N8WoIMOgM3dNgCz83WDNMmqeM
JEhH6oGIRH+B3BdkwXoytDVttZcEHYQDJiyqw13+KLQJAY/Djx/bqRB+l94XbuWHhbPwO3ialvdz
y+q1uZkaeuUSlEbYrCdGwY4582yC+FjkdrNct+5z2127aX2bDEfqYC80NkYZ+QaGiblAB85Opbhr
aterg68TD8hcobYzG7J/FZR8+HvNCMFudtNgjXPNA2z5tN8l1UEJzll/X41HVTuB22jdBvHCbVPt
BY+vktzaVocj40Xg0zFAYQwgGtsvLq/XcX4eR4jg7u28UHRb6B1FnJ+XGBt776xnfE9jjXk0/RA4
5aYw59VUb6jgvFw8l9PI625YgBepfqLBsGvtbY6BMiwfjfB+Sd9jj1ET3Vey1EvLAXBh6DN4vDGb
x4SHYuK0uIF1y7ZorZkdBhLutwUUituTsFDc1SkQjsq6H8dhE8XRx8Tg+a7K6haQ4UFPGEGHw02l
oD7MvrDI8kbjawExfhqrl6ZVQMvwjwJBCOyVUtTqui0qB2YUf5YhTl8WGcgQi+2gQh2elnVsHNOx
X5n2zcRSKcjjc5Wn7LjVh8HFbbUMH3DAGZ4yiwfw7zvHpaeoC/0dm4lq1bkEw2vZ8BmE7Md4cT4r
hr5CgcjqXnzQaiyOZhff4OVamwG2MSW+j5bpgZr11sTKxRB2kyrjkylv8HwwF6+32KnBTwFQ2Sxk
JVQnI3Ouwrjbqnl2lactXJu22+o5WUiGeqrFfMDdsG5Mkzs93obDeMA9fbaZ/2Bpa/EriK3oyt3U
cLgJw65qaxMI2N5jyGzBPpRptyrKdKMW1jZw5lPBKMtDe3OOBtf20XRuhoFkzyrdKiV7u4Hc3bBI
Pyq6+cgv5dBr7RrxwgFFJGFPCkme6dYKpzUoQpgx1T3QstOk8jdxctsz0uU01tFWj+pzJIp9xugT
YN8mavBC6cO6JxKgoLKLaOUm4ira5tiGBfGiJDO95Ka7M+3DDFkPYxQzoGdFBLi60MVNVzJkZmDB
2LbBLpttf8q6zSjIxm58coE5Ni9RuKvY38zap7nBvPhRtGGsbgRMsOzPmJ38Z/d3DyEal1L3/Hmm
2vqHkEfqbl4rMMakjCEt2FZ/82pfKzAsoyoWjDdS9rf9n8UIlVeNAfweTv0PFZhGaeZysUj9GMPV
36jALoq2H/s/mkgWirINNQ0aVIrHtxVYzhLcrSrV3DVwEvZ9GazdDil6oB4Ul0k8V3I7WJsstIuF
WskgrEtTw4xnrBEqLYdehJs0IqJzMDdxoe2dCECd0CHjKsUVRqFPolveZWbprHpgQQqh6u4C+rMK
dGTCHYEeUqAcSalyYHXl1sj7U2bNn2oaSmmaQtE8SXFzjwQO3bS2gldp7Ja4DzazcNnM4dizGX7g
P0cXHZEWekfI2LzCNHjQpGp6RD6d08jWGQk4UZj7KW71bdPa7UtdombQCuHVdhtBg57RkU+tw34i
HB3TG6pdX0f9foJta5gzpZJQMaZ0lJlIP49dGG4KEslsbbpyGcEKoTwkxoMQZEql4fXMrKXvjDNj
qD3MiPuZQVRDioviphsov/dEUQCVmKpttMAzGQMdX271mEf9VSKgXcfNY6Y+dn19WNJlF7fwTdHg
12T5otImdNfFnsu/ZtUHAtBt/gpt8xVl2LsxPBfafCPyaSsRo6ey+GLMyqq1RE02jx0f/4S+Sgpk
ft1XgdRjLvrvQy0/9f1QwyVmavO6qWDs+f1Qsw2RZ1ZGjWLo5ip4bavUv/AlagZbRtbzF6zP34og
9S+uARuJEWo/3ie/Z/ZGKPjPtkrKgZAesfFnakss1Y+HuiksE5pOQCMUC4tZuVtcx05HmYoLysc4
surLnWYCPjCXdAOi4DjHS7F1CSfTp/pzXYEfcGclRowSH/tq1NdZcF6S8mBPp5xZ5aD1pw7PBOMF
i1lA022tXNh+Y0LWWsYtI5ZVnA7rcVHB3qnD/RQOZ3XR1sjx9gx4XqrcWGUahpA09pO+OE3aGYrS
+2g0fRQ6q7TWn5f8FpXjrRbhMY8s2hGpqUvxBa2sJTo1mYkRMibICgQ9EoImHHfdcugkp7l/rFH9
ZJF2DvrnCnBFocNfG25Mi2tBzTwrUu/sJb0dE/1Os/JVqIImQ24HyPrzoNbUuOmqU9qJlgPhTtMP
ysoO02JrSzXgyBwXZ1nhp1hCkNtMYmu0zEzqul67dQDtAk70TTvbqV8sy7pPKvuxJaThZnBwVjCL
vcu75A4w87WZEFuzKONGlIMNqk3/oIl48LIg26a16u61NNUJM23itZYM6ySJIKbFFAT1Zi4AVVvK
4I9oJ8MyO1rkRIEPrc9KPUFzY7piK77IbwabX3jhL3350hvJBnwE8azldSuau6aN102enGwZD5nD
uMH5AzafIIqOxkPfVKbi5SEJk6LYTho/IKSoHigQdId29qKY1aHO4j3Ms6sKxJqku5nFhyV5NzWE
n+b11kwBLPesknS5U5pZLlVyyQSInD6yJTlPv8IFr6/asl3hKPBD9lQG+yoEjatRLrCYc3/qdRub
k7rDS7vS5KqrcUA8s/uK2IH15legPSctuEGAYRHnnF9TzuxC29qUrNCqsjwN+gAAmJ2VKsp3Zt2s
om5835XCx+qqk27Ur5SpJCz+kf8pvLFLtqVc3dVOuXPZ5RnZQqku/2oGJCr7o8POb5HLP5bUuA0S
oOWTXA2aKEwPiTVv44X8sMzQuhWBRSDysvwpzezpGZcUIEZzSbC/d5Y/FcSmb63CCuAGWjTuKiYq
CwGIP44Jj5KBXaIo3Qh00NhjF66MUXiiX/ITJGbj1kwV0IB/wj0uvSy/vsevyqIpv/z7Hpefer3H
xV8UZUhCEHEC3cGH+P0eRyzCP0PewXbpMrn/fo/LwD9Uz1zvkHeMC0z0dYfN0stgFX75Yr9nTbzc
0f/QgwDVosRTyUjQkav8eIfrXT0qjq6U4BJtJtThZVodwKqyC3gl10Bzk2ZDG1xYuzZwR+N2hF/O
PFqrrKc6KlWDhGUAbR+ozhAGmyyjTM+tSDDXvGq2k09Fa47qfUvFo9/ziDmfS9XkVlUvvtqBuVxz
wlJUY49xp/HFohObhFuvQaU2oNQNgjb7y6Bbjryjhs6NGXjiouHo5Fjc6PTKm5iUu7q61+XofFHU
fSCH6abLUx3P4f3QVy+2CmoyiLNVxAT+j3io2ZP+50PNxBLF8k+6Do1Pvj7YKDB4PP8G5/4oziBa
CZ2g4+AYuxCy/y5QwCMwhsUQDkxWwmioXb4/2Di1SagxINJcjLe/03VcFMk/PNs0HRQmrK9QOxHQ
TGn1tunI0kHNWEpaO/B+uXnC9Kh96E29eYF/SfSC+gGdxkuvssIJB5uBZd2rZnhQOmp/IrgNeyOq
CEnr+I1rtkjGGQxmm8lS2IinZEpUP5WS5lmKm/PAZp4iqaZqcj2XatUehFoXj0mN6fWKzERGtxDt
28hj20fh/Ec8hf9ZIp+/jP/zATDjTy7XH4pkOlvEN/LaoE99y3zm8ZRNJz4WMti+KQreFMkO202X
W/TC73jT+ap/obJDcmdbhhTN/x7bXZbAPzyCyIMsqkoYaYADESr9+AgSQ6ClluiHnQiI8DgZir2y
3LNmW99+/3C9YW3ffPuK/1P0+U0ZF137f/8Ph/Bf3webjmPqEORRCkr1wht1gjV2ZNmjnSMR82li
kpTBD3Q7JEOQ00pSr9/cBj/5bpr+LzUEfy8WMzrtvNw2Sx3H2+8XZmwKB70admmiqZuQmIkFCU07
oUQIn/oEiAhzpwmhjeEo/qRp77mcn4cUqlHbnMi3Y/1ZrIko3dXDNjFv0ox/vULGE2D1RdTToyAs
SyzF48Ftj4XrwDZUj1Hwotu3cVqd0+zclJsuYNKKYChrdppLuAUyopACMZ94MbDYVJN3pvZhobTK
ZmfndMuVPSd7gW4WuPtLPUzWoSPCCiBxwWC92BZUom4f+ulkbDAYreIiXllUrBqVa8xo2hDpyWiT
dRp0d3GPJ87GfS/SjZE0LwSsJMz+lekm1cNVTnUcNtN1bhPKU7cfzShckxtJlIZ9nnRSZLsWOxJj
V73+Ghd3olGvh5ki09qlOPsZNNgrp3G3Vi1eFld/1pMh22DL8EHqNu220gMWpb3B2K1vj4Zdrafa
2Rt5vrFT4RcWrZEq1o55bSzXJjpEZQ7RIl+H07DJI/e5UZuVZUPHCoOg3MPvtzZ1SNBtrOfjXVMm
DKs1ux/fMZAONkkZx6cxrZfPKb5cguIl7slWU1+TIqk/4Q7TeX39+k16Ddo3/El5KD/1+hYF8ijp
pNiaYU58U9t/b/Np8QH+qgLtE0Ui18frDaZRHmLtxKGt4gwyZfza61tUgwQnQ59RhHybDvzOW1Qz
5R314x0mzXwMFrFbkyh3uQve3C2iyJw8nlOC0IPRaDdhsVjPcUwbCcRgWgr8z5Vyz9NirXtoYS9t
hEF/tpGoW+rsIeBEBpiome9oQ/3RynXrXaG05WGWcWds7Qk+i03WqG4o1pahTPfgU5KrNK4sZgJh
7wuIGeuuRJffVG2VMRWz7peJTryw3WgNbT05iq56XzYYAokwf2ovNMJsipNQ2pMgFaowC1GS3uNB
KlFLGHp+r9BMUdnDN4wKmT0E8jBLXNYgIr/Pk7jfjmARxwkJBBmdZ71hE1lIduKc9Coo+mzx+c18
FYAWaVn3yDdvRklgtOLiSS2KZ3JsfL0Kr7RxyWh2Q5QgUZoy+5vXgNIT/C5BRNkanKyo+1CHLIzC
FGgcxlZvWIpTP8HMdFFew5aLK4oMPX8uXONdbRujV0Chm4dhE6cdC6kgeDeXzamuKG3h1rlmdsd/
v0vzAZ6duCoWwpgZJu60WV3PbXGVYThHD91cZbMgFKcyIi+GmqcVEmZjhdc2PL1QjA8ughRuwhF7
8Nc5kFHZWBNgRKHOhMlXSzhfxsvXZ/T8gJ0yXwERSQjlUcLVEArwOBLw54ABL6VwTF2CPdqgGLsx
wBHGhrPXZc59ngu8FfJvqEzTjDkyyf2pdD4VBlHZVZ0pN6Obf51SbjoWRQtreb3KhxuYzFW+rcRk
s1M3UrvctHXdqps/4jb6TynmOX4O4en8u6DS3+gwJbEJ1der7/etlMz9izYRhM0rK5I75/U6kt2q
dD0g5tAZ/78NzKPel5IvGl3NlaqO31sl/MsULEN9sSVJFLRcbMgtyNvSg0QEq6HDk3JJ5WNRG+1V
kUB7qWQcVg8SEq1RsNEH0uGSadrWzPq9wQ5iv5SBWmPXj2tSopiFybgt3SxBUE6kzSxd73qoLW+Q
b8yeYw1PNnldSKOfEVex9M6ZftUy1AucuGSy0Jw2lvAzGf0VyQwwssC0vL8iZg3Oor0ZQ1gRWu/Q
v+bdC97jO0MGioXjcAXh536QUWNaV4N/IX1MGceNnvUP0zD4qowny6LmcZkXjtxiXJGIuQuNYN0a
4UMeB9tlMY5FnT6ZMvLMUocPChloZYOCwJSxaPFkfyzd/tqau1sapLPZUHgU1b4W5GaSrVYX/X5W
x5lDB+TVqppPaeuck5oIz7zFmFS1pl/Z5pUB4oVg2U8qwHQicTYDmW6E1D1i1tuxlrlzimwXk/0W
t8qqq+ZDz/K8hRWTjtEBptHnkfivdHCOy5Cs8C+dxKidhQUshoy5JEaLPpE6pwXFfmnqKwiRx5pU
usyZd8ESbCq7vzIpqrCHnrrB3Tak2QX8odC4PFaYP5LS2jjt8lCSfteQgqdDweOaWQ4E83mJ3bAk
QXhPbp6pzseAbW8Bc8OvSNaLnQXVSiMvMOLFsaI2arQrq2i51io7GH1H4S7+6OQsj9bBUGVfGdHY
3QtLLeA7/VgRrQb6605pdee25mdZkVjWUEqB+ewqxrMMfa1roppn4EVWbh/cTLf8JcJwGlq8PJLI
yHbuXKm7JCXGgiWOs7HLLIDyizYgLFEZmHnXgySx6x2uA3stumIiXAyZo6rM2a6LjHOv1mL0826Z
SCeXuW2ljHAjmYNWljn5dNCGOVvZ4zLhLYhP+ZA+K0P5Xi1qze/ZT3mZ0ry04/S1rxPtjxjyGf85
5GMN28/ZTwXsb8Z89l8ELeAsQQn3Wqy91nHiL5ap31gJF8/k660pcZCkJTDIo99EzcCG5bWI09HU
MTZkfsKe57fbUPrZH2s4LCogM8h7ALbHxvcf/RqCyb7Xlijad9G8zvCOPE1j7pzZLMRoOhplP5GT
g4vbBRylY77KmsjZqDSQxPrWI7PpyfUgK5y1WomupzTCnvv/yDuv3TiSLA2/ymLvU0hvLnaALUfv
KVHUTaJEk977fPr9oqiSaEqaYReBLUA9gBrTFLOSwTgRx/zGiDFkmBRWSNkETo4739K6zyYgTAub
aLp4syKoFwFyPde23zymveFMWsv8YjQZNOfOsBZhmz8OJSAV1C1plOttOUXv/tL2qxwLFjc4wlKI
cxG5orlH+/2MaMy+eLpS1BO5kqjIPFtVxWA4pYZElCQJwnxqO/2tj+QFaiW1RJFm5PKkaxMTKNtQ
qGSDYWKdebiG3QUls5ZJn6v6nh1n7llWdMcJat4gzgo3myZllH9HONef/hWJBVvzD2VO+hDcb8or
+K51mYMTCVc2fRrE4lcmfL+64MYnrO8IAzrgQBhW1I91hJBXKIZqU/z8JHn9ihAojJC8LKGxuur8
vAOiQGi9DhFAonhVIk6tW6hfCZmU53nFENiBATQT3GJp5qTEltwB7UMuI9Xc9GsieOoCke7vN3rS
2dPGTtmHo2C1m345Tsc8PbboBiQQ3/3a+l5AhK+50BEe0UcUqkmZuJpy6PKImsz9EgujOD735HaP
sDxPbJRE7FCCktxmlFSSpd9mg5LPQlSu+WOUJ0ruHRLbZBZKxIhRm5q1/DmBy68KUr8RWt+t0sIP
zy7Iont2PZm1P7FjOZxqQhfAFgoBpd+Sjnt6NWmN5rE3AVpAuAxnfa6PB/pKZiBFgDmR5UXjqKCz
WLIG/1O+91iJtHrZO7J/hY+1Auwy1mPc6YOV33tbuwHwgU6TJQ98R1uhVRjb+gWNmGKYR7YcKIuo
7CdGk3rTwDppgYn5DhLfwMY64GOWFGO1C/kaVFmuPDi6dKJK3TkuGZNOCfF6KS80zy+m8RB+a0Gn
qaDUTGU4jNNLH5zbQDNFr30P94nm1BYIt1bdD0C8aeVn2fVuKrmYe8g2pyN9HZNnWjfYoiaudESP
ay9t2umoKlNLER4c3nDQB99VEHdDsVBRth1IviLweG3xeVABxwqUHmg9E9ReI+B7PTg+17lgSDr1
oqXNPd7KD2OFgAuSvMnjWD3g3Dq1iz1nYHtg2lF+cesjmSmnclZJx3F6FDVXY34W5IcYJUj5sa0f
SgPttPg8U+XJEOnKJCi9hQcssQeeGDNez93HIjkJrEclveytg8AGpBhWUxVoo6QukridBO0RguEX
knufxt/cnqZPAicQaKSOo2Prgom8S0qAkJIyE6Av22unMXSDyjsfNBWRiJui+qqOd3YqLdKwPxsR
f+m7K+6/Kfz1iQY4U0J5J5dqSL/KnIMYUCJ0AbCcHZjOJnCAMoLx5KU8MJ8u2E/kyhhcYpYCJjRz
2q8lmoV9PMz05ggd8kO3uirAkergSeF2TqTCnii+e6SDN22hx9fgT2twqGrUgY1Tj2v3OLG/NxUI
zbSZ91wq5ljOZaEO1GozyyNRy/fbHCFJEK+MwzPluquvNfVKawHpgozFmn6hSNqsjWgraojEF5ct
OFptREEeXG3RaaeSRhIP3rbL7JseYEMODDeH6OtPW/Uw1M9yqZsp7nEOarcBvZsAnW6a+7G4AIo+
8Udlag53OnjfUdFnOrm5Bw44Aw9sgguWXH4dDnxN8MISM3RTO3F9AHugiWlxThPQxU5G1zHxIYt1
3EmwsQiQPrwrTITywSYDVh9BKicglq3wXjEIau8eEs00jb4oxqViP/jgnJPyctQfrFGaqmCgJfms
BxHd1PyaQEgnIKXN/NwHN506xqIrDgvtTLL3O/+sRlEUkLX7Fee2aQbymgfpwW3HvQuDfCIyVQuU
dtHEEwXUdjOyMUFxo4S6D2qeWT8/SxocyrkMIYUEPDNRu0vndtABhXJY/UvTvwKkOcmGBxn4uA2M
PFehbLrHMeByKCmcYO60B3Sutd5C6iru9nKmGGiFqIkt3bi4UJEy12jvzJw8BgGJ429NK0kg2/+G
O1uwrH5/Z19md1G8TO/fdgPE961vbYCFCMehZmD/VLFbJ7U6Gaqu80WOyB9aIOtbW/nEnSxMKqj8
DVJc5jXrWxvxMDHxdvCHEBqS77PUfHtpW8iX2eTbwJCY8b2WgwxxoyvLPur2ZQM5Kz/o76yikOaa
btNhHxwdprUmT2uvyPeLOk7YOHIyU+wM1H4Z+I9ZG9/IejSvsoCBYAmnIkAbrJfsRzpKxUmHbgbV
mWrMXCNzYWKF8qQwAg2KhW6CRxEWsb0O3bnrL6jAgIKnLeoIRjCpVOuzGanwLzt6gS6IRMiZ2aHW
mPMkzuYWATJCZgWmboazqNPuxyS66tLkapD8q1EFb4j23Tliv4usjh9DKwvvzPIAFRxviT2Z3l1Q
gXjtPhqSdTIFOyz7E6Mu1HKSGaVaLfCRiG8UamHY5H2V9Ych7bnuAB3scJLkpgM51Zf0U7tID0vs
62cpg8lZbvf3DvSq2d8QO0K0//exc4bPwj29tLexI75vHTuktcxCxNgPgtHToHsdOyZIPFiQDOpI
+zCeJkDWsYNeqkWrn2Jt5Qn9ejwOto9oo14UPM/3NPYhL7/OeNEBoVlHDo24HmN6MVR81thP9BhR
u8jwD5CUyZTbWMOVRDZLQOp6gpOjk1g+2aXejekCt6TOIjOGSWenZ0mDp5FW1OfqUFy1RfIVA/tj
Vf0aB/qeU7pzqTSnTSihC9xhRMnVoseTuE4OatpR0B4XJa4eSpjOq96gNzdeuY5/EGufjbbfa7Fw
6vtsr7If4vQuBc6Owt0853AfTGDnwN2dPppVmOK63PblaMysAI3lIoSOfxOOCYmwifrVY21dF2Z5
EiRwnnSw+QgIuoxHWydZgpvNXQ/ovg9BQ4Kk6S8CiQRHMpkxDMOp33vTZJCmEKOvHKD5eXUrNdzb
oPX1hOylK/a94jLypINGrU4LgP1K5c09/2rAiSHTMLzFZjPVgm6qRdx1yBv3wVIyx73COnUG9VA2
xxkkIfhQWIaCuEPlcObCQ5AbhBr8YU+NcUqFZ6A2+gKVW8Efcec2QxEh9Cyp0h6orUmrJCdOzF1a
jdp3ki/K+HDY64fmS+Hgag34TnFQjYDj0BTjJIramQHvoYmwOxlUSOb9NRCHKwNuRKeXcwOuRD2U
X6A2zNiV9wL/K2ke65xM1Ni8icKSi9yZqGoxVY3vrm/MPcvD5xP5cHhMGSQV3z9GXBFbVW1fDsyD
CBqbEd7UPixZTSHPzBQf/k037WR5LqXqV0fq1T0n1I+lsFtIFkqNbjbJ8di1IaEHX33LnfrOV8Q3
8Fv5Zo4p+Yk7q8ccToRP3zX2D4GRLBFFv2itcr9zgkWepNOKPhhzMbqYdwWsJnBCKVLRMlq6dp5g
sxJ/Vqpslsv53C7MWRRoeLLEU0M9GkJ1YqjxYSpLt70ZzBhj+zEU1wDOV97sl0p7QAo+9VtrX1Oa
hVPbU18GEBklC81hZyNrVgbRlVVmJi8Sn1pZfywN7Sz20plXUzS40n5sWBKuWvkt8uznWZ6fGT29
aXWco4+2p8gdevBfZYQDknyYOaarQBoSSV/e4IOWwXOKYtrJdOgfncY88+R6uLA6rQDZ6N/RWiQr
Arc5oxA76ekYl4DasQisJ3USH4HlCwC3yo+5jBOIl3IvBbBnkVNDDWQ8GupwGlZQwGIaokFk7blR
PKucZh+T3Bun9OoJkMUEsC4j7iHNEYNXIMsVo3JJszpf1KV7bknpbdqQzekFQjtFDGDVQ/8yQqiq
vjFs9wt4zbu4ZUjWltqJjp9toKQj/GTlDpzQ5yDU9kyRPksWpO8wco7jwjkMOng7Zi+UY9EemI5F
1hx0ecyPlBjysYYe4UVmDYzsZUpsmvbxrWpKwbmletLR0FMZmtz2I8A0Pxlh1/jOTW0nHVlzNzaX
Payj5DCMHQWkaK/Dh4ESCVPH6HXn3GvKs8FNuyt4n+bkb7gQxVj49xciFvN5FGwCtIvvW1+IJhkj
3R08dd5Y2NI8BXEDu4/bSBGAsV8XovoJyLqGb4clBksC4LPOJemRii9ZzMHxv+Eye899CPr9TY+U
p/MS2Njyx+vBUonID/PtxDvI9TB0wPaWjGNo3YZIYTRxNu1H5AZosXt3mt8cDardIuBKn0WJwmbq
ejlyxTZiOro+K5JMXlTo7mM5ZXxDJ8OZ+M7oTaXClCmyx6lUtsVMDyijyj44wifwpvXz28ZWbjPY
/LQeoXv1qfPNKNjcmW8fhp1af8sZK3THjMt9bR4alX8MtyT1rvJQ6iaM7Yb2vJLkPTxzjFOnKN1T
Inn8mo1c2PXKDMhYGQPl9FfR8sga7lNL9G3bNre14yo2mtuGFm8TyV2MGHk8acJgvOhWjeF6qArp
wqQ7uteZGayTvyEk1D+GxFlaL8sg25AivogINF+ZHcHUoHNCOfWrKWrR+cQWB7HMn7CQXymizDhV
jFtXCv1iRPsrJJjcijCyTVWj1/outTgxf3g1NrCgiqA4K0PeJwRFyDzLEAvLJB8L0JHwOjaKVce1
v7A7xIWt2pOvncr2b3UH646afOaSDirySHT+uy9tpk+GRDfRoqDLF/QHJZZMZt9fl9weqHH4D3VQ
XrSSpCFInC5KYeYkl/51iruTIVyefO+LIWyfTKdTJmHbH6G1FH4xKngmMIa/y7JkT5FUlRY0QGN5
7nRG9nVw2/Y8RtXQPe5NKz1HSRG3dO6giygAPrBI/aL1TwDIg2h2myQ0FwgKnaZuMZdsUAUoeDSa
vuxtuqaJEPdIDOMK8v5pWroLrqajIG4vQiEHQkl37aEPEsj5lSIEQ1IvvgnT9Hsbjd+rCgRFYZ0H
QmLEzJJ9oyy/Atlb4ozx2GHJmaD50dW0D6WG28vA0KTdLxEwSWzzCBVoi7F17N4GTZ8PEw9j3QcF
lhrdQqGAgh8XaigOfjD5BNPO5KToYvu4aozcP/grIvKPYzx0LB+8TQH5bIhnfOIKAHDPJALHqNU9
9KtmY1xuEQnqk4Dji5qNkQFULV0DCim6Ib8CEpULeJmg81RqLWGD8Z47iibJ64g0aawwpuAG5aNQ
YX8ZkW6pQKqGgnKgQdEvJ2A9jQYMQVkOc1X024s6AwBoF57fHra8sI+Iip61R3R3jodeJD/gm9mB
fAVBVZ/rCnfNlfwnrnBIgQ5PuqBSXRxrWacgD+P0pLCyRKd7mZe5xMzCziL5sEs8IEWaomK7CA7t
mOHcROu75sARqVpQ4bDui/Rt9Fuoy6Ch9m0fVeUqN7wjauOvicgFEaK80yF1TdRe2wvl7DERKaTW
FLcVOWUgkksQrzSoRdIJ08VgaK93E82mPFUG+xJtyn0Al1+l1sN2ZlC7aSp537PUnmWaEs4G1fAX
hkc7GxznITYdp5pIkR1Tr6YuWTOcLfiaI4m0TUYNhPcxFCm2J5JtV6TdjUjA0aikb01OPpKbW/Gt
TKbekLE3ZO4xjXZ+H2eDF58nZPaAfVE2Jten20OrFmyAM0ydpjytvfTUFMUBgPGr3q4nKlWDmqUL
J84mxoBBJFWFR3XBAHVaUG3AaNuvyLdjepyo1HWiJqE2MalRzEaZmOqR3UfTmApGLtEPGbO5TGWj
UuFYVDoVFPSEyqcvSDGMk1S/c6mKIoRvMqqknmoppIztqJ4cgAGF4x7TRbVwNM4PUNed+aU2tcZv
iVfu1xiqxAmJUPt1oDQrxuuaQm1s0cHI+wXqzMe2qORcSrqW0i4ZIJyJUk/UfJWo/lLKwLhC38A8
sERxmLkzzz/2AM+iQgDV1BFqUABUjbma3SXMgBUKzQin9GSwbyq0k4q4PZDHepah+FBY+YXsIpuY
VudwDS/QIkCMgzPZc+JZatUOVLQeuAtK4F34ufOTE7BOe6XpXDdoJU2aYLhtEBcgSIKpZRfAbu0z
NSiQ0/gbjk/hH/L7HP+qeXxER+BtQiO+bZ3iK59IF2j6CnAWfwoc2Pr8xGzCQWsC8IFQylwRmtYJ
Df1i+lCYCFpCXm9FH18nNMDxyV1pkq3SGYHvf8eU9+3xaVFjCNQ/wmYwaDEjepHQBF5lu3bYV/tZ
2w0YlsgIZUm2J01lRkz7fprXpPlIR2dBeTIEQz2Xy5Cmb4t6Sa4Y5ZWROvSuNLU8p6esMXdMMve+
YAJTzhvJ6Iwzq1WCEjA20yQY3lIyDezBnlQtF3ykNZdhE9gHwzimyRQzE/BAfggx7xRJZh2gj9zR
He6Oit45CXTU2AG5BaV66hfZwqjH2pp6SDBYhxlI/+JIqRPs07vRHmS0/YDwTvw6wmKuzyDXVl2t
z4F8zAev1yd5o3pnmaefoqWrXeet5eZT30Vg90CQCa1F2vbjudUaAypGfZ9cmq7IQ4CW5YuAgoT2
lJ7I0gNEsabbs5psiIVqbxLNzLZ0ypJiAq2hs1ZTx+LMU8s+OWvcLsagbmWTkTAwndlYZ/Rxdt8L
Lw2KwPNRuGsEwmdDcmQ4km7UHqrChUMTfhyBcOYYhUcHqwSKmNYSVPz8fPBg7EMpRfqmSRhDYiaN
dkZs1PmRGjbfkD9D8UYZMG8W1iB/Q0wLuPbvY/q8qdNl8jakxXetQxpzReSzkETRNVvgzcmWfoW0
Y6vwGmWcYIAv0ZD+2cZWPjEWUuByQW4Uoc2X1iEtpkOMJDBHURwxA3qXx5EhQvY1PF2IiwmNMVQG
hTnT8xolaweGM7rZ7yPX5CY43sfasRTVC6kP4sMkkcFuS5BAxsXTnz3Y5WFRmp11UERVT+8v6Q8C
JQ/ciQ4p8R6UAZiDOrpx6bndZCq+t2oWFD5C7J5+K0utRqmiWxVAAd+TF3F/llp7dRTNEgY9XX5L
CwnXaMlx0m9ax5UD9E//xgj1vC6dkT5Wme+XnbAJL4xQn0s+3GDHyzJw7kYKLwO0vKqkZ6Gfzes6
LSa5I83kDqFaMxNeu1jpqeZEwPvQq0XboZZ4b8oND2RDzJWfyVjZGO1lpah4fEt+9lcU6hoF8u9j
AHRf5lOqb6BpiG9chwEWdyZ+CVQAP2mL6zDQP6GVacLa4o8fVN31zYawO9wJHftR1RSjUGYs6zBQ
P2mgnYgQOFumwSz1PTebLRL/F2HAywmuo0AwMZQVWi7Pw0CVIe+3qGphFORIkBbT/quLOsOxOQTn
Bttu7pY5YAANga8izvuZxDVOqZlVexgoG3MDAOTcs9Fh7GWBhE7KbIoT0QUzz/6RaQRtqNGwZgCB
iu/g/8IvURDeF/hmo+BlxDPYkuRhXS+fV4aBNJIKriD3sv4qpmN+CGKvQCfIj3HqzDIcHelwT8aq
iq4BJYfXdQsUEY9PZNycJD9rYuQb23rwDxTS9gQ7Se2gwU/kc9SFdyUSJLGWt/XEKIJyGsr9CZRM
fW7XxXDoachhutq4hOfeznsPyQTXS8q9dEiY6g7JjeJS3GOzst+oKaQtq1RuKxRPUHBfcTKZGMPP
zKQkL/d8LDcNrhqlvkygs86kiEYYomeyd2YUVfxt8MdGmTo57C+Ek5rwHlRwoHzOSivImAo7ztLn
LJX+irJcZzP+Pv6ug43+vuKb1rFnQjSGAwUQELfol1klFu0EJfpFtrkKPZprv2IPYADSthb93CcV
yZ+xp4BCEAIoJsjCJ2roO7JKNFfeBJ8AOwgRTBV9W+CKL4MPSRK7ZH7m7pt1QaEXm9n4zUdwOZzV
6Gvo2EdP8ySbytoYqLN46PIrI7e/IXI3003g+L6THsdqqKM4GOybDUy+wvD2+9y5jj39qk5jVGDT
Oly0avWoSxbFX4PrQYAOugTWoMvNClRRp0/UsbuM9PIrMxjMZ/2AOKY2VMvo0csMfPYQRPc18/PY
Q7gKVOAItMKmkQlqPILcOJVpKIARD6eN7s+D1LImqdInkxrQ/UzWtXlRgH4fSMBStjc4f+m8MssO
xJIeaudQqA8NiBYg/IxlLBrYNFrwmB2iW0V2vyhwqQz63KJt7TdYKeRpGs+UoZvho42goWiPG6JR
3laeshhaX15k1aijj2fuu1l64mnttRKiKQN7KAFzaOxbfTrcDauefKBG2dQWnXrgzWD5HLnmZ+9X
jeoCFP6engV2NzVGpbtp8lwtp0nhS9ccGcGpX/Xnik/JXKCXPbXH/Kqu2lYoaF+2yRAh12dLoD6U
OFzKGHAyAI+VHjNP58xomwjZDz9MtCOPWfrXvyHd1P941d4sy3KTo6b4rnWsUyZyHXLT4tgtQvRZ
SxzEEe1wDZ9v9a2oAAMiEYSozco2vO1f9yyACv7BPkLnIFh5q7wj1ul8v4l1nafRHQSRLIQFXl20
lterRay4+r7qDZdj5BlTl3nkieel2n5Y5APO7+U3J3adSRXIymHu0wGqhJk0PRPsUITBtBVl/aJL
u6VX+4epM36u2viycDAe7JUAxxNcquNITH4iIMOu5mvTtgg/F7mB/YM1XEchcMhRExrPQyVPq9SC
/iscsXNq63S/Kd2h3svw3572ruuh7yIBh1QuDcPyJ5AaD3tTwlwtn8qlfi6B1vdL9WJQNPR/YsQI
rXyRKNlBBvSiDaWpYVpfvTSV99rMVk9zTG+ntWMCN+jzMz/XL/PBQjLXOogC48KIC1Qdq3hKOdHN
M9wKm0gBIajOQh5QyPK14QKACqRTrYgW3gClNNJnCf7jGR6VHI/aHiIdCyWXzvF+uk4ltwEmmTxQ
jV5keaQcG1LpLLo+Pgn77jOaIgdeBlQqRAeJzvnCjauToHDn6tBcDvAy/UTbc1pjTwaHWoX6tAtL
hG7INSwk4TIh7NrLiy5kgN3bJ9nQoG8apOeSE5zCJTtX4gj/umbPzoJTwxoRGs/KqZtH8IyUaIFX
9YVvt3P8dqNJnIWndbfXwjfjnFhYVXqOJcAc8cy7OClqULnZhWT0pxiqnuYQ4FGJ/KzEyZWB5E/S
6FMm2aT9NUARtYSCAMa1TI/lFgAs8qGL1hgPI2vYh8CNHG96A73+wO5kuBJxPJM0f2baBT03CA+j
/V0zS6BlsXnbMg6far5Aaabw2/S4UuYlvhm1Uhziv4P3XWwBK9dp7JkR6Fa7HIcvra9Z3+NKbjSc
M2IFUeCVfbJlRmN2im9Gg4U4XP10IeMr7q8Mxu0B/zY8xxUL8/EmBF9soX21x7vs9/5w2Y/W51bY
la98yzUczMOo7haQR2ixevVxl+sHliTvW0DbyPJwQI+l8AEdeW8B1x5Akml+yRo6LT7m6RrAh6nv
4ZhsdZayJzVZMM1b3NbB5/jzbMSB/a84gykyfp9u3SyHdEOpIyqT9RGM/xvFuUw9rVv2SwsrtIzI
wWRZt0UHT0we19kWTA0Y4pimkGsBxxTj9XWlIxigiETQIAD3uWrvveMEFmjUl5WOYdMtpBVB+87E
jEMc0M+GksjIa76dD8lBX3aje5yCYZN6gI96M+11875QR/W0kDxtNnrmTdo3yQyv1bQ/dOy+RTE+
csv2Mkx9Lfzu0JGqQKvRpVasxlenldZE9vda7xT9KIUppN7VCLXGE8tvRoaTznczK+z0JgWQ6R2P
EFq+prA0HsbArvrLqDONs3A1aswYOuahpvb7nZhE/hWbkpz5D5vyoarROq3qh5Jt+EroVOdb11uT
7IBEDkttcZO/NNxGR0E0o7DBWFXTovW83pt0nLCQgmEEVFjwh/nSem8ilwjLjo41gyTxyHcNzA32
/8u9yeyPEkC0vUhgaH293JulE5uowksNur9RiR+wJUXZfMC6Gnui8yaVPmuhhPdg6C3UQKqa81JJ
4hBh3iqaRao9s6Cxe7mCZG+buN6XwveYvujAkIdToywoF1Cn7n1zUuuOn1/2un896JVxpuee/7VL
utu6M/p7VW+TRSNQyKPAIw8eOLVAwJTtrEtR4bbTGv2QVi4+l3razRzd0CaNqo0uAzvDPnTLWLtq
28G766xcPrBro6rmqNQZ5Sz3XfBkTYr0cICytnJkauaVrpcHnhY0TMHN/VgtopmbIoPquMGXZrAm
GYZz+eJviACDqvD3EXC7rB+qt3tffNN675vgiTlIGU0zwXji2K87UBzLJiBjDkY2OfMTkub13lc/
AQhh1MEWXx3Lz2bTmLwwqAF9AsKE2AD+8Y5zWdTnL/c+6iBgsTiRUTsiDF+dy0kAF85C3/BgsGtG
j8nQldEkqLt4YTLxuDYlX01pzqtM7PSKkV0ZyDFe1bFsHpW60V2mtRylCIZERn5UgtfzarRsvgSe
AEhmgf4ZS9wYgpRjfs68RLuJ6MpMsDgCkuJDZVlEUX5j1YmMrTwusueOjtd8J1zns5i8MGmgjUgO
1K8SF+BJ7yI5B68vmoZq7s97YWHf41t4mBSOCQKMYjsVDNQIDt6xCSl1JzbwD3PO2bJezldnKCqz
5XD5UDVxXa1/teKrKxmp6+yf/aU/P+jH6Q0P6uF//nt5j1/mjGF/GdzV7JdXJ7sldKpehMTqxVZv
/cfnxEs0LJt7PkHXAQ5ijAlMiT3O6cv2jjPUE56+LFlcGAbDBgNEh4WwhYgMPvHZSv1uLf78Yz4t
6p//zh9/hDdLwVWx5VIAhzSgGtCFxotQrMWrpXA+UbWCvLSEo+5TF+3/fymebwoGQiYQtHcvAz/n
rw2xEsfkSfTVVz/m61UwgJOK/NXAwlxIxpGn/v+vwtvYIMn+ByvBc14sBZpwqqKs03iaIi9iw/xE
ZJD1OIZQGBDJ/C6uBBfTR6wEoQHtHPSB/mQj+mIlcBgUsxgTABetp5WK4E4uheDovDs8Xm8KUG0q
Mlfo8QgWEQH3YikMBrekyjTR1LUc2W4uxUfEB5MDTgqGxuqKofVqKexPAAFJ4oGfsCKrGfZuLsU/
OTRf7grKIGFr+VNpQXz15TXKEonMzvmJRt7NpeDFtw4QMZQVMhDcpU9qFC+WAkszzkpSauNHF2Q3
j037jabN+5MrRtSkTgZDMlSouUtI6V8sBRUJaQbC0aLWpSPO13dzV3Dzbb0rVCHRTetB4cRgLvFq
KexPZLP8dwBmeFWvgMO7uRRPv6MnZdmftcC7Um6VaSytFpSLOA+oO1+fFewKbg92jWFCRViZke7m
UjzVAtstBabA5NrPNJ9eBQhrQPCA/f7B2N3RAPmIFEtUHyA76YCpdI1fnxXCxJn/MaL7CSPbxV3B
WfcRZwU7gnxBpjAVh8Grs0LnBoFq9ku4aCc3BQPVD1iJlQA8eltklE/EiBfxYXOBUJCCrELLURwW
u3mB8O5bLwWCvYLyr9CFEKnWm1OT9jUEEYdsVNweu1qMYUm59UrQkoG3SalPFrUaI70KD04KZPuZ
8oOaE8jRp224cy0bLrmtl4KWjfg5EUoxODzRqH+zFDbOICyBIpBMO5tg0UXYeikEuAMu5NrtRATA
i6MCGDK1O5GhoIu4u8UY2PWtl0JBwBtKM255jDpxLn67KxxOCfAxdO9/jLN28yrd/qzQPwGxobdr
kFD+4OO92BXsGu5SfER+sWR3cinUj2jcUJQK0DyiSuKyfN24IasAY8wxwXrBGxZDzp1cih+X/DZp
N4ACxCSZ1srqxhIdz0ssjTTImvIut/MQddz6rABgDs6AKgQmhbBAeV2MWZ9USjWHgvWJkfV0UO/g
ZfoRASKYXdA0geEKVbDXnX/aeTBR6Wo+QfGFKtlOBoh4cV5smwAB36yy+9GQWsN0Xpya5JooBzxp
Du9ugY7S0NYLIaBH2FbgJgVX+omG9GolbF0Y57Jx1B+kxJ3cE0J6Ycs9QdoNREAm7UYJekMBon/S
Ya8oP3IKobOykyuhbB8dnJlA2MRRsObkv0w1LSxUgfZC119Bgnb2JlW2H4EQHypwEjRIKMLJJV+3
NUkqOEjX1cnulqXah1wfZBQ0rsi8dTERfVWA0NZEox1gOuKtCtL7u3p9KNs3sLgfLNIn8Y9gS4vD
58WpKUYgP6v3nW1VvKH9/ZMBCPqmDINM/rXp+hDm6qLtz35AIWelXL6bh+b2RSlEfAd45c8t8Tq7
EjkFm0UIsu50A0t48G19k4I85h8xJeQgEPfDq/AQiThCA/CiuWh39qQQtj9bL4UC9ooRB+hBBoRi
AvhiKWyh68ahiYDwqpPxdDbtXvkhkLpbL8UzK4KXq4CqEFZFNDVXF8fOwktICz9gFbg7EVXBD37t
7vpiQ8DXxLf+CYWzuwshpldbbweAIyTcdCyfqrBXkSH03dYN8N29QrfPJbg3dI35D+NiWRjjvD4h
cGmFz0dfi9uFC3Rnl0IYH2+5JYAmii0hoGZP0JFXW0K0reAOmM8OUz5x9w7LN5oi70+sFIpNHelO
gbPZhCyBTUSvhsUQG+cJ676TSyFsYrbcFfIn8SNyUqCbRPEh2qMvTkyWAsFviKi/ctCdXArhLb/l
UkDV5ZSgvqIp8+O3/mopBOP2STJ9hy+P7Xs17AkDAjTo3bX718s9waEpA80iq/jJ99jJPaFuf38g
oEiXH2IW23/lNPEqPAzo3Rh5Yxj/BFd9Su9379B8I672/kMT7wzw/cQHx4GYgL7uUKCUzFxd49Dc
7atUDCm2PikQWQJKBLgd5RzANK92BdB2Rqg67PQVH0qQAXcyQMQUb8ulAFhCrg2rg8HHigLzailg
yHCcAtTTjCc8xY4uxRsn7fcHCFmFDKMDMSbBMn67K0iwAJaAIqA0FyIRu1qN/tiu20yAdOASKOPI
JuXYanL+alcYyFnRpKBUY9s8qbrtZID8qAe2WQqyCg5MLlP2/xPN8eVlylxQ7BXzB8RmZysQbft2
DWRQfuU2UfLU133bxBMDVKFX/ET839XLVP2YFAsyAykUbUtgNJR3r3JNG5AepfuvztZOBogQPNzy
BgHmD1YC+ax1YvFqKWAXs0BgDHYZzr0ybNh6IbARI+VGr0to6G3YEw7DMCH19UOBaEev0jdmHe+/
SuGGI5kksKgWouZv4dzCwYpeBgMzLEB3GI73RnvunywFNwOiE2hErFQnXk/DsDUBoImFww/64FNA
7mAFsn2vQvnESiCAj43nSkrj7aGJuzRrtev9XaF2s+VZweQcyU+oYL80RV7cHybzMGY/P+07dvUq
1T/i/rBe5N2v52EkWDQzWCosSwTz/AnBsXsB8kah45+cFaaAczP6wL6dSvx1gmV9kjHbw+CAhvdT
2fqfJhX/wXL91HhADSu+X6k7BA/VJhGI3/2FNers7defaTc80fRf/FUh9/D06U+6BuL//+ul+sOq
j/3sq+u+9uqjfnz/j5/x7ae/+LD1D7b+j/vBQ7ks73CuX4le/HjT02WCPsT/xt+X6fBcZAB8IJw1
wSn/9TJvlSp+Hg5/fnj84G18vEOqvvXjJ2WW9uvnHNz/z38/vbpw6fmIZ2fJw/pBzx5Oa2brh0+X
Nd5Hy8ZrqvXTnn0CB+EHfAK2bsv1g549nHjb/uH+sqmXTdFs+gAaTR/wAQ8JPufrJz17fVroH/H0
dJluMLpZ5bPbPz4O0jpL1y/67OU59rd/ehY3yfdg08p/RMROs7LebHos5Da2fvvZQ7zsluXbuFqx
Crd/fLMSSXsbVCt+2taPn2/UQBc4uO0fXVUPb4+yFW1o62cvymUasSnXr/lzR0JAXv+3zXJE/9Eh
v0A8acN2B0j7AQ/fe0gfqodN+4UEdeuV2SsfeP76Qc/W5SMidX+ZBL9ZmY+I1P2HEsuhTXKAAvW6
9dIcPjw+PpTVpl+swE9u/fyjIPU2xKnyEdfr8UMXbHr2RwTqcdCKN9+44wXyeuuFOVneB5uX/SOC
9SRLy2zDjheok+1fPUtrj6ypfJtP0ir8gA84XVbVslk/6Fe8CpDB1m9/+tD9121WbvBvEvjE7R8f
4Idevr23GbN8wNPP0ofgftPDPyJW/42b+6qo2OIC+bMR6NZP5/bzNux4MU3b+pd6VsYPy02uvmJG
sv3T/+THuPW61NVms8ePCNQ/2iZt++bU6w8b1/wjwvSSR1dkqZsuVjFf2vqXehngpp2l9+tH/TrF
xLR1+8dnd9HmBF7wrrd+/BVHWL3RjkRw0bZ/PBrH6cNdvbzfcIUIvcaP+IQ/mhltuzkxS8IJaOPu
+Ygr9kosz4ZzXtB7tl+b+r+Olx0GFHcbzksxcv+AT3hovm8yuBBDuu2f/kcDxq1/s00cB+1yQxkl
MCpbv/yfXH62ffV/4z6/7eM/x7/RJf+IgP2jJcq2b36zrHzS+Y3ZvIBrbv1b/ZOZwNYv/2814bf+
hCFDn9hbr8Ovq0rMRLZemz8pev/5zTe1wX/iwN82x9daxJu+7WXzX/yNO1K68l//BwAA//8=</cx:binary>
              </cx:geoCache>
            </cx:geography>
          </cx:layoutPr>
        </cx:series>
        <cx:series layoutId="regionMap" hidden="1" uniqueId="{375628A6-1A78-43DB-B9C6-8F82DC4CBE33}" formatIdx="1">
          <cx:tx>
            <cx:txData>
              <cx:f>_xlchart.v5.2</cx:f>
              <cx:v>Helper</cx:v>
            </cx:txData>
          </cx:tx>
          <cx:dataId val="1"/>
          <cx:layoutPr>
            <cx:geography cultureLanguage="en-US" cultureRegion="US" attribution="Powered by Bing">
              <cx:geoCache provider="{E9337A44-BEBE-4D9F-B70C-5C5E7DAFC167}">
                <cx:binary>5H1Zc+M40u1fqajnSzVJAAQ5MT0RA1KL962qq1wvDLUX7vvOX38PLcu2KHddlVsRN0b98M0XZXZC
IA8SyDy54N937b/uwodl/qmNwrj41137+2e3LNN//fZbcec+RMtiEnl3eVIkj+XkLol+Sx4fvbuH
3+7zZePFzm+qrNDf7txlXj60n//zb4zmPCSnyd2y9JL4qnrIu+uHogrL4ifP3n306S6p4nIQdzDS
75+/3vz386flfeTFlleUuXdXKr9/Pn9oPt0meTB6ov7+2VyW5TJfVk5VfP70EJde2X3p0offP28M
oX7+9Nv417dm+inEy5TVPYSpOlGpQRWNMIUoOmHG509hEjvPjyWuT7ih4++cUWJQRpT1j58vI8i/
mdUnc3i/bv383ck9TW15f58/FAXe/en/vz/Ixlvhu9z+9Iu8/Pb4G8de+XD/6aZclg/4bF6RPE0y
78xkePuvN0+f67dNkP/z79Ef8AFHf3mzDsZf+//16G8ug/lD/FA8PPz0K//yEjAMzVBk2WCqQnVK
t5aAomuyypmq6YxRDUtktf5WS+B5Ri8Q/GRtvg//eIAdoB+LHDzs/w3/XMY/161fRl1jClcZ1wyZ
qlgAI9TJhDMmGxolA+Y6Z5uoryb0cdBH8jtgPpI4eMi/Lbt4r3pOJrKmQNFVnSrc0HR9hLg2MQyF
K5Ryzogha2QT8af5fBzwTfEd8N4UOHi4RZ7E7fqLv3t4/qKCyxNd1RSm6rKCs13jMA02TnYyMVRZ
xSZgPOO9/vHVtv40n4/DvSm+A9ybAgcP93/D8MHZ+5ZOKIEVZxAgqxv6Owe5ohgKYzDouA4N30R8
PaWPg741wg64b8kcPPTTooBrsUcbnk5UGPDEUBSFqLqi4qgeaTrDGU8UVSHv4f40n4+Dvim+A+Kb
AgcPt+kuq3JZZdVyn5jDb4P5JjMc6BrnnIx13ZgwGc8ILDymM4PgsH9rtL9O6uPAvzPGDui/I/UP
WAIPURU7awj2cbqrk2GHV6nGcYK/c7prE13WVabLTNOorA17wib+TzP6O+BvDrAT8psiBw/72fIe
jEO8/vL7gB02PCcqVZUnh2xjl2cTLmMtqJQpsOK3HLbnyXwc8fEAOyA+Fjl4xL8kURp48Z4ZOkpl
cHSMcMJA08Fq28Bdm1CDcZlqTNbfserWU/o48Fsj7ID8lszBQ39TPT4mIYjbn/Bfv+zBwR+XZU6p
pg7mOhzyDeTViabBpjN0AzTOyu57u8c/z+jjwI8H2AH3scjBww63NYn2StPgZDd0jigEh3knA9cR
6mwCCodRqjKZ6jrs/fWSe/HbMaGPg756oRf5HTAfSRw85GdJnCd7hZxM4JRzWYeLhmDLE6Qbis4n
2gD506OxJbeazQteP9l93mffR/I74D2SOHi8L4rmwUnWWrYfK46Cd5cJZZQNPM3YedPgvK15+S1D
bjWdjwM+kt8B8JHEwQNuLrvK2bO3bhAFbrrBqAI6duskB+CahpNcVQeCDv7aerWto6zDhD4O+eqF
XuR3gHwkcfiQuw/xMt6vlqsThMtVlagGf0J1+yBnKvg4uOmIrQ4BlxHoz1N6ge2Xt3ZzPMIuwI9l
Dh76b8s8f9izk05VGOavZ/bIgkNoFW66ghNAfT/QNkzo47CvXuhFfgfQRxIHD7kZenG5X2KGTjRk
USCoqlN1oGPHRzqZgJcBG6fArqeabOD5W1/teUYvoP26rq9e6WWAHVAf/+bBw/7FS/Z9rCsyUTWi
M2roYGDGORTaBA8VztZZFKPMmaf5vCD2y5Bviu8A+KbAwcN9c+dWXfiQrzVtH5a7OiFQYtDqMNYU
DRGW0dYO2h3KDxYWp/6Tpbf+8ZUht57Sx0HfGmEH3LdkDh76y6qMl9H62+8DeGVCsXMTcDIKsiW3
gScTDUlyCri4p+19HG9bTejjsI/kdwB9JHHwkC8e8sCL9qvtiLaozDAIoVzRkDI13t/pZHDesR9g
j3+HgF1P6eOwb42wA/BbMgcPvZmEVfSnt2ePfYivc6ITqqr6dtQFNjyiLdwwKNEpYrBj5+15Sh+H
fv1SLyPsAP2WzMFDP0Mm/n4Neei8PKTEwjl7l36nE8Ip/HZZk9/Li11N6AW0XzbqRvI7gD6SOHjI
vz0UJQo5inK/e70ygSnP4bdDrYf8WD6y7KDwmgZjf5UtvcXKvpnVx8F/b5AdVsB7Yoe/DLoEpTN7
zqnhVFZBwCpgb+SnnKmNMIw+QX4dQ/SNIjUeSVUjH/7bakZ/A/7RALtAPxI5eNjhy6AC5q5c3nf7
NO/Via7goEclhE41mHrb2m/A0MNpjw1CM7bKoN7M6uPwvzfIDkvgPbHDXwYohSv3zObg5FdkZnBV
NWR5xcdvqD+Z6Mi0YWBzDJVsB95vnqf0NxbAeIRd0B/LHDz0ryWSPzGufjnTBhEYJFQgXCNzmSjj
TBsKoxDED4w+2Pw4GkY7/3pKH4d+a4QdoN+SOXjozSQvw2V8v9+dH7QNwq6Mcrh574VmQdtTHcWR
w8IYZ1+sZ/Rx5LdG2AH5LZmDR36WL+MAIY59Ik+xnw/xGoY8aWV1pm/s9yirMBSCBI11Qdz6x1dc
7npKH4d+a4QdoN+SOXjoL3JU8+83pZag6B0p8cjEQIY8cmbHkXkY+qicYBqiO8OWMFb65xl9HPjx
ADvgPhY5eNhvBjN/z5TeQOuAyqMKlB67+cjDR+wG3j/VwO88pdCPonWrCX0c9JH8DpiPJA4ecush
XDbLfK+plaiTQtYVkmtkBOeHJPoR6KDwFaj6m6KKlVW52uPXM/o46lsj7ID7lszhI189UXrF+oTd
T8QOGRlEVRCPGwqh361/Hsrhn1bFlmFnPc/obyA/HmEX5McyB4/8CTi8vcIuIxFHZcjB4aBrVok2
G1Ydyt4NPOEEjQ6G/LxRYdzTfD4O+qb4DohvChw83Bcxmhh5e02mBnWnc4r8WkJQFYEU2tEOzycq
6iQNtDZSiLzN2j7P6OOQjwfYAfSxyMHDfu3duVGyX8cdik4JHdItUPyGXJtxKg44G66hwwWyqt8L
zq+n9HHgt0bYAfktmYOH/mu4/0idoYKJey6VGTbwrQ2ea4qxqpkb7++r6Xwc9JH8DpCPJA4e8Gnu
7dmCx/4OOw2qrqML2VanAx0pd/DW4dYR2PhbtRPDdD4O94b0DmBv/PcHD/Xtqq3e/nj4oaIV7Do4
N5WgoclWBxs+kRnRKCw4Fa1uxj3Jnqbzcaw3xXcAe1Pg4NG+KSefTpcNahPu9qrgdMIM8O6yBlLm
iYgdbehsAjcNNTKajBaF26lWb6f1cfDfHWWHNfCu3MEvheuHGE2MwuV+U3DUCQfKOnIw/sp1G9pU
MoaCqnWo5i1Z8zqpjy+Dd8bYYRG8I3XwSwBVwKWDSvN8z3kYiLBzeWg9uapuH+0FQ/YdkqxRcvGU
fj9Ou3yd1MeXwDtj7LAE3pE6+CVwURZ7LozGDoAcDJXAndMHY24cmAFbiya0iMogbqehyc2oq9Vq
Qh+HfiS/A+wjiYOH/KYKQ69e7jUOq0w01MGjUxmO96fauS2dx5kA8gY9qlf1kmuW+Lmm5nlKH4d9
/VIvI+wA/JbM4UN/5yZoi75v507TEIKFrqN90Ts5V9jv0Q0FjTFQLftUYzHCfj2nF+h+4ou83/8C
6XOr13oZYhf0t4QOHv55/oCI7Prz7yNAg9DcUANtvBTQjPQe+XZw9dD2SHmOw69/fKX3qwm9oPbL
wI/kd0B9JHHwkN+UD9Wf+y2NR/0kSieQRr3uaTXCnE9QL4uwHdic7aaFz/P5OOTjAXbAfCxy8KDj
/gI4d2tV24eey+gkjx7T2OQReHu3skJHdBa7/Ps2/WpCHwd9JL8D5iOJg4d8sYy8/ZdRUTS0QsN5
tKp8L/pOUU+LG0cQlBta0Y+ZvPWMPo761gg74L4lc/DIHz88Pj7ke+9Rihx6VEq/hOBHe/zQwO4v
25m9zOjj0G8PsQP220IHD/6pVw/JF3uun0Q4HjztcF8Mmlm9U0nDUWnDUGGncSRVIzVn5MK/Turj
C+CdMXZYAe9IHf4SeGi8vZ71Q1k0fDns6PJTF2KguxGcZWhWq6qopJLRAA9tikc5lqfDfP4G8Bvi
u2C+IXDwcJ8vi2JZ7dm2Q6U0TnpN0Z9s9hHeaItBkGr91r9/S9mvJvRxwEfyOyA+kjh8yL2lgxKx
fWKObqXYttGu8NVe39BxHRl4YOwQrtMJuhePG9Ser2b0N0AfDbAL6iORg4f9Ika2FZDfL+4y5eh3
gVqpdfR9A3dtMvQ2o+y5Rm7cAmc9pY8DvzXCDshvyRw89NfJXbDvIjnlCVqkSnO20umtbR6Nj9CR
Wnv250ZG3XpKH4d+a4QdoN+SOXjoL+IH737POo9w3NDZDvw8kqq3kq/YBNXSBmojn1uYkvWGs+Jo
VxP6OOwj+R1AH0n8D0K+eWXpxisPF8Terr/wO9Tcr1/+OlwVhhvDnm8JQlnzxo7OJjDdEIdnABl2
+9haXxcg/2xG7wddXiU33m/1ev+DmP3aVb4XKGZ19hpKQXe6t41LBjptA0iE0dBwFneAwfHSVdQx
ryF7VtOnCf0NNd2UfwfTjT/hNuPVJ3j5xYOH/NuycEG27JlrQR0rkt9Rroj4OAJpg8W1ATuZ4IlO
VrkSY471dUovMPxyDO2dMTaQfv/i5nek/n8sgL++0/nlxmxrWS6nT3dtIyawdfP3u0+fNjxcGT56
+NNrYVbf/ej+98+4hZloMLHe7OTDQBu9gl+zzdZavCn5sCzK3z9LfFgdWBdoV4RVMpRAfP7UoG3W
6hFoGmTZKUi6HKqgcGzH6K3gPl0IbjA8w3oCT4eLgdEJp0iq50dUw1jI0FnfFb5+2csk7Jwkfvlu
z//+FFfRZYJey8XvnzUsznT1nw3TxW0WmBzifGCDlOGeUh31G+nd8nqgJPEd/o/f+ymvbaYsIk7s
+lHxHTddxElB/VNGm+yhKIzWroWqx63ZubyzzZrV0pySpBZ+2dpTX87MJG0fJXQHDExXMwJNOFJM
yZxH9UzLqyM5llvh9U0o9K7/0bryQ+s5kcir4M+aybWJ0/Ey7Nxjpy6uvaSxT72Me4LmBT9P0qLt
LqUiWCaNp4pSV+xpqJWhmXe+fKnSurdkjzdWWCWa6Urs0VeLr05Cy4VfZkSkSVZYtRqoZsxt6Uji
XWFyn7RCiqqLXk5PAx7rIuhSukTGs/8Q13JjaUnTnPVlHZvM1mls5oEUnStBSDyzcR1DaEbK/nTr
OrjvOmIc+7keXyWlQS/q2tbMomyZ9fa+8w3Q7pK0yz3Hfb7X/uWf/5k/JMMhUTxdgf76581/vt6Q
PqzWl+vSRzpw/VCgXd96zfzKw1/SHgVmzG9vf2VDe15p3m3tGSTX2sMnWKE6h0M73McwlJGslUfH
Pcq4fI/rKi5L1tH/cUN50FBC5mgb8ZSrjDX9RnmGawAMJK+tdO7zeoobOGDneEd50HN2rD2Mg0hF
ljyUcbjxFVVvb7UnJ63eNS6LjuK4zXrT5U5x5scs/ea5xglzZNUTstFR7Tp0K3uhhrV2xTIpS4VD
aaouFAatmcslb096bmv2NFZ6+7YJQ27ajX6S9YapdvUi5uxMc9qrui7PIjm/DnRDVNxmwlXSL0FW
TfvUWwa8nPmF2pttl1/KvJ2rdneXN86yz+Nvql7loqP5jUudWaOEX4LQzkwvaq9cOTxJfXdWJeF5
qdRf4qhNBSVFIBRH+6G53olj1Je9lE+xKZ2HhlcwYUvhnZvWumPKkVuUppepXyoptPSqLYTmR4+e
6t1Q3nrCkPxQkEo9IqksCTdSjxqmffcVlopKC0Ih6bYvWEsulaad4XaeyKzDyLdkl+ZC7dw0+eJ4
TR4KrXLSEyeSZEe0PgmPCtXvppXccz71KRrDnsgF7U0adsdBkR3FXZoKjynnrece13n62Hi1Izop
SoQd6YEw9GKquu1NQp1bp9C++X5YCp1GvoAaOyJo2Be3qlsRFxEXVZYUwq2VYNo24UmhRXOuO6ko
G+wcLI1aUdn9F6ok7qyTZNuM8cWbzr70PfVKqTp3ESWECK/VG5HT8DjP6soqeMRMmBOuiAiXFiyQ
+LTsnOuupIZVFn4ifIrdyuuolZP61HXD76TLC1EV6hF8wFkR4x+u46WmlDieaIy8LG8No+cBPhpm
cfRP2H8GXfzr/WfNSmzvPoPcevdB7hPiKNhE0Fr+2fNabz9oS4PrBdb++FMRzPrsVgYzH1XvFOmz
DN1JEV1Zbz8yyp6RZGEoIPBQCotN6xe2H761+wzl0wjiyQxt83TsaJu7jx/FTp63QbNAC9VKuF57
x7NMmhKqF6LvDCq0lMhm6WTpIivDyFQjObIUPUlNI/fcx6QOv8k0mBaJd8Lq3BeGV3WilfTHLCuy
syZVpJmWqMyyWWJDX31ZZMwji9ym2qLjSTH1W6paVdNe2UV4IitxPa015olC5V+1QMUp3dS+aUuN
jiM8OSaVNo3CZMqT3uph8oiy13wraMh9HwU3TRzddJJ706uBK/KoukwaNkvK8NHniX+n5UcsD51l
kN/S5gq7sVMvfKMvIzNGDrMrWJmpuUhYrhaznirhN/DmjS+6tkjaY1/x/OYoovhDlGoGTBhXoud6
Fh/nXedYcWcUVqq39waU8B9xdg/V23+tO2syd1t3Brm17rCJPlivsozLE59v11rrznBXJs5KpJSu
nCIoyFp3YC1z9PrRkYj0VHkGU2CtO8hKx4UtCtgvlJU+3c70C7oDE3fr6MbJPVwcwVDLhspGWNhv
j+6IhqGeBcw9ipiWKLchsYUka3l2HtBIwRkRcVefq7Tp45lS5g1f0Bz7rR5fRFUbCJKVl2qX3dRZ
9N1uw1NV/R56dG7k9lTKNbPypSnMyGkvOWZMQxGW0VFJ6TkOx1le2kLx42nRMlFr/Y1tuEch+crq
dl5rpWjbZF7oD2F8F0f9wvC6aRoG806zRZcFc6MNrCIiwu7zad4zi3vplGe+5Xrf/D4SzNdMp38s
+ZdMy8+8CIcVbY7hGVh2VS9qI1oGzkVqO9OcuqZTSzjK3ZkntRe9pDkC2nDuto4ZdZIJ8/nG0LvT
tLiVKtdKkmBGowLKni2c7DpwpKNKLc6zjM2Uwpk67k1X+0cJKWcOLY5i4jUmCRqRcWa13lLS+nnG
z41OPZa13jLkdup3hln7rqk4nmVHqZCrzNLdbq6GhUUi11IrOnMMHdZDZ0/1yj+T3HIuqdI8MVxR
K9GZEXqNKHryp6riDIQ9MG+76o/MIKbE82vFKEQoNd+rrBdBUFtMaWZV0B+zToUr0n4JuHPD7Oio
ofmUld5l2eV/BES2sCrvk5QKiTj4zpFQQ+1b4OfHcmoIVc1Mlf1pu2zqcGdKfNtkVDYT2lmue6on
hqUXZCF72lFQnCfM/1a6sKWIkrtmorgnWEtmI8tTKVa/G1Krzg2fnkp+M5N4LQo7EWn/pdfhqnjf
XW6brvGdycbcCH9ofWzGhm2VfXpUpC43w9A9xgUYy7aurmqeLxrDm6VRbBZFKAyqm356l7Gzkvuw
YFpLbnOhp5EgRfhVKRIrldOpnmlW4BGrSEOTqSedrwqmhsexLN22mmclznc3hCHkwW9Lq0Wu1Ede
7phuzRdEqWZGqZuuHIsoiGbEwMpOS5F7wQ3PEw0TCc950p5KXW2FTmyBjRGqLS1CxiURx+lt5vmX
SZpesLYStdpP66ifK3KzkMh3Ge5llHaWodmKqIMMjlpadXM3yTMRhDpsQll+NCrtwpHL7oo3JLMM
3b1jlVyYasUzqy7tszahizyLRF21pSij8ERikSdKLj+mMj8unBjnkgcbS1Xjr0rXn3Slb/qFEYnQ
00wv4HM7CK3CqBZ6oXwzcqcUiZ5EwuiqRnRxGlhEiQqR9cq130XprMztSy7Ft3FVwmnN1DnNwjmB
TsRNINK0/MZ0+w8vyu7COvNEnZMzyvqpp8Q9rFjlDrT/V88ncy3iiZA4XAM/ME7DzDj2Gsm70dpU
EzY8VLPPkuqoSUO8UsTkU1Kz9irhuLHOlGmvCJ2Ft6omeZdcdaSTro2vXQ2nfW8Q9IToiahd41up
R40065u+um7bqoyO/dBQCqG0VJJnelLLxZS11Lh0qvyis+Pmpgnw6/8EY3Lg3P/6QHzl0ccU0hNX
/0IEGXBJcSY+mZJPyZbrAxFNMnC3BXrg4WaqZ45ofSDKMEHhr6KJDjQXHBJO2PWBiNYbaKqFERnB
YTrQR79wIG4dh5zJDG2VGbiv4dAGF/X2OKz6QgkYxyHB7TOpOyWSZjHjXNHY/M2XecdnHo7VDb4J
vwPuCvdzUVjJMAE2f4c1Zd97CX6nYt9bnYgw06dGGYnes60kyKc//zVF3eK3nn4PQTMQAni7gdN7
+15OCN+vVtN6EfiKPHM8avY8F0ULbsn5Xvn6zIs00UaKSXTJbBXlm5rKyzporv0iPw2IDYc2nvZB
tMjquU8vgxD/edrSEzu+77zErMreTJIZdZtjoziJDf26reQT175TtSsvSM+D8DxPZqUdCKlzRZgv
FMM9rVJ66dD4NmpxvMFVlf0/qHLbc2xBnb7Qy/5M6/wjnubHTZ3cZXXLjsvKlkUYx8LR43ns1MKA
4gctmflBZXmxZzGHm0qkWl7kCsKDU1L408Aur70quyi11lJ5MCN+fid5po+NTGovA9WxIkOdOXl7
EWnSZZoVP6jrTCUpmGq+dt6qvpBKeBI8yISaPXrxNc/li7o7VWy2CBzFBG+mWXpuzFnG73pDXap+
Hc7Q19n0k1lezFPVhutbkcgsquKEaOm0zfQjEkUzLeBmzJp5KPOpTi9If0FD35I6Z2q4F05bzyLX
WOZybjGtUEzHtpMj1ZfYLHMCe+qpUXOdJ34XC0Wrmj96r7ZnfuJ5p02Q9fcBMmau0sAITOhiYCpx
3B3/A/YwEFVvdGeg/TYIuc0btF+o7CepV5MePutQQ7DKKR0c2/UOhqwTgtiXjB4hYKef7tJd72Aq
cszRr3uoJ8UdPk/9+tc7mDK4wxxJC9jEMCzi2r+wgw3vM9paZIylYERcyI4bAkZbSyknrCIk1hdc
C1hzo7e6Jz9IVL2IvOxYDuI7Linqwm20715vwL5Qsx+BUTZma9MZTb3bxGP+rLCj7IS08WVT0tws
PNfLT6NY9wXF/smupJhEnXBl/YhloMuE3+ReNmW+Y9o4kNWZVxn0qNHV8MSp8yye8cSTajP2azaz
eZ23Vh9qaj3t2/a87UMSL3ItbzCKdBm1hiFa3oo0S1VLoWRaMFDJkdJGwo05vGXqTvs4882e5cKH
jpsyS8H4+H5uVlV63LU0FaFjfM0SXggpZmdKHsCV1yzJ8QyRxPAP9Cz9rvTNdZw1VDSNVFiRNDjs
fX3M1AovqegCdv2jrUX4FHGYijbUbprU+KL53oJVUN288hdurpN5GUenMOw84UuRiNWCmYQ0Fk31
H24dpDc96T3VKu3EJFHVmcxVpg64et/KlMA4McImtqibe8YVJ05Bb/4BGopIz8809Gx5772pEXhR
0SexVxVFpy14HTjF11061iqKhH8DV2jhgrSXIs61iiKXENkFMicarIxBR1+NjKEbBNrs4xHSR3HX
Dv8VFaVDi/ZNHUWHEYRKESzF/+Ey9ZHXjfIkPY9zQ1p4Oa0KXaTw9v2rPlQjAVK0z0/TjP9ZVuo8
76RZ4xKLZs5Mq4JjvUh60emFI2CUfvGD9qQp7UXiuqahlwuSw4XkaZEIdEuYwjc6532xIIH/BfHg
kxTHd+PLR3JRVaJpgzNfKS6kIpvpQXffufZZHAensdxbvsesMEh0kXD4lTm8OD89rxEn8hTdE0Hh
nZJS5wubdmd90s8dV/9iKyWIs7A6izg/IUF+TEP5aFDcumvAlPUXeaSedlFrZq42C6tuZjv1g9TC
MXfcWROVcfIdlnd5TZ22TEWqGn4wT/uYUzNubbgEqlxJ38BuFaZh5JbTFmbfg2rOZKuwbbPzwCH7
4Ulin5Z+IYyEWdCuY007j7pUMOW4Zd8QeKCOK1zbEy2NRJcrcL753I3oDBvzSUD9Y0/pRQlWDsAt
oqKxokabqvgpzwiETqQjWmai8XyRqI5g3m0WXqdKP3XV0gyL207/I00vW/fCVxY5uWizY+7zmac6
pmZfxJo3bXlpqUQTnV985dIFCbLLmNrgrh8wkJPAuNAfWHmdBH90PTcb557Bv9L9+zhCbCSXr7po
TnxueiS2Ov/OB0OfwjP0tEb0hmumzBWxnJiZDlqz9kSk9oKTsx5GDniGc5/XVt81gteNibV15oau
xWwqiMws1jknvLsDkWuiVbGIpcu6uo/SRNSeO82U6nvnn5VGa3n0IpeOq94zPfVL1n7pyhp2GPum
9rLp0Ex4inIuZ8wspXLewBXN1ezarYKTJLw0mnhWle3MVjuzrIno/S+pfk2TL4xclXoOSrY3Nf3U
6X1LzzKrhNsOT9TzS6umpenr0aJEwEWRb5paPY2kalY5xgKervDTwmR+OGWFfuLkurBVJliviZzR
hVTcsMA9UZpLtfWt2nZMWpffa42bEcGO3ypCanCIufKxqmM9BXRqh/a0JcqU6Fz4djm1YUVSWUf4
4StX2mscC/j84DI4N8vgJjZS04n1Hhh8b/tvXUFEkV+2cNLlRD7iTj5to3Su0w5rk4HlrYTEkmlh
wFG6MILsyq9BhuATkhlJXJNkudnFsG77IzW+zjNDZPZjiwXSpXyKQJCVxdI0q2VFUFcWeXiZOzlo
jmMnOw2qhZ8eS/Z5WN2kDRjoU5pdFEYusuIqT484lq/kX2msBNd1x+2BTIrBKxwpxYOBiFDTLZsm
MCXjqusRJ2axJ7gXncOevCCVPu2CRDQZGssFt7aezGLwPG02Q9BRRHyZtA0iNHUvah3mrlKZRqHN
o9Q+cZKvxLnpg29Eu5V91ZTCQARJbdqRY6Jc45LmX30sihbaYtjsyuiUqULLmeJhf+thaRtVZUbx
dRa0xyRlN01Tz1zP/eETrO80Sa+S0DtW/VSoTn2ZSsaZEj7o0PWGPMZJaLZNepcXkhnW+JPNLZ+f
SXEmT4s41edyhbnUXnDXt8U09vi8lqkoW7AR5CRoKotql6AFMFPvPI2CIx7KX2qjmUV9fasi+AkX
hn9p5XqhGwiDZ7H6B0y61CoNBhovrO9Drv7wev1eIqrlhrHlRvxWyZpMUBBsjlZMKQi3AKSGCwIO
p8YVBSmHAqVZAKKODjt4VNNeVAwMHw+6u8bOe2HU6SkJ9TPHK+dyFJ5FQSGJpijnKkhCMHanGe+O
E0kCo0mxp3tzpwbhGTWgWqXTmAaFsAmf8zJZtDmUGxRHCs7S5uB5G+dYtrXjJCitGPSmHLO5DcYT
AQXQJaQ5d2tDMw0QpHXtgHgL5lJC/1RqJRNOHPyQVPoVoBxXSjFNSHPcg531WkkkYGuZ004jsLd+
kd7gyoPTVsab6PAcSdCfNpk7V93s3OXxUVho5wnIFzd3LAN2YcXZNEYw0kX2QevC/sxPQFjNHNhw
zV1EjQXVjrsK0UewppWylDhY4aQSWnvGtE7UETytwl6EnWa2YTlr+GNDctOTOqjNnessUuqKTvmz
y8G9/+CF48kzHkt5uPK6nzN1Lt9mmbykIqySTl7++T+YsDBQB3/N8awucn0n5AGptfGFRC9YN1ix
r7dRro0v9DvG/RZwkBhiGDraKbyGPJQJ2Al0U+KGsm6+8eofoXM22JhX1+kX/CO2TYUgnwi232AC
Im+BwMp7S4UkdYdAHtXaBU5TO7J8NSSnUlDOpNYLj6NIxiEvgYToZ6v/bcsg6Wa51vCjLCha8MRR
e+QpqWcLmtrNPXFcbENl8M0GP/stUSWQ94mXuUKyHXorSzVJBGivoheO68izsL2I+bwMAitCULBJ
b0E3ssSSDCP+QRqXit516I/QKC7L3OjBeebpIm+CSEgZ8+lUctvkxHCSxOQNi8EL6I5QlfjCd5Np
WcaZSA3JkhttRrXExI3UwndUTSh1F4omDmHeSJi3k3FHxH1YiCiRF0Ri9XWhqJ2QJDcx/wkeCP1p
yttN9fiI7WtbCQaxtRIoEx1XdqDD86rP85CX86oE6B6KFsFY/rjSVR1S4dYeCGLmiMXhZgg+JKLh
bqdXDwQ0J679QSBeJUOlKhIof0EJth0QDu9oYFORAoR75vigJHev+W6eU+i27rfFIqmbDg61jJQS
SXckU66bfOHGaWm2vUPMxMvPOq8rp3LuI/Bdw2hKFZbfsNhA/I6o+SXi6qQ2uyix77MoqvJpJbGG
XfBa8XKQXJmaicyRItPTO10UNXJ5AlJd+5WnH3V9H/9f7r5sSVIc2/aLZCZmuI+AO+74FFNGZuQL
lpWZhQAhhEAI9PV3uWd1V3V19zl2X++LDAiCIEDD3mvY9FmlraY71k6UXRse+rtopgYMuTmNa3Jp
/DhdWg3ixb2ycdgHs52jrMbMH5UDENTx5Mx9V1+MjTcKFZybuCmbO889rMM6/piAX+y0dnZbvfqp
1G59G2r/OovIe5NLVMmMVdFEjo0NbbQXy2qfoiXYkDyta/8SVncNEsR5ct8M7gaKzu8p+UliV5si
0sPGmzymfZeHi0qUQoCDFOe2eK4db7Wr1v6mK8NNRhtLpqx3dZzHGwgrPvxYB2ZAs7lP1pdB0fSx
wRxAdU6qbildEgMvcOfm0GBNzW3j1Ts8pS0NQa/tt0g+bTUgEtW3iLh1j5B0oRZLNg9meXJb/RVC
IQTazpZv1TCp//+4i7+OTawaIYbYf1/T/hNv8ccv/XU0Y8H69THWXxUi/jGaE3yKlQJUR5L/D23e
P0ZzgG/44dOc97UQOovw/tGHfyxp9MH9/3N2+H8bzc6/KWBQsRSfAQVkgU8GQqrzN3TfWUIkBrQe
jhut+W2hfH6pXMinNEuN7iEzcSqbQQmT6br6PQi7+mC5iX9pPL6v/+e/yQD/DmrgLpAqA/yE/Qo6
wL/NKctEiR1jRxwFT8a9DKpXMO0Xu2zONbBev996dVHIvhbmpmHtkF0dzL9vq2QFCyxANxcj6C/v
8Y8A7K+yXvffaBbIGzG9oUI3YBbojP72YBRi8EjGVBzdTS7gTsmcU20dUMfRj36Gdpav+gBl21x4
Xv0bSsKCygjCEOogNxUBeamAOO60MLrwgqDCBSCOixLbZQLfakceQ0whvdHJomGud7GsgnwAEU3M
dDCuU5WkXj/9z//Rf9BrQIgFdBkVamBthN7pXyfukdBpxZAWR5pYevKi1dnFCDx2iEcyTyb+wa1U
U0zdClml9Iuu1+nkZeEwy3O8irdmiNybcOPPFXQp/xvLBJzuX1EtWO7Q0YFVefcyKvf+/tdFZZ7m
Vpk4AhNem5fKhLnxKD8ONNyKmiZhOiWILzZv/AgSPZcckVTqmvHIQ7ZmXtXZW09AaW//6339O9qG
kBKLJm7srnj9N4EYJat0J4W0oTuOmPozj2qWBWRTWMzEeQ7mdGNzsrOOaAu3Nu+yN0M+CMArNrDO
pV/Y/9Ix/0MQiiAX+h4QCXiX+NDTvz6qbXKorat1QRCK7C9oK3IKVb+jbkzukg71yqtL53r182h4
+yaccLcFK8usHzb7XkGUSSu5XoU/ROmwEJ0vK/fLzauPYrD0M/SuQHoqdbEeYj4eEyxinf8Wbqtz
Dhda+lCVCKdVF2e9tRDvHVcyBKmVrs2Ru+22ePV2S7X9NmixZDFJ1v00DGd/gkJDyekYeMMHm2c3
XScPoh6k8B6Zrp5RZD8MarsqgWVu+71pR3dHWajzNZILUDWxprNe110I3R0oeWsQk5ol39z47X8e
JQiW/gORi7ou+Ha2j45MUeHrXx+w6JO4bvtZH1yDxNDth6tXV6dRJAkWSE8d27Fu026Ml6e1Agkh
fHuynRBPLRNPRK8sDWfS5cIh9SlZ1E/VRxvgRjygTf8wbMD/vo3VqatsBZoz+i7HtimaZkvwfF2E
5T4E9BGRH9UMMwCLk4yv7lQMlRuVxgV/GrtvycaWI5sieiUKzWOrS+q6nEP9hJx7zDy2hbuJOOz2
aDgDEw0I5mgG6P91OJyiSbzgNeorn9f1MM2B87b4Yntm1W1NI/0k5t4paGedNzvprJsUuyWtBIi5
UbJD57H5VOehC8AkmPu2kDRQmePIOgsGwMIMJoujFO3R920HQE52F+h+Nu2KfF2d+uJyRvfWan5E
RfychrrdY3A3GXVVd2Db5J9DU+ftuXOG+RzGuPt55M3Fae6hUF0/9+3njUz6gKUNOl7HbiehFucK
+AlJ1HaF2egphkw8X6SKc8cVydmwUR39YIhKTtcodQbpHAfVtflM+yU1/jacnPgeJrFmOusmydrZ
biVh/nqeuNzzXnuHbqq+iWX5FMshLh/vKOSAGEbmOXkERGXvefQjYIkDZI3zdDVBcG7nAaEsudZy
FruI8OiMVfWYwJ/xHM3xqZ9778ycrnmuyNI80xbIzUDHq6eGsSBkdF41jBeYmWORhau/hwWlPgcS
/+MYi+1qCHqL62/QUPPt7AI29iGMH5+TsLlryRQttJy/NnMtztPqAP1N9JRpQONJF6zlFsUQmW1Y
5VtS97t48V38Ed6e/XszbdQ7VIZdOyjr94kzs4wNDqbZeH0B/iZKEjjNbaWs3reLD3mNpk0qQsWP
C/Ps0yAa+lSFkJE3bXMcN/0N8Ob2pHsQ58vcvyddd7J69g7WWb0Xn47k1hgf8Qb2PJ++CbviITtD
ctsAOYZySsoAACfQ2+j2aIJaNUfo21j62LWJiH/9oIMdCFCxiXePY6xtTIQZai16d7Dnx8nIo0D4
x8LfJX0T7/sIJhpZT/Wzuje8t/ERgwQq2vvuNmIyVR5bL74Ki8chnwpWZ8YpJ69HjA4JVeG6Xf3a
CRYVdQc4HBMMeXk0tA1Kxjd7pfczWEz1gcf3DEheoskLnx7N7OKBbv72/bHXq9he8e/lKwLHcpsA
RQJQ56+PZl2qj9hGYg/zTJ1OwMahu2wB7kbIVxTv+9Kuo3wCPzjDGJDMr7WAOH6a7ZlIUbbaS96d
hkZpbybzChNS7gz1uxR9dGBBtEFV0kKvFU56N2vZpjSZyFVPnU61dQcwvaP8iMcla8IfpumaT/OG
TkyXCdaB4N0JpiSD1Cs6Oj5rIPz3o3x01+980MkTIPY7vhn33vK0pH6lt3cdzic/1EXEmDqEMDoI
CDMO2+yotEqCvNUJP/GqPa4YFzsy+WmgDT8GPBh3yM6CXdMHZ62qJG0ipYrO52BII2uyLVZDmoxm
K3jf2X1tYJ9a2s45Utn87mJq2yfS+Ji5kFVxg3lCuXGYOYUdCM8YWJJerdUz4/3X2dNs72PyPfSt
SIXSMdDGmSHXgnSSLn1BZetnZHM/tTPwQ0xd41PIxHNDzVu1knBnIMHM1oBVZeIMIuc8Ybsqri+c
NfrX0+S+JUcrVHovV3GUnW/AXnwOtJ6f6Bzm7SiBs9/nJ8tj721DX1bTl5gS+YyV6tp71pySJhGZ
E6+vUWiaQgenFSBAYTmOInQPd3DZyNKY9asPk8feb6ardk2daYNJAiVSct8mSTZJ02d+aw8sjseD
4zE4SRLxUXP7Gta1f0bin+yE8IaiE1NKV5PsaNKQchwz5kwqS5jTn/D+nmI4Tk5zHT1F0q5pR6to
N24dyWIWHQI+qJSADNEIhQtRQY/jx1WIQMPb9raPR4hda8j4GMxyiji/USIU4lW9k23bZ0bo4dQu
XouzZnYG33KaWWzOPrSkkANeHb2cxNCSz9YetqT3c+Oy7RA3vDt4jbxaHYs9EjJeRKNo9j5hpTXb
nnXL52bYEK6s1Rv1uqzuaPDa1Vvua/Al6I7kvdZ1nANAKxK9RPkW1PYpHp9V0DplNTX1PpKrxJ8H
c0bnGAvrYk/xqroj26BQWuEXutE+DsuE20vTttDjMHPsxj4oZdwjAq+xsm5ySM7sHgf0ZL/OgSrD
2g9KOy1RRmvRDt9pPHRA6GR78LS8jNwdrjT5yYy3lFXlfbkXqzt2gfoJbSbJRhSkPZI5uTnai8pg
g9xZhD2Et7w14L+89SWE6vEEnhTLcQzkEraBqKDzqp6UriD+FKH/bZhi+dFE7B16rqD0JhVnBkKP
XPOeZCG+ZHb0da1KXZVQYYCwmniQxg34ITqG13HZRbIBXDgNAAin/iC68Mlp+6EgSS6lHI5jIjfo
Soc4j9q2TeOoUsfHzZO5np6lTi5DLUlJx6ZJgazAiaEbekn6rrB17+xZ8rYso8I0sDRHb4ZbCtEy
OwRN+zGyjVxmcBd34nUjar75LZvSyW/608rWOE9aXe0HxKijXrxD4o03rhZ1WKf9NBF5HBYI3pb1
pwrEcDEDIBZbqd+lBbFhaizgbSCz3o5Hpx3JPq4HdeBwKZVY1MTOx8vLIAttkKoCVmVdFOXThKlQ
V+tnd5Fexjb8Cx3E5XlHBgJhFnrT/RpzVUGoLJyxQA86ehpEWWJbD/ltPe+8Cto10wW7FRAWSN4k
2RseQloz7qpKkjNfZp5bFXS5nqIdugm0I3CWteFP7jf2ic07t4miozsncaFaP+X+Bu4FuBZ8L3Fb
NMAqoKZvkWot/E2bXBMIC2upxpMxeTQw701pqGRBHfarHj5X1kC62yRvrq4UFOFVDmX7AOINrlHM
G2oPV2L7SW/0dxXUUOBuUfuidI+bA4y1LMRm1oH41yEz0GayQMIzL/LEG/wdHmDozhqic0gDruEU
ITb1+vYABBt42X1Xw1x2xsqCR7zEJ5hByXUJuvUV8hrwY8luGU14iQUzJxkGC0SBYXVBmOrmkdv1
XxxWPRHTLj+9aDoCe7jESq4Zvr3XZaoX4Qn0Q3BKIHXY0cUtV6RxjyONMeEJwqQN0mWv27W8kdBT
38+FdBy/peVJLfAM+TA+ZFw05qxguss17WQm+tmcwmir04YhTfKVi11S/Ugcl++NkXTfBP1XhYTs
tNRNfX5sPZqILSw3NNJZUA8ExCz1ySlp+3R0F798nDI1XbmOMylWm/wezW6TL3S7kqD1ypCE7q9G
cLy9cRmrvFmiO8HP020SaZsHdOC32DYfdGy3PaFXByndsz8+QbgUPpEAq89QyRfK3eAwAsFJybLJ
l8cxHawqq9USF5P0CEJp4uzsxhSUCCyL53l8euxVwKvLMF5aeKrww/oQoMLAHt1Y5GPYN7swDuQO
XcZ77gBhP28dZKEdV03G7KYBVc7tcfQ2lq2hs16pmc+a1uNrjb+BZeMFsuC6HLaxP/g+bkcpZzzH
SffJqUx0dub4GPsmyn0q6z2tmfMydw6FtNvJ/Ak3WMGwuB8MRQbm1jtAUyZ19X34xGLnSog53Ho4
x5h/M3z8Z0gDQm7OlNByA+5dGmhY+vSxH0mfppEv4cEYQrgPB3siWxxDnsC3bAKIVvqkfgEprgoL
z+tJstWUCwI7mL9s+WgGHuv+L/tsg+A1rsEuu3jOWDK38GfjTNsudA5hNDIJM9kzl3opIwyiE+Ly
Bfw35Cy9THL8RnuKWK2KdRqvbmXrvdsEXwi1GA4RFTnihuMqwhY0dsx3uoYUTfMv8B/8VilanwiU
tjRpQ1ytOS8DbfBi62dq2mtim6tSSEdm9w0R3gHUPWyiuNXNgSSB9w6mSI+fZ6wCcWBI2m7r15Gz
Lhvd9jMBX+5Y6mVt27yFAqmX8o7gdPdwfvuwfg8NhmDyPbD+t8hGBxMvn4hgOlvsR383voSi6bP6
jUlocZa5HQqxEmSAcY1eOm2ZM5lD68/PCE4+s/sKw31TbMN+ou6Yy/HgOu2x5kdXsadOhFUxwzxL
XUiiHAE/fWUGgbmiPhN/O5poyqdxKelEvw36BXF+tavGDWreFVGNoyLn2HqVm8F1dFh8vyv4QpwD
DzGmRqc5NXRQGY31T59Eeh8G3be1sxAqR/Fndwjno4AwsEKEHtccbpdeZ9vC8xaYUhndp8tH0wd5
qFh4cNrk5wQaAKjsVIxeeHTime5QEOE5bNYknVWXuYMjoViUMXQ4dG+WuE87j5Bctu6hDckL8di0
H8Yl2q0D/21NNIL4O7zTx9nYxe/UTciuCiHRGqc1ycPNJmmgYNIdmk6lWDqzZkE6NPTO7xUetTSV
yC3Buk0cBAJzN37rPrxW9k+S9mNWj2u/vyPIQtr5ByaOG6YhlkrPTW4xqaETMtF48PrhdwO3RFa1
gbt31iR4r0PvmozBcWjmBAho6JSCMx/5FfM+oWjAF6XBszYSKbCfVD0MPqY9u+N0mkYZPXfRPfoS
6msjBvkZr+RCePUOu3CTNmr8FmrIzHg42mIyQZOFC6+yhnU0RaWwFyTt3QkGgzWNuQfALPLYlXBY
iRtXXeeOR/tpJu8Lph9UPYpP7bbEOymxfMWVVLnrQCNQqYodZk6SwtKXxF61bGBDi6R8bhoghmpN
e43CDvgKaISkPHSLxdlQXqHqzwuXcLnrT9SZ6ZkaCELQhSfkQiMeoqtO/jirk4T3OQ+4GjOH0OWY
BPNXKFlhXY6ncnBXtse8h/kroDePO9ETA0AtSPgUt8fF3+g3Sc2Y2TryT3CsbIeWiq8jYqmiW+Jn
asOLrdwm6wInKGKHOSlfkmDfmWXe8TcDUPlAmnbJgVKPt2FsXiO/y4mt4jPe2pK1sP+dKogpd3EH
SLkd+jzSNjz5HUb/MVo7SH4WKNge60ZN3E/JFnhHBArnoatNDmac7bnfPsehqT4NrdijxMM72HeT
i9o1Kd30CKBaDZltWpE7pnt2SIJ5a62HErK7wJEWsjLD78qNKtPo06lXj7dlmK4oPAGarsXPuw0x
bUOrCmnReDDT6GaVqOIU2ISZO9ikBmvyWq5e6egB6ybMRNC42E9xEMvyDl3b7LE5OQ0cRNNdlj/L
r7HmVbrSt0Eke9IZiAPNFDslHFxuySRyShn5OR9/iy3/rQVAUVrEgBBQuUFcPvaFu6Qr1EnHsJFD
Kd11KNW9eew+Gt+xDez7/+3HlQz/eraJkmmPggqvsSsKR5psXMIP2A90NvncDXch8ff9JroDbJfJ
Qd1PADJV2gH67DGAyiVRPJ9ZNJaPZmk3Z7/9YMjB4YNeEaydK66bIycwhIU3LcHW6GZ5FhUqgSRt
DN2QxzMu+29gM0ELexCo9lqT0rq3qU8gkLIk3kWdIjAeMLOv69a+VGMv0qiy/d4x9XNUKCjIX5to
+aRQmLNYpkaUNAj6cq0h71YKZjvH5l4hExO9ahCZUDjFn+naD29JtQ1vNpKpqCFvXKAvG8KuNF4M
V+bWjHkQQa/dDSgekXAHj4aXFWX0UM8EWq9JA8nYxNH6FQGiPfcuPB6kL8G0pgBX/Ve4TYWUXZkM
9gdedoQpmwRH/17GIHahN2zk9sU1c3I1zHoFT0KJRDFrIZXPA9QuRwaIcgTLEAPW5UBWNK+HW9BO
l3gYxGnUokjQk3NCRYKzoLXwVuZkkFu5se2+hH2vYJkB2FA1k8gn8GXnjour5wzkXSax2UeIEY58
rpfnhED+Afph/r52rIjsXCx29l+jiA0FhoA4VIyJ90FUJyFa8k1XQO/82Fmua8/4FUs0EqVkgWu2
Yd9qCYxHN9kQrf7HUrPnsGqinz0Y6GWG+BJzzI1XKLEg6nZMFd0Ooz+Fv/XCi5F6BXivFEA61+wl
WUHoLBogLxLqCAbJqTu6xHh51Pv2oKvEFlZg6tg87mFtmSdAczYfpGkLOq4FII6pnMSEChNMh9d6
rDnwwMHJSajJOVKkzrcp8XMk+79743RAQhkew9Fr0zoStw6iszeAbWUNQAExSrKdAmRwG9STr3AT
6919D9Z/J9P9HF1ncLywNFlygMZ63vmbeGPIEe6+n6CsVQ8HULwMhU9nKHS3NteIzJ/X+rK1QXRp
FXSIlITfVTxtx+CrWOf5qhuYBKFtawLqnqQn8WASBz6HdiV7BTXBxaj+EreiOTs84aAH1xPYyeGI
OfOyOK1+dvvwW+cjJPZ5n8Mwuz61FCpFl2GRctY4HUP9oicsxlMN1eka2x/T2C8Hv/LhQQK4Cnsw
E3vYeeqDUmzfKgiaUV9kunhxZ/LWaGQJlkIavqmD1tsHYzNCdKOc6wOWggavAG0Uvjj02+j5ci+G
AUvYHH8JZSdzJplX8sYGQDHkXsMYeqhWBdaztu/NNoqDu5lXvK3tGIoEOVC32L2AQTmNUP0lTSLt
Fl1N7d5BB8MUwbOwTSCrBTo8DTifeepzMkc8W0AjjRvVp4XPZ8CcwXl1PiLd30QwqWdmhQYCXc8X
Av1z72NJU2Zai2D72BJzTURCz3U37wI83nJrxBduY3NawvDUurBric18rgUZnvRYnSOUm0k9E8Ij
soKy6bbwlkhOsg6aqM7W080C2q4jMDa+0c3eDiM7zY1+sWEHJD34MXrrTgRumxuUcsq91t92kyfu
mfoMZJLEiI/7nTZQVoZhUOermb9TyGlOFm6SfFrW4bAcUOmqKfph1Rc2Lm7GayBpxF7MGAcFypl4
OZWS7R7IAZzWYV7N0I4lNSwxkRHHpVs0pDOjc9g6PA4f5nloRaIP9Qlqmj6o5tvmLqrclu61Xt3m
2m7SPXWzk4ejT3frlgRph/oxl4pkMB+5JYoBhAfiN3u2IfFkAPSM1rSwE9J/QMXyM2Z7ROG03Vuv
FV9ne9yaptSe31xDAq4ZQdIUplRV9NbUiIQiME9PbMJ06KmZnFsIxBkcdU8mABiwKnuJ/co56El3
ewdJyK4GK5GFFs8PgW14YkOsT3pIPpk1GQvUrqgyRwmorSEyxsSDX5JzkLNKJwsYldY9rVX7c/E4
/NW8JaXQLygpo78sG/0C3zFPI2FFwRy8Yp/7TiGVZcdasy1j4Oe3HtSY04ZeMUSLvJvQl2sIV7iU
CPza2T/bWkbHZB1gQ2zZOZhgdN+Em+y4rDwonKYanZB0zzEukTfxalMX5veCskLbOlvW6NAg/z9N
MxvTINnC04CYsZoBHHWLOxfIcMdLQKguVwbUNBicS8PCd9r7+oC56h1UBQF4jlpd+/UeWjgKhC+U
6cCXXPQ+F+b1LNlgWFpn0+ywOpAZpEkH4KRyCkiZkJw2ri2l3y2F38CeiHDj7N0bOAXzTdX6VBlE
hJLGY6pBS5VNCLJZNs6b6flcVC1pcjKegKT2p9oTTjYZ8jsKJI3gJyr55vnxciMdZL3xBw224G1C
iYc3C9B/Nt1HQ1GVKeKOOgdwWkTGoUgR26rEE0GlA+SJ8yYDFEqw4PPiucsrAGennvv9idU8zoSq
/Wx0RnFaiYsEsV8vpEXIx1BGMudBqGHdrJufYTvyvWaBX4aUx8dkfu/rAcyBgyIEYdRNfRpiYQfc
6mIThVJsCfep3FWALNJwwoSBG1xLMYEVSJPJ2a9LDdAvajc/c0m9HFvgQsqMlTpIPY353cyWDtBS
wO6B9cW6Ve1iRZQQRaMWzb7lIOIXMX9yUejhIEzVbmC0QTFx4RlItWHMwJTcTdFNjWq6zffmMe1w
jGDoULpDtN5ACiBWH+dYXKM7Te2vznQJ1ptbB+wQow5d2gqIerbN6W7svhU15Gc3IOkWswkPhjvg
RpMlXxTHsUpcwmGZzn7Lixhh7EmFa7CTtuNH1vbIFBgDyxohA028T0JxLJP+vRiDX7VYuevwYua1
PZieXrp1hpdX9KfEdOw4Ur4cMO/ZnYdvoQKM7aeCD/Ybg20NGXKfvGqnuYhZ0Y/KsxC9G/iFqXWe
9ITEH7pACQ1Kt8JJOIrCVwMpJeVfjeNCvW6SkxQPMasfvScC5bB6WUbUq9/U7Jwas26nOtAQ07eR
TiHy+b7BDlFA2WYgh3VPDLzRx0rr3IYzjB8ISa+OrKuLv7Y1wuFlBzevKheEek40OL91ZtzbBsaj
EUGoiIH+9ZoocJsukJ0C2j34GsYpeWsFqk6wOTOIXc8rB56w9G7pOGq8jXS4AaLfdZ0rUX2C/gxq
/T0YxHCokml7k4CnAS28NdJrDjB6w8987w+PnlFRWfgIOXZy5kPu9n115HWIcV436PFT98lXI2w4
gDOKSfjqWSAz3ZhbpdTb5mwEVAYe6uvCZidzsG7ApSjUuW6dNxDgNOcCfM6C3G0PZAtpH+jOTDfT
y9L1/nEcgFS0q4X3QQ3ru0iCn2SyOMQ5LRBnup+sRtQqrItCFPdJ2BvAKjUxYrpgnb8byFIuvZpo
sS3jkG8CzKZqUYlEE9Rls1P0zoZhfhP4xN6Fee47DC4h+P9XmFCbt0Q5QKhF4xSsTSATSKgqfSMl
BSyAzce+B1nTry27Jap87LLNh8yqgW+zD2YsCU2bHD2oa23WaT6Wj0YI8xkWT56vkGD4SSNLHUkw
95TTf2x2oLWPZrsAbB7KRxPcU7HknnY9tqhusHoMMwBwDPk2bWNPlKiGBecMiFDY1n9tiyZs0lp5
sPO4hB+rpupLYZw/miRuUHosvCtSR3qcPP2jm/tx19oNFzCbFeVMUGzpseV0Q4g5HEXXooDxdAFo
Vv7aXO+bTe3iRiPMRmwK+hy8siwdLFqlvTeP3T+bIGLNbuzA1TZBN5SPCzwu+OtS/zymUFbNRvVw
6JGA2Yyj+B0KXZj3x2nd49jjAh0dcEuPW/jbBTsJcRaKgL2PwEjLAZp4m5GWjeWv/fvBmhELrFlB
O7N4UxbDrJ9NC5J8cHdD+dj6c7diBIFqPSNWwhl/Hn88/r8d+3P3z/M80DwoQvTPK/M64MAOhEZo
jxfI/nyLj31CJN5EM9UlOj8Fcdn4ZeUrv+SGhV42Bz0EGUlXGBMngA5fHycQ/7fEneRxjVY5nRKn
/+O6kRXoHY8/UQ2LADOMnzy2HIbCerSdv/956HEcBsc/zphQeq9A6bDjn5d7nPHrmsMK4M+X0M/1
LiZhIHhz2U7hH1uP3ccPdIMMnHfazxr5moD8PM6SAcFdQr5LCIYVH/upvNdjcWsUC3y8Zvbobn++
Vt7tl/ugeoykFVUSykez3Lf8cOvAksAESGqzlqMUa+kCngeoh90/m8exnllkhgSoeTdX8EP8X/LO
bLduJNu2X0SDDAaD5OPl7tX3svxCqDP7vufX30Fl6diyKn1h3LdjoJBApXPbkhzNirXmHDPNis3b
NxLEbJK3f0x2DSIpqUfkIk5+68Y9Uif0AqnFABmdC+AydE3hiD2o3toKIsQULa5Sfdo4mb3D8Iti
y7nRFogj4+Yd4LeRK1pts6p6yaLwFsbBlZnQgh3GzcQo36N1rnlzYCA7mHYUaOLYsXjiGwnQBl54
mMH72zTCGS8gYIgpeXEgVyFFam5VwR+YtctkkT2t5cU9wu1DnzcYUv0w2DUmABuWGzQqhHpBhfrI
Gu9EZZ23Ig5OAviS4bw0myP/xE9UeGTzBXr4L6fmiV4cs3IGo/ibDknp8zfDb4gmw2uadtq0Pt3/
qZJ0N9tNmAKsK6m0D74yT30JENLsTsdlNgy5xmtUfA4N4FhOjb+iW9e3FTPSblpbTXcv0/qCjtmu
828NPTDW4eQ8l9Z9qzK1Klr30ATJM6f1miEg308Q7WIcAEgVpud5ZnovM/66Gcw6k+t4QWndisF+
1PSd3mTxarTbZ6dlzjK5toYDhXmB3yQzzCwmOKHgscA1HoH8Cq0uX0VdAkvK1zcdPaDTwI++VVGV
8vRIDc8Q46FAbBEzuekz3pa+fxE5zBODiVIehyyGZhtP69pMZbdimkNDxnHEdqCBKlttXPQoM083
o0Xq4FynKXYXk59cw0vsyBf9QQtw9DNXCLdlmDI/d42HQu2EyzPLzCjxy9rfNr1/GbVneTGZmwJ+
r3RxlznUNevWXKGt36aNA10sDxgEKoaDprHzEdt4Y1V1TKzoSgoRnbq1eT21wl35qsUJOSdXtKhO
+d4br5zg9iKmird2xE+vBrwQW7PwSpXfsTu/Gy1cK/qkccOAmwL/IAMWlwGowZ8lMwwz3M09iAXV
6U88IBq2rDDqNWs7XlMfgrOiwYW/ti3vp9bM6UlHT1GJvRVN9BqFpL+ZLbviGzauJtt6AbK6toaj
MtEA+7b8jLtaFxtfAHUw8szf1aPcS0ReKx3lzlbXqmTbhu14K9JObEdNmzZUyWKXh7m+rqsCCGEw
uisZtvJmxIWZDXp+jCsZNQCUpps5N5pLpurbeXk2vP2rIHEhHw/GlZ5PGreQ5W6aan4Q+HdPMxwe
BztOslUsaRfMgbAPgTXaNxDYKiboPi6qOkLQafk3I+rig8sj0SuqnA1qRjbNA8tA7gOT0ec7aGSZ
X0qVz9dhWK6LOi5Q+vhUPDrLxkXjh64FvRKsC0VnoulvxnGKz/oyvuWi6G/e/tGOR+PY6NdxcRL5
/E5xZb5UjunyxvKHGxsk3jrWA67C+TWNou5IREN0EZma4w2gwUpfcFal7t62IVD5jRZdBaF9FErz
pGAw6/RWf1xBsziWbadhqr0yW9O+Go1oO6Vzf6F34rrK6+dQz1x+aaJXPZn5uZJtzUPdGA6OkZic
GjVim8IY10ZWl5vMrXeFbMwzg5ddX+TtMcLvR+qdZBvTRqTvN0aUi3I4seO7rIwdqv+h3vjNyCoY
bhB6tJ7oh8ED90vpVFIWpvppRdLSqSUmeZoL5Iojuoat0rBZDl1srehip7T9sagHIRZkQ15Wfc90
CWbvhnZV4xXavTn26hR6AF7QPtvPcxWtsywcgSwZ5bqO2kWtnoUb9OGvUyquUVaE1y3t+dBvs1s1
HONQdq+tUHGuJPeZMQ0nvjuVp7FmXL2pbqqarmRU6EfBXO97xR//e2WxsTgGPoCbHFRXNpBRWxjk
Cv5qtZh7EbsRft99YjjJfugZereZD9IttG8dRIvXY9bU63qettYi7hhVG/0/vgTxye1BOC0Hqm4A
qWIQaC7S55+8W64ftl2MoH+fwVRx/E6c2wEngDaE0ZqL7CEV1OcIAsqtW/ThmXSDlStAO2kl/uum
MjOUcUF4vIhN9d7IziEY37QMlw88V/WzRQX61o36/Q9OLILrX35w5PDpuCfQ4UOC/0WQjZshNeNi
5AfntmqTWoZzCHr/zDBnZO9FKndW7xTrsTcOvZrCHc+m5GE294ZMnqJhOvEb6T6Om9Jwwicl9LuC
Zg7NH+sVgYolOb8ogenGXDQFIJcsiuZ/YEf/6m4Rn8wN/NRdMHRq4Xnq1pvg/Kef+tTEeGYMVXDU
5ZTuUivWUdvwTVg1Q7ZJP6DKyKHMNv12Tm0wAxHHgzyNW7fdFKKQG7T9J4PzZMFR3M/K+eouHZAq
Lh/YeRfxWJa7sSyGVZOF1q6N5Zls0+6vcGPqLJV/d29tmuZ1/NnvBfMFZ8XyoXf3FjRV18Q9+R9g
6vJX++7eIovEdCx6FsK0TCajPxmS5RegxQsujWEuIOOfvZgES9JpxT/MkvgH8/QHXkxihn/dGhhF
sW1xYUgyzdgeHzd0m01uGE6ts5+UxO/h5fDWgIrAnBxPUpSO0y5L6wEvcAbiqK6Bf6cD9+4g1Sq1
MG6aVYaKxq3zfd+V8WWcltpxmLf9BX2W5jk2Ct4DtU67N7X6nRk4wU7PS+PYUZPO7TQwR2QJIg0e
GVyN885M04SJyxRYDz1dz01lW8MJJofyLPILY2+L8bVnugD/LQWzquV75o62lww+Dqu6vB0LR3K3
m7pXzJAptRgtZC/jdWOrnekwQ5mq7sruaXMkZXhazbiAUHyU+PPDwGt9trbVI6ILHUQC2EP7vpc3
elsCNHbzEG1lh06/wDnjV6if3AQZVDUM0ddeJiE9Yx27tfLdjIGt6o8qQqF3zSjbHeOAdttzj56X
kUoYSdFXd1PV46se0g1i5aPI7XFUtcFMY7MCeWG0362yWLAe6zbvC+bOfF++M7xaRXcnZHssUsEE
NNcMD5bBNd4QZFhD+ZCmjGDcqDU9M9bCtTMOx3Zv32maXW7x55lePhoh2hM4CDKmQsNlYW/LMkq8
poz99dQCwGuqAk2Hk1drABtyb/kazZ8imPcaIRIrvAVqN0zx4GGrukHQhm5ftC9UpVdMfrr4JLSL
ngFUGlZmfqz6DLHsODuq2CRB6Bdb+kk1WKCmiO0Tvy2mh3IYM5chcqppfE3uTHU7zuF0POpFzity
uJcGQxnWcIyw0bnCqB94syZeeCgnKz/0gcnmAWCZxQ406cOlW03xaW3n9CPRmi/D40eLdpYnFOQh
Iw3ERaY1ztEoK8gS9UxznYHjPkEOtQmKIWXNFGdvZ8L/bhYD+Ya/O/lWj2BNHz8dfW+fej/6FLEr
1ls6g6lMrObwLN+PPvXFxq/HwSbgomMl5JfejaucbwSuQKcEdAMPS+eX3o2r4sviajdtPFXMzJfw
pj84+uzP/kyYdyDb8Wg6tglc6+PJV8xWV+kd5OcorcvgWktFeBJ0+jBczgt4lRe+eUcRw/w8JE1A
3yZvpNaZXe7sY8aOiDCYAaEWAegaQ4hqCRjz+lk9Bwv1tfT78ziQxYmfuXRsMf5YeOJp77q971Wu
1hXMhwN9UwBq1o90Wen+2mSAqg6AueP+MnZHyL2yGJBlDablVFtc22bklW0E6K4eeSJi5W42k+b2
/WMUNmi0mi7sINUFrS+O6r7M1rlu3tMoE/B7SnHGmf0SBXG317Va2ye+33l+h4TKVO3a0IeOPUtF
6esGzadaID1oAB4PqXNbu1Gy8CN7DyVkuUE/2l4nUB+2CdPoHWNCLCbO4NwWEWrAImTe506ILrw5
n62LIHUzKCw57Cq7LpO91dlRusbj5J9FXItnNc96WyizvdDievrH6/i/e+sRJ/C7rXfdpWnUP+af
Nt/b5943H8WFkjwVyEBQSIgX2sn75rPIsFQmFz7oWB2j0k91h8A1zrgYF7WA9+A6nAHvm49kNV4d
FvsWsCPOcvdPNh9hC7/WHTYmbdO1TbgrEirvL7uvk7LiC9ARPKZNduhxNO7C1D1LQtTYgf0sTLza
+nwj6E0imF8UOcsdGwiWkTnwjKB2uslgWdBCgBFV1dpO00UIQs1tkSAi4s6nrPsOazwBvRXON4hY
jjLsZpbWqVWcFF9No9vNXcRrDrwppfChN/TjSvinViptr2EQ5tgptTY9lsp6Ljq1dlOJaVWcRaq5
K+38Cp7SsUJMMfnNiVmF98YErDHCUktP8KgdMwxVvnWbmcE3qIvrRo77oEG/7YrpFI48VJU4OZ2Y
QHru0D+0hn/sF/NV5Rab0hwh3IbTFsUC1iw46UjDV3rR3etdsidyIcGMaxxoYV06GphcUHy8y4dT
uohnrsx4mCVo6H3TrTehNcHcGrBqjZdg8SBKALjIFGRslVubVvNT6pG2U91ew4qpH/Es97srww+c
cKUqPcF3IWecNUk6afgOojn5XuSgnvjC1LpYhLlV8BSaE14gt3yAEhjuJOf6Vk7JZdRZCdq27KWa
59u8XWiwCWg2nqX0IjGhUl1S/iFZ2QwGRtmpSB6k3ltHhencOYieNlQe2T7APe3ZgTGuRjro58Es
t74e6xsVOo+ineSWJ367y+j8enZm4CtDGZ615a4F/hXbNGfMSYAOzmz4eBQSvA/pbCppeF0rsR8U
gScj436W/ambpJFHRTCtktq4D3t4UDYEvjgNym0ZOJDrRTHsB87TleAbxW8QRIesQS2oOWB0rMJE
Jl0eMvy63gzzeOdiHgOCE3ZrgnSQxw72VS+CkMdwN28TS3yLDdXs+8VOWrRxeLBnGHsCycC6oVBc
ScUfgoRjWuepn2yQ9bP2m/HKkHrJfxY9ZoHYMTh4mGJY63YTDpdJM9GDcKVFflgeekmc3Mk+6ECb
EffD2X0W6KDegr6ztnkyXjl+ePMX1DqOSW3w76+869f89flzrfP2qffjVhEwiJ+eiaFlK4Mz7cdx
q+BO4dP8Dzz8DU3xo9bBHa5zzhqmAMX9M1lc8AKEHQLQwDZgjAP6/YNaR1E0fWyAcJYKsrMAlS7s
H/nLaSsdB41oTzyEVfkWLgTDXoSVCls6uuE5gtIfq2DaTSVkm4bC4syoS0pjJGvJfrSG7GWWMtir
2Q/OfV2kKODiHm73XNF4tZT/FdgFk6ylGqASmnamPSSX7lIrtEvV0Cz1Q9hNzu281BR1MwpUisZ1
6PrlRiyVB/S4dm1V2XPAC8BDm6jt7UTD+iRrk3mAmh0sGlPrattGKWfVxvNTOmNuIgIhvsvt/hjI
BHBC10qXY+9W6tl9lkyXTqpdV84ITXJMNnPv2ow6+lvZg6BqehvpauJurS5MTippDVdBqqvjKtLT
ZmsyEoFyxRgXrV/BqfI37BL9t7tkxy5pXl8/VyXLx963if1lWXx04SzYCAbdzB/bxPkieRFArl6a
m28L/qcnAUZAnb6K889m4Dd8r0rEF6BUNpmJVDv2W6PkD7bJf0G20G7REaNRAwF9M5dt9FOfDZyy
HBzMVIdUtMkF07RpMyxZZwVsALCrmLGOm74tYIgGTNM9yxFVhwhyausTAx6bvynhLI9cDDxwNkZj
CmTBtOl5aSJyiotDP7hNelShkTyOde0Q9h26/4G3tkTfo8ie9GrRf6NTI84n6WagNkvcUrHjf/8b
1t/C0fj3UxoIaPtaf15+y6felx8IQII+WV+S5aQoEX8sP/mFZ6ghgK0v+BjW5fsZLb4YIJE/4Jzf
Fx/YQIfzXhcMsVi2Sv3JGW18JinR6qO3T2ddcYXz0v24+mQ4+dEY5/N+bA2V7PUAx0KdVNUpY3b7
WxJWCGr6qj20vYMkU/X5I37J6KiPx1OjHaZjirMArjIA1ALz0MEUZbyNyqxFYE/FKOeCGBdXqK92
TNCD5U/VOlbINyiepWl7ZiHSIy0RA7PT8I5feQ4kWUjhmEfHiHGSVRnnd1VMKuHk+y9QE5y7umgn
HsCocJmmYTFhBFRvxDA3R/FoYIrsOsPciahYMJxAKIqTehzH+attD1q/ds14uhDWwg00ly8rXDUg
2S2vmbKquAYhRTWav1WmTKOoUnv0L4WXIFymqBzaVG3Mt3q2f6ttg7c6F+BijTmA4tdZymCDenig
Lo6WAlnxvkf4mR2phciB6pCfrb9NIALFFNcVNlyU43hZG7t76idyYiidL4zSOVCFHQy/OsurDmBj
nyDzDp6NDnVvpg0lMVAD1mczQEyHHqS3wnO/KLsdjuzrsMHrWjrDwQgTXMz57GxtZFKngW7PBs5d
53quxmeRjohVhjGMD6IYfdTVVYEqJwq+Gsn0NGbiVFniVK+j/qR14/keq8jV33AcLK30fz8Ozuv0
9TFvPp8Hy8fezwOuI5YE/Xrdfksw5ah4fyQv1xE9qOV1umS+LAXd+4lgfuH1zAkiHaCINKh4rb+f
CFDcaSY5Nq9uk8vqz06Ez2Mri6OIq5KZH1Ub//t4IPhJOwxh7DeH0LRINAP0Jm/aDFUlAvh/rhi8
IYhEYSzhbJ/pv3u9hpLrvMDnxvLBa/JEH6oxeNUE9eQS/puaN7IvEneVm22LnLQNbu1MlP5G6QhX
N9An/AjIBaPlVV6G8/mQY7dpUNX3679gzdnub9fcKnzs2seu6j4/Ft4++b7s3C+g8tCl2Ob/LKD3
ZbcQ/YR0DCZ9kjjqZbG+Lzu6nwwqWa3/LLrll96X3RLi4TAPhsz253zONwjth2kpbRNchBasXO5E
WLUfl13WIwGI9IZlBxVkbzqBFVfYqcfseyXyGep9ag/Tvp8SU32rNFQkp6MuzlPyi3bYNO+rEP0K
tJyTsZvXvjO/Vmq6sViinij5FWKrd9gizulIvBaO+9rPKPAtlWPC6r9qvIpXcqiYK/lxqtaSMcS4
zvAkWaeJQaDAvQgza8wI4MhN0nXKMoA6U/aEf411ma7TqZy0W9j+hPdKR47eX7Fo4fT9+0G5Sokl
Lz53E1lpPw5Kk1ElZHmd4gSjztuyfF+xBGcJG/aiRY8W1uRCXnxfsQuDEocdK+kt4Hxpa76vWEk3
kUctqxwUrGET/fgHdTsCBJbkhyWrIABQ0WGUNZbmJF/Ez4X7PCZEzg2mv8/80tI3uhNg7J2z8iqs
7Je5bF6msja9SuInSILu3hqJbOJJO65UWMx78PIdWQ8Mu6qwrdZJQrgeo0mmhQgSNsUyHqNtbm8H
OGGexXAPgAVjtKpOeAkMUbU1lXvnMmsjIImh2zJ+Ky2hLw2Xh0gwfkSicl26qLC6VGkeT+LjViOB
T6+3ejE9qwa5VdlOhTcz71PM/QDjfkevW3jwNk9z3QAO4eM4XelgmqDOpPljl7cvArjBehprQiIM
43iqRh37idmtQSxCKojkS2oNzVqGPTa7WBxZqLT8QL3yIDnPRwDQehxeGDLeRJaAdxPdzn13oaz2
qepxvLQCGJcamxJhUkEXS8fm4xklteaYJM5JqvntaWGCnqHzcVf0sbqLp3A+gisxbAZruE3N9FpT
zlYfhbEefbg8Wht97yjN2ekMMkD8gpGhavuuVz1gkj7X++OibOeNam1z1/TQFjImrMFJXE7leKNp
pjteh7UtSK+N01gedEAVA7SXLkhX0ZhOEdkImSt3sizsQ2bq/CU2ZkI4Z52Cghp4lKZ/Rd201Cv/
fhxcRYQRFvnL58Jp+dz7DcamZ3DGngcCSpHEVfTjOBCWqy8cWDQrnAc/1U36F17VtPztf2Z+P19g
IGkJKrCJjP/nt/yjFCqLP/7jaWAz17CJ06HVwIPK/YW8Kqo65+6pMC/WRu56KmnxWgY8xkkPCZgJ
4wHB68Uxt6oJ9j5uzTJFjec/5FgnPQ1oyZFRTCUyGic6hbjaXWesRq/p0DgacbQNcCnt7TbovCKo
hDfZGX1a2s7Ix4JzW34zzPKKHlq6VjMgQ0HdVbDLOCpv7cZ9sWr71igHQjmEjV1x6RA31kbGAl91
Vsg1me/rlIciMe3pM7bcYZNzmZ5lduZ7pTSHVdb4MWzsCqcDqgdVOKeh008rpxxuw8S+mYcRonVY
t1//hrvPYf39+2L/P+nTYz59Wur28qn3pU61bytXMK5e7ilUNx/W+oJeBnv8KUSZvhRjMvk+qP55
rRPGRgjlcmeySMGs/9Faf3sDfLz5pKJP7JI9yTOB9vPHm88v67SxcsRqJIYW6bYW6O6JpgmLXB21
tqjIX22JQorRW6yKsrDONTMvLlUf+EcG3NsXItDk16YpJWxGh2O5b8v8zODPyVd6SwQGsIzhtHeL
cDemkX0jO2WfuEmxVylP2lTiSC5ts9/1fhvQ03WwBUZNuda15qoIcMHXhaSLO9Toy12SL2CwReuQ
PsVtguXwpiCb2Law2uFR+lrUbCaZa91uoilA4s8Mtg/gXdaOO6ZBjemw9I+E+zC4WXmekZtIjLJt
n6nejm7MIEhuIP5OyNL15KszimpTosPFKZ/ZRzQch+tcEIRUW9Z0JDCNnve6Wa1SoafryOysjVMH
L4ynorvSyqonBtf23/Hg4ez83f5JX4P/uoOWM/d9B9nklwnG0BRoLs+en3eQ84UnEIpGzn7e02+b
6714ZABCX436UTcFxuBFHfdePP5/PXfE59qRlw631XLz2BJ15ccdFBkp+02k6cEgZMZci4pp7VdH
0ymVepcqrTWIqzenSdMPMAZwZIxu3bYPYQAXZgpxZeviKcrSgvhoreR+O6jODeIHfSQgBretMV6n
neWTQS70x0iO2AeQJmvVJhTNEHl+Wo/W819wVKM4+N1Su+xeX/9rO+fDUY3IlyAXhQ9ieT3zN/2j
LGHuALvcWB4k6Bro9LwvNOJ9eTyY0OkoZNylZ/M/C20h5dMvtsWiekYq9EdDOBAPn+sSnk4M+3TB
QBD508eVVueW7AbHJysvsi3P1tz8HLcJSWYMA1YGY+KuQHNMZxPm8ZYe5PEUYSl33Stkj9VLVdJf
dCct2lVNdNyVg9ik/tkcQ28ZTzIbnobRnbQRioa8sbp1U7c7K7PVqpZkYmKzSd1oDTdhM8x6v1Z6
fz0G/Rk22U2f54e4Ec9lht3ZaMkUXwJqc8gIZ0KJ+xDQKZyCdVKJxzm7dB3r0gjppQLO91oYWxAN
XAAlc3hSp5J5YLSQWlNPjs91MOzbGaMVnO3utprabRoaZ373WNKZ5pVyavcX0prWzNk8K9Sv1Jxc
DrG4MrAdBjpKJs26DuLopderdW0m61Zr4CvFPL3qrtfWKkjyHZzzdDM0ySMDlpwuhVatqnzEQNXo
/qqqqo1b+bSzp3S6aCZgDPk8b7q4VLdNUKiL3qHj68j8CkTcFWZCDEwj/4kGDKXo8ZNZ4sGwI6Bk
frpLKt09GPhuefKg+AawuInhWtFq25AGt8WtvyktVPGDP6KrTOGDEM9eg2LWqvE8JeUXidbKzi5w
BmCrXs1d8dyZ8Zb+MI+44ryx66u64YbK4hPFtEmQJKxIFI7qcN1nLdl0YltKPBokD2t2vhsNfkCU
4WhDC+toUOmzJssjINcHjpzTMrX3FKbcpw9zfDfWPJGyaicTkXudLC+EW/OnoiUvbXEyh+WJGBtS
yGNxihhErJuiIdXdXAVxuTGT8kjZ2XrIa8NbLGSdUMR76HtGyvg9NH1VOxZRw9YqdLSLTn7P9YZ4
4gs6QxhjZHZO4tU+UNa2UBnWoOKkF/1t0bUJKDNoB1W9Dtvhvi3sFRNfsR58ckjIGfLbW/6v7Q1t
vCsWIl7lFHs3K06hypPmtnxrJmAx9c1J+FlGALnGELZAs2BAx6GJrmQKHy+2JmoHBajMxOVkdmhh
KAi+JqkaH8curNeOxEbSRvA2R9A46c7KLf8EwxldLj1E0xGNYjUMOPyhplUAEtyQ5yu8Dq8rTUC6
YKqyE5jp5qVMyLj/G9pN9C5/d46fFnldvH4qud8+9aNgoDCWNheyy1SNZI8f5/jSsbeFi1j+P5kn
P87xpS1vWERAuIzWFr3pj3NcfKHNr/75zSjF/6DV9HZGf6i3Lb4kdyH7UykIVPsfz3DRVgMRPFpx
cJCBEWpY4mBZ+XrxrHJke+eEicT1lqTE3No3vjuYl4NM8JlqRml9rcJCN+nDGEbykISu+dzgqQRK
DUvawo1YTip+wuU56NfN2DjimiXmvBQ6jpaV/jZe7olurU8YWDB2Lmk4PVuE9Y22WwF45Md+45h6
TY8pi9cL72oV1oT7jeZF7NpQj1RC+GIrwAZa6itukwMx6zhUl7JG4yvEdoiJewqu0fE/K71A87/o
NCtx8zcUJ4sv4t/r4OvncNEItY8vnx+TKHh+lMLml6V9bxGV8/b0+zmZC8GmjgBikUIua355Mb5X
KCxfgkMQEOnmUsL8nOVDNrCh8+5bXn+LosL5k8XN4/PXCoXCaenhuqQNwchXv6xuAGuZCxlB7utO
hYeu8Dcuvfedrx9pbtkowkIbYrShRuQY7UcStjzcvSkhF6RIgKIUebBlYQN4ldsoNw5OOJK9Iap7
nBqnyHSe7Ha+SyXYx67kuYhk2J1HKKk+dkm9tdcAxMttqGxUyFbLmCDrTlJreqpaAqeYpqByG4fc
Pu5ynXtxMNZR4OLnjgAxT7ZbrzT6MGoqJXPt2DoNaedc9Q1qOiR7PAFD/zAgusjcY6tKaUeGQbZK
mILv6kY1zxXkzs7IbThYTajBiJLGik0IIjUY8F705b5jsIETP1uZcoLTZ+vIQloCkP2gwrkRbHNd
reHLnrq47mxbu4nNG9sOViAKzyce1iQVnBWNPMR+dT0N1Wste2JPEx4D5XVSEpUSjOUunCswLsDi
07S8zcLuNLYx4ET1baoDUauO5mTeR43sPAJCKiyXJX7gVLiIY/nPrIrXMT169K/1d7S1d0NwlhvT
hZ2NO2lE8qTIX81JWze4cY/MSUXHf8PO1sXvdva6a9nbTfP5wlo+935hmV8Qtb49YD+2QkkAR8yB
rgTwPgPhn3c071qid4CpsOP5xR93FTprpikO7VCaOjw5/qw9tAw+PlxXXJZcoCavb9RTuCo+XlfT
OHS+XlfTvs4dQoZBVGUeMdUxwSqT6mCUYvoON9k84UiH8lTgie8Hq1xjiQ2zp67RCLrH5K6My2Ge
JHBkfZruazMqpBdpLYLpQhbTZVsuFX9YdFDt57kFPZMZ+co0e+EVxXAXlU22SaSDrTuFEpmN94Mp
UQOPfniMwK/18sR65t5NN0EYqoOhjTqa2rJGmzIDJwJeD/gsWKQriAFZ6H6RrCahNdu6iuMtOg3j
IerSAQeWNHeJ8IlIYU4RKPD8VM/5Y7MIZnyYsAdK/JEYgcr+5sS1IpWqw3zQMZOpLDFsU5udX/up
c2Pmk3NhudiaR7+r1kMkCdAIgGyPUEBXYrT8gzWZ1yZ40Mu/YRMtT+1/vx5PXofov+yg5UPvOwhP
goH1QCfm/m2MyMX0/nS3SLNk7VpYdCAaEjrwYxvJL4yoafb/Z7646Lnee0RsycXdw9ydthN25T/S
Zi378eM2UoI7lux1Ggwm1zMKxJ/ni11OPafKJjzkblQ78MCGwjQwBswZuXYlQqsJUCvn9FWLMD9E
t6/J4DAWpTIOVqEZkqsk6Zsn1eNR3hCiwDjB8u2Rh13l73DxuWdAngX3aEM52DqjfGwZSn5LeEQz
yHrSqplRZU4m5mDXEMskJB11LSBn9Rv0qmm5Kxj8CRhNrjN/k30OScyWRX/sp5XrfAtl4P8VElaQ
mL9bp3Sj8/HTSf/2ofd1urhvHe7Qd+UGi/F9nSIuZIku7cwlhPDDOtXRHdrSdckNEm9euB/rVEd3
iM3JwYRGkYcX7s8KuM/n/XJtwDdYjOIYLX4576NsAOEYwktzIUy0tCXMLt5opINj2910/RhtrGJJ
RpNQhsKMLkIJuM0srAe19DtGOpc7FS7ItZ1NtFXXp1cQqK/maRJQpMxygwJE+96P/XDbpP2hhN5c
bom+8Xw/utNyyqrciC5a3BDu5O9Lq9sWgdqnM9OzHHXr3JDxNWU7FuX1QNiQDsXIZpqVa2Any+9j
m21SLMYVkRvSvjQHUunxinT+98m68qfndHwsDLQhdZ/ggk01YK2z4245mDeBsxP1UDxPVo2ARC2W
Hr2m9HSvSKAjsEDznPA8nvF4RglJHOeuPB9NZ5NZw85KMBFFTACVOswW6atQtKZ8zlYG2BtqqV1S
bEWsr3y8zFut0h+ROD87ocPPTqp1kumkcch9N52Y3QQl78pXrxMaRM9vG28QMITq+gx5+gZG5CrQ
oWq50zUygIt06Q1JmkT83I4t7mWDyJDVX3CbQOb+3S5dPbbtY/3YBV3zX/YqH33fq8twgWbrkkq6
tAOWF9X7XkWBhWKETrFiOzN44Lr58diiSjAZz9FMeNOo/Niry9wBMQtGj2Xk/QddhH+kex/qMmbg
LsJ1vPxceJ/GdpwT2M0yWR5m6q36qGGBWdf8i6K/hhAZ6puqSjYEgPrZXUt0/UoGUZs+UOjVkCf9
Pvc3jZ1YOkiNOttpjgFPas555Ett10NVIWphj+LlTJV0EmsEa02pHeg2CCB85i0q90MwgJbG/jSt
NHu8Ck2bjK7uWpsHgh3jAI96DEQtRcZaPOiq/WaMxK0wEwzLaGsUsJXixDlLjOTUJdjFqyNiu4Ch
HvKh3dt5uQ1ADq9Lu1Qrn6ozbZYogyq4EhaeDqeFGECm2gXv2ZM8bIiMIJpjEu7aDebIczPjUrR0
pn3xUsBnWXXjgvhLbxjknZTCvUh6a5+paoskG2hTvRWyejDy8sEMq0dMJoaXpSXRU1l2qrfubZA1
J7kJgYvXazg77MBmGwJJLN1UrGy7vLdDZGJlacMzdIFTAX59HV0TgFgFGTOk8QhsPvE6c97FMf1I
wK13M1lhyHHIS6iwClgYxkLq732V0yQerX4lBu0ChlByQA1zlnfJBjondPfoqssjvGNIWbzAV89h
X90bCY1QPv1KMsRXUGCDN5SW8gI6rp6sCJfo/i95Z7ZbxZZt21+5Ou+RirqQ7rkPEStW7RJX+CVk
g4m6ruPrT5sLvI2BjS7nlVSmtLfMAqeZxZhj9N56YvmcFrU/WrgLmabCxiHKxtX16C5NlQsiYbYc
owSr5B9aEIM7izwSr+ZjJOlABUu0D8tEwsRYdRaOeP22zuGuaQ3QAjUhG835nMZ8xRzHkIbs8hlB
dubJc3AuDfLziODAlcLoLiyc8zCN+flXBc47aE5oUc/tDpqybm2onW6UCHkRftSV3ChnSm7AY1Dn
rj3M0zDrn4B9IhmMs4qc7HAE3XP3F5xztvzbamT1kj2NT83LT4fc6XOvh5wQ0omimTGVjKL0e+OZ
wZc0maefsNP84GkwhLSTolocQtb756dN/xBdHj0gnWrmj56fpEP8WDhbisKxgptB5zhFU/O+cI4n
cyTOKzTwNBQiSMEAzkEvPU46MKG21UGjh2LPoSDcABoOm3HlVPWkeKRZAQ9sbBR7iObMVZfbKf7H
ZiLB4oxgW4sGfz5gRA3qWLmNScVzzVz7MA31tqt4zGYGgj/YsEBUIx0cbNzeFEO+WVrZcrO+epLH
Bfs7MFyyyIxSxW+bNYO0CRaD9DwLXreW9euYVi+imuwlWNp1pqWXoZMew4AKQlkk1wjF8ddtjbQn
wiOOP8fpZJEToOsvI+CK3IUiNU6uOjVHsHULhMypuzMkWIPtgAkB8KRsXjC+eJqDpfNnEp5W8FLm
VQVcjNgu3sBzFPBQpeWEmfgDsRuQCOhIEQ5xPxSQX9MZjSEErxXiFcR5lkKlEzM2ctqk8vqsvHZi
HV24XPoD6SNHns24GrJcc5vRmXdpMN6lhJIoBWZ/iSCHQoVopzlB4ucJkzJ+ODoIxi5St4ZVpWub
0qw5Dp3oAizZZRPk9aGIjWStVfHHTNfWidONXlJ0j9ECYi4czYcCu82WaNtPPezTMCp2XTY7YNTp
HhRtMRCZFKJVt0E/G1IJHCyhYqpJ6NbmIUdDoj8jpczgzC7WqqG/v1IB/m2GQiVbNE6vO621XFgJ
hyY0XuzGsVZmZwgqohmuotT+kEQ2P31poX8oNUSySAwn8/hGGnuoKUVVb2ZnGVZ6bBi86HEDRll6
mZED087EkBkjbzS8z5fwx88zh4hi4q8YeDoShNZYrv6KUY9O3fTvz/77ucxhr/x8fomPvZ5fDHQM
Rj3k1CvyNwjSa5GGBQMnBUfbP17BtxoNnBfcInx6p/rtnSHQUBgPIeTgq3/qm7V+evcL3gFafc5E
aqvTGfr9u1+VeeDESV7vNHz9mgvqrSQWZ1Ct8B5nBihQfQxc2ybOEmbbmqJy1xCQS0Rb9lBw9+Pe
Yu8hoDLk8VNZ8vqyk/ZKaTNeHloS7miQvVRpt/AoMtACtlA29Gwvzy3A4iGa3ZSLdGN2erk2CVP0
zGmMV7acnSeOfO4Y4+KW/cApN5gl9m9pnSbakYjxFIZHQ3xBiw9dCfAjtpp1g/wK3J+GRYRxVOeO
un0/1t0t9LbnSaSXEAUEZmgMoAun2qehUje6GlzHBpMjBqs7mv9k4ZBh04Y6IQPpggLa05uAqqHF
ozjXFW5Fw+nUixYHo5YHDc898jty3TfStlR8sPaL6i/WqB8jtemVm94em8Yr6PrtdCNLVn9DQaD8
thd9YDP9/OThYfO2m5gvIdRHysys6Nvj5XU36ZhOTBwkOAt/1OnTg9BQOLKjNIVemngNvbbR5P8Y
jDlxR71qav7o2fMzPpCd7gghJR5bBJCiW/79ftLG2VEnUOpQHQKZej+Rjl3YGMzdwXAC/DSTdSbn
zQqS1vyUzeUDOQRw9auYRmxEXAwU003Iyt/PYsRPFknCHcnYXxYCAAclgGE+jnVLyzp3l1xN3QDF
wFzU20pICMI83mRCVJBHtyF5uHrYr2whOmgiiPbVNov6e/onYLPyO72rUeb23S39imOFdGEEPFEL
KYOdXjRC2xDVVyVShx6CRIzyoUUBIcXWWhWSCJsZUI9Gop8sz0YzMQnxxKwD9EFNEaGqCFBX2Fm3
qoTcom+bXTGEbqBKH5xwuHAKRCxCmIFAA0cjyh4kG2G4QNRpTEDL+uVUhkdY+QHRAhUPiJbLM+Ox
R5qPeeX0nzpzPiyGeW23h5EUgIIGxjJ7E6mIqv6pnvRD2iATSvXLWd1oRkp2BPpHgtALtUIN0l/n
2vTUVct9EpHRAb1xRq5Mlweqxz2EgXPZgv5ZaIS69/IaFvi8lwNJdlA0zfEZjobqYQ7nL00RLf6Y
9v0qLzqyb2O58P+GTS4kBb+5NJ/aiH3+K0eOLT75em/CFaScZjt/m/yyZ193uhBCAHnAQCwggmKP
vd6bYvyMVpmWOaA/652mkhmzLryL/yvnIjzQH+t+YbHGT80oi/4pAur3Gz1XKPunMtW2DfuB3HOe
MOdzCW1CMgnOKkzhB+lbkHHRHkEHsECezXWfPltcDvDpKpBzamhCkCJ4mzcDifD9WgoK5js1CaCa
4MNm9lVXhzlE/0nukqsawc68c0wSH/TqJevp1Q2Q3+fxszEU53iIU5+T6VKpCakdSqJ0403ZxBd5
F/v51PrghSAGJ9EmolpZQUnZ0ej3jDl+DBdSmO0a4r7OvWlFhAUWh7SNzso+vZaC+dlQ54suhbed
Txfk9ZLVF/B7STQfmYsXXJCmtgV6B2M26TfS3G3Ig7aBtkZ3i9zeqFJwpzc8pAc7ot/ZEkPDvG6X
k/hMzuPiBpZ8oRTkki5OEnpzT7ItBIOXVJ7W5RTdp6VDrlo+nFHobg0zuoA6uDYX/mxehh4V0pcm
ty8D+jwqdAt9dtb5yPTaJBeTEJBPSjNuljTftOH0lPfDpdboLU68eCRnuf0SanLu1Yr9qYYs5jKt
hJXOsMPlVw1eV1ejH9d1fGDGrhN+ArG6jNrMDY3leSa9fk1dJ/knooddQxuqG9i7BFT0lx3xZduc
OCV8PyJvuO5kFZxiZd9SUDacnujHvVap900c+DKdBV8qZRjGOkc9+IjMkxTto2o2ywq04LO11D6A
NLj7aArgKa0Ad5Ct7OymObuXxsFL6X/0xrIfTDDQQ23z/RfHrHW2SlgDdzVX6gALuQBmn2Wsvqr8
wP9AYweHrIjOI1k9U8ryajKyzlsa7XkAQT302SVx5Kuqz3dmS241oJBM2UgOp3Fm9n5uBlftlKzz
BhB1nqd08MgrSJzsfI6nDeCjPQfoZeDE51qSXRZzL1gn5pkeFOtpkteFEV8MuX1eW9Y1XfXjJOnb
Ktc3ca5t4sbYaXN/PeeOr3b1GbiwtSYAK2TmuvRCd+k03upGcqaQ1LgulXA8Tq15ndDYMg0e4V2F
Aa5yLsu+8bUpPoSpoXjBlKzq1FiF+cRYK12jAzlXLP7OLPVGciDDDAoX2rKrwG6msjz6JjGgnpnV
PsPZq3A2CDHBzpIh3pyqi0iCVFfOS+81BsCsMJCI9WiNh0SSvAoaQKYQTAaScsDpVdko9rpIxmPX
qFc2EfFNr18SJLQP+3KvEzBBxCmE5SlAGxjw12REA3JsgPybnKQ+oigrtha+nNBfuuElAO7M+9rG
+CbbpTeqBS1FQ6chqDcGF7mKXjEadMLmsZqRYQ9waVHKVV7pidcE1aM6YlADWVftqno5z5oWutVy
lvLU9hxtCHZpNyCj6oN2FcnKphlk4tcIXiZpO10ZqgX7PdSQkCoBadNSmmz0qVLWS2HfOCHU6zGK
AljVRrppsHFv0X1k2zAsoodwaJghKAy2JdP5BJKmWP8Nd6X8W/uBRw8oe/qVV0187vWmZH5MPYzm
G921aN0zMnu9KSFUWth3qG5/7pBhG0M0yBRAVMTCs/BaEp/8O8gPQQd8JfD+UUksKt53gwC+I4SJ
jq6BwkTa9cNFORl5D4+PtyCxngvIrnmazrXY1gZfJcJwwkPmmMtBs8jO8+TU1IPHFM0JpSnes/o8
1cDnMwJQPhZt3Y8fpLiU8PlMlj0e/4b1o/Pj/l2t1TQvPzufaYu+rR50BJoglZK9BCRZyHH+WT1C
faADtsWxbwpXNKOn7wstajDIhqjobFClb8uHwo3/8DwDtyzs+n/kfOaO/nH9YHrGS4DCgUJQtG7f
F1oWyXt1pgT6Vg3na4xVoPA7Rh8cKto2qasZvFDz6NDnd9tYJliW6SOZODHxnsNIu6GqABil5bQe
i/Ep7CLSaZbblrFv7ajpiqqJjkLsrEl6EUo2MjcCLSKVok5ua04xipP5Jk2Y0y4aLOhpbplIFZa9
04hq9CtsF8W2bwJKnlKc2pM4v51RWoHzu4YcSyjJBInXBI0H+F1u9Esps/yIa2AmRsNPMmMD+Xmd
c1sIhsyQSLzvrIewKKCOlrZ6XokrpnMIRlLFrVPp1xW30BhZO8ikVzi1/VhrGWfI5uiX3Fx9quxq
HlwJv0EtyzdGYPp5LJ1r3HjhPG/1VF/lSkw8pkNwqkZiJXNhpZIuU2W+KaSg96Qgf8ky66qsUuVI
L9dZj1N2lnDjIhbcheIKFr3TgTs5yNqzuA58VdzVzJYj7m5nMDYyE7GWGNYxaZCRc8lbKB9LrcAF
QPB2Uq27yT4rRUWQxMWlRIkQFsalQsmA8Hxjl/G5QSlB1DjJgRWFpqyka6LIr3CB+kswUn+UyXk3
kjkzbZSM0I+2uASp4Gt29SnL646o7/JKMqZzsinPq7Y5mol0q2T5BwNBfU4RpIlqSCX7cFKbY06Z
pFIuyaJusoJsPVBIpQydwmnwHKe47xN7Z1NwQXUFnqxFK2p77j8arpRmmqjRlsz8ONikI2mEoRGT
aDtbPWsVv+Fd2lHk0d+C6ZxZ+iLrnkWRZt9PdrPMdwNjyeeslXu41WqmpJuKp7yxscx0Kc95l/Yq
ffosL9ayIj1FY5z7ij2XHvzDnWLV1rpPCMsidIjYsMXeTtF8PS3W7VA5Z4oWo7PUMrKngaysjYyf
dhB2RwZeO0uSt6hswl2PmcTNpOSFSyIECZfA4jQxu/fa4EWxudUcUKKk/EiuNVrUfj3Z89Vg1D5Z
IZFfLq3zVzSJheHu38/gi4Jhflxy4BbYLObd5//+r68QffGx1yschKLQMIKf+Dqu+u4QtmBCc31z
EPOqfQ+z1TCpcwSLlpN464r5/9sdDqaRk5kHNCMy0fH6g2m+EBH9cIfjXLf5E2SoKdh6f7jDa8sc
zC6GExeORENbXdZFa3uUCKftQvnGae3oo+6ME/gmebqeY5u2CMzP8W5gDjLnulkdGFg48bRr4BGa
03TTFBVTYSV66eLmamBevMHqtEZ4VrpyE90UoA0NgTiMwjtDMA9NZyTTZ5gO9FiSO6PFXTZpyrMs
S7a3CGpintuZ7DujUT7MwTBcQnqeguNkWsVlBux0IkAyvUrjES5pQVRsdIYtBh9D0DMJWiOTOC8C
lrU9XBoR1jNNf5psAgDzHAx1biBcaPvzgigjMs8PcQa8muRObxySG5FFxbDkgyJyswiQvE+K4nlI
l2fSpvZhbV3GrbqQzphvjaZ54NYkorj4MkLaytUYidBwYUr9FTbhM2Uets3ieLlN0hQnsJdMWYDs
c6qg2M/t/KIgEj/IhpTxxtb0St06KS9UFxZXfgZm3z62vVFFu7+iKvrtjrwp8yqNf+W11N9tSRDM
NPtY9t9kyv/UReZ/TIeSid2FP0YURm91EQyjN+O7ENF8tyPxEmIDpiBHLUMU8J/sSIyZP+5IIdHh
m7CF6O5kwfi+z0zElTVqbR7ueNYlDrazZhg8ZMyJZyUMRoGPsIKIvAw/aVF/mFV78KqpIjY2TXov
CKszmiZ0enV9VeelvG5FElraGI9mOZKc5hC5K9WmTAIGGYTNUDNEPM2m4wOMuvshqj72NklfUH+9
vFFqdyqcR6MWJRTJEsmodo/VqUSfYj3S/MRooyP+gyL8UCXS6NJBn4fLFi46sjHj3KkbUOlkTTyU
RNdddCdcq3FCt1Z2BMY1BU4N/Ljl7BmGytaObWb0H3tlPu9Tecy8FG12DynsapxTmREmkC/pyoSz
txnNEmfC37AlFEaI/35JYVrrwjJ/aeaf7ynxydd7ihkL3UqLoaRhfhukvD414UuKN4RDhNPPjwVe
AdxfBPyA6T15k9/uKYCkmAF4gny1Bf3Jrji9Jd+9NXH3YDzGG81Dga32wz2VpYOcNfgUt3ap5kRO
o53+2Otq8ykflYMxyB+ZxHzqZRCP4WCSpFz3sh7upQ6TDSAezVxbpNhB65Z6dai9pZ0br5obEyFF
2FgPyYRIMq3ps84SESk5QXRrZeoRYiYXcylXLbm6dXGboGyj0YWFbtnMs9NGbth2OFT+glVIE+J3
q9CLXvL+F/P008delyAgat6BYkEJWfEpVOh1CYoqykCaTEiHwDB8PxhQRUqRLUiDEHhR/3Bkvy1B
4WJhEv9qSPmTJfgLIT2TCUovaGFARBDmv3+uEtCXNIWhSNu2ni4nixa/TXR25TW8VJ6mGeyCO+ZE
fxqSdt23A608vflQmCXsK61qsWFFF209x4DWO4lkHkpyOsugn81FGe9DODshyc+5dj/JfflQSaOf
F/T+UAWWz1UdlB5xc5zHUqOY6GjkWSrJt4mleU/cbSn7zRQSQmnlunbb54OTS7BQJSvy/4K1iQfj
d2vz41P30v58OIoPva1MkedAywROOsKy7/twFmEVpL4wfoadeULi/NNJweDIqYVUl29AKG8p/d9W
Jr8VjhCLyl9I7v8oDuaEQH93OIKt4kxUcHcoYHsEBuL7kiGPHbIecZvvZlv03fJ5bMjrJf9kbc7L
coOZSCVijbjzyNMFHbw5gcIjwQxvdGO8Ljo5LVyTyOnqQIiAG3aFgfUpVBd/KGP9FptYtreZi9+W
IQs0ZQe75umpEI1Wt05TpKhdLjsPmk0jxNE7yR+jynTLjD4CKUYtbkEWbdOKsIcAA7AWFKmXqFXk
T0VHwY+OZE+8jEnR04FXAO1+SGelOpqxff0XLGDBGPzNFc/hWjwRVvrTGj597nUNG5yTSMlB2ags
01MB+3q60mYWIH9OT/2VE/XaDWQNQ/tgBXMmUx98n6oCXZq4Zw5jmoui0/xH3UBO5R/rXp7JAiwq
2twAQU+L/DuAuT1a41CYi7VdekuiH4XqwNGb3pW71Nei5E4miT7A/unaaf4ojdk+gEGz6mURdR/A
1QdPw3gEiwXzkI63qcL01ZkeY1l+qbg23A4eAt27LPXVOtlIplWulyreV0WybnoJPHNq342ahVS6
OxQFc6q4ISsJBGOzfOQxariGLeV+17dkPWczybV2Ont5am3xSE0uUMPjpFvbhAfpssgKx73V+k3o
PPbOdOBAvupzUnBtZx/Oli8XOpSI5Sy2A8cjHuyMUXPh1rGJIaW9njLrGSbUszXPj/RBfaUurs1K
3eeDtnYK5VhX2TlQqafBdihi7K2jlNdRyk0CgnlH2EnAnCxvXGcqH4ZIX/dOtgnCwDXq8mFRs62R
DUetydahaTzkfbhrJ+doaMnWaZU1GW3RClr0Rg2NNUm7B4il58Y8YqGRSnTyTQtRvpyubJPchTJT
1tJYPJhDs3a0ejfpkQ+RKPHAQt9OSredkv6DPWGXzsrmdhj5ofV5t7fjFvlKeR7r836UlNuO1BD8
wKM7JWrvRdGk7pcyGN3caVd971wUsnEsZ2nTmwRPOQFasaxaBYqgzI3EOhu0Dec+U12pTObmKGci
GG/QdcbqoV3zxoCNoUr8P8cccGbhS6DV1zd1sR7ArxxqMzN2iFdmcl+YUWu0ymp/SaeIEJpCI9cX
lqBhXP0FhxAyh98dQhdd+/KLI+j0qdcjSEfdcZpjifrt7fDh1Yw50RE/ya+35NvhA47xu0cJ38Db
BcrQgmKQ58C3G/kPumAnwMb7NhiHD4JxRsxCN46e8/0NCoIiiBo7sbfKFKmerUYGw9o58zObsOnW
CVeVbYyrpJPuEqTHmpEtu1CokZkafE71YTiLdbr9c5TdGvg5MPijS55GSyKGx+ZJYgRgi4TkuQuS
di8ZHcFoJ2ebEEkLtfQYdeQODhDa7T674ZKPvNgxOt9Wqyd7rtBa8wCbVrpQYHNodHedUGVXUoQt
eLJnYuAtRNuh0G/H2E7PFSTdutB2o1PfZlV8NgvVN6SdFbvwmCMHz41uHSIPj61Ku23rFsU4KlFn
QUPe9cqInLwPkJY7J5k56FOcMuOSg5HR0aChRk+r/sYZ5srvu6D1qhExZyvE61QqFxUR9ZKufA77
3vpc2VWKbFxTysltzG6Q3aiRw4sw40V/KCglVgUxQ9dOBwvI7Rq7w3+GXzW/A0K2uFbdlD7papPu
Tgi/9n2lqsU2NbCSbkY7wYoNG2S5WbK5ox7vLLmE8Uw+45I46sGQwgnxW1i4gd5vtGZiUplv1LJ9
icgmh8m7nvKJmYGMl2e+6Odxq8w6gekycUbVPrOsw9S1Z47S4VkxjJuZZ5+jz6CfZA76Nj5Gio3O
v26g7hTn+QRn39Ke0TLYbhwbKzu3PaFgiMFcWun8OSFZeNDrCwJdzogG790hkXcdErYwLg5WEN7Y
S0tygnoeYPuTA5A8MzAjJLrdFqq0N8FrKMbhkMrlB0kllyMomn0SIuovJJ/zalXP0jpCyEHd+TyJ
AzExUHRMUgxaqGRUoc7+0ms+bxA4QJOJ3Fc7qqMF36ld4cQY3awo1b1yeveK09ixJ2/gfJ4JtNc4
rxF5HGer2/HaxzAfVreWONqdoPlAgsJWEWd+nCbezC1gVNXOrGuWlPNRXZx1IXhOxKheomRvwM/A
wGh6Q3NzeSFJbzko3DY5t45TV0CIuYeyLt423EtBKJE8pj2o3FfK0B3LMNkuVvYI8tRVmar03G/G
aN0YKTzRSjUDemHcgUOluHgerztQUknkeENTP9VDcm5zewYlTDFd3nM+XMfcrlI0Pupt9JxN+rPC
7RtENSDfwDA9FMxc9Z+lRt7IBgb/QDl04hLvrKuOS13qzcdlMhbEU9mE3hmjEgVAj2UiOFUEmrEl
65oppqgWWlE36KKCWEQtMVNUaInxWaXIcNT4kOstnut2Qzfjps+W2i0pS5hl7a1inny9yI5SKSV+
JXOulKKama3pRae8wV0xuZmoeIYcvZZulYZXoTOBakUnegnTvSwnj5jAxUrofS2R7+WkXJNV2/4V
Ex4BHf335tm6eSpITvvFnF187vVawz2NYp+r6ud+Mq0zesMq+T+cJvic+NTr5Wb8RxgHaKpBNkLd
/J4wLtNGZrTDk/Ir1u8PLjehAPjhboPj4Yhvj3vWpsR+f7cxRCxiKQ9DIjryo4xAzlQ9Wc9wrYzM
fth8aqcrMNsseaKrWqXnRV513CbTCTuNS8tYdScYdXECU4+2ZO6CAcfMBhgUeVrJCWOtWB1Ia61V
R3lP9Gh4neqLMVxo6TxSEZt4ffxs5Cg9VNIU+dSBhWvL0ZNd8lQ1E8fcmPAFRYA9hmxN+YT0aIaR
hg5KXeVjnmtns9OkzccsTsHMEGdoxLhDoXBYuzY25mltmQlj0bhtP2tOdz+i7F9Z0cDt8jeUbqJh
8e+r/EP3f45PI3KSTy8/PSEZM74tdKK9VTzEvBWR3DNBYabyVsXZuPbRmghw9rv+HOtcjFpY7IR8
8FVUHq9FnND1y2hN2CLfGst/sM5/HmXSt8ZCwI5CwKsyjHm/zuNZn7ViiOOdTXJm9tBljoQ60D4t
gjLordVSjfdxITcXy2BXu+60bPjHctqaoTNg3ifdO6KgGNRavkr7UZpuoHuwAOfTYswXIL+ViBNx
YCNuWy15siKkI7FOWrSDac5T+rrwy7EpvKxGairjXiUGt5SJlBhA5BNHIfNw6TdyXx+MCLJGWKf7
1ooTH/q+c59BgrnJtIYdmJJOVxX1vS2n06qrKD7MQmoeJ3tJdomaVh8T5MWQt4duRfOfkMSKZE4Q
8smNqka8nZS011dhhFxBksKHKTBA5GhddUwzud13Sho+9abG5VGHq85pp8WVAlVfDe2QP/UMdlZ1
FH4OsEafqfqAGLaTi/M6cXJrxX2XqARSL3Z5UBKUtYM91BqiVrW+6rWxIPmyiTXZtQa9ML16HMj5
TSyzx+2X96oOx5mooZe6FH8DZgHl2cUhpy/7Hocf89ja4aWLi65k6Gus0gEU/7G1BJFknjiD0v/F
nXUWf2rKtvzS/V8RzfuJb6CJw6g7rcS3f2OyyH9//CXvPtH+v9OXw5dy9dQ9vfsX/yQQgAPbzNcv
bZ99/d2//cr/3y9+kxnczNXLf//X02fkxKu47Zr4U8eW+kGCgD7rdzveK7M+f46ffv25t3tNY79r
CkyBV2/N63bnyiMDg/vuFDD0br8DP+b2gl+jQjREGcgh8brfgRBY9KToeXIjovD/o47RKRjjXdfT
QtfGG5DBk0EEtvVD13ORoNhiNED65CzzukpDuBdRWmvHVMJE5mrY5JvdWAf9VrWnIpJXPAmwX0aB
TOucXWINXyY5TLzEYLgZa5skn1ZpJRFu27bbWanvlBStVWVW/WOKVG0vW9kAgEx9zKpwcWtVRb+o
9ey1ZFJvNLAFLonu87bTM+UoDK17hArlMQMU6SvyGKAzay8Rf+MuT2a4uIY5u2rQhytYypNXD2Tu
tnVkuX0ElYpOWOAlZHt7jjkFZERA0B/jsFqNKaBmPGv58BQJNNU4z3cqXjw370pvPvGrwhPLSnaW
gllEYIz6X9G9kH97BW4aEM2/uP3Ep962g8WA/9Wedlrzr9uBi5H+O5NJ+u84A75PjkBySy+TaRHe
ta8c5n+2A4nV7CHUPKwG8dv9weVniSLuh83AdJQLkBUPt+1HHQ9eBqQ8KN23aYizfhOLEDuUM+1+
yKzG73ihNYdOxN3hXyT0TcnjzouTkeDmaZmvqpRWv9YEra+JFSmhe0RzGTioMnF30KlgY1iLHzkJ
JVpplUfDCKT91A3KMRZrPhkE9Vfsg0HsiJicFtqw7JKO7dKmzYB/RKo3ZlI6LRiKxfLDrqUvwWZD
EARNUZClupus7W8jM4EToTFxMPfFFCckAnSjAf6+M5PpC0TDKyUPcMjZ6kck9IuA9XwumgQg4aDy
7St67gFObDehaSpebCXTqtD0zgtwwrpmkJKxN8eXErXmcSqmhyV0gtjXO6vZARCKUELkFDKrWnj3
pULY+JNembLajU8hgMopEPCvqCg51n9TUQK56crw5/uF+uz7DWXAb0CDbGoMb0+75m1DKYzaDFmc
8N/cXq/vJvKcvou9+0GII64WnjpfBQe8tv5gSzH5+HFPkcsKuRRGLWWexhvtfUHZq1Bg5FJTtwQY
4RMOeV/bxEdILDJfzpKaJT4WnpOZGGASrGEdY+rdqKbAzMq6XaHh0txp6M2tUo6GxwsMNMToyfiV
VmqqLKtC7+XLSZoyL8rtwO/rOPGcubCZv42S3xeltB5nOXrIVDimeVrUu74Os80kjBiGhNZX6oOb
shqVdRhmycbCq7PthIWjU6LeH4StQ6uqx1QTDZU+4Wt9CL1FDd1Fb57xN9MpoSnpOYNyluMWqXGN
oHWudpowkrQ4SuQo02C5pOZKE3aTQBhPWmFBqYUZBfDKdFzAeXqTsKqIWtlr1ahb9aE+AOQCQh3M
6m3eDkjgOhvcJ8rq1pjt3RR0lUeh8LEs8s+xGQFun+U9kMbIbaPuXo0d1auEZJv4ttBrUXGr05ie
xWMarUaTnM8+jJ/p1+HJC7rA74QUvGC86HVCHk73f8aQmweHUAaFGo3VbWyb8Bnwy247rU2P4xJU
EBmG62pB6RoOaF7rAfWrMuEvC4Oq8q2qMvyBHzdYCnNbz5WnqYHqhpZ5Z9VF4C4xQVWRlr8MQmlr
D/h66f4cTE40wA+pW4wKcnCpANWFUlc9aXaFeNd2bkdgk64jRd3GipXIU4Xct0L3y8+6pHMspMBo
gpFtFWsdRAhC4RI9wnK+IHoZI6y3wfgS2SnmLBw8O1nAYa1EbWkMC3Ss3RTWSqJbNLjhUsHvEdRZ
2RIAWnOMpFVqycseRg/hYIJYq0dZ8SFFuegm1gicCNDtZNx3NBNIf2+TQxUqlicH1BxlBG8+J+zE
PKWe4DQcljDZFFQqq8FwshtQmZabBu02sG1AE2bxeZ4LxjgLbmQtqx/Gktl0cMpZEYkrVmlZf4Ny
5qS5/fejdPuUx9kvLbXijn+tTXhJM7WwOfi+KYbfXuY6HiKOMSYbGHW+ukBej1KdyE8Gt9QMJFgI
huVbqY7VQyFIEX8RyB6Lx/6fHKXmT9UJfQEHUz/dBL5H2l3vT1L0/nGxNJW1DR27kjbpYvaHcHY+
N4gZUK9bgRmRFd1hStWVXsox5AmxfI//tsWwntnPdDkHB7tfeV5WSrbCJhj5Zhh2mFPJeldoZDGK
beQdYTzNtdoxNjbbQud3bp4kFAduaxWDC6cqOcN2gd8WNEtScBhLlOyu3jBGkCX1M3uDszExr3ne
JPDRU1DlQXevRGGxl6Ylmg8GGe/KppYtlPMZf4SDQpGxaiPrdXimdSORdmhzTLjKntW2NOU5wAEH
GtYwqOda3hm43oNMtV3DqCZtN+M37bZNiPdhT1k1p09RMm0aWUs4slIRKdxk/b7Bb1lid82GD39D
6SEamP++X/YvX768NG35i56t+ODrhgEwRbOKrtQ/+vrX0sOEKCFA4qKF9IMqH2AVCNVvQv53lQe+
ddHjBXKOEPiUKvcHlYfJXPN9MU+tQR3DbqFjLPpt77cLB8KsYdtJdzE6XuBQemRU66BjUPCB7mnf
b6sTMtXUurzaKCeUaljltflhDAuGToagrS4WhcBSjs8JINaqMdPHkCv8jqFkvVryWCMBTrBb0SsE
G1PwXOuqQjzBbAvMazuUQYO9FdPy1uahfaErRQnjYelvBtGo0U49G+vUv2lOvZzq1NdZYoh+cRdU
vhOVbCxu7tWgDdYqisp2h402J/mt8hLTvstVXXbNGliL5GDCkgBRdy6Cfq3287mINnnOXF8K4ASO
EnkcrtpnGAtywyS8vqoquINWYPU4CAMdv0FNcrClBfOwyTDkDPtujObqgqvS5m5VpCb8NOjoP8RZ
a5rrqXV4m3tWU2lAX8YyH/d/w8YSrZp/31h+E//qgfxdPS9yp4UTFNww710q97dLyPkPvRgFtqsA
t33NnX69hLC6cDlxx/CEFsIkXtyv/SLezlCQRWqG8T/kndduG8uatm9lMOdtdA4HM8DPJCrLCrbs
k4as0Dnnvvr/Kcq0RYn2jE0BQ8BrA3thWWaTKlbVl94g6oQ/c1rlcL86VjxAOG/InCzozJTdm8fK
HgdixKCVh5hIm5NYKBayCW89JAzzmN3mIWroyc597iFilFVixIrwoQ6Pzmpi5I+SMwll40OG4xd5
yiBQbwuwI71toppoziBNkVy2d6WkMUqOHiNs0CdFm6eTGgGTUsgxooczdUhW57GnfBrqWpvmlXGC
mvkZ7JqFKdQc27T67PSFOo2V9DhjRg+Sa9ogAFl68gFvf5I68nWK640E4m6qSNTKXtotKmbYMkKS
45h8UoJ+UWflPaioL7reHhuRcYIF2GUn9B1GpCkRajiXPefC7MnTqliaSp4UTL06uO1q7QTXoosR
DUdYKoygu7S9Dkz6UBLUv3qENSY16GNqVbGw0MKJy+6wCFDQzEXuHiKqiQr1eWHAi49B8mk+VnzI
b1Zl9zVuiy9GlR9EekblYoZnamRcNWZ83eveeehqzZQwBwU0GQ4DhD7txgZ5wQRUs7u7SJMeQX+f
D2iDhnHyyQj8pd3QDu6cFh2GsJm7WRz4KO919nAjC6WmrkpkXI3sNj8a1JrIjSYBrHm+9a8xdnrY
OsXDSTYGZ/oQIP2mFwvdA6hlDqcowSy0Mb/WqT+UkdZ0V7FMRvgxrdWZUYVHplN+TDXzyuyNm0Q2
Tyuj+oysOoP3GF5lQHHUnLqVs8gzeVmiJQy84bgds1OjSygPrSWrEk3yFAkDPaNjMZ71UnHSjsGs
Ms3jPjQAjegPcqAd2iVJCyCvJh+OgsqbIwF/HDkhFD/rkm996Xf6TRd5h0ZqQtk0+ZW6e5Ucvxnr
Q1mSg1lcV+k0TbW5UgUXRqR9KeExToqhG6d2px+qjnVa2s5MB/2VleEchPWZMrYfZS2ZRQqWvP34
oPWuMGpIuP7tDpWE+osxUOxhr3tdNc0Zg8QDx6oZlGCGwexFsuuTVlLriW9kN0rI5LsG1OUo9tUw
5Au5q5Z+1dDLTD1Ej1x4Ulp9qqcWuipueQmE4r6uWfYqwifC1/FmMpvLvKlO43Q8YRnPkmS0j+UB
/EDW4RkjozJaxuG4cEC4ToI8q6ZZEdxZaYAvZH2LLspAGZNcSIMBz5d20tLtkSKNGHNOHbidk6zO
unmOWv4R/q5CeNBDSSjrDlCP9qZxLVF4mt11Bot1moTscMnPnFmFERrfG+gY3UpVxP4SrMExqSCH
TG/oIt3pqX/S2HZ0UkCdWBSmb0zLAcoO2SQaI6YauJR98L9muaTbaNUa+kJ1jXBOf0w+CcoyOKnL
1jxh+cKDpilBEzZFl57kAJCv4kwCuzCYyXHopBhhdWpzjKiqMcP0OEqmEr4i6mFQe4p6bAs8BnLq
DBHSr0UpMYK1BoEENpsjrQ2TWRuqd9B04glkhhu5jB7GZtJXQUx3zT5Eiv1AyXE9Hxl9Q+xJbpqo
f4RmxzisP8mFU7qBZXokvNM1r+9ncqSd1oxdhejJpInqL7INKKNuNfAhcH1RX0lB8gQnOqxlF2HW
Vii0uki1jki26ivt1qh/MISaq50gzGYo3mOD0KuK4Cu6kdHCNQEgN0KyTajCKsjDxsjEGk7V4Y0b
R7NSRUM2R0zWHsJlgyJMHg+gBoOHpHfvUiE/qzteAzZHd2c12rR64ZNiGEBT/onoT1H26+i/YGi1
LacWpP51Tk0RKoRXUV0jB2DaS9q6TqrBQdDhwwRB1nEhgD3xEwdBpQm4HgoR/J438Z/5EvAIfrpS
UvwjYt2WIpT3tgU+XnTbV4Oplyh5lwlnOMqNsawTzTxzQyUWB0uWQZnWjShAcUen69s7D6GoTzt5
yKQDgEftlVQPuGRhDncUroqyalWguQkkFhBziNLPTGnABUdvZvBbvmKTY8/NsruxEMOYIiN7Ypfa
E+g1xp8+jfLOy47bBvvZKgFTODbAscLiEttnDfl36dTGotm1k4s6cq58Vz+qNfO2T1V0WvPmwlPl
I/zuqgnl45naVLe1nBTTuhq9WZp0S1UPPtYg5jy7EopryVEjoY2f511OS91q5lFn3TfCX0uqcCj/
lvX0IRFugg3VPjOjAA6O1j9xHgRA/dfn4fNjtXLXqR9LDsAr/rd46fpQIMIBml3D5gOI5rOk2fpQ
MES1VYP9aFPtbZrsKLBKTEiq1k9E/jopxvOT6lQg8mnb8Mg/4n8bb8BBlKtIHMPTg6YuzOk2c+KS
7rVWJlKz7EHXNN8kS4qyOQpFj2zXiyaVbrRQol4MvYUaSFVzUSr44BzgQhzNItWeWZW88HLFnGht
4nqfgA1wkPQOvMSZURZKT6ywet9E3N3x80sA4teDXhnnOjCK2y7pvjDa6R/AGCQLpGSwzFHSdj54
MrG819WZnXWpMpHstNYmAU6aN6VOyGMirCGsq40u7syGfeSWsXbVtoN331m5fGjXRsUgKB6Ncpb7
LibSDaAMLZhXjnKM+tyVrpeHnhbQMfbwd1CLaOYK9weykU/NYAGiF8YQ/0JEECjoX5+AJRl3AK/0
7fYXr1tvfyDfYmNBEEXNAH4SF/96+0NIQe6WJqPK2HTTNU5EEhBBUFKe4wWV2nr7C3dypGmoCS2L
Hg016x90WhjBvqoJhTauhUyoCoSPyvA1r7TqxtbovchexmlpHo0VEGqa1X02dwZ8zQyBQ9biNE4O
pVJLbwKUtiu0TMzzdmCeOQqyaCxoo5QB5nSgIbigynjIXCVm5jpCahbXr8w93HkdJm3czLQrPoYD
om7iys7dophq3OK0Rs46ca3rqXqkcc8rjCRnFTd/3JlHfiFdNVZ2YREZOtk/G0So6BM0CEXwgFU1
Y0op4fKELqiNHklJk2amaNJtqmfntghChjQcZgpjkaLSvzm19tXJVKxH/QrudaCeF9aI745rphUo
2lUfMuwqPG+bICuiU3PVq/Ss1i+ffFdyo0vbw21vmlNnODO3cWQyrjyIb5PAtsLzSovqcInprZNO
ByuQwd8qamUo38gdbAXBulpe+IpxZ3hk+o7UjodqO4QzW0IHPbYbzFUVuZpIUWnjX4Bhrkrpy0hM
6ab0Sb84Tgy6SE2El53GgLkFtVuYlJuJfVBUFUo+YvaWDOahbsWHzCrsSatGKVl6WM56OfgSeHqI
9GgWqZPWyEy+gwa5NkQb0/DCGQNawsE8q3FZkMpOvySTgDacS/YpMh7fYt+FnZYshjw9MdtknMow
7+YgJ3MKntC2pQkDHkU+jB0DLRcL4hvViUX419Fpa420MScDdhTX7Qq5jqI8KPZ6hWj/F+4bjYTx
1/fNVf3YfNsmeSVetr5uVjxh+RldtBlsLYhsyJ4pjEAY6L6CaJCV0RciMzVX5Lift83Krp3OLk4A
7E7usD+5bfTXDSjiPI0nJt34JjGPEWjglxlo1hR9Zkt6BOo/7iBU1FUwXtlxYSGcHY2g8BQ9bLJP
ow3WYZrKVov3h9aNZ5LamtoNmkeMhenAFedksLZQKQrVRaTHzbSCMFIfB3WfhMtBMCpTL/LnY6EZ
MAISqFFecdPaxr0vBZet4toXvaBnuoKoGUaaftHGeg97U9Z85bQETxhdKWWoBjgIWcdRauSfFVst
EZZA3O+kw1jejsFkPbrN2Ae3jRoV/wTIVvltwnh2V1V3zZZguZkrgllDoAs+MUO7lwUU5l2rPQpY
Yt1bXTdQceiigKKJalhQe8jnfm5f+QPaC8hVM0zgX3+IMbKJ1ZtjCeYhsEFBpiGeopmvc8VI8SgO
KoZubNxZXZkFYqZhwE0XRo2CvqibMYQ2xnFmNd4wtaTiLE5rhdablSiHIO1sKPFJqJwNPTbjgHcu
LDvDAmtsBkSwNdpbmdbNdBXqhyYBJShC0zvuCrTcgEfQ6dBz46Bis3aZ381iu3iwBu0uVht7pgQj
oqsccBUSUo8n/EcMtDOy2bSuvw6q5j61AwZgKa2Fgz50/RiJsLaoZz5qhPMefPIB4buAOhJrCxBW
9HqR6bmpK5wj8tzrFoGK+ekY0S1V0Z9B7TVYtpVxaCHLJsxO5bworiphJ587aHMR+W7pJt11nnfs
yxmePTV6SlKMJWQf5o81mcS0CJq5DwLAgxEtRXCnMldu6EVcDbUCGBC54OvR9OwTH0ela4Ne9nnk
BVil662FMG5yCNKZkUkxzWycmKnKJ+GQ3WcOYK1/IpCwc38TSO6xUoq3Ja4ar/sZSSBnkGOiwcNk
fGOYYX0A5fd81FZDwPVBBPlKNotzHa98o0ShkmfiTkwiLMYff5S1murrg4h2ADcuHBGbzgjtt804
MtR6g6AtXne1P8zj3M5u+w4xvrS3UBP0Sgn1YKGWA9Ma1XQMFuLStxdyDdhuTIsO9/keOjQlmlJI
/nkf+aQlyMh58aSwQq+d2BVyPIqldTf46aFqGMi95cyKoF4EjPGvbb95SnvDmbSAYYwGWrDSGdYi
bPOnoWzhaCsmcrd6W6KrZ18i85ND24LRDw1xocbAGOYeA73zNo+zT56u0JaTKylBS8VWVeHBnB7A
2EUKO8AJxnb6Lz43JsGuloh7BkJHXZuYFUCpQq2mcphY5x7g9fug5OBO+lzVD+w4c8+zokMAcMBu
KluJZ5RR/i0Wghr/wgFRKYN+fUDO08fg4e5tqBKvWh8PWB108yjPTEVfcUFe1nUieNlgZSFF4grJ
q9YnhDG5QsOD8/TDyOFFXSdEhkAiqSRIfxiqOFqvj4hgGhNBkX+xQMWI2Pwy1UKpLjAg37lLvTTz
7Fax5A6cG7dtivbEbSLy8wILNH/Z6ElnTxs7ZR+OIps3/RK/OBJ8y4oWCQm/X1vfCgqAum9b4pY+
KsG50DDo8C9IjomJyH5Ce4zjC09uDziWF4lNILJDiRl7m6Uxeur6lww9i1mo+yP/N6LWlXtHnO1F
5ynRrJO1qVnLNwB2D2B2hsDerG8MeaBl2AUOSkLeyw5QrUMJL5xqoh6yRWWEGrQ9kT1kz1ujeepN
IK5Nq4WzPtfHQ31VXqX2nQqkFREAtWtmLFnDiIXXniiRVt/1juxfYZakKMsy1mPcYYOV32pboxjf
TDpNltCSzDCgg99p6x+BExbDPLLlQFlEJQILaP4Asj1tXUb8Tka+iOlCl99bUsw0DzTBgFSN8ujo
Ehrv3QWwlkmnhPDDyo+a5xfTeAi/tl27UHPjylSGozi99LN2OkAB1mvfmypBc2a7xkenVZdBl+L9
diO73udKLuZeAshubGYMJ1G2/8zkJXGlY9Lvg7Rpp6OqTC1F9GS94bAPvqmaMFdaqJU7GzR3HlXR
l7a4GdQMXIE9HwLE+oLkrDGYbPVjNXOdjx4a4V50Z+Nt0cqPY0X8z4BNP43VI8OhqV0cOAPbgyZu
+cmtUe876pTzSjqJEdhvrsb8PMiRTFlK+YmtH0lw2ar4IlPlyRDpyiQovYWnU4/mOOTJCIu7T0Vy
GlhPSnrZW4eBLU/KsELt1J9K6iKJW9pfx3ZUfJQAO8df3b6cGQm+H2iE6hCLWkxBo3v02qeapMx6
tPhtr0XhLZ9U3sXANCZOPhfVrTre26m0SMP+fCR36Lsr4t8UQMYE5PpUInHLpfpQa5U5FzHEnmqu
2habQJk3gTPng89hr089Xz5yO7oFMIxjjea5yTDOaW9LsIwIY8z05hgNCtQ5rgpDX+ojHHLVwG7Q
nii+e6yH8bwF74G/66T20GeNugXYqJPaPUnsb02l0AFp5j1BxRzLuSySy1ZDtoMxW75scwCmNi8O
LzPluquvNfVKa2kiqChxwAFRJG3WRve0Y48Ltbhs5Wqqjc3BWBgwkbQzSQP4PgIoyezPYNdpocO1
wcwHgXX1KNTP0VyaKe5JrjS3TYCzuJVNmuZhLD6SFE/8UZmaw70+eMejos90pqJe7M+ywjo1W4Bk
jLpSB08WuT+TzHZiaqeuPwIMDSZBlE8TOZs6uE1qwj8SqnVWkPdxQPrwvjCTmY7lIeztsZQ/Jklz
YIUPisGh9h4G3Zym0SfFuFTsRx+zuaS8HPVHa5SmlF0Xknzeh9VNU/M1WfUsASZv5he+6k1Tx1h0
xVGhnUv2svPPa5DG9qfcvYXtPc2Ucc6D9OBLR9zFJWqSCXVbTUJhOJ4ofTVtgOjHVTcDIb2ssnFm
guW30+BIzuVjL9EXaWaCgkvndtBNChNpy/HS9K908PLZ8ChHzpGdGbNcZZjqnsRhfNwHXF6BO+0L
eaa1HrIhFbG9nCkGPRI1saXPLsxV0Mk1PUds9OI4EkNFdBKsrK0v/4mY/dtu7Flw5wG63xK0XzRj
BUBHBmv/vYYU/Yd1M9b5oFJCGlCUBeJspVX1ImgDiBNEzWflIELpOmiD3aGhhVItkVbVmNX9SXtE
eVNgCiV7QHdiTqjJJpifzaCNpIJRulLYHMqp9DUttOo0FUP3XIzfG3+8NvLEXagtaJQQgehCS6Af
mm4wzcQAv6ubbs5U2pyEYryv6iSxaQ8DcqwbZxKAAtDENNw22lsTfABeSDCoAAwYCdYghQARwEcW
wG1wBaVhTWMBNfAF5gDsgZI0p8A6LvFVJmQDKFUauxRqNvfUsZeaADB4XXvqh/FVK6ANSl2AEQft
IHUdSW9zTe5AsgocIvbLmxGi1sQdtdMg05ce8ajSvOskcA/GUTtOi+hWFxALQ26/SGAusjLPJrqA
YWBJ+TVzmnNjqD+iPHaml9HcTPPDwkqndMxPi7Q5HOQOX9w+wqU9L79FlX0WFvo8TRCqw21Cn+am
fqqBEYFT+U2GcQ1Nc9GCIQEUc0PHcmmCLbHTeBmANQkqCfLpcNTo7rQCUB51/hHEh4cOuEHU2sdj
G85A551YnXJmGSDKwbSEAXDvHpSL4qaHI4aXutweFyRisT0s3dFd5KBjdFAy9MhP6tY5KEHPuHwo
XLRucs26DjNjYVfjdQbapgR1o7atoNKOAggEqry8DjWctsDp6PJw7FrcRQBzpzlIHtSJT+qwJE7H
eGrQjy9lf5nl/niu5KbbTW3Ji6KvdqLmGN5QfjwhiGzW94g3g9BvupwYY7rFpVSp9seCtcxBSJSe
C0cqq/NijplBZJz3lj3AcDAS8wgbXmM6+nTdPaORQedo8dIZcnmJf26I5LxnL8wsdo8gv3OziStW
T+oG3LJZLKGEmXOrTnvADB2QFmmIl7WvnTVygZ1jUo/9zFjhRDIBGUHaA/RIVdb9kdIO8czsxh4z
seAkaaM7vII+y2mhTBscZBD9Lu8hFD41Raj8E80A4SP/m1oHhQfvccu1yavWtQ5zWgFAAMEOvegZ
vLC+NoU0KqNY0Ak07Z67BOtrU0HsiGavZRrUIKb+UjlN+UDRxMQVZ0ahb8SP/mSGpYOrfNWXE+09
enMg6x1mWK9qHSuN7SQYIoiwLsrBCy8djbsgsAJYoV4/Un+EuXQ1BsB/kNPK7ysfLsZgAqM1sHQH
14x7WyiT0ipt8dVIVONTKlXZ0TC4ybTUWnmB1C9x2PGsuaFJ/ZXfNuFpFOTGcZN7zdSCHDWvM7DD
ZV7l8dL1DGybvW6Zmo4PqbAPj606/5yVtAihsN5WZZHFkxhqnycmbRpFfNHfgzq+YpyWlfDU1eRK
ooGHsu1oL/xUINbs7jAOnWLiWMlVEgbNQWf4512PthL2ImdqWReTVALkMIQcxKaOxynfzJMV+Yc+
9gXwZi66oeBKDdJbOU3vQD9N1dw7VboxnrWJZ0xcP4o4ZsMcvRzOruX6EyB9J4Zffylwzp1wc5wO
tLon7ZieNH19iLLsYan3yyBHOVZN7lJH+1SYWjdJi+JoaNtFENVosLnupyErhWTbzDerY0ePL/n3
pyhpzwLTOk1HfKTKGvmcQZ4PVXoawy3AxrI8jQcLKFWu+eSP1K8paNTE8M7NEfFxq7t2MHP1plHH
wOBpcIXLF/BplzHAJC+lg6IWlyCwmilx9poGazKDLxYC5ZK8WetZtHfcjEYPajAZpgZcr+4hDayA
AQTcMivph0kd21dJYoH/Fr+h1PcD7dKQYjSzv6UaLl95EUsXnZM89ZGGwjTAMI3mbZ60F0hz5MkB
g38zOg21yMwWVYHF2eKfyOJ+25oEbL5dRO1FY9L4QANe4R+di+VZonx9G6FeDqAQoQ34xt8Jlevb
iPkBjUfuI8145ii8TOIUg7mUuDlUFGL+DGWtCFXTzdvIRLmG1gviALwVg4nNJM4tlSrNc90/1OrK
KCc9zMqGVKgsB9C39BCKOjO6A7tASOOo5QP7s8rSM2DKun4y9EknLVBthunAT2A9+J5gQNQrjL5d
Crz+8Azel+riRMs6JZ8ETu+J+S7V+11e5hJ9GDuL5KMu8ThT4DTnPggc+YSIP9H6rjl0Iuh8SCuY
4Eek4GrEzH7icR0sbZ8JeZUb3jGjxNuk5caANnyvJ5aJSwsKAXL2lDQUOVpTfMHt7iIYBIUOZNus
x/ZgxqwNr2VF7wBbIbikDPYlnrrLSPVupRYVsnBQsaqWvG9ZamObAo56UJFqMjxKdMOzjqAknWkN
BA3H1Kupa/v3qSrcBsd6+Gg35jkTjqcwJvH0shLaVN4Ab4yoJPHWpRbPhxlIyqkVf8HkbNkkIwSq
cR7TPOD7OB+8+CIBIR4ZFlNqV1pyx1N+kuLgquM05VntpWdmmZkL8AxXvV1PVCdBMihdOHE2MQbM
xpRm4bXWkqYwxnrtoSm3ywq2d0zdhrtmZ2I+I0tfTDU+MhtkjQUANZrGgTaTS2MWj9lcrjLUDuIb
K0cQKxI2v/2sL4DwGqepfu/q9jSyIrQ/0mnvBIuwK5Zd29D8yT4XjntCZWhNqzE/hAIz8xmiWOPX
xCuXNZAj/NSnVns72HBvx+vazYRHELIr/YJJ+4kt9eqBm6q3rSzDLhEeZ/6xqtAvqXxsIFIj/BxX
Z2NgHlqVtpQzF+mUE8/sIZcrKFM6U9/yYLQYczW7T+hrK7kziUADJoP9ubK9aRG3h/JYz7JKo4We
f5Rd7F7T6iKw6485sAb6O8XUc+JZatUOxLOerB1URxfCBU1OKdkOStO5bmRfnzTB8KVxOgD8uMJa
Nmpxg32uBoVe/BPJnEbJ+utk7urez3wsWbbkc+KF63wO2qMJ+Yub8odo/foGJZ9ThEQuMwpF0VY6
kesbVACPGAZBSV+Ll/wog9UPGp1uMHSqMNwCyvcn+ZwtLsgNKQc+nFC6F91rHSNwMf15IYSrymHo
t2OkM2N0JCTrkSlwhV6BiXAB9pwlCjs5jSChalDEeY8BPUoHoVCPax1sDw2GX+A/B3+JkDiFb1Jm
U4aYHxuhn0D/CbGT0bBmNIGLb8x+wk9RED4UjmzMe3QtZ2jls1+7Xr6oDGM4ylR6SrmX9VcxQkpH
TGsKlOb8GPZ2lsHyTfAwGasquqYGDa9rYfwI71s7750kP2/iSj1s68E/VLjeEijGGs5EvnsTdeF9
WZVPsZa3NcK0QTkN5f4UQX59btfFcORpeokO2HhnBH077z0Z60EvKQ/SAUnWfkg+Ky7tcKBFy0ZN
y3vJKpUvFUx0HLorocg/rtT5M5D55YEPDRsiZaLUl4mQm5QioTzpCRFKo6jir4M/NsrUyTVM0UVu
+0ARGCg3WWkF2TzsHefOJ8mXDv+F9EVnM/76/F0HWzUfxIvWZ8/EZoJiiSEQdr5C6vlnCwr5fw6l
xsTIXB09ypyfZ48hLIQuyGDUWkI46MfZWyF0oDULkI7gKf+RkjpAizeHT1jfqRqfENAPo6rNw1dS
t5X1ULpLE4Pe9Cw2s/GrL6MjMqsjda4nDa2GJEPRfwzUWTx0+ZWR218tkK66SffFd3BnVUP9QAuD
pdkkyaIwvGWfO9exp1/BcciFUjTSjmr1pEsWQbLB1T7A51oC/trlZkVHudMRxeoQ0Ctv9QI1Y88P
OMfEULWMnrzMAKJjVRNfM2/GnsosUPEKxvJoGpk0CSLNgsxM4kVLIJw2iHEiXWJNUqWHikOPZSbr
2ryAdzlDQpIGmUMog9BWgVenW62H2oXXmkcGfTWmO8ZdXOI5QEKK7sAQfVFk9xOaltRR2Wfh/OI3
NQVHmsYzZehmboGvjCccZgzhNdNWnrIYWl9eZNWIuJhhLt0sPfW09looh80oMxLmTcbS6tPhfljZ
2gRqlCG/C/yJ0TZzHEfGwg8lQuH1UtB0OYA8ZndTQ1gmNHmultOk8KVrrozgzK/6C8UntShis57a
Y35VVy0EFFu5bIUvQ7eyaCiEWwOg/zKfSjHambnrnBstdBVYpGGiHXt6HN/+E0edQ/bro/75btim
lyRO5s+jTsHBFNbkvK4Qvj+POqYJnH94HSi9Q3okNq9POhNi2hhg4jnnsmhE/zzpotkMERSsk+Os
qCJ/EmU1EUU3oixagRx/QMnivlHfiLvQfvXtfEgOe3SN3ZPULiKpn2SG3kx73Xwo1FE9KyRPQ0PV
/Jz2TTIDIpT2R6jittkkjNyyxZfY18JvTh8jcieVZJKK1SAfXWlNZH+r9U7Rj1MQCup9nUV1PLH8
ZsQAzfmGJ4idfk5DK/NORgbptynT4UckRar+Em6acR6u7MwyjM3yUFMRlhVuZ3uxKYUi3q907RDI
+/nTiyxI6+vsjfjd/+ov/f5BfySUJ8j1G9t89cFWUn2/fU58h+df84AUn44zmIH9LXMVEjZwdjwx
zujyP/9Ysqi9RXqIKuUPV3ve8cVK/Wotfv9rvlUSfPuc3/4Kr2krbxyL/2opOKRw9b8feWL4xlKY
HxRgjEierEjg4uDv50q8vvv+ZiWwiqEpzK8K8X3ljLWxEjYrYdKQ+V5NiE2zl0vxxgLzb5YC3Buc
jTX2mqt4YyksGICC0wGqjXCxmj3u41Lgqv0OVwUZLmgKZqYqAwUxFNhYCnaFAilGiH7A/lrxJPdz
Kd7jgBj03ujmMzwWPCAQXBtLYSA2zBrIoP7WU5d9XApbgEb5YK8i2x8GEJxX+c6RiFxJZ/DEjaUw
ofxpOiwlwdATY6b9vCssh+t+56XgJtAVCJM/5DI3lsL+YCHwDIbB0IX0q+Bz7eWuEInwjktBvksn
ilT3Jwd0YynguuAF+tM9+Hnx9y+teEOk/fMIomCHDIcQUPUzIZbF3VgKMizosuBGVvmXAI/u6a7Y
PYLA9gCsyniHJqEIEK8zLJJRYDoMlZ8l2vc2xcIl9x0OiM4QXSPdFPRp8a1v7AqSTfp5uiHAyN+V
Bf7v7wrq4x9scVWjzfwXy8Dv+bL6EMkEOQUVyHfk1sYqGPgWi0rbgNz6nfj2f78KoiP4YxlIkjXT
1nePo0hJ4MUIGvOHKdTmhtA+rNxjV9yq/b0kBO1rx9AhU3EKMD351Xe6yeZCwK+WSTnEqHh1NJ4h
MvsXOpTdLwkZAjojG4hxtI1WDM7NpQDcIxpKFrw7kU7s7X35ZvL151FUhAbcRuGygUl6xjFt3BT6
B+b1JFeYMEIZXBE39vGmAGr1DgeEJvILKsrrkpRdoUIjxgP+B+RrP5di9wMiVOjZFIRK4GPPdJ2N
XWGQcKiAL7hOntu1q8Xfw7ti913Bt25Rc4p/ni+LVwmFWAqxFj+61vu4J2gc7Hw8VBytEHJiTP5d
r/HVQlCQkn0yQyfWclt8j1h7tydIDt9jKbB23uCBbhwPMbVkXol1yKqLIZSt9nFXvPVn/5v4IVpW
oLsYdwv+3utLk11Bt4Y2BiuiwyTY1yrsjRXI3yyFSpBED4K2zWrs/OqAaBwQXVRnmHHQytjXjg29
+J0PiI6MDyI63Iyrqb341jcOCEk3lwmZFe3fPW5poku781Kg9UWPgppuHSPeLIUlHInYOMwxn2v3
/bwrdl8K9YPKwUAMGPknbk9B5dnYFQ4uUfwM15xV0frdoG4PIwgAEb6jXbq7QgLLAUaP5gNliKa/
Xgp2jcFUjEC61pjZywhiv5GH/ptrk0kQLU0dZ8uVUvqrXWHT6GZPkHeASxcxZD+DKZ99510BPQQ5
IqIIYGlKkTfBVFQgovsL62SPy9K3PnN/synEVWFpNkqEQgqOL33jqhDSN/wPWJYGXGMlIbePt6Yt
7DB3vCrEr0p1Dnwe8JmQC3m1FLgWkGjqoOoBG+xv3s0ga+elIIAAEyRIchGszsCrpdCpxWj5/pSL
2NNLc/dQioELFSf5Cbn1d8LHxvkgAWMpcEH8SU/by/MhIFg7ng9BnENXxAbHLGSBcaV5fVUw96BT
YQIlEGTi5+C9d1kFTiE7LwXTQRRYqNJlLBe2tG1o5kEB0uj2gZd9lsLby12hvke3gusSqCGj8ZXP
NpfPqwOCwzDpC6AKoaq2t7tCEDt3PCA4ZugyA3TIoBC93sZSkwAC9IrejkxM5XZdveP+HZA3OPO/
SSsovZH6QCh5Jb38GpVnMiyiswNy/BmXt68ArO+l0W4ViAFunpRaiPeJEPLqgBgQYsgrqEuBq+1x
hvW9o7TLUjAiZHBO7YmzsTgBr+8KAFgUIDBmnts2+9vD2n1ISN1pQcagW4GW3JYKBLcrWjr4cK5C
6d5iKoSj6I63pkCWQ53HNRS66pbBGN08rk2Dq+JZ5eQ5u93DW3P3bh50GpWcAYukNTJ/I5SKaSmV
x0recI87vG+Uy/88fLAnVCxoNWiCghT9BtRN/QGod93+3d+5sbL7noD5SGAQYOU1QXwzv7I+oAcL
SM20VoYEe5tfvVE9/JtdQaJJ+kQ/T0g5v2lrommPLCcp1nfM6vPdtH83hdDu3f3SfFF8b9wSSBQg
30SrezUc3F+kjbo7HE8jdaKqUKAloYa5GvRsLIVNm09gm3CeWRWs+xo6RNdt5w0Bbp2MglHPc/R4
lWVaiH+uByN7m1ep77EOpNmQ9nXjB718Y0swMZbXVKH9PRvKe9TlJE3g8SA/PUNHXm0I0aLAeUZ4
A6/PDltw/y7L7yDzXcoOUGi6xtSD2blwGnjT4waQZwHThHe8EtPd2+PxRuP+z0Mo2ESuQ+4JhLMY
9IgWxMbxgAGqUaK9RKnt5a4QMls73pgKFZZuCd0u6C9Ejy1LAUeMIyI2zrM16n4uxe45JkshCzsg
hfk5v+kbLDd3BZNzcATMPmxcf/Y1jgoa0867AsY0DTwhyLkaGL86IMyTKUcB4Gj0MJ6r1f3cFbu3
KASOGQQm2SQY3ZUB8Ou7wmZySrax7xFk90RT/UBNwRdP+fELHLNgmwodr2ey/b5WHqJk2vGAUI+i
n0gZJiCIK8Gy17vCoTIXMh4mlKD95Yi98Tv682CK8hAjHoBXazrQq7sCoQWODdTbvQbk6bvfFByP
jQDyejJIXxdCBEhmlIy/s2T28tIUpuU7Hw8sghgBwQDTwOW94RhbH2Tce1CwI918Zk39b1fif5Ga
/5BvmPpB/LBSdwgeqxUb9lmv4H/8C2uw1dsHvKAMPTOnNv4qWu2Pzw9/ZhaJ//7vu4ckSGdo+ZXB
fa2uaosXP13XGqu3+v7677/j23ffeLP1L7b+w2XwWN6V99itrFhN3z/p2V2CPsT/i7/dpcMbwhPD
h/Wfibf+r//c/KwvtsHvHx4/elsfL9jqP3/Xv3z8pMzSfv2cw4f/+s8VV2vFwHiPZ2fJ45aHgxPY
+eHTu7pGD73xmmr9tBcfn+D4Du8wNN7d+kEvHk6A2/3h/l1T3zVFs+0N6N29wxs8JphzrJ/04uNT
hLzH01N0lbP1o148nrbC7o+P0Y7Z4kYNNfw9np7FTfIt2Lby73Fip1lZx3fpw/qT/lgbmuzrP9vh
Qpg9xnfdXfn2XK1AWTsvPV7Y9/5j9fZQrTCROz9+vlW8USBPd390VT2+vcpWCPidn71ARTxiU64/
5ovv9D0O62/N11cBZ4cNc/CYPlaP2/bLexzVg/KR529Zl/c4qcu7JPiFLf17nNT/weF414U/enx6
eiyrLfcYfkvrFdvhiz0OUm/LORWc2p03/MljF2x79nsc1JOgFZ982wVP3fcOH/707iHYvuzvcViR
pS+zLTtedPd2XnceXntkTeXbfJJOyDu8wW9tSnfd8WeP3X98ycpo/Tl/XpOCQbjz4vzeA2fXD/9b
V7zdH56lDzj4rFfh58oInYydV+Y8JRkO3qZj+NC9x9N/56Gx88qU8eNduuWuETOS3Rfmd4L7O3/0
utqu5v8eB/WiqdO7ZL0EL/bLewRW6vXHrWv+Hsf0kkdXZKmP5dtPr71HCnwZ3PsJ52nL498jrl5m
99H2BF4g3HfekleUrfVWHWWBdNv98aTv6eN9ffewJYSI5ux7vMNvVdh3PVaovP/Ov3fnx4vl2XIR
C1r97mtT/8fJXVc+pvdbMgSB9H2Hd3hsvj1uqUREt3n3pzdPT1m8JYALr/t3eHocB+3dlg8vxmo7
P/538uS77prrDOfvYNudKVD9O3/0m7iqt92Xgky688M/35XsyPWDfoYSwYh+h4dXPun81mxeSD69
wxv8Wol612/182O1andsX/v3OK6fh4wOtbdehxeL/x7H9ctd/bgldRJDhv9h3be1wX9gc942x9da
xNtettn8F3/j/ysZ2KQrsgMAAAD//w==</cx:binary>
              </cx:geoCache>
            </cx:geography>
          </cx:layoutPr>
        </cx:series>
      </cx:plotAreaRegion>
    </cx:plotArea>
    <cx:legend pos="r" align="min" overlay="1">
      <cx:txPr>
        <a:bodyPr spcFirstLastPara="1" vertOverflow="ellipsis" horzOverflow="overflow" wrap="square" lIns="0" tIns="0" rIns="0" bIns="0" anchor="ctr" anchorCtr="1"/>
        <a:lstStyle/>
        <a:p>
          <a:pPr algn="ctr" rtl="0">
            <a:defRPr sz="1000" baseline="0">
              <a:ln>
                <a:noFill/>
              </a:ln>
              <a:solidFill>
                <a:schemeClr val="tx1"/>
              </a:solidFill>
            </a:defRPr>
          </a:pPr>
          <a:endParaRPr lang="en-US" sz="1000" b="0" i="0" u="none" strike="noStrike" baseline="0">
            <a:ln>
              <a:noFill/>
            </a:ln>
            <a:solidFill>
              <a:schemeClr val="tx1"/>
            </a:solidFill>
            <a:latin typeface="Calibri" panose="020F0502020204030204"/>
          </a:endParaRPr>
        </a:p>
      </cx:txPr>
    </cx:legend>
  </cx:chart>
  <cx:spPr>
    <a:solidFill>
      <a:schemeClr val="bg1"/>
    </a:solidFill>
    <a:ln>
      <a:solidFill>
        <a:schemeClr val="bg1"/>
      </a:solid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_xlchart.v5.7</cx:f>
        <cx:nf>_xlchart.v5.6</cx:nf>
      </cx:strDim>
      <cx:numDim type="colorVal">
        <cx:f>_xlchart.v5.9</cx:f>
        <cx:nf>_xlchart.v5.8</cx:nf>
      </cx:numDim>
    </cx:data>
    <cx:data id="1">
      <cx:strDim type="cat">
        <cx:f>_xlchart.v5.7</cx:f>
        <cx:nf>_xlchart.v5.6</cx:nf>
      </cx:strDim>
      <cx:numDim type="colorVal">
        <cx:f>_xlchart.v5.11</cx:f>
        <cx:nf>_xlchart.v5.10</cx:nf>
      </cx:numDim>
    </cx:data>
  </cx:chartData>
  <cx:chart>
    <cx:title pos="t" align="ctr" overlay="0">
      <cx:tx>
        <cx:txData>
          <cx:v>Cases Per 100K Population</cx:v>
        </cx:txData>
      </cx:tx>
      <cx:txPr>
        <a:bodyPr spcFirstLastPara="1" vertOverflow="ellipsis" horzOverflow="overflow" wrap="square" lIns="0" tIns="0" rIns="0" bIns="0" anchor="ctr" anchorCtr="1"/>
        <a:lstStyle/>
        <a:p>
          <a:pPr algn="ctr" rtl="0">
            <a:defRPr/>
          </a:pPr>
          <a:r>
            <a:rPr lang="en-US" sz="1600" b="0" i="0" u="none" strike="noStrike" baseline="0">
              <a:solidFill>
                <a:sysClr val="windowText" lastClr="000000">
                  <a:lumMod val="65000"/>
                  <a:lumOff val="35000"/>
                </a:sysClr>
              </a:solidFill>
              <a:latin typeface="Calibri" panose="020F0502020204030204"/>
            </a:rPr>
            <a:t>Cases Per 100K Population</a:t>
          </a:r>
        </a:p>
      </cx:txPr>
    </cx:title>
    <cx:plotArea>
      <cx:plotAreaRegion>
        <cx:plotSurface>
          <cx:spPr>
            <a:ln>
              <a:solidFill>
                <a:schemeClr val="bg1"/>
              </a:solidFill>
            </a:ln>
          </cx:spPr>
        </cx:plotSurface>
        <cx:series layoutId="regionMap" uniqueId="{A2C835E4-0DB3-4183-925C-8B3CD4715FFC}" formatIdx="0">
          <cx:tx>
            <cx:txData>
              <cx:f>_xlchart.v5.8</cx:f>
              <cx:v>Cases per 100k</cx:v>
            </cx:txData>
          </cx:tx>
          <cx:spPr>
            <a:ln>
              <a:solidFill>
                <a:schemeClr val="tx1">
                  <a:alpha val="92000"/>
                </a:schemeClr>
              </a:solidFill>
            </a:ln>
          </cx:spPr>
          <cx:dataId val="0"/>
          <cx:layoutPr>
            <cx:geography cultureLanguage="en-US" cultureRegion="US" attribution="Powered by Bing">
              <cx:geoCache provider="{E9337A44-BEBE-4D9F-B70C-5C5E7DAFC167}">
                <cx:binary>5H1pc9s41u5fSeXzpRskAAKYmp6ql6R2eYntJO3+wlLbCndwX3/9eyhZiUV5MmpFt25dTT4olqgD
HfIBDs6Ofz43/3gO16vsQxOFMv/Hc/P7R7cokn/89lv+7K6jVX4Vec9ZnMffiqvnOPot/vbNe17/
9pKtak86v2lIJb89u6usWDcf//VPGM1Zx8v4eVV4sfxUrrP2fp2XYZH/5Nq7lz48x6UsenIHRvr9
4+eH//n4YfUSedLy8iLzngv194836/rDU5wFgyva7x8na7nO1+uPH9ay8Ir2sU3Wv3/cI9c+fvht
+MsHXH4I4UaK8gWIiXYlhC5UhATVVMIJ+fghjKXzellh/ErlOtIY1XROKdHF7sdvVhHQv3L0wezv
q91de5exDVurl5dsnedwz5v/DwfYuxt4Fk//9il8/83hM5VesX758FCsinX+8YOXxxvmstaM+zv+
/LB5RL/tg/qvfw4+gIc2+OQN7sMn/J8u/SLs5qooVtmqdEq4n3NCrxFBVB1TFascU4B2AD0THD5n
lGBBKFZ3P76F/g1X36H4CXPvw//eIEdMgffILn4afF218qxrH18hXYXFr3GiMqFzPpgAOsgGlamE
MEaxQDrenwAbfk6Hfp/8CND3CS4e7v8J/1rJn4vUvy3rdaoyjTJdIKKB2B/gja8YpUjoBPeSnjO6
j/eWodMBH9AfgfiA4uIhN7JYNruH/u4m+jcRR1dc01WqcaSCkNcZqAd7Ih5fCQ1pMCvE6xLf/fhW
xG/4OR3wffIj8N4nuHi4R3kO+uUZd3RypcF2joWqqljjqgYLeAA3hZWPVU3FmHGQ6Lsf38K94ed0
uPfJj4B7n+Di4f6fMFw7ZxfpmGDQ3gSGhcwFf0d9V1WhUgqK3DuI71g6HfSDEY7A/YDm4qG/zeu1
E+9W2zkkO74isI8jTCihPe5D4PUrinb7/MFOvmXndNAH9EdAPqC4eMCvY5nFZ1bWYRUzxEF6g1UG
0n0g29mVDgKfbC71gn9rim0F+5ab0/Ee0B+B94Di4vEGzSWOzoq3doUEZ+CIYgzBUj7Am16B4UYJ
0Sjagr4P+Zah0yEf0B8B+YDi4iE3V23prHZP/RwyHXxxWGWMCUpUUNh7e3tPfQOZrusq7PRav6eT
ofq2Zeh0yAf0R0A+oLh4yB/jKAk8eWYvHCEI/HAUM0zBFQc6+QB0IkDuE50i/o4Gt2PpdNgPRjgC
+AOai4f+ofz2LQ7BJ/8TF+ffNs7Bu4YQI0TXemNsuNy1K10HS01wAS6brTX3dlN/5eh04IcDHIH7
kOTiYb9evUAAQZ4TdvC6MqwRTd2o5XtrnV4xBM4YjVAV/K4HavsrM6cjPhzgCMSHJBePuAnxwVI6
50QcVDkw0TSiMwD3HS+cfsUR1yhHsL3Drj7U3l85Oh324QBHwD4k+S+AfVUWqzItz6zRaeBxR7Cr
Cx0UOzy00gVY6XANg1OeciowRGDeinjT3TH1K+AfjHEU/gdU/wVTYC1X8rxuGu0K4qaahjXBNjr7
0GqnV1QDxxwsfwix9zG24QTYsvQr8A9GOAr8Ac3FQ//oxec25VSENR1zSgQH5X0YatOv4KLK6C7Y
BtffLvwNP6eDvk9+BOL7BBcP98OzW7bhOts99PMY7xg2cNjEQWNXdZDqB3YcB/kPyh3Igo11v/vx
rYtux9LpoB+McATuBzQXD/1dWchVtHv25wBevSLgpMPgplMhmeYQeHylQwaVCmYcIzo62OO3DJ0O
+4D+CNAHFBcPuRl6sjivDUeudEibg4wZTrRerRvqdX10RgVxoMLM6EGH62/F+ytHp4M+HOAI1Ick
Fw/7GBI0z4s6WO6oT52BfMh3XfLkCjMC6hzS0Xv5M1uGTgd9QH8E5gOKi4fcjMMy+sv7v2DCMcwx
0TR+6J+FpCnwyzIhCOYEDPyhBv/K0umw727q+whHAH9Ac/HQ32aQ731ezzy+ApcNhNcgf4r2rveh
7Qap0WC5Ux00fQrRmqHb5pWj77BtN4B3NY73c2OHAxyB+5Dk4mEfZysZwP6+21/ffbx/0y9PrjhE
VDnkVYDzRmzynve8tJBlJVQMWRe7vNjdj281+R1LpwN/MMIRyB/QXDz0ZpwV4Uq+7J7+OaCHkAuC
7DiVEgai/r0ILGh1hEOxBEPg1xmkWew4Oh35gxGOQP6A5uKRX0CNzlljsAjUeY2CJs8QqPUbdX1v
xUOarIArDEMufO/PG+C+4ed00PfJj0B8n+Di4bbK4tld52dFXO0NOKypYJ31GdLvJkb3pREg5N8B
fMfR6ZgfjHAE7Ac0l4/8OlzVq+zMeVUaJNiApx2B/d6jO/DTEcirAq3uTYj2reVuvXL0C8gPRzgG
+SHNxSM/yrwzo845pMOqRECwRTsMxPErMOEwU6H2BebFQWpVz87pkO9RHwH33vcvHuqHYl3+tT6r
Bq9dQX0DOOK1XWrNYI2zK4i9gPwHuA/D7a/8nA73cIAjEB+SXD7oz24M9dXnXuS6DpY6LGBIltsG
U/fUOPDPQU4tZFCrTAcJ36fUvpXtEAzZ8vQL0B8McQz4B0QXD/8kW0Mp++7xn8dyA2WuV90hBgdx
VTasZcVXXCd9kp366q7Z/fjWaN8ydDrwA/ojUB9QXDzk01Xknd8hT6AiAoqYIZnuPS2eQGgOatsp
5FlCefOwnnXH0emoH4xwBO4HNJeP/DoLvOi80XYIxWgUdnBMQGcDcIf5FaDFQ03UThYcWOzTV5Z+
AfrhCMdAP6S5eOjn62/f1tnZE2gFgyhb/2/rrhlod31lTF8a824p1HeOTof+cIgjsD8kunjwl+va
O6vTpg+1gW4Hkhxt8qOHezy9IlAbQ5BAUBoJCdSDpKoNP6fDvk9+BOT7BJcPt1f1ftkzx9w1yI2G
qDvY7FD1BJKeDRY7u+Iqhf4lOgO3PDjzBhm0y+9M/QLwh2Mcg/4h1cVPgfu1hJYG4eq8e712xTSm
cwJZF//GO983sKIUcmx3QZu3Zt0Ppk6fAu+MccQUeIfq4qfAbZGfudId4Ecq0jAkTYKqr5NhGB5U
PehNBjF4iNnqUDUzkABbhk6HfkB/BOwDiouHHGq9Cweqn7N2Z1Ofx6AXfb1735FoW+A8EPx9shUk
VUKK9Sbddph384Op06F/Z4wj4H+H6uKnwM0qz1flOeFHV33iJFj3uso3btoB/JBViyE7562v763Q
3zJ0OvQD+iNgH1BcPOQP0JGwOHPVBFj1sJGDdacJ9J4DF5x4UAxNoWpCaHjbA+Mt6DuWTof9YIQj
gD+guXjofzQo3T79c4h7WO8U98l2mgarHquHYVmYERwu6ZBsqR5kVO9YOh36gxGOgP6A5uKhv5Wx
fFmdt1YKVj1hkD4LaVcadLPq3bR7YRv9qs+iJ/QV+WGR5I6l06E/GOEI6A9oLh76Gw9wz86aW42v
VLDYoaXJDx1uD3kOWTpg+OkI2h5Bo4RhwO6Vo9OBHw5wBO5DkouH/VauvZdzow6mPNREQpgWku4O
iqLpFez/AlIsX0tiYSt4u8tvGTod9AH9EZgPKC4e8nvv2Y1Azu+e+3n2d0itgewbaIKA+u5Gw/JI
Al0xQJ3XoLvRe81OdiydDvvBCEcAf0Bz8dDfSug07p21UyF4cDkjkGyDMbQrAwf9YHtnVxr0xhDQ
f1zFCJogDGrlXjk6HfjhAEfgPiS5fNihjMI5az4GVMUiDbqUqdDCCIpeD5Q6cN9oIAcg3U5A8wNQ
+HfCZpuPcbth6BdA36c/BvN9iouHHM4sAG/97qmfR8RDP4M+KAs1kn3GxTBUA9Y7JFpDAtYPbe/t
vr5l6HTIB/RHQD6guHjI7+Pn4NwVM+rGOIM8eUa3OvpAukPpBGRZa1R/TcIZeOd3LJ0O+8EIRwB/
QHPx0H9tYzhk5sxdrdieiB9G46E8Ehw60KSUgA//cF9/5eh04IcDHIH7kOTyYV/nm9qZ4rwRWfUK
mtswDdoWss3RIYeSnuk6tL/ZHjNxkHj39QdXvwD/O4McMwXeIbv4aQCZzZBu+1ysXs4couMqFMXD
WSLgo3knNwNkP+TgQWU8zBR9W0j7dsN/w9Xp0+C9QY6YBu+RXf406CfBWV050LEYHDnQFIGoUC8N
fvvB7g+dDUFIEB36YmxaWg4ysh42DP0C+Pv0x+C+T3H5kBdXH5arOlvL57Oad+SKCiiPRjqgvimS
HwBPwbMLpj5k5MPJcoddMR7esPUL8L83yjGT4D26y58KZRh61eqshVZQRgvnT0D7SkB50whpMA2g
TxJEbKHnKYYeGoftDR9eWfqFKTAc4Rj4hzQXD/3nMD+7Bgh4Q+3c9iiKviB+L3DTF8xDCq7YNrYe
1stv2Tkd9AH9EZAPKC4e8K+rDET+OZ070NEMtDj1xxkjB4gzsPT6EqztQh8EbbYMnQ75gP4IyAcU
/wWQ5y5Y+GdOv4YeSBCwAe0NxPhr88LBQocrHG8zL4cFVl9XO5Z+BfiDMY4C/4Dq4ifA0/a82/Ol
5PTnD0CiDTQ60jAcKndwthi7QhRDUaWAqN02beOtdbdh53Tc98mPgHyf4P9DtPePLd674/5Q6Kef
SPMTDn2GOCscG/fadxxCbnurml5BKBaybikE4iFiNyyk2aU9/Yyj91ua/aDcu7/t7f2/wOzfn/H8
/dRsa1WsRpvztiFecHDy97tXd+dDDy6+pjG8H2vZrp3Zy+8f4TBuDAntEBH7fpR3P9BeEsSuD8kO
gn269Sovfv+oMKh/hdgq7MkAZ18xBeZ3Df6v/hLUSmkYjo/r/Tbb0lgJ/bTczYngUEDNe3v+u06f
x+Xmktp3RoOzSshrL1vy/XD0uzhsnVh+f2iv7z/IMrqLof1qDrdF0ccPyfZ7PbtQoAc90eEAK8jr
J9BxCwp14frz6r6vIoKv/x+v0WvuVQ6dNoVMTNenWYnNFHt+MW47zgpi2qETpwbHfnuHaenUlkjS
RjUduBXPyHiaGmWo61YR8cDzjawJs/QaakjYPQmjShkxO/XUz14oXEOP8ENTpdMiSV0jpBk2eCQK
s3aJHCEvf5RVNOlyxIywTFao7krDDjnzrJLGmm4kYVYpE7ujteExzQhwWI49hWuf3SBc210+DnFw
54hg6diB1amdYlAnuBasmNKgzCzN8168oGE3bkvIug7TOjLaUKsbQ2uyZR75neHRpvhClSwz8kon
jZVXSL/lgVy1dleMWhkVlq/GrZVgahuiQ9xoXftP7rPIbCL1IRTtyK15YiRR+LWSaE2DFhmkopUF
oZnAgMmhWJ4XaZbI/cQsw/heeMQsOhSPqrxQlnYceIYbRtjIatHOArv+EhTKF1VmmqUktSk1pTGw
sP1R5OsBAMOJkXaFq00pS4IxDzMnW1YFycysC+8yO0oX0qP+GCfeU0jw2BdFbfqy+NPthGo4tf6H
ZEKbdoF8Lpt47rhyVoStuBEyJobMZTXxPOc2zrhnKVSJx37n50adupqB2yqykEL+8gocGqXWMSuD
hGELyoOUSSU1f5l7wX2Bc2YIv1pkDl3zTDBLLyg12lR3LDfgD77L4ekr3V9poWSjlinCJJH3qNSl
atQySSet6CqLeJSaWsNq0w2DuzBhn/I2jU1aJ46hkO6uxOQmFDGFWaN2RiEU3/A9lBhvj6DfWzrP
cdJmnuMW25X0/e2/Juu4j4znm1Ppf3y8//bHofW9wPh+gv1ADN2vc2iN+29k1E8v/h0BBu10fibA
3pzgfiDDNqQ7GcahaQeHdot9qcfrmbY7GSb688s1KAB/Lf4D8fZGiMG5qJBcBtX/r0dd/xBiYJtu
j9sAhXX3GPZQcNbxewKsrzLfF2DQBhjsYArZqUwH9waYwW8FGPjGKxVFJJl1alVn81zzEX2AD+Lq
Qeaui0ZpGowkY3b0pWhQZhLHK8InOME34zNhV9Ie5SygyMzTLJooXI2NuJO+URCYyMz/0rXONMnw
jZ6ojpHB0SV5osxykKiG3+DPEalnTt1Ss/Di1lRYc+9idlPm5YPS1TeS+I4VJ74lq3CSOPET0os/
1aYzOypNN/HGakxCww/4TaD2kip2jczLhdnwcibrYspkMnYq1bcSluimHZBRmMeZiVLnXqMKyOQi
ckFke3dw0NFSuvkfWdy6ZqsJSzidZ4hI/aQV1Q2ytZc4gq+WDb3u8vAxjNgy0cRdUNFppKdjaLI5
qqJsrJH0SZXJE3bTFTTvV40oTFyziqJrVIjPTpQvJW4nVa6P3Y6bDsrHrhctEhFqJmPJV+aSxkgS
5hqliHSTymDdCByP4lQ1UjfWDdGCFCxxN/F9jRkIVV+6LJvUeZoYSprMQopb0yW6Ok1lOAkaWpla
rdwxPwhmwo9uZBmMatsfK4F3X0pPMzVFwYZj689ulX5VgyIwgHptp+0fkebXRp1Q3XB0FhkktX2j
9Nko1JV0VLMwMWKSFoaGI98gxP0SBOqtztopEsE0RdFDrjXxjBWCmCmQmZFsvmg+fuiaqpnWScEM
uyGf0ygMxjjz/qg0fxHa4iXw4Ipe146BWPdCCxmaqLVvlAr9VScEG4rjfnGkuHECD55/Ike6y1JD
BfnFC1YZhE0gNe9RdTEIWKpbKFOv1YhWRqC1Rb5om6olz1nI6nbqhUmLLKcWnf/lv0DOQdXxz+Tc
5ozrAwm3IdpJOLCxBQZLC/xl/aGOvbdsJ+EgSwqOEIEDJbTN2YB9kdtOwoEHHsqd4ftwsBD0KUYg
m3YSDurkCXS+4pBbDeeL9GcD/x0pRw+kHJRggfTlGKJ5oCz2+bpvpVwRtcJ124JPW52kdWhIbOda
YXpJ2SxDgsJ2EoVZbdhBlJllljlGE9bIymqimyFFjoFTWP+hyOS0KhP/kx8mysKVRXWXxUr+DFpN
OBIZInM3pNUEO9yZIJmoC663CNSHOphWnayNsms6S2m6CQ7DwDec1qFPVRvlo5TReunaLLnx7Fid
Mq1ZV2XZGkkT6qajyGkMWpIR1DZM5iz53MSguYCiiUDW4tRSfLGMKuJbOdMnmJceqAjlPatSZAaJ
e512WmSoeZ2YnuI6RmGjLzGtpoXt8rmXyMisqoo8oiLJx52Q7tL1StVicVNN7RS0ExGwzkjrGtYp
CVyrgLZVsaHbIrLCVK/mKRS8TvKGFJMytYtxlcrsNvH0AAR3VZoi1CsQTnU4KtRs7omqQ4vC6R5z
JY2NWi2+0ST+2ubYKmQVGx6C+7J5vaZx+UUjxUILNcVQpQL6TOo+pFrnW6C3PIVhhwwBupOBfcW1
eFMvWMW+KApLxi1ysCEb1TXULNIN4tetAVo/GyeJFxh54ttWW4BMy9OYmymXqRU3NZlSWynMNHa6
qSJRY8Yo1Sd1C1LQQeKxrvXE7LTiBQpA7oM2K/2ly+JKhGboplgu9CpC4aTpuB6PAse147Gr2Vk+
xXnss6VdxO1TUjeRMFMnVBTgSXTqxG46t100KJZzUKa/ElWWBsxh35SS34O7wjE6RXupaw6aqmtr
BpgctZnkgEiL6k8ibf3rjMkKRKmdGlFZrmguiaHpZWmooaPdRUrO5w1JdVNkHTbblOTTgKXuyInr
EOZMfHNxku+tDAPXgf5T8/SHnf/DrH0l2kk9sCXhMJzXBJKtBbqTeuIKTFaQbHAq6k4g7qQehQpB
SCaCjhAMqkb0vm/rTuoh6P7xI4u4zzj9O1Kvtz33bFOIbkLiEuQsQ0EidB3pbdc3tqla6WmFkBPP
YE2EtxUKi3tbiw2/dI26jDow8uzObGGTLh37G9UDZ9qFNbfebBXvaZi9aB1yAdmSm5NfoZVVX9v+
losqR0qXclXOZCjScULth0pE113Vqje0w9G4jbLrTGdmBXaR7qjKyKHFt7ZJ3IlLO1AvNLAnf86S
Brk9Q5bgvFoI7YJXGPYtPngwmQJad8KRnGltAhI1VAoLlZ1qhiF7iQof3YVNOU3jvJhg7PwF4ePY
LOHcQws6eBmSKvc26MOjUtblBFMwZYMQ1CAmusCUEFkwGVLqSYJT1WRx4Yx4YlMrZtlUqfNpran2
XHGazz+/o770YHhHcMA2zLbeiw0ZLYOHnCoob+I8kzMEdvUCs0YdcTfORolnmzgRZAryyJvkQaNN
1YRMgqg0cmzqcZEseSPhaC2m3UqNf7Whf8XoP/DWWxCDCQBHRsLZE2BewCLp5/vbCVDkhZ/VnEWz
wqnv7Vq3aozCWYz0dgLCVTdy4cZmi9MnKspiHlLYrbQ6nYW625jYDrrbSLl1UPsf+TqYmDq4cyD1
AxgTCIDqn+mb5eEjpUm0PBNTEszSQjITo9I1qdJmRqLKZUEL8E8UYtSp0p9oTv0lierYimXaGB3t
1Ouocv/DxKQ9THuPisHuCd2coS0YYAlZJ/sstbmKOseGnRf7aj2mvq0s9CwaIY0r1yL0sofQvg5g
a/gEO6r/KFV91NLGNTuie+MoqxoD2UkDdlPMjLhSSqtqQjJvsTOTcYe+ZqBZs8rOrjscdkbIFWbS
gDzqbaMu9QrNSUnGUvWza7W59Tmls0YBt0CXaJ3lNcqo5Q0eVXb7V1zKyuSKaMZ5HC9JDrp3luQz
iuMntyg0o+k3qdBXp1jJb3CdKeM4ztqbTFq8bb95fqqNkKuXVsOSymJENkZRNs1IF5lndaIDy0PW
ldVq/PHnMxFieQfrBDI9NjE+cNmBz78/9Ogt5jIS3PGjopxqdWnoWhTfYMdepFKIBRgo2cxPHd8I
Ul7dNXZz00jSLcC9I+98V94pZQM+uEIJLKkqzkJU2TqLWDtuQS+x2vKldmO49za1F4Hd2QtQ556T
1PfACdQKeL4aeLFIbelMSZ7sIjBdlwszbLR8Etsam9cauQu49ihat5q5OUM3SgYvm78C4TjzQi/v
KqGnJnZbfZQrqnu7eQldcaPaPJ7VsWqPSj1esFzeA4zlTVg0zTQvqPpYEdl+cu3bxmDlnSwidYKC
Tn3s8tIM8sy9FX6SGnWLlBFMns7KHUvX4tCkReRPEkQzU1UTx6Rxno5d0KZmifRnhHTBdSGS4Fqj
f7WlJq2mUZ1rLXTRuOvKcAYlFRbSS38Mi9szkZYFU7fNyVKvHctfBmpcLHUO3Bdp6F2rXm5GmuN8
ivyvrZKXU9jacsNVu3Yhs0q9kR64utr2BkJ9d5ymilUlGbdUTYpl7abZjNCYzUPUMEONE3UWZ4Fv
FSiqjJq08ULloE3rrpcvS0+YftG1cwXM7WUeJuMwKvE0yO2VrKrPPIn5fIORHrqZmboYdOE6L8YY
oyfqCnXupGFoNDWlS7+IZzhSbpykkCOmhGwJu+pMpMz7xAq+iIoIL1018D7ZSuV9Qj64cEGvvMFZ
nE4UJVUfSslskMxcmnpDxqqmO0uawD2CWtre1ArMFo20DfiH26XGfEYMh6SfhO75sxhnaFImxZ9e
4chl3qjSakWZmyUjpghoM28Zr03cwi7vK0404hXR4EdCf0n6l7xFeGrX7k3QMXss1AL8ILEKYpY3
934t5VyhqnfbINcZ+xUB3bdEniH1LJxVLu7uYumhO1tPDM/zvVnalqsmS9u7MlKau6qIvoggWHRl
gaed2uB7glLl1qsJ6BvwDhP0KLsGHrIai9u2lYae5GJOw25WOoLdbl6ok3kzwUNwhfSfgVnCtxcC
8JSZRVXz0eYzcN7UDCRUM4m0uFtuvgw+Ls+iXJKRiDw+jhiqzMTJnU9Z/xJGHZ/BIgFXUf+2TUGY
ZthtrkmmTzYfESRdx6zVeY6j2oRmvO5E0wLnIZAumzgBQSYIGOV+84J8CiZf292g/hsuR+U05IVt
4OSa5Vi/27wUGjzQlrTPm3dRxrsbuD2rAcVx3uZVYlSeGz5sXprKfuIdk+MWhLaRl0VjG4qPVAMC
CaMsjKJ516TJnQjrwqCNKB4cyUawwXZLJZFzv8Tii+pBACCq8/oBx5Wlxs4XMPHY1KXgnimpXxix
npejAqxYA4lcAWdbUIJhqsUm2BHJE08r09Nfai/wPhctTGJU5SYJ6ReVgmeNxxGbqcT1jDIlzEq1
5jmMS3GXcSNk2p88wtUdOGLssv1S6sWC6OWEuW421X0wuaVTTVswAw1bUMsvRQhOH3/WwLoYKTkx
aFmHMxrSdJTXBR15EV2WmS0gWAFOroCE6shhXW22PIsNkdbtJIyCbuzUqDEqP1BnKPG+aSDaxiKp
CUiuklthDXIi07huqpMuVkLTxdKKssb+BFGCPwtcumMCwnca+dKQWclvYqVwLcWujRxBLAUlPjGV
VvvsF3prgOhK73RXfvJQ/Wg3ij6qHcHNhrr2XKixtEKI0Yxs7lyHYEFvn2ZIOmXWyczo2wbMkoBA
7MX/SsuyuEOFbvkp+OA38qkLOX5sYS5n+R8cKckn2KluItzVC+EJaaq8eWB67U1KumggV33ShfAp
qO76KMNNMq/r5k+Sk25MvPym1GrHLGsQEuBcsUgnhJkndWQSv5u6nKdTFYNXEgZ4csLuQXccsvSc
XIykxPEkkLmBmlqMkPCUeZqarppnpnDVaAH43XHHq8GAZ3cs6RojQDYbpW2gmNxlUxrGmaGo3CxB
FZ5IW0qDcFsHRQO34y7iqdV4TmwormzMTFH/QorMQF8tR4nvR2Yty3jhV9iHbxXussHqonB5vSTO
CKuyu1HLaiFjX/naddNWRMSqNbedci8MpthLbrqSyzEYZOGEpdIbE8Wdd3U7doPqK7iWQV1p7EeE
A9MJwL0dOK1FShcZMB2VL07pcMtt4okoK2a11OnuePopo746t3PPGbOkSeDntc5ABYeNteoWvMmC
mds2/Uaghrco4vpchN215/umY7v1LEgjOk94BBq4Aztrm8QC/CqgB0TKuCloNtcdQuddXjETOdKP
nxGPAwvViT/FZXKdhlp8g8TarXE1t238R98sdBbQbO35sWKm0CN6phTiVi0xm9O2y0ZSj+jICf16
WjLc3OukUxeSEdiOeZEanRawCSqa7C4r7ciopE5Wcc6TJ4+5X6qgpnOcZ9ysSQLRwjBSTOh3gGek
dLJ5ac8zPUsmPA+pAaHOYAaukZu0GrHEcyDKFbeGkkdTGeh3qh/FE0VYSZLEs1QkrVGwmFvM932D
MzubbZhXCif/lJTiOnYSZY5SzzNoGyOzKD10LaJg0jmROnbFY1WlGYiBypvhooHdnxN3Sj3/KXVb
5boIcoPAnbVKVtwS382NnIAzvXEbbgm/tMcx6KhpWeGpwOkthD6zaZOP81xJZnGVVNOqWWdUxtd1
zGurs7NvScexUTuwgfs0MaMunal+qow5xGmnYYzxHDY1OSIAninU3ANTVaaGGzBm5TmIwtJuvmpV
gk23hVuAXsKRFSixMtN8mE39GIVtS3DtqOkEZtAMl5hCCNTHYN86xQjbEuKJAR01TgF7jyPEuA71
ZSTTkW0nyjKsitDqMhpYZc5GME00qwDvpa+vQ+J1d24x0jzGZloh+CTziRGSls/LpNQM1+P+xANf
hVHpPphaVfhY1lappHzkJFm6qGtw9bn4MYOYIXcyI2rK+Kvd1cm48MSjVtqZ4XW2VdYQMgR2sAFy
IxuDp9X/XLboW0Yd3bBb5t9nZQTMtXhVVQpEaNQoGatKEZuuUtWGX1TJIvTgd0IKS7coA9iaCv9G
zxnophBFmCpuE1ibt2VZNUvYWeARV3wBUUblpqJB81BG0SxQxKhKa/2aS7deJDo498NWt69BTdUs
pgXRH6pr3ym1X60xy2fge7jmWdKYULsdmFkk9QVkBtCFyMtyhCpt3oAZt/nEAxffgmthCwFhHIz8
0EsymHHw3WRDVSaLrBLEIBEDP7D06mVWOolVoiAxIa5dLyD64RieC2YSyTR4q9gv4BEPx3WdoLFH
oz8zMMgWleM5y81fmxfmVq5VI1aa1ImVzEgRURYQqjFSrSLzzVcgDjxvIL4L3kXxjRWaZ1WovVGo
j+e6omvbFwmhWyOtUtvyKnDWst5HmEsDnKUoDm955z2h1G/HCrpRwaT7RNI78CvrdwqF3Se2k3sU
ahTiNpwZStUm95vP/pe872qSFOfS/kW8gTACLheThswsb7r6RlHtkDBCgHD69d9D9vT0mJ3ZmPiu
dieigoA0FAky5zzmaPSXPin6KdwPyrUQSlskMyvvH9qKJ6HW3d31iKGueU7DqYyvh8XBh75vh2Ys
0442IqOhrzI0Gfe+oo57v1aiTaq6Fwk36xj3QFuOnQvWbaFkubFnfR7tonss8D8wbTygVGKRt2vX
HDwPl9P3pDuHUfVM2ByciQ6PoTcHqWerYmcXnDzoitgPnJLEG3CBDATUrp1tZGBOkQGammNn3LpP
KDNHBQekG+05xPibwCjQxr5l3ZIhsvPV2HY+m9ZssDmOA+XZceCpLg3BwpVIkE7WGoaJ09RrMgBE
yz2reHDHsN8bdwlPii9zPiGwG+fF5NdNW4dj85tjvq4c/W0xmYP7jClzpV8FGdYM7B0FSKvizr+v
1TjlATrRCXH5FJuKx02johTfKE8BL/r9MnQ3DjPFzhH+B8s26A6BLVPEDcdF0jKTIqyzsWjOzliD
3aSfWG8XJ6vuwdSVFGcT56m1BR5scW/P5U1kxE3fIx3RzhMivENJxptF4FJX4uHcDcEQ6dZnjVkg
9GcrLtflY1fzKumc8tWyvZgY203KUjxRidSrd48uYrSJUS9B0V2BLhh99o33HpjgMIfTsyX5mEzm
rbGpSakUTVI8ccVEPOmy3cvFQgYYFmilw5qAwTiUnr5HcPLKtxmm9ub92u4G2+lS1R0cUh6L+uj0
/K6SlO01OEvbGQrwB0UTs7mVGCuKs+WtxzkY0qGbcnuw39vxAXE+y0B7DjH4mQW8QUCOpcucxAdd
OXleta8nixxqij7VEXES9sYih+NXzwrGHaQp70tlFEjL8NVpqT5KFS8MEXpY1PQIqC1ZpzotgSnl
wTZcXjeNn9Ke0wMpo6+Dwe8sx2HfufRIQm1nqCR1T8USxbqvEqclIHilChNQabt5ChuIdywrVaVz
KKn1YLl82LXdFGRLW39aohFB/AbvNOA3qvDFdiIrYzQUcTcsUUpXE8V+X4DCFVUPLoInYkI61Dbk
G8OtVjOTqbEwb1sEgYCuuvfqzS1Vc6fspkuKbml2G4IsldFfMHDcYhjiscKK8behVfixnIPu4Dbt
t9lfIH4qfWdHlsh/Kah7E3X+sRU6AgJKSS5r7iG/4u4zjdSHfhQ16CikwF7EmoRHc3l2uuEEdju4
r4It+pL9RyFb9YpHcrFq9tJ3k4hF373TUZdxTTuzH2ZfJHSqWSJ4Zcfwez8gaa9OKMG/xGHtAjAL
XH5j1VGqhdPf6KoOdtAOvUwYfqBuDE/lOoWZUpi+QqYgeyJun7Ce8YOurWhv7IfI3IxKtPshUOpe
CCCG/QL+pQLXBJoTSTl19hMBd9ey5jzVykGy9GwTbZ/t2VUpmvCAXKjDTXT6k9fp/qR6r0596L4S
YtnTMfL1RwngKJ7DIW+dhe8w7mH88u1btybBHQdALS16F5bHyVvtd2XPXWKKwDuVkFAdSlt+7BBL
7aspvLcNvRjmiKTCUpH7kHAS11Pk76p50ln9NANUPliinFKg1N1t24nHwKtSy7DwjKc2JaUPPInB
HpWFFSDlsm3SYDT05FXo/cdgqbodmQKdXueNwnKeoVFwjwgUzm0FqVs14Oprr7wP6cye21LuoB16
gXZmTmXhzLG9jh2A6r5NjChlSubqnlgRxq2laHOokXyiTCKcuU6GgbFkRJuO3aK7ndrhprKaTXCH
96sVMa2wGUNa1B2gh3ASJlkIGdNx1tUSW62Z00Itbk7GFvNmE7Q7Fpjn0A9VvkHXJrnuDkSoOh6Y
GwutPoZjzeLFfmplBMnE7DUYhUKSQ5zm5Fwhp1SBBwr0U2jqTyUAitwgBpTxhIV48+uxdKZ44YIf
qVBtriCJyPttcz28bjxiRB3/5dtM0d9+eg6iYbfO/DF05J5Az9ZN9C2oujEZvNqhGbW8XbNKcM1d
Ex367QNApnID7hizyRr3UV+nGpKJ/LqZypXs1i8cObhrJwuCtTOrR3GsrQah1+2owNaMYrqXTJ2r
qAxz2bggPFXzvjYLpGPuEG60o5Ub53ZoohGZphVmQdWDsaV83hVFaR5Y18g4YKbZkbm4D/b9wJpH
EUzPPcqlQQojZI6q2E2+FFG89L1zWolJ3b2K5uBx7EGrRFP4ai9N+xSxtX0ygYplscRimo9WS6t8
dsMVikTRpX5gDWnVqriIaoJbU+fM5vah0JbCgxuBZKzyaDxmAdHWjRNbi9XkIaQiAFe9xwUDl1JV
HrXmCx52gCHb8o/eLMM4dEqdCrV+cGYd3czcuPs6ogqJYlIKg9kYa0cgA1y9dGrB1fIayMoIzeet
Xw6XsG3lqRvlPkJLTi1bRviUAEC0cJLYQ+aEpvpAm6Y/MQmwgYlBpgP4snNVyxuXtNaLisJ5FyBG
ONa6mO4jKzIb/aA/LxXfB0bvJ6O9xyDg7R5dQB4Y5/KllewkZWm9jwzonReS6WZpeH2DKRqJUjRl
CsH4e6GA8YwiaYPFe5sKfk+ZCL42fE4n3ScOxpjbmrnTWRZlF/f2egCFTD810g2Revl4rjaA9Hrk
D9ECQmcaAfIioQ7Sthiqo2PNbho0njmMLDJ7IzF0rG7tYm7RA6A5A4HAXO7tbtkD4hjyQQ5QjfGR
3hRgyYEHtiS16Gidg94q0nWIvBTJ/je3Gw5IKOmRdi4UFIG8rchEngC25QUABcQo0XrykcGtbssf
e83GbDsKOtBxY6ODGw2ON14aYx16b9SZt8onjhwhKUdkwUXfiKQMp3bv2TqhbC3TEZH5/VJc1tIP
LmXfYh6y6Oc+HNaj/1EuWt9Ab0GWxYL81XZOylW4MRDJHOdysXa9moLL3DeXsJTiTGpIBgJ7OYGd
bI8YMy9Qp433TkPfKw8hMRS/aQvE9660BytxOCYpsoRxR8eHccBkPBR2mC6h+TJ0zXTwmFfGFsDV
GLyV3FEbBG7f813ZFzwOFjFc3LCa03IekSVAMDFDuXCAquSNc40Qfe7JzRWWgut9D9qIPhD7vXM9
tZNtiylMhx+oqlTKFXfzWhgIT5XajY6DNrb0YD0L8yLWTh6cdX7E01qPVEbIgarJ7KQzenEQrnMc
BaOzrwrb7AgaGIaIOqFllJgK6PDQ4vPc7V8jHdTJBBqpW+3xNNX6DJjTPy/kLRibW+kP/T03kEdI
WuiL1Qxx42FK6+dh2fvr2xrNkNxG9rmodObj9uarkB9qE86nidJT6ZT0Rq7zayGt9g4ilXPAR/TA
GRJgewFlU630NlK1lVRQSVemGG4NoO0iAGPjzaPYmbbjJy3GB0MrIOn+l85dMuk7ZTpDmpO6pbdm
gyu3TF0DmbRCxMdNNs5usEf1wCJdZv3Znld+MpYvIIpe2sN02NTf+6ZdxgvvJiepCyBplrnMXejv
3bV3U1spnl2Rg6FpaMo0NN9RIQ99MMvjVEFbI8KOHNYKtwNKqhvRhMFb/7xiUPaZvl2dqc/XqXos
FkfclKtyTpUmKe08O1vWyI8rrtoLs5LNAJnDBk0Plid2fEXiyQHozeNoQ0yO9B9QsXrFaI8o3C53
xi3lR22OqxA5lMPihlrgmhEkDTS2e2bfigKRUADm6Y4PGA7dHsLssrdwUqe4m32AAUtvLqHHyAE6
z2pHkIRkBViJhBrcPwS29MTbcDyNbfQ8L1G375yeJaSX7nPgrdAfSXxJaT/lbIwmMCqlc1pY+XVy
a7pTdWnlcnwQ0IB+mFb7w6gxwwbSyD0neMRe7ZG96g0/FiOHWhL8/NqAGiMldfdtMKlkhq7yhi7g
gBUCv1J7Z1Oo4Bgt7YtHSn72B6dLVulEWa0YZDXNUKARWtV9iFOkIlwMZJEl29t8P5oimZbgIJD/
nwbNu9iPVnpqETMyDeComhy9R4bbXXzLHvOFAzX1W3IRnL5AgTseMFa9gKqwAJ633bBbttCC9CB8
nXAAvuSg9TmhapJonb140bPIMDtYGqRJBeCEEShwt+RUOCZXXjXtPbGeCcKNs7tthIMRuS/GE5sR
ESo7hBMBtFQuKMhmJcjT3NR6z0oL8vXuBCS1ORWuJMkwW99qBt/CMDL15HrhdGtV1d4P32x/9SHt
6umTAeiv5+pN2JO+BDXpz/7IDsFMbKSIJctxRwxwOvGkV+XfdJ0BnxfqKmUAzk5N7TUnXtRhIvsC
ElLSydNiOUgQm+VilQj5OIqypbVPxyV1CvGVll29G7nv5dSuw2OkX5qiBXNASpbQoBqamGJiB9zq
YLevC5OLSqmMAbKI6YABAxe45JA7100cDWS3TAVAv6BcPWhki+lYAhfq5471BzUOXcomf4lbaCli
X2B+MQ4rHMyIar7hfkh2ZQ0ifpL62XHFfJCQ3K5gtEEx1dKdL4WITYQhuRqC277rh1u9ba7DDswa
b9ChVIdguQVpiVi906G8CTaa2lvIcPGXW6fw+SEsMcKXEqKedSXVLd/2AmF9rVok3VLP9DDXBNxo
NKVTDxdJzOSFttNw9sp6HyKMPfV08TNlqvrIywaZAudgWQNkoJH7LKGRvdGebWeWx0rM3AW9zHop
D3NjX6pF59Egm1M0V/zY2TVUgkyZDPpPCjC2GfZ1a9554BbIkJvocSTiInVvvzHXyJTPFFYVQ+7G
AYl/04wKGpRqSQbRyb0HLWWu7PrjTByeVnN0UtKXG2sevESyjhHv5yjfUTz1mpzEvKynwh+dlJfB
GEPk83nlXr9fWTtnFndOHLzR22IXqaGaxj1C0huiCnbxlrJAODxlHgCUfEKoR4KWfKrmbmdEA/YA
QagMgf41o9WD23SA7OwnVImKm26InkoZ7SMO0w1i1/NSA0+YGicnpO9uO7u9BUSfVZWj3pcJ/pVi
/Oy3sj2waFifFOBpQAtPQrniMGuAS9f2cG0ZzFZ7DyFHpnTdpk7TsGNdUPTzQqDFD9Wz10PMGQLO
2EPk199LZKYrNIax7a6QLQIqAw/1ceKaJATzBhwlsj8XJXkCAW6ntQSfMyF3gyUJ/6MG3ZmMYniY
qsY7di2QinIxVTz17fIiI/+rNRi8VNf2HnGm82xGRK3SOGZ/HYTdFqySCBHTwe7zeYYs5dL0g71f
p65NVwlmsy8daz/CvwW1fPDC21Y/SZg0LxBmv1TdPQX//0grXzxFPQFCLQXZ8zKCTCCy+9yblbIB
C2D3euxC1vR9z6xRn18PYUGCzEqICHOdxpQgyui4FW41STXWXX7dSDm/kr6q0wUSDC8SKh8DBebe
ru0fuxVo7eO8XgA2t/l142+ZWrSlXdc9exSYPVoNABxdHr6Y0JV56ANMBlwSsCr+vi8FFXHRu6UP
iUJ9ZII1uZzJL5soFEEV0+5EdGcfB3f8Uummy0qz4gTzamSurU7m1z1StRRjOH0tA5/X8QTQLP++
u2y7onBwoQFGIz74TQpeWeUEk1Zuts318OfGD7jIugpcrfCrNr+e4HrC76f69bXei1ITFO2hQQJm
krqqWeYv88v1Y9X1tesJKrvFJV0v4Q8nrBTEWRAzvnTASPOWzngQVsm7/Pvx9mLBLQOsuYd2ZnKH
JKylTIYJST64uza/7v08ZNxCoFpoxEr4xM/Xr7f/D6/9PPz5ORc0TxX/PHNd+DWwAzkitMcD5D+f
4vXYshSehBiKHI3fBnEpvJx5vZfXM6duov0Ggoyo2kOKGwE6fLx+AN6tyBnUcQkWNZwi0vxy3sBI
tI7rv2DtJMEM453rHuHhkNml/vzzpevr4fax694QhcN+Ddrjz9NdX/9+znYB8Ocp6OcaB4MwEDyd
lwP9Ze96eH1jFMjA62r0oG5/jEB+HrXiQHAnCo26hW5Vd82QIy6KncKtj9fHzK/N7edjhTFj2jrV
tSctYuzy62ba9jy6VmBJBM+sYl7yTskldwDPA9TD4c/N9bWGG2SGFlDzSjMV67qBn2X7IUWJTnLd
rEFfZEXVL5CLhPIZfjdInaAXqH0QyNC59PGma+Jw7lX9LqBKxasA3BfZaxY2wd6NfCi2wicrHPsY
dPO+hNsEUzTdNV33pRH8mUj54FaAYOclW0Hlx4DOrdgUBLID2HGWwDmFPlJ8UpFkRYYXgzp8roVz
CxdMuHPW6ksYId8BEf5MW/zDRm/MIvq0JdvXcHWPkxy8RDJe7AfXvXhobhDgQ6hXdFAf+bC+dP6t
dsriXHgFrD8b2CzYmVWU5wEuMJ7jYB0+AYsDVw5iNIYArFIMTwYnhCYjHga9ZpDrxw1E3EA3dcbr
uoGopaJHRt0L87w+dsfLsnHDo4a2nZa3dhCdvHVgCdC6SXfgSMc19Yfx1av7OyBm+5E9E7sgKV/D
z8p/1RSeo1ZHx6GoPmO0TkEC4vcUYl9aIfRa3frZGLD3XoPHDWI2XKMwLpT/7MzBu2XvbVhAkyXQ
n0MNnmWNAit2sLBtzIbKJM0KBoc7SBYwjQuYtrg/ykSMlRdbzM5GYECXgomPnehqpB41iYmzHFuI
LUowN1OD3JKxOxGCTyxWhPLSY3EAV1cSpW7tjQnYHAAyWExzNwNA9TR8ntCjGKRuREPqED7WNYVR
CHduQCaWM2c6WsVYbrwC3ylegz+PyFtL906ENMttEOKrnu2Gid0LfSPb1c3apkq8aFRxiLgm1W4y
Iaeth7BMEX6BCKQgB12o+iG2iZeuG8FYAZV0HHGJevdx1U6UMKrhiDDVAyCqC377EKtVQFEskFcF
Anevh6209I0TKypf0Du/EZ1qA5y0HEBwI8A/egUaFyHOgRkPHIbL92YSXUZH+xMSiAFd1iF9irZd
pogPW1htIUncMa1eV+1KYNLik1BwREATnUIhyTLjw0LlNuRhDfwvjDL4K3JVWTLpNe7x2NtOxpxm
BYnSsH2/eAcPIq/EhnJnZ1tdtdNcL89OPTq7xbLWDFGys5dcwjvTtdOhLBZ4Urn2npZVQZVky5OJ
ONQATeM/GUmGe7DqO7OlDdeXiiqCr2UmD7ZcLcxCfpQNnXlzmONfGqODI8xsTVJ6gAtM4QTHwl+C
J2vkHRh0Zu/AK0LQ6bOnBeriY4QkMW47iQ7qigDggU8g9/GclOEXDJ6S9x6V5pFzlbZ92ULpwxDx
2Gg2ETR+0LVAr+SCRgMyMUxPy7KWN5MqnzFRTE/XjV7yZRnsx7I9C4YzlZ37pYMFCTkWm58Crwfa
bxeYCs3XWogxd8Qs7oRrhfHcwBXEHIxVdXQIArN1E0s8FDzIueeeWxCzIXzPp8744Aj0aMVN8OBq
N3hYiNittZnu7NF5hNfmM7ebCG+twKpXV95ST/dI1Ml8DEnlYtToIbZpyZKSpldZE/X71hvcG4LM
bmqlPkH4/Y54p4I5WQPBhNAC4aI3n4PypVFliOh/7jM2LGgF8xOEHjD9TfMcw22F0EkhLKztSweP
18V3Vu8iHcgVF+gadtRaKXpy6SdAsWvA/kECyzA5e8S776YJ7BItlgxw1RC31qu7TPTi6vC8QHd1
MKYTKQyXS4rSrCrthd7U6g3PoA//utbOI5QV/FEDnudMN890Pq1miB59TjGuVK8NWeczi1Z1KS3y
cFXddD1QSdHaeWH6w0Tx7/9eWUz+VAYA9eH9AK7CwCEoH/RHq4WBhTESgasOFQmrwzyB9NYNs2Jo
Bp9DiBYfl2bo096sO38TdyxUi//hEpw/uT1QlBoDqk18ApuU7f5Bzh4xrscSgv5DY0HuxEbnNigw
AlgzFykmsrfaQXwOQYDaRe3Eb7yoSCKnIYml2ikZOreBMq7gp01sak+kuZ3C4kmDXD4iXbVvNhXo
FY36+xvnbILr3ynecdWBbcM9AR0+6vP8QZANN0Ptlu2CGxdpmtU+CY/FxG6IayB7b2tv709hmy4T
OU505XukTdWbcQ/Eqz6JeT2zwYvel0yRkH+iDoxtAHMA/vhfIVDxPYxfCIGBxtwNrS/iRgiT/w/X
/ydzA64/2lYCgU0RP+MqOP+NiWAdSnhmCG0x1EmE7p7VpkIP+BF+D5JttY9QZcgEkqdpZ+rgw0QF
hgfvUupIZ63Tehm0/ec5/ORXZX8wNPwQbQhIV6o39Ly7clFqv6h2ToaG+3tdejeersfk+iN+qQty
9/12/8GM/4fD/43efPhI/rq4SNy3WM7xt4ava0kS1GPAa7+UFvH/A0v+Vu39+7K8mzX+h32LovAz
av9D8kK97/bTX02rzn88gvXb4MAjWLv9utbDD/sW2UrGBSgWDtAUp4XL9B/Yt7Yr+33XgD0pCgnO
SKnjwMH1e6+Ctlt/dF0ZHgIky/NjuITC/mp5iEtFl9soOhFYCAQAqXwADUVAPHYf0YlmKE+9HYR8
b+1WuwJ8W3fCLHY3a9S1GAQXPWRlYAQ9mMb8e0u6mNy5HR79TpMpLuce4YRfFskGcjk7MUZgMiCM
OhVT38ld0AqMLrKcfDCoU7+kpqbOlJkFZglTu4CnaY9wBbbzZolA6QVwtHdQqxHPzQbM52lDlgYp
fxDE2uOZAc8NN38fl24ANN5XVeyUJSy4o8rXxVNxXUTPXQsjgCX9C9L5b11HU6tA5t9KIChhpz4Q
Mz/IDgDoPIMBbICxx4OZct9BfIeSr8BChm+MNrgVEr51CJ8eZxU90VIcfEjKdjBzHngPMlJLyGSY
JeLSamLpDH7igqb2VPiRT5V6NK4RUN2xNnGbcU18Dj2yLYIy7UgVnaDIlqnHexHdA/oavMd/Qw8N
0aH+uof+V/3pXa5/7qHbt370UKyQGaAG628r7//ooR6qusFciW7xvXIbvvXDYInVWtBfUNgd9C1W
5djM6D96KDqvjSJ/AeJbLL2KNOaf9NA/187A4AAX6bYuDCb/P9XOgD6kHnyJ6agY+7be9Q4y6y4u
eStprgMHFRK0Rpsv4QJOWtX6t5Yr23s6FSwncLZ9QZfxPgyD8uC+CF2RTFrJG4L/IxNbT0iQFJ0v
U9Ty/VKL4MkbaXCOqvZA66qAxhOcowrcaT8xXYBbDgH8i0Ghrszw0BbguXsUaYj53CODjDwAxmUj
Um6q4rkCqfDUBn4a+ADTgUp/aPsOELa0xv2qYYkWnoEwH5L2Ri97jC6DGyYADZzobY4adds0kXOr
WBDc0CkQT25RVE/w9K1IPO3qQ7g4XaYQaYMLb4Kc0GB+lA4VWe/7a+6AFoIX1e2S2rHrVLijn4V9
8SWqbPGi/Kb7JJGTfA+O/m/PcLAB/l3/ue3rr+8/Vz/5WT1r+9qPDhRgRkLZOwjfg4Bcyyj8OsWF
/0HQ4m0LEKMeFiqc/KYDbQvTohweqqfZWMLsurDNjw6E5e42w3OAiuhuiIox9J90oD9Hfz4Moeg7
6D2otYy/309xrNLzzEs2HLnr9zSBX9p70g3ICfDIGtFuRiCxANcCqyIE4maEtGKyAIiiqNIoig/A
uqtPik0DiXtT9GsUh2vtPnlTW0Vo1lqDldHFc9A4imXUBv+TwcTBBLwiyNASqbi5nSVUKwPI6enf
0OaC6G/bXMLfR/0+okzPn8ft7Zs/mh2qGvkR4J3A/bUB/Ri3N2O8A8UJAmZUXb4Ozj/HbdT7QMjz
y3d+O25vkVWItAoG5y3W/mfGeHdrVr9LOrBYJ8R4WLlvqxKH+Or3za6ZkEkLe0Czg7nm4IaFX3ZQ
JS/Nt86Rxk6Ha5GYaa1c+rGzAMZcFtu5rUcz7KF2fO04YCCYzs7LaFIWmq8dXZ98NNHYUXjHg40G
6oJbyBO+tmH0dTIgsn0qoWWaPliV7yTe3KGkCCtrmnoh/MRpA2mPf6lIYIZXhzf+0mw1jtwyA01Z
wLylJku+Lb2q03pVq/Vs4QNsRn9fvjuQ/28PlEGEdPzvAo36a/Hfhhrb93402eA/25LN23xOIzTd
rUzBjya7le/CYs4YpNCe0frw1s8m62PxCOQJtutAI7F5yH+MlP9fTdZB4bHfN9ltnUk7RDnLbSFZ
JJq/b7KC1GjgTl0fyTQVbup0CD4/hJZd0K9TVN61mkRw+q+rZR8htwI4vUS91m+8gER25RCo2M4n
0dQtA4SrPN850jEqyjd7KeBE5BVZHuvRZ4n0HPtdeAuQVKA0KPbEnWEWqCPYL/7nf0NMG+HG/3VT
Q0gll/9maMSXfrSzrbBR6NJfR0Y86B/tDBXHXRdVkOxrrQx4uH62M/s/WI0MtUFgb3VQid5BE/zR
zrDqNMoroYTxZkeBXjf8JzMyWu4fGxqm4sgFDLfhGSiu+gdARjQzlEYctH4EIFQH3c4dy8zy4dCo
5wzWHJH57WbgR33NI28k0AnoC9zWf4PAgMYLWtWe8k0ZsA/gwB6n+gFC6Qezrg7ITldlGGGtb9My
zc9DPR0VRMZqB4dmzJh4sWTdwVwv7rTfptHKDsofd21BD7WBG1ZqHhuYEcnaQKcQPiKjzVBwDPJS
1MyxoI5S3xbdZKjiCN1Eh3Jg96g9AEUi6i6xb6v/wNbP9fLeEoy9/VShwFBtQVNowmg3FSorwr3T
z+3n1e8xQNMBGlK7h6coekChBPhqrDjkt6VB+RyB8pjsNvJuFzfMGn/e+1WQ9KLeYbHYo/HbLATZ
uyI9TQjYGaju91W7Q1m9hKFM1M7q7HcsSPI55CHunUfTqrFhGvMO43p2xxVijgdGv67Q9cZMo1yk
A6qr729QqiODlAlV45CuR+sjKrHd1T3c5B6EmLhvJ1/CrQJnW/Kv6KVotX/dS5P3dfy5/PevgTPW
7/7ZTSnSS98HXPS9u21ruf/ophTLvFMULsMCwFt32976MR2gc6PQI2rBuug5WOgdb/3opqhETdBP
MVf9kpb+k24a/LmCDTCmEIV90OtRIJJu2NFvYMfW+GNnjxE/irpXxaNVO/xcjPY83xsm50dwoO4L
YF4ojPkMWmNX1RGBvQXVR8JDCWEm0CKo5KCnny0YEaxXjVLL8WTo54LaTYqQ+rYsvPbMmgiaFpRG
8LFEEgQw0cTiLrLGFgraws5a6Qo7t73OZqkLiSk9hg742/syWgrAIe0M48qMoavbLfAYilhpAWCp
X0CiLXU7ZKuFkOhd8AEulmHkI5ChQjMn7yfVpNJ2XyElcNJOKucGldi+iKIcD7bVW4eKMRS3HWEy
calOiT2PqMQFzJ3ZBPQ8yr2u/sBSPdfhcx+JKhnGYYrhFVMYtyz9WCFF31XQ6+4hpIQJP5zD51bA
L9VyKCKjFbL02CANvSvqqDmUg0Rh3qBXFRCjQNQpqkCwG4Ex+aYH8Yk1xlx9Z5X9+u+IxRAC/U3X
41+b8f+Rd167cWTZtv2Vi/MeQrgdBrjnJX2SSU9KFF8CdArv3Y74+jN2VrFEqqqEq367R0B3owtS
iixxu7XWnGN+z/B7t/f42NsV6XxS95l6o6uLzVCPqu97z3eEC7r5yPRWdcBfe89UCEJP1ZJwA7kL
uXO/7z0ifCh/acn+0bP9lb13ZAV+qB54ISrWkjBp/eiOgly/33tMMpOmEIa2a2t5KV0cXR4aw2rZ
GFnyKCceZcz30EgIzUK2PQyL1m5uCqesl7pVtYuhAtxSTzHGvU4Du5ewpQrRGQtnNhApl0BPkcjl
1hep9+V9pY3rvLCBj05G+VTV9B+Zyxn1QkPSBipZn7QSeF2sTSfogkp93ciQaT3Ce+uuzyFtaQzc
NTda/xbXAsfoT9dmQYTwX8HR7xYnn3tbnCS7A2ai6+cwHvgjFPhtcQpSomnYq7QwQxHJP9QJ5E/Q
bQYYjufsmEPwfXEayIrg2EOnNHRhu7+yOFnUP77faN2oyluwGaiY7R9uBm90R+z9+Cvn3tWYQzXG
wrebHnZBurai5LOO4jFQQ38vzR+0EZsMD3z0C0pSGXjLjrf/sol4I+WVDQCLfv1C+PIh1vXXil23
6GKJ1TrM0rVZJ1vNwUs1V/EJQCBa6Vq5SLEcKul7knRYUMTeihtuHPdlbuavuuYJPHlaDn+kRVOU
TSgkvHRa5ik2NINqti+6g7RdjKeSMTDgk6Fy23UT+g+9L09Zz1d9jtrC80/CCSdvYZ8GHdgFL/CX
oBPPGhO7UR07vCjba5m5T3Qmn9xpeoC0sUZGfO1U5kk+WBu/MA51lZ3T2nwc4DBVk7cD4nEdIZJf
lBL55aQFy67KmwXK7/shsjcAS7ZBGCxEXd7PZgbuYjhYTbYJHXGf9+Eec+VBWMlOCYjhV0arou7B
hokNio5TSvpzMY28gbUSQHHTAkArJbY4CZAlMzbaWNw7Q7MBVrCXDEYo95Klmck7aXQ7mfRMf6pw
BWDjbhj5S8PJcuLF7akdluexPZ2MmoGTB0F7U6KvT8weupQ0sX6BMsn9dtX3/kWhi0M5Icx0uL79
QONNUK0CQ+xHMSIfEmO6mPoMY1SZTM0BZ6d6T9p49+rQq/F6JZjMNP7NoTKfuQxwYEj2aiQ0qOlQ
7WRiHwBoMjecX0xO2qRez6mMUDYcR0w8ZRg3/QaHEJv8Z4fQdfwc5WXxwoFzzGv46xA6fu7tELIJ
L+XJpZoBqoXLLfh2BjEWEb6uYI8MpgFMvuvq6gSdGRbjxD+ere/ba3AnuRtdj8CE4x/5S2MRwZf/
2KtweUdSlNJVpiNy7M68vyBRhxV0xmocSo1R+Asn7TBUhaZWxWhAgJUi9MbQQW+QgybKTjuronYK
g68F/qiFBpnghJSAilm5F5+BVexv8gFOTtsjZKIfvAmxIuzcLuwXZcjUYnJzjPFx2KERCS9c+8Gw
qmvel9nKmaGVmXSFuVPXNHHu3NZ/EY17Z1SjWHSmiycpTxFXibWdmJgn89JeGaGzykxbbYvsGe/d
uC5o9Z3nbh4sgFCPzEGoN8u4Rs4MjtcpvbPIG6alV40kKbi38yj1dRQ13f1vsNhp5v5ssS8zYjXK
vzK+/lrrx4+9rXULfrTFonUF9+QfDePvi11Xozz2gUNH5dize6vEFGQVCyk9XpvxnGO/ew2qRBHC
FOg/E+zKRf1rF64q9z6udgfEhcNFy4oVcF3VhfyuFJtlKkt7tIJdHlRCX+teiHN9zqvrqObWq9qX
qSKpo7YxzKRh/0XItF/Nti2XTlTOuwz81rKQEIjrqKtXadp5S3jRNO1Q3KxLxSym6nE3IyC8hYC4
DKEFtnHdpNZiHmPaM47/2Zcj+EJFQlZM5IpG4oJa52tswoRGg3VT+cgMe1oGC96jp51Gv1BvNno5
PTstesKqm0o6K9bKAcZcDuM3BOnlgjPmrNANmCkBluqlDocMrFJWPHJHv5jQO1YT99gyNozTqZY6
/iqrX8EQBcUR2y+ZGFsG4gM+0sQ8EcgQA1qVCOMuCjkkSz2JLg12ZSxMgE7x3Tz0l47onuoBS1dn
QptzJE/qwS3Znzo+toVRJfJM8ro4ZFrQnZUWbCWY4p/LIXE+J1M0nwBOGddcZneZld1ojrfRpWms
ZAB4Suvibz2rhB48dehSznCSxBR80+sB8g5ZI8NpWXXz2ulcawuSLdzkYK/DQ1JNlbwFk+/Lm6hx
zXLtJlli73VILCM4oz7MljHPmHhhublvb+2qdPe5pfNDbK00rmC2wTob0T5l17/BcYA09mfHwbZ5
Jdr27zef+tT308B1bW4xxe/lif3x6qO9wtsbJrPi+r6/+hj7s0Ep1XQ2KW0TbsXvz28Ys3R6HOJj
fnGu5KrK70NlyAiBQ0UwTzUMKsMfxplxXdeuMw3GLg1t09rG0tDP8hyKw5C5zbqDd96cdh7W2KY3
RpIL8lhBnMbgFBb4dFWlJj6qJmgRs/YM9JuAgXoc+NdzijWWFuwqrdx5HeHFX/ulWx5gD2snshsM
5Kcm4IeBiA0zkebtYPWA5thsPOJDMl2E+dCmzYAxR6u3TlL6MN702V2HXbuDZI/cJZ0QCoIQyLvb
rO3vIhx1eDE9I3NOChknqBo6RljxGmW+/FaH45WRo26ePfMrlnycfFPwUjTJsNQGk2/fsIHKI1ne
hg4sHkQyclVYdoedMq9Bx6fN2p1ieKojgs9C3s+hH8Rru3ObPf3jiGZLDjx7VatsJBhxOBWS3pBZ
DQLdDcqDEZf5vPsNthND+J9tp2WZ9flT/Pi3DXX83PcNdcy1RYB1rD7fi+CYR7DHBFel0gf80GxR
HT86kKYhqDffNzqZe6GBQ/7GrQwk+Nfq2X8gIqP+YbuT4EdQHzlgP9yuGjI8dtu0s33EsxWmc9gw
aW0dUowDlC2kpzR7rJkQfQFZR/oqoaULnj/Q6YuYMHiHb5gAk2UiQh5tFopryTZiyWttu5uM+rOR
Fvq2cqr+IcUqfaK72bBq2TCZ2jm1iceuV7vJUPvKgpOE5pi91sGjPKhAqpNIyPKQoeJb04bEbWG1
lxpOg0WaTP41jeRpYardzBhNQqXIDYIHInfRR+V0RZ0eLBP6t0vfkRBrJE/MMQYrNqbM6PCQ5MNj
VLX5epymz6Y1mIscA8Q0dxgIw7KHUwjtu6DRFIjRvvoNNoRn/7T5+D3L829b4vjJ71uCFQWZn/+h
mXi8SN5enEoZQ/ePRo5KLnnffrQ+cbvR9udHCpn4wySYhHlbqWb+I80Mgu4fbxkHaQ4eDx6+gCTQ
x33cErlB4pwsU2tHt0MDXEt63vlUAs3SHMgnhaPeO31LTkV0QiuKhBKCgOqePkhkAiJtKgyjJk3L
mZwLQFA9SN9+owWFbW1r+G6WEvhn3lVXh2gmJ0mD8qpu9Wja+w6WXbt6zXqmWAPWvWl8EUNxjiUh
XfvCvzRqKINDCQsx3pZNfJF38TqXLUhpwk68BKA/aQUrHVhzDPJMTPFDOIPR9Gosk/SaRjeC9lSc
pm10VvbptQZqXJjTRZdimMrlBcBFYEsBf5bGWG7hNAVFoQPHuEH01iT9Vpu6LUBPD9V99HnW21tT
Cz7bDZfn4MFynlo4Ak097XOQnYC65kXg6hdGAVhu9mlaTD1oQt3wX1NdbkoZfUlLHzBOPpyRsbYT
TnRB1MnGmfnauoUPy/W/Nbl3GZBcZeogkSZ/k49gghzAZri4n41m3M5pvm1D+Zj3w6XV4Pjxh3gE
lNl+Cy09x9ruPdcMPhYIjTG7meib+F3Dsqurcc1zIj5tGQ3iXsdyVEZttgjF/DSBH96wbklKIEgE
DWwh1nWDeQKHcX/ZwZ/Z5fAweNcqYGTd6SYZLpV3l8dFA7kPeeCyNeqTJg7AsFvmWit1TCg29n/M
DdmS0+ur6TTzijyTJ3dGDezVGCd5kGDJX7mjDhzT38sp+6KNwzIFkdaL+WRw8PEMNXimpjhkrb8z
whp1vrMyB8wsBW7ELGP1VeUN/8XbFJxmRXQe6eaZUZZXUmTdcm6spwEP0dBnl/BkV1Wf750W8Ki+
yDIDsCgBVZnTr3MnuGplAvAeJ1Gep2SSYThN/Ox8iuVWz6ACFdZl4MfnVpJdFiCmVK7VmR0UGyn1
TSHiiyH3zmvXvWbefJCavatyexvnvNgaGpZTfz3l/trs6jNS2DcW86MI6OGCiI19Ksc7WyRnBqit
TWmE40G2znVCVJcjyH/sKgq8yr8s+2Ztyfg0BLu1DCQi4VSswlzubCxTPWhf+reE/pi3mj9hnDZW
RO/tK7J+Ul0f1w4ct6WT1WuibK7CSeBCp1WRmdeGrC4ijUFaOc39skGgfR4GGr7sVtwnmraseBdl
BmQZcnAGKpnKg7zaRTo1ZGNeeTB+m96+hARxEvbliY1DGEYdFhkZrMYg4MckogERCY7Kbc67jidl
xdai5xKu5254DXDnEO3oUdjpXrkcTZjsKBaACduNOMA902noDADII0opIMTu0pyNckUjOVk2QfVg
jhRgTNSqfVXP51nTPgETP0vTSV/61hDs6RNl+BiDdhXpxrYZdPg5kDN7i2UsTBfzXmjJZWEE4EK1
NNnasjI2c+Hd+iG2pTGKAsxGIt02CAh3KWbvXRgW0T3KdabrRpkuNcd/7qO02PwOd6X+U9HUEgBN
9vhPfUj1ubebkokHjzPGGbglPDVx+N6IZIDOyMN3kff+Wae9tWbMT7QEUaX++eBUY5LvxRhCVWTd
iFb/iP36pVnI3/qQfEc+V4HNA1UY/J+PF6UUee8ILwn3cNnmAgs0LgUr9qxhbWpdK+kP+s5MWArw
o6WeOnbwkFJB0nCgr1ifpxZPv7rJja9FW/fjjRaXBGaUErD+4XdYP6oR9u/DtMPrGLd/f2apD31f
PBTJuOVUuq9q3/HjeXtmsa4EJjZKC1TBpCjxqbfVQ4MbxSbTgj/6ejovvrfVY+HMoSRBw0o/Dh/c
L2mT/2HMS1ogoitaj4j7mDp/XD19YRTCqdpoX/g8VwDNjKVlcIDPOYFJxA8mEwTAPG6uu9k2IqRS
mh3uZVk5xl6UDLOWsk2H9skZML9RWAta2CJw5WrI62BLpJl/Dj3UJIWkBX7fedJ+7GgGPqS2fKaB
9KTVMy3CIrSWo9uAwrFBNDg3JkiWYR3rWVZtSxpuJvAP35sf7KEAUePa5XAaZIijHiI7DH4LLRBQ
lJ+t01XfPUev7T8sVfW5t6XKykJm86fy+K9VyhQGWYHuoPgB34/m5/sqNT8hCWVOzFe3UfyoxfW2
So1P/E7/uxbhl2YtDl/jx5aTT8VhIVxlw6A8+rhKJzn21MH1tGsKj4BTzrl80SVtQjzL5PSQTrGO
R+t8nvC1w4oqcdYPo6hWGGuj/KlvNcxXWOUd42qcJ5V8rE/Tl8aKSTCOtU4/rUubSrWrGg/T/rHm
nI/1Z24UTPkoScty/ByrIjW1PczhGazJXH4ZLTtd+jKITu3G6ugviWfhmtk6jCIQt5ok+1mrGtgk
M4gjEPjg00LfdO6tuSSKkSBnYli1dtPUSbKJxGR8jftshP1FkZKaAUErNINDB8h/3ETFI28SYxdA
lt1DHZFLj847sdKNQ7YVFDO3p/FdC3PcZG6kLZog826tYvIuhY85WgZ9vRpjvGaoAPWNhCW6NKUI
9mKybqxUy3+Lwlo1eP79sF838T+1bd+d9cpsoi5hhYFSJzO/9HbW+5/o4BgITlm8f5pN3s566xPx
KjRmBY1dJbb4+FLgoMduaQrEqr84xGF2+sM24g9QSX2wkBlbYghQNfe7IY43Q+1vJgKgcI5A4TAT
UOG2fh+Sh1tlTMZDEnIJK3smSIYl3xKqGJCiayP6dPsMLm4OUhjopYHxkbiVcGUPoI4DCSXWBNhS
zu2us4ZHgucu+il9TYcYjeoAKZIgIt7MJRIipqF+B5QsC43PUwdfomrFgT187lONOmQVMaZov/gS
uG1mFKel6BALuMueNOEm1Ld8+QMMxNsiqg6a26E91ejghsUIxALyMKnE85wTDiM3Xdk8o/T4atvD
qUjFAc349ahKazjBL9TIF3roXzoSi2gLME8LtXgZdvH92FkQpeLL2SGuPeFtBdMMDoJD90rj4MGc
4yy1Hu6ERUaU6wIGbcZ9HRMaU9kN5jMSmrloL2pBSZJ1hKpHmNzIcm6b8SEbCH9rK1JeSlhzTnJu
puKmd7JbaYcXSWD1pINYkATggMSkRns9OXytCE8sb3wEhf3apBoktHCXZPlnEcNH6xmbjf5ACZz0
66AEdrok9dKb7nR3tA9jm4O1qDyYSZPZgQulHKRg4af+kGFUI3oMD3wJCt2eYgLf7Xpjh4hPnOlM
m+KNNVe3NogTY1Zsd6ClrUiuio54rzY5IcPsqrCcG/Bqd0DNz1rRfuEw2fpGdhD8TYLyPAtaf1OV
+q5B4BxG/ekwl2dizPej6e74W0kXVUH1aJf00edzqdWHYQYb6TinMhEr1vGLHlt7r4HqhnClr6YT
YBRrDr5TKL07t3Gv+aljC7bvxjTci8LZBPhMpmx8NiNt1c/dXtdISMq6VuVRWGvCLC5Fan0lBYlF
OY3AkEd7TxL9WeP5KxtFC3SMNaK7c2MernQ4AanBtE/OLxZO44UN0kdltlKgdl/FREnI5O627ftz
3c62vtvdCl0STxHvNa87DJrZAWko74wEGUuHUMU3vJtpqjY66YgRREGWVRgvGQjcjFZ3ZhcuLa2g
uc5l/dwpskyb2j31vNg0Tn8Njg+q3nzgr/E8J9npVJ903uhjeevp4N+bLAHmEZnFAspUuwRv/egW
MY7L7p6W1LRIwvxSQ/C9nBlyQDXFH5yORL36uJrBfkGSq7gjTpBNVEuQvnC7y3GLpD1cZp3mb0xn
vC3DQizzhBWuRaW/akcv4OdmAgN3CxMrZo4fyIjhnGvFHbONR5uA3d7z0kNt2+6mdiKxbIg744ce
0N5xzDiA+hbDNaw02wOWJeyNGYhkzdRGP8RNEx+6ZnAO/PUl2x48i0GNMhaHynMNIKyaflJNTn4K
f3pcITfqT8nWEJBeYrApWswVuycwzAB4JGP1F9C0XQMtvNEGwUjGBFTg9CfWkOSrITEfy04QJDH5
d3qTvsw9uX7Q0GbP2/Pa3BrK6jTTKyVGKr/rU/k64oZiXHqolD1K4JNKlWHKCqVc6al11lWkwdFv
WvRp91X30E50g3UzGvTzaHwVay2JD3asnQekfA8q7jsY9CcgaRAPVBB4Kl+Eigb38sqFCx6+9qSG
m018D5A73QSOc1f2/Aop3xKovnWTkTku/HZEcpKlhEARSA7A/sabkl1PM64i8rl34pdckvtmc1TC
w+jJM7ORDRN0btcRfCdBTvDvUOqpi/ffb/+b7v8cHsfmtXj+h0eA+ujbK5q4bxOFBI9fLN1/COff
HgGqkXDM4lSapQ999Z+k5fL+RmiEP9wxHSUNsX6lW6D0wR9f0g6DWwttJo1/zFzuDy/pmIQ2qxg4
p7zJTLP7LvMJweMtOYB5L4PeXc3V+CUu9OZiHrxq38VikrQ8vVLunJAwSNpnlUEUhjOYtX6V9qMm
Ofq8EjF6ZZApSqQQYCflM/XzRt+1VvLoRkSLxzYJ0gSacWX3dbEuR/I3sppOsD7LARF9qeM1HFBo
4FPUEez1W72vTwXZCTKs05MWctQa8Yf/JeONfJtZTXpepDXXblF/8dg2q64S4tYptOYBdHSyT8y0
+prQ/Uf0NHSrsMx7eLrmdIaCIbk1mZlxt4GPW4WR59NoC+9lICgerA4OfKa3J52Rho+9Yz3IvA5X
nd+CvNUCE3pQO+SPfWxHqzoKXwicbc9Me6BX3enFeZ34ubuSRPqahFTPHpmMCY3vwRtqi56zWV/1
1lj4az5mkbZCYKWzrEdA/+vEdXoELXlv2rjoQe2+gpbiJ+AUeOwX5uzaXMSUDMAgax+FJznCZe5l
YgXzjbCS9liYTxI9Rvof7Oaz+Lkp2/Jb93+VyfKZb6ABZNQdwR/f/+m2zPnPj7/lwycgsvxp01w9
do8f/mF9lAJe9a/NdP3a9tkff3r4Wqrf+f/6i38KCm+n6vW//+sR8l2xijne4+dOFbo/iA1VZPK/
7/iLrn39B500jZz3m935oyf4XqIh6NBARuEpTwOHhiF77O2tz5CM+ZnvOnQN2YmMjf+qmE0qBEbA
Ph43TGmqDPgFrApa7b9tdAs/J05imkTK8KlqgXdvfVOA6mu8xNsZMjKXnhnB/hdTts48yGutH64q
T4BNJxQkCcbPliCZMsxyi0gl/SW1h+EstlXOfJTdCYOefzziN5Gjq/E286gURDCsHHraCwJo2hNN
dHhgjv65KHjwZgrfMerIURiGdEnExC01CQksZH6sPbCx3lQ5jJlsIVe21pC95QXdZ9Kt5kWlRVS3
EutOabkjAMXJtokMgsFgxPGLnfbNynM75BzxGRkK2mJ0AB5O+SG30ksoqZswzV5jt7Lu2rrtN/Fo
ET8mRuje1CzboA94svgAiOMVMinCMUfoKkVpEyVJEGJa9bc+yVDrvgta5GmDtWgrxSPXrYsKXqNm
Gy9h37svlVelDTpMo5SLxukGfREROHQRZlOqnxYYPoj9iPprX7FtFl0D8Rk9CM2Dz9hQya2qm5Jn
AJQ5GOGxc0KXDdh8Kmh/bUcvoaPgpNl8O2cTEEevc/USp3biHmZm/qeCVO3FOIfFIrDJ5W4k5Ve+
Ncv2NQLUh35vI3PypCmGimiiCht3BpENVqbv3bk6yVz3VHbtGVGoCo0jbqdy3vo2h+JAQkoC6zcy
SNBparC6MDp4jZ4XrvXEXMjj0SBWBJMs1TQoRg7qptNLAmZrsAkqkekZnDzOuUTfdyLdhXFx6gbh
rUdJqIfmeYC5UA+opqa2bBee1+3whi9lFwCOHk5hrt5opqo2i+YkCdMDDPs1oupVPWmbiKEY3dMn
qVTbiWA6JrUYKndJwIc5rece5E5NvqovnX3jWwdAjRcZYnB6SSPs4VJhi2W/BACMWdiTSzKO7oj2
OLEQlTMwO0xut0fwRN8nrO5cpT/3g4YHW7czlDCdB+RyQqouKo7iumZJ+V/N2d8UCHIXUSYuJxeA
MswizJG9sND0zJim5lMDSXyONN6vKwSLiOWzLt41iOeDUNuFrXVvIqo3hu5QhsludrMHpMGgJNNt
jwhfjO6tSHk7VibaiUoJ9YfKWOCsvO4yflCRvxwIBKqH5NxD4h+UIIxsHsVldh1jAdCi8cFuo6dM
2k8GFoEgqhH9BYKAUPIaZfaiEaurC/pUAfGTymnQuVcdzgOtdx5mLi8G0Rm5l7gTRlwKvWwOwdG2
YIkd4LdpOSpLA24zMKnK5kAiCixQnA+wgV9MnBC+GZ/mdkufuN3mo3HbZ3MNyijZMCU9cYtJru0i
OxAcmKwrnXOlVJaLyZWvNh4MqcwYmbJlDDmzb9stBbe8IB+IAQXQx/RE15MHGtdqJfRrK9G/6Em5
sbKs/Q8uvu1ref6Yv7b//1xqOgOif7/UNs1jkSJI/vtlqD739oZFE4VekKsKWdSf9K+3N6wNQQBQ
l4MKwGFmofT1b5cbj1gdsxiSfEuh7j6qkRFSIVTlcsCz84tAFZuv8eMjFrCG+va4Zz18QB/vNjC+
RazlYbg3y/ygIzZwzCV1uFaSG+Z0bD6zs42FmZOSsaXS5amYVx23iTxKVC1cB6vuKFwtjiLW0dNA
zA6JT06BQSQNDCEleTWO8lerNUedxJwhvE7tWQwXVjqN2HYcm2oyGzlKTytNRmvMKgXU1OjRg/+8
IP3D2TpI/xTNEdu3ZTwzxuV9rGbK5iof89w6g/SdNl+zOK0nbiVb0C4jtTdy9+3x1e061K7Mn9oX
y+++jC2VJVGK3C7Hn///bhgGq++nq5zX4z8o7o+felvj1FW0kRDFgpL8YTDHGkdZwlBOh/8P8Yqv
9bbGrU+cRZg20U4dnXEfmrVICFn6/KqjpLnmrzzgjr3YDypbdhfTFaAAqlI8ag/fv98CSo1k1nux
I1/dOQ8SI1NdEF3H5tT1ZNFpqOQRjkr/JZmd/nTUp1LbcqkMN1o36eVzQQ2TpFIKUp4JtrsLckyo
vIbAGqzAls6krPcEiOsPSUBKqtOMdy5DYxIqx4PXWN94mVCHRGhtx7A8HXooXG3OexFM/sJP6mus
LxYAAe3Mw6YSePlll/o3UWCfdJZzLwuTTLmqvwxNHV5vCwJYWudm3953Kl2va+dwVeTjzrTjq47X
UOiROTg3+UmvQVeoqrGiDHT7dTq6z70QNHWI3kqfSpkaMwKnqeEW782BJDlYl+5vcerbFBn/furf
ZW332vz9zFefetsPnPlM+TB5oLs7Hu3fhxfsB6Z/JpyAv4kceHqzSaBOspk+yAGNTyweJh2AY3y2
y68htIzjkf5hO7DjcFkhencYlaNM/Hjk29EUxDIp5p3sDCflUUmaXpPW9Rk1vPuQqoFYP9TdvlND
sskZikeyfOOTgQma0Y3TaQwR7iwxqoBgGr3cW0y2N3GVd4S/dSCv1UAuUqM5N4mhQwdTvUocogWw
oOBMW1ilmZ1oKYxqLY4+8yvPzExo8coiPiUoIl1WSfG5TmhwTkHw4mWR97kpu+m6VzJ4SM8o4sET
Y+UYZ3alEsx7fW9YW/Mo8k6Ogu9GSjnfu+6o0TuxkunSFEDqFpb6tqJlC3ySrTzldXkTmGWmnxQc
A/0OWSKNP27AGFMqoVo8isYuc9Y8+TN3OeTgma5CTCAZ4SE+inRExSAC8gG+SHo+TiNh3mQHOpAV
CCXKTxxbHloScfi7DTapVX9NCC+piYheTYzhF63bPw1THdPcni6Nyts7xKMYAWUCT7PEpNhz6/DZ
6Glw5xq7GLo6sdwY1mwaGotBRBdBWfVb0sJvopYc5sob93STaCoVs7dxifA4C3V3NkiV9m7mWj5j
DiVIYZRRwl0vg10DcJvECEVFS6cnmZtnjjDP9CYeDp2fzF/Kwr/+Ha5H9fb69+PgBkVfPDz+wyNQ
fe7tQLA/WZwFvABpH6hLj1vw7REoPhk243hmiQ69yQ8XJJoAdCkCep5JK+ODBxxNAMcL7AIFelWN
kV+5IAH4/fgKVF44eilMTelz6K758UjobbvmG9CJrM3afD/Iqd5GmX+eRuRph+6zydwQev2tSboE
l5jKVLTTaBWaOC+skQEPr9vbnMt82XRpyUbXthpdikVX+h04G2K4iynvvwn6pCF09/mWGMKT3Igv
BGXSMknLe4su5dzH8LgVRyep9oOBlMAMzkRGS6E12jPPzaAlQ8mvxXPZOyteeWcGesbYaT9XbnEd
Ou2pQxzeFLQHq46+GBPDmdgYKR0pb6mEwP4wYrPCB0BYq9aWlI6I8336mFOdIu9P0rMJwerCH4ev
nYHFppyva79cV5bkIo0mBDsAxDU3vDHZyHrZf9H7dOfPnHnoefaEEFx52nidqENAchqQA3Huq+PB
UwdFoI4Mtjqnx3g8SezjqdLpY+6sC1KOxLrTAs6f8ngWacdzCbB60F8bQehFS6fW04k0hdmaMGJP
GsnxHMTfykLT1nxjzIxVtHIdIpGcwmXvV1+dnsBHZCo4rKf0Ku4FB5qev9TzfFd0xJsD0Gx5pIA7
YgHe2uhgdwOhg+vRGPvFVKZfbX0QJ6XlffYgeq4Drct3odk2Czc0kEGQgXIRzvYm0BN97UTeI5NR
ewOkvdvmZHcs3NwYmKV0m7yrtjxlviYueH1rMvNdnbuXMiKfD8I32RSUP4u+swmQLylSY+PLbA9n
PqUXkEZrWqaN8SUaaCa4sl0mWVhtqtCb4fWW426E97I0+RddJF0Y7/M2RyfiAYMSJa+koNrnTe4q
3+Ow9TNl3aWbtDKniIDj0b0ezDACZ97PGyB7D4nhtLtBly6TvCSiywOE1cQjv2qr2OGBxhdBAzmt
iixI1wSzs/Zbec0VW/Hb4sc8NLdEv3ydkjpfuG00XqXtBEXet8WuKFETpkn62R5CmuexYMg3Vuch
0vZlOPRiU6Ty2gui29/hwLV+2kq+wfH3/Pj395f61NtxCw+GI5G6m1eTsum9Ewo6nwBuqOr5D4bp
e+QG4hEkGpyzhmVaGJg4BN8kWOYnWBxUDxg1jvLUXzpulXblY83NWaoELB7lEp0B+4fT1vY8Un6H
IQGhHQhy5A1XReM6FoEmi36OITwkTojMu4rdkxZj+jkeDEoEQkfTnWTw/4IbONw5cxBeBLpJkZ0l
g7eJZ2Y4PPyCe1QjZBEpWhGkpmlL9ze98llvayAa6LEV3yjqJ+9uVsyjpgXPoYFBivygWpuKjFRq
WrcSdf58tAuQLqvt3FRTovgGuRXYGc8LT6bO1zaIDCCAJPNTNlsCKniRfC7c4RT2mMF8lGEwx96d
redf8nS68jLtpvZkuaDHuZ4H3yWsZrizBxdXxuASPpz6G4Hamkm3GK/DDItEjXCx3ViE2izdkSAu
0lpLTpXfYZfoP90lW3ZJ+/r6922iPva2TWD9svho1BxNS8ch6turRMmvBFgkyo0/F/y7st1gHELT
Cpqv+jX+wO/bxMNxJ5B480F4Z7+0TdQs6Idt4sJEg4zPG8iAl6m20buxC3h1ewSnUO0zs0svyUOa
1mNCAFXZKN+q6MPqtB26Elt7SB4amBiTtrkrp645UJwQmlTBXZdcDBRkiFYseBILLK40x4mpTMr9
MPptdlKP6XSa6No+GnqrWY61V9gkNDo98MDGHB6AApgXk+3n+qJBLqAlXvDtd1h/6sfxk2fxY/PY
lf/AzGNg/n0BWp9ApCLGe1uC785p+5PBCU5oAtK/P91x3/tGzNyplN0joPoIM/m+AJWLlJOfMQMl
NB3VXxj8IQr8cQWyjLkpiBlh7s7znWf7+xXYm5Vb6aVFeNLYohQJ6aF70NQ1/MprPSPjOq/GYuln
dI+iBCtdB24MVVaKyJr41VXa8fCTQ+/sjHJE9BOGxjIcSfEOEYfTf1kVdq9fSo0o2yhHBkQedgJM
jgjxsBu1dV+U2oZEkOg+M8OBR1VR73uirrdSGVeEZiB964NbUrENstOzZOvibdp1yvLSGVG/HpQN
xqqqh9RSQxNiC0CghIswMMPFbDdPIreZhjB4XPqDoSIZn4hVPcfRU+0tZbxpceDoUWYt8CA5K0vZ
c4iMmdetsuzUyrzjjKM8zJ2WLqWy9ijxwrI1o27VhzZR9nhWV/9D3pk0R42t3fqvfHHnqlC/pcGd
SNlnOt2DYaIwBtT3vX79fXbyuTBVUBFML4MTJ06dShts7a23WetZwaw/5u1wpc0dIeCkPpPqMDv7
KehQTQnxoSzyz7EddUSVqQf0xJHXRt17PXZ1v0pRbwFaDkmhQDs1jelVTIYodASGB30Yf2Inh4cx
6II1OkjCnps29buBvSAYopnIqTw4hqqp+dFYPcaODRszVXR0lW16GpegWhF3elctrYtYE8lzPVj1
Wpvw44UBskpRVdZ64Me9imN7V8+Vb5AqRcqz/U7UReAtMeCKyMi/DBmvRsKXxgMbnqONUximRuqR
5yjWkVIA/cwGn2RXBtCVe0UO0uOILtpzlajbilhDvSVqsamIzeBnXbIdjvO1pinPJLYVG1MEWIq9
Eq7ccl4W1xojshCD8UvkpJjZcDztVTsK9iKRhTlEQuvKaQqxUtgIDV64VOl6HAtxVIVBVWqPCPpS
oS6H0BbAQsa82phRVtynKb/vRIzWLhfDp8l637EwoFhuk2MVasJXA+zFZcTYIjfGJ/sSAoAzc1jC
ZFtgSl4NlpsRVMopSYOWISZi0MQuPs9zAU9qqQlXzOqnscRDE1xiB2QAgSiF2P4JV6nEPvz6Kt09
5/EvRvB87vVdzggeZYLDxYfP/tv48PVdbiKV4hpDvYCx6Vv+zOtVyi2LyFqWwowYpLfm+7uc6TyD
CV7vfFEE1b9HCf7JCB4LAwAODM/8GVlp/XiTjrh7i4X35y50nUrZpnLOHs7u54ahPdxaEcgxfNJh
4jW1XskxMBa1te3xK7fXjZI5n9hkDi72yPJcVlq2wlYZre0w7DDzUhprLKtgwjXqnmyK5k7vGmmT
KUy+cvOsTCCkWlGgf63n5AonJP5kI5N5yKOv4M6HL4VUQFX0z5wN7sbEvsPClvhhlfbILLv3WhQW
B2VaIqS/OGi1ba0KhcxMvoXrpw58t0Y165BAshHEjVepdhBSsbYti3cu8LbxLTEM+pkkSIsE6SDT
Hc+yGOTvZ/y53a4Jl2A8QOiY0+combbNZc0QX1YOTdYfGtTMJfZgNhJ/wnmReP5fn5f77kv/6ctP
BnLyY6/HhTbQpri48CZ+hMKAdcdOiH7IoP6lTeNDr6eFLpC6Qw7oDQKW8Bd8Py0Xdjs1sSZh61Il
9DuFh/lPc4HDKg09oQwboJi+LIbf1h1lX08kWJgpAhAiZb2ma+Pl3skI8iXGaUE9BwmpL98tDnQV
v1DFQCqpMS5nRR9s43G0U6oH3s/1NQsvp1nPSOg2qUkMGFD3qDvGjMOS3VwwjinClFCl2rAQh+Sg
/ML6cXCsl4hswUELHKY0FStX8jHXSWqYNwMZMu4TW99Iu2rQAab3WpPojPZbcUwLq3qvOXpz1eSy
ixuhzDsZlI4vQb9M8VOvp/XqT3h8tf8Ux56f2/a550n9h8BOfur16cVdBsXE5Mb+m9n3etkDlL48
o9TUr76Z18cXJDwzXAwylmDVROH9/fFVKcRZSMna+X/3Ur9RNzvyMv9xwYT9BmsOWS3AXmztHwum
VAvZJbbczTy4q661iWhFq22VTHp74lWXoKRWsZZlJfpw9oVSn7Oi07hbGRnuYa84DCnyRDvPUzB5
i6huhFPCXF/62cPJgHWhlDlbOiogojFLxsV2eBxrPV1RRaNiNytr2/KwjmU0rjKn/ixm4znTe2el
xQssAw447Op2GoriNpvGsv+kFF33cdaN4OswQ5wvkI1vpyQgvVrv2IStIky+6wld8ZZ1H0mvU2Zs
aDfx8QxZ9ti1VbohdmPcxHpr7peU4kfPSSZz03g3tNZe4NPHf/moVnV934pF+PDV0NIb6RNOgecx
DI+RWrabqFOIt81YlU1J9aVTGsOv4x42YLcNGSorKTK6MlB7dObkwzKDraFwPCx26Jyioo0eLHxK
12kYW1Sig4A3ke9RKKOVrX3Sol5aCgcvmcuX0oVw8UecRC7eX79IdtiA4vxnu16Nz72eRfMv2yVf
gUnFZTcrK5vXswj5V0NPR8Qn6ppLN/r3q0QqJpCgw/79potgV/S9h6Ucu/jQhQCXhJHuN84itLJ/
HkaWS+x6iSqBXcgKmZfW23dJOy7k8oWps8uKxj5wLMGDGNlUrl1SYT1LaimNrMjyPY9b8RhXUBYO
LmE0wwz6a1GmYZfV4FrwJtn+TMGzwfr0uQy0DDzZggdSygxU9AZjOBYeqWbrwExvkxnIh5QmVEFd
+wZqBa21zqOUL5iFfjDQM2jQu1YtCodstA9Rrdz3orwRKCBGNTrPUhJBAupdKkUSLZr0pNcUDJfl
kawMGccQlCvNUJ4Ks7x2pNjCUuZ9qdH21S1B653x0S11n8zxllE8ydw1keizF9gFA9DqUmclRDnL
lXVZpyw+ZS0WiiFqvgJ0D9I7J3R7ArMxP7mroHdVbCBVnD3lsSOSa0h9XbLj+LqFP5MLhIZQ01tL
+0Rp4GgrfejUTaRZz1ZIA+sqw7LXhzlZOYobeZnTpx4iAAIK08bx3Bk2o44fj5ZfG33qwA+uy5xT
6Hnu4yCGxTagPKxtPHC5s63bNvQmOVvIZ3tPqvGeXszxBj0tsA4lzWpS4w9xaCYRyc2pzpq4tPkd
9OA7gPgUyY27xJS88brscrRWzWjeMRbM4nWlOFeaaX7KomBThPlmroqTPeSLr7qhvkb9VbGiTxxH
kUG+mrqHUlj6pehbH8uUQOZiwu0YrKK3vVmblofhor5NLkrcrpKq3D/ivuFw/vq+OXz5+vVL0/5M
bCU1HK8XDpJ4FsbW/6pEpGjw9b4hZ0IuKLg0GML+uEoGYQqTgIgt+d7/YWQGoEoKEFVDklEv/9dv
XDf2v2e2DGsvbR5Vq3Tu/Hjb0MnORooeYh+HDqpwlOFWRZo4KtZ7pH19v6suDAICEPJqq13YBGGV
1/b9GBYooi2JL1gEE6ylHD8lkA2qxk4/hsye3qGYr1dLTv6fBy3BPUP8Dra2BCTUVQV+HOE13IR2
KINmWwF9rHfOoujXplZgN9SX/oE7gznExf0hLk6Q5uIKqS4OkSXOt0rcsQJxo5KOkJHTajAGsYqi
st1ze+Xgeys/sZ13OVskz64rHcIQeTEKZv/Oy9LGqNf5XETbPMf/qwSW6o8KYWCe3mcUA7llM6Su
qqrBgROIHhseN6WH89y6FkYwD9usNMLh0I3RXF0z43EYCmlKE74MJgR1OSSw7c3UuvDjfNFUhn7d
jmU+fssn/v9cwmjynP36YL2fS8wr4b9ravmx12PFMgQPCccKfwfyvbfvcZYhDoOQixLxR68ZwaEC
BZVcUcC7QuDw9jUOflhjs8KLXhJtfmsXcvGS/VBSy2qa48tzy/v8sqp5+xbXVWKPYmCY0PE1nBiJ
opXqTTHoInxPHmKDDmkMMAMUrUc1suGkI+DvWy+OsqcCrznyrnI9kA1qqeMLHPkYB3p7q7UZeUQG
vBu4DF+qtFuQMlkbLWSO2pr0mjPe9WiIZvTrubW1O7Pc2AViRnsiAcBRs3PiqmdmkotX9tSmzmCX
vG4BxSfGqStESrxK03os5YWnBaxiWkM8tK7JFN3ArpYmGQw303k/1t0j0eOfpo7TUifIr0gWsDw9
NV4GTpmpB3exJRJvipx91dpnFE3YwENzjo7pAt3YN5sAoyeqXhCIFYsay+04HSxvjDxo2OOY7OXN
tZW2jJ9NLVn09SKwdUc6WNWH3hmbxi+ATexNK0v+jBaVlfSvz9ORw9T++zRpfOj1NAE3NGDxSBAn
K0b59P/9lpImTF45aHIvWuG3G3iSyQycnpyov9Gir1UxHSpFLCsfW7VNmQP5W1Wx/q+qmJMOYVBq
A2yA4NJy9vY8GePs6lMCdCDUA3VFsJ1y6sLGyraWNVmsDuxkk6l5s1KNcn4mJuWpmSLm51WM8CXq
eFxidRvy5B/msY3v1DRMCM0DiKfGFl70tPAt++NYt5BSgN7meuoFeXnFTHNXObAbwjzeZoqOVyp6
DGdq2rBfOewmVk00YArdZVH/nlS1lTPl78yO6XnSd4+kmIFMg6KA5qY2o13opIxGK9bu9W2ptqce
8UzsKDctQdRKLDbMTlXofUR1aCrGE+E7c/tpKoj3mE2yltLqECUEIFE7O1m3qrpeX/Vtsy+GkNel
cu+Gw7Vb1D7QudNCUj36pXE1mNVNGC5SYWzvu8q8mcrwNCW7gKlmhZ+oLTdJdrYxPBn2rdu/dPZ8
XCz7zmmP49gfCmLN4FdMcenr5ks9mccUcTRiy5tZ37Kt2sVcTA3h3YVenRZ8X7kxPXfV8j6JFH/M
NX8Gw8/EGEHTe0YPZ1U0uP8NP217daMXxXxQA0V1PQF24QpaefU0h/PXpoiW9Zj2/SovOmcVxWqx
/hOqUeM/u9+7L0Xbfsmef9b/yk9+P+lkxrgg7VESyDUBJ+21HpWzKMaM9APfjiyb39dZFOZNJptc
DKSfWVwQP7w4/4ne/p2ClCnZj7Mo/nCGhkoSkwGTqMus6o2IIFmSSgyBpbHYIn3hq4YArEKO1ZrJ
yTLHGtAT0KGBh6qY/DkSc+AP1qBsiWQl276bgnWiMj2ppq8K7GR0M7abcn4VCT8V+bCxwaGqkosa
L2NGmPDycYrUL1Mc5iC700+DpQ6gCt2bDLZqOLR3cTkGp7gWMTuHVrDLaKf5BprDczlC3EepEKwz
G7dnMyfqDV7oZUVkPFOsvrT9SLG+suZ7JPGp2yVyt1zJTpDmT+f1FShQHOfWF4nBqCjvrxcV+7Vg
mZzOlfmskjTzpRjUcWWX43i1yLRwK3DMAnmykp/x6oC5H6MQTKpbWZ8i3KZs7wz3kDROcVt2pBcO
Q2D7bUc++Z9wejTGp79+RZ7iQb4kf+qckZ98PT2C0pL9gzDBGeEYeNPMOX/RlAHsxSN9yWzhwX5z
eJgLEkv/v13gm60d3HqhaQggUCv8/mtSSpZ/PD2XQENdghc1ylzjH0q1xsA+PEZWvi+KqV78SITt
VSLn/HHkHq1QZfSvurNp3/HGCnZ6Nti3Vq3UFY4Ys9J3msWp2aqdmI4LK75gXWgMOMYMOX0wOsd6
cX19HnaFsK7Qjd4OQ3eVq81dioWxR63rRVr1kNb9mryo51R0m6TVF3+amxtVTFudeM5mDJ+Xpniv
O33Da625h2K3GbXsIc2QjMX5dBup2bFKok1fZudOGx6KnDBBEwmAR27LRzsCueoON4vSrMkDOGdu
3FpeoGQvJCg7oa/mUQtxv9YfeiVbOf1EfZ3kX2PaWVNMwEyVRAJI9b1RqYoX5TohMPZToqHv7LEe
I0UFKmNNxo02ThvCQKDcZ3kC1cRsPFSoVfkQ4gYH4yLFTCEvbKY7UuLUSrFTD3FfrBPMxdpRbc3F
N7P5kLb1vpgrpM2Wdp7i6DA01VfkraE3K5Krk+Mod512rUfTfWmGH8LWfp/IQhunAmhXWXyno/UQ
9cPkFbIw72tsxNGgMeAes2Nr51vhhBX0fm4Oq8pJ2AqWB6Y70YaoYPJ++YkTEHmTxPqt1s/RLi8N
w4snJl0NLUNTD/2qFbmFEtGJUAsIZWelilh3c3g3d6bLPiApvcTktgKgsWqM4USkz5Mx0yj0rb5n
T7FpUXLgIY4rXynDGC5T03WMxWRIsX4JLP4j7h/uil/fP1fPn+OfT5L42Ovlw3zaoOl9azl6fXVb
xKczS5Lx6q9v9dfbx/gLyxBZpVT33/QEb3teAWSc7pK3vn1BMvzGqxuc2j9vH4AQuP9YJfEf/UJ4
eFukY5dCy9K4yi5uzB6FbIURPbldZNAYT9jSnKpafKJu3QJE2ozs2tnBb1C9H5y2XLzZYVY6ptUD
gvzjiD++jCIy37qd0eSVJ6q29LqQ7F1hnAXeeiNNHiK89lWa70a89ypEKm/EjZ9o7bUCogy39uc5
Cq6KIj0V6rJio7XK0tLxSnz9etOey6Q6D7x0Y2n8TyEAGJ0jdgFMgAU2AHCUh0DCAtysv8qhBxhp
c8AEsKfhWA3QBZpguW5y/YSj3q8jG8HWvAnC4QvR7VsRRpsRV2z55JRDdwddDEhERXRquq2WQpgE
AgWi9HSVZFarq1vfdZtViFx+WTi3NQH1QeDPMQcyyY5lcAL46LmltdJS92Db53yGv6QdJus9t7gZ
RkQWsINCCTU32jqZxTbKzQ1z32NqJodYYyhdsrzDz563IwZce63zrWI3pa9X9jQsWG0lowmRZvyh
zu4qjRASvfOz9sPsvKsqtsrXicYA/XqqDyIR7M1CXwb9kBcyiW6lG0yRk/ZRKDiE6xtMEFwEX/hC
YVlTqX2xursyfTezRxvDz1YOBSH5XOS8aBr1lqhnA91+bBSrOXlJuO6qmuoMgMHiRn4Fl6ZQWRk6
qM8IOs91IBLG1UJeA9S8cyKG1TLjhxhGn2frKsoiDGzsS1RrZc3hUcwv9Ls+WEKvUG6G/nNeoWaO
0Y5p/RPSEoz/q9ikKzsg4/Zj/aGeHuYOHZZjvdcX1Q9NIkk07azWlt8p3XbEgNHo9V3Up8cyu3HH
YtN3hJbpMzo2dK3JQ+XcmeWDZdx2DsFIzONt5xQu7BLqGrgl3xC1WdLRl3UQ1/Ndx9tLU+/HQT/l
Sr/pQ3fXk9wIldu3kmxttc4xZOsQ6KQqLrbXWOZOae+tNDpq4w0N8WoIMOgM3dNgCz83WDNMmqeM
JEhH6oGIRH+B3BdkwXoytDVttZcEHYQDJiyqw13+KLQJAY/Djx/bqRB+l94XbuWHhbPwO3ialvdz
y+q1uZkaeuUSlEbYrCdGwY4582yC+FjkdrNct+5z2127aX2bDEfqYC80NkYZ+QaGiblAB85Opbhr
aterg68TD8hcobYzG7J/FZR8+HvNCMFudtNgjXPNA2z5tN8l1UEJzll/X41HVTuB22jdBvHCbVPt
BY+vktzaVocj40Xg0zFAYQwgGtsvLq/XcX4eR4jg7u28UHRb6B1FnJ+XGBt776xnfE9jjXk0/RA4
5aYw59VUb6jgvFw8l9PI625YgBepfqLBsGvtbY6BMiwfjfB+Sd9jj1ET3Vey1EvLAXBh6DN4vDGb
x4SHYuK0uIF1y7ZorZkdBhLutwUUituTsFDc1SkQjsq6H8dhE8XRx8Tg+a7K6haQ4UFPGEGHw02l
oD7MvrDI8kbjawExfhqrl6ZVQMvwjwJBCOyVUtTqui0qB2YUf5YhTl8WGcgQi+2gQh2elnVsHNOx
X5n2zcRSKcjjc5Wn7LjVh8HFbbUMH3DAGZ4yiwfw7zvHpaeoC/0dm4lq1bkEw2vZ8BmE7Md4cT4r
hr5CgcjqXnzQaiyOZhff4OVamwG2MSW+j5bpgZr11sTKxRB2kyrjkylv8HwwF6+32KnBTwFQ2Sxk
JVQnI3Ouwrjbqnl2lactXJu22+o5WUiGeqrFfMDdsG5Mkzs93obDeMA9fbaZ/2Bpa/EriK3oyt3U
cLgJw65qaxMI2N5jyGzBPpRptyrKdKMW1jZw5lPBKMtDe3OOBtf20XRuhoFkzyrdKiV7u4Hc3bBI
Pyq6+cgv5dBr7RrxwgFFJGFPCkme6dYKpzUoQpgx1T3QstOk8jdxctsz0uU01tFWj+pzJIp9xugT
YN8mavBC6cO6JxKgoLKLaOUm4ira5tiGBfGiJDO95Ka7M+3DDFkPYxQzoGdFBLi60MVNVzJkZmDB
2LbBLpttf8q6zSjIxm58coE5Ni9RuKvY38zap7nBvPhRtGGsbgRMsOzPmJ38Z/d3DyEal1L3/Hmm
2vqHkEfqbl4rMMakjCEt2FZ/82pfKzAsoyoWjDdS9rf9n8UIlVeNAfweTv0PFZhGaeZysUj9GMPV
36jALoq2H/s/mkgWirINNQ0aVIrHtxVYzhLcrSrV3DVwEvZ9GazdDil6oB4Ul0k8V3I7WJsstIuF
WskgrEtTw4xnrBEqLYdehJs0IqJzMDdxoe2dCECd0CHjKsUVRqFPolveZWbprHpgQQqh6u4C+rMK
dGTCHYEeUqAcSalyYHXl1sj7U2bNn2oaSmmaQtE8SXFzjwQO3bS2gldp7Ja4DzazcNnM4dizGX7g
P0cXHZEWekfI2LzCNHjQpGp6RD6d08jWGQk4UZj7KW71bdPa7UtdombQCuHVdhtBg57RkU+tw34i
HB3TG6pdX0f9foJta5gzpZJQMaZ0lJlIP49dGG4KEslsbbpyGcEKoTwkxoMQZEql4fXMrKXvjDNj
qD3MiPuZQVRDioviphsov/dEUQCVmKpttMAzGQMdX271mEf9VSKgXcfNY6Y+dn19WNJlF7fwTdHg
12T5otImdNfFnsu/ZtUHAtBt/gpt8xVl2LsxPBfafCPyaSsRo6ey+GLMyqq1RE02jx0f/4S+Sgpk
ft1XgdRjLvrvQy0/9f1QwyVmavO6qWDs+f1Qsw2RZ1ZGjWLo5ip4bavUv/AlagZbRtbzF6zP34og
9S+uARuJEWo/3ie/Z/ZGKPjPtkrKgZAesfFnakss1Y+HuiksE5pOQCMUC4tZuVtcx05HmYoLysc4
surLnWYCPjCXdAOi4DjHS7F1CSfTp/pzXYEfcGclRowSH/tq1NdZcF6S8mBPp5xZ5aD1pw7PBOMF
i1lA022tXNh+Y0LWWsYtI5ZVnA7rcVHB3qnD/RQOZ3XR1sjx9gx4XqrcWGUahpA09pO+OE3aGYrS
+2g0fRQ6q7TWn5f8FpXjrRbhMY8s2hGpqUvxBa2sJTo1mYkRMibICgQ9EoImHHfdcugkp7l/rFH9
ZJF2DvrnCnBFocNfG25Mi2tBzTwrUu/sJb0dE/1Os/JVqIImQ24HyPrzoNbUuOmqU9qJlgPhTtMP
ysoO02JrSzXgyBwXZ1nhp1hCkNtMYmu0zEzqul67dQDtAk70TTvbqV8sy7pPKvuxJaThZnBwVjCL
vcu75A4w87WZEFuzKONGlIMNqk3/oIl48LIg26a16u61NNUJM23itZYM6ySJIKbFFAT1Zi4AVVvK
4I9oJ8MyO1rkRIEPrc9KPUFzY7piK77IbwabX3jhL3350hvJBnwE8azldSuau6aN102enGwZD5nD
uMH5AzafIIqOxkPfVKbi5SEJk6LYTho/IKSoHigQdId29qKY1aHO4j3Ms6sKxJqku5nFhyV5NzWE
n+b11kwBLPesknS5U5pZLlVyyQSInD6yJTlPv8IFr6/asl3hKPBD9lQG+yoEjatRLrCYc3/qdRub
k7rDS7vS5KqrcUA8s/uK2IH15legPSctuEGAYRHnnF9TzuxC29qUrNCqsjwN+gAAmJ2VKsp3Zt2s
om5835XCx+qqk27Ur5SpJCz+kf8pvLFLtqVc3dVOuXPZ5RnZQqku/2oGJCr7o8POb5HLP5bUuA0S
oOWTXA2aKEwPiTVv44X8sMzQuhWBRSDysvwpzezpGZcUIEZzSbC/d5Y/FcSmb63CCuAGWjTuKiYq
CwGIP44Jj5KBXaIo3Qh00NhjF66MUXiiX/ITJGbj1kwV0IB/wj0uvSy/vsevyqIpv/z7Hpefer3H
xV8UZUhCEHEC3cGH+P0eRyzCP0PewXbpMrn/fo/LwD9Uz1zvkHeMC0z0dYfN0stgFX75Yr9nTbzc
0f/QgwDVosRTyUjQkav8eIfrXT0qjq6U4BJtJtThZVodwKqyC3gl10Bzk2ZDG1xYuzZwR+N2hF/O
PFqrrKc6KlWDhGUAbR+ozhAGmyyjTM+tSDDXvGq2k09Fa47qfUvFo9/ziDmfS9XkVlUvvtqBuVxz
wlJUY49xp/HFohObhFuvQaU2oNQNgjb7y6Bbjryjhs6NGXjiouHo5Fjc6PTKm5iUu7q61+XofFHU
fSCH6abLUx3P4f3QVy+2CmoyiLNVxAT+j3io2ZP+50PNxBLF8k+6Do1Pvj7YKDB4PP8G5/4oziBa
CZ2g4+AYuxCy/y5QwCMwhsUQDkxWwmioXb4/2Di1SagxINJcjLe/03VcFMk/PNs0HRQmrK9QOxHQ
TGn1tunI0kHNWEpaO/B+uXnC9Kh96E29eYF/SfSC+gGdxkuvssIJB5uBZd2rZnhQOmp/IrgNeyOq
CEnr+I1rtkjGGQxmm8lS2IinZEpUP5WS5lmKm/PAZp4iqaZqcj2XatUehFoXj0mN6fWKzERGtxDt
28hj20fh/Ec8hf9ZIp+/jP/zATDjTy7XH4pkOlvEN/LaoE99y3zm8ZRNJz4WMti+KQreFMkO202X
W/TC73jT+ap/obJDcmdbhhTN/x7bXZbAPzyCyIMsqkoYaYADESr9+AgSQ6ClluiHnQiI8DgZir2y
3LNmW99+/3C9YW3ffPuK/1P0+U0ZF137f/8Ph/Bf3webjmPqEORRCkr1wht1gjV2ZNmjnSMR82li
kpTBD3Q7JEOQ00pSr9/cBj/5bpr+LzUEfy8WMzrtvNw2Sx3H2+8XZmwKB70admmiqZuQmIkFCU07
oUQIn/oEiAhzpwmhjeEo/qRp77mcn4cUqlHbnMi3Y/1ZrIko3dXDNjFv0ox/vULGE2D1RdTToyAs
SyzF48Ftj4XrwDZUj1Hwotu3cVqd0+zclJsuYNKKYChrdppLuAUyopACMZ94MbDYVJN3pvZhobTK
ZmfndMuVPSd7gW4WuPtLPUzWoSPCCiBxwWC92BZUom4f+ulkbDAYreIiXllUrBqVa8xo2hDpyWiT
dRp0d3GPJ87GfS/SjZE0LwSsJMz+lekm1cNVTnUcNtN1bhPKU7cfzShckxtJlIZ9nnRSZLsWOxJj
V73+Ghd3olGvh5ki09qlOPsZNNgrp3G3Vi1eFld/1pMh22DL8EHqNu220gMWpb3B2K1vj4Zdrafa
2Rt5vrFT4RcWrZEq1o55bSzXJjpEZQ7RIl+H07DJI/e5UZuVZUPHCoOg3MPvtzZ1SNBtrOfjXVMm
DKs1ux/fMZAONkkZx6cxrZfPKb5cguIl7slWU1+TIqk/4Q7TeX39+k16Ddo3/El5KD/1+hYF8ijp
pNiaYU58U9t/b/Np8QH+qgLtE0Ui18frDaZRHmLtxKGt4gwyZfza61tUgwQnQ59RhHybDvzOW1Qz
5R314x0mzXwMFrFbkyh3uQve3C2iyJw8nlOC0IPRaDdhsVjPcUwbCcRgWgr8z5Vyz9NirXtoYS9t
hEF/tpGoW+rsIeBEBpiome9oQ/3RynXrXaG05WGWcWds7Qk+i03WqG4o1pahTPfgU5KrNK4sZgJh
7wuIGeuuRJffVG2VMRWz7peJTryw3WgNbT05iq56XzYYAokwf2ovNMJsipNQ2pMgFaowC1GS3uNB
KlFLGHp+r9BMUdnDN4wKmT0E8jBLXNYgIr/Pk7jfjmARxwkJBBmdZ71hE1lIduKc9Coo+mzx+c18
FYAWaVn3yDdvRklgtOLiSS2KZ3JsfL0Kr7RxyWh2Q5QgUZoy+5vXgNIT/C5BRNkanKyo+1CHLIzC
FGgcxlZvWIpTP8HMdFFew5aLK4oMPX8uXONdbRujV0Chm4dhE6cdC6kgeDeXzamuKG3h1rlmdsd/
v0vzAZ6duCoWwpgZJu60WV3PbXGVYThHD91cZbMgFKcyIi+GmqcVEmZjhdc2PL1QjA8ughRuwhF7
8Nc5kFHZWBNgRKHOhMlXSzhfxsvXZ/T8gJ0yXwERSQjlUcLVEArwOBLw54ABL6VwTF2CPdqgGLsx
wBHGhrPXZc59ngu8FfJvqEzTjDkyyf2pdD4VBlHZVZ0pN6Obf51SbjoWRQtreb3KhxuYzFW+rcRk
s1M3UrvctHXdqps/4jb6TynmOX4O4en8u6DS3+gwJbEJ1der7/etlMz9izYRhM0rK5I75/U6kt2q
dD0g5tAZ/78NzKPel5IvGl3NlaqO31sl/MsULEN9sSVJFLRcbMgtyNvSg0QEq6HDk3JJ5WNRG+1V
kUB7qWQcVg8SEq1RsNEH0uGSadrWzPq9wQ5iv5SBWmPXj2tSopiFybgt3SxBUE6kzSxd73qoLW+Q
b8yeYw1PNnldSKOfEVex9M6ZftUy1AucuGSy0Jw2lvAzGf0VyQwwssC0vL8iZg3Oor0ZQ1gRWu/Q
v+bdC97jO0MGioXjcAXh536QUWNaV4N/IX1MGceNnvUP0zD4qowny6LmcZkXjtxiXJGIuQuNYN0a
4UMeB9tlMY5FnT6ZMvLMUocPChloZYOCwJSxaPFkfyzd/tqau1sapLPZUHgU1b4W5GaSrVYX/X5W
x5lDB+TVqppPaeuck5oIz7zFmFS1pl/Z5pUB4oVg2U8qwHQicTYDmW6E1D1i1tuxlrlzimwXk/0W
t8qqq+ZDz/K8hRWTjtEBptHnkfivdHCOy5Cs8C+dxKidhQUshoy5JEaLPpE6pwXFfmnqKwiRx5pU
usyZd8ESbCq7vzIpqrCHnrrB3Tak2QX8odC4PFaYP5LS2jjt8lCSfteQgqdDweOaWQ4E83mJ3bAk
QXhPbp6pzseAbW8Bc8OvSNaLnQXVSiMvMOLFsaI2arQrq2i51io7GH1H4S7+6OQsj9bBUGVfGdHY
3QtLLeA7/VgRrQb6605pdee25mdZkVjWUEqB+ewqxrMMfa1roppn4EVWbh/cTLf8JcJwGlq8PJLI
yHbuXKm7JCXGgiWOs7HLLIDyizYgLFEZmHnXgySx6x2uA3stumIiXAyZo6rM2a6LjHOv1mL0826Z
SCeXuW2ljHAjmYNWljn5dNCGOVvZ4zLhLYhP+ZA+K0P5Xi1qze/ZT3mZ0ry04/S1rxPtjxjyGf85
5GMN28/ZTwXsb8Z89l8ELeAsQQn3Wqy91nHiL5ap31gJF8/k660pcZCkJTDIo99EzcCG5bWI09HU
MTZkfsKe57fbUPrZH2s4LCogM8h7ALbHxvcf/RqCyb7Xlijad9G8zvCOPE1j7pzZLMRoOhplP5GT
g4vbBRylY77KmsjZqDSQxPrWI7PpyfUgK5y1WomupzTCnvv/yDuv3TiSLA2/ymLvU0hvLnaALUfv
KVHUTaJEk977fPr9oqiSaEqaYReBLUA9gBrTFLOSwTgRx/zGiDFkmBRWSNkETo4739K6zyYgTAub
aLp4syKoFwFyPde23zymveFMWsv8YjQZNOfOsBZhmz8OJSAV1C1plOttOUXv/tL2qxwLFjc4wlKI
cxG5orlH+/2MaMy+eLpS1BO5kqjIPFtVxWA4pYZElCQJwnxqO/2tj+QFaiW1RJFm5PKkaxMTKNtQ
qGSDYWKdebiG3QUls5ZJn6v6nh1n7llWdMcJat4gzgo3myZllH9HONef/hWJBVvzD2VO+hDcb8or
+K51mYMTCVc2fRrE4lcmfL+64MYnrO8IAzrgQBhW1I91hJBXKIZqU/z8JHn9ihAojJC8LKGxuur8
vAOiQGi9DhFAonhVIk6tW6hfCZmU53nFENiBATQT3GJp5qTEltwB7UMuI9Xc9GsieOoCke7vN3rS
2dPGTtmHo2C1m345Tsc8PbboBiQQ3/3a+l5AhK+50BEe0UcUqkmZuJpy6PKImsz9EgujOD735HaP
sDxPbJRE7FCCktxmlFSSpd9mg5LPQlSu+WOUJ0ruHRLbZBZKxIhRm5q1/DmBy68KUr8RWt+t0sIP
zy7Iont2PZm1P7FjOZxqQhfAFgoBpd+Sjnt6NWmN5rE3AVpAuAxnfa6PB/pKZiBFgDmR5UXjqKCz
WLIG/1O+91iJtHrZO7J/hY+1Auwy1mPc6YOV33tbuwHwgU6TJQ98R1uhVRjb+gWNmGKYR7YcKIuo
7CdGk3rTwDppgYn5DhLfwMY64GOWFGO1C/kaVFmuPDi6dKJK3TkuGZNOCfF6KS80zy+m8RB+a0Gn
qaDUTGU4jNNLH5zbQDNFr30P94nm1BYIt1bdD0C8aeVn2fVuKrmYe8g2pyN9HZNnWjfYoiaudESP
ay9t2umoKlNLER4c3nDQB99VEHdDsVBRth1IviLweG3xeVABxwqUHmg9E9ReI+B7PTg+17lgSDr1
oqXNPd7KD2OFgAuSvMnjWD3g3Dq1iz1nYHtg2lF+cesjmSmnclZJx3F6FDVXY34W5IcYJUj5sa0f
SgPttPg8U+XJEOnKJCi9hQcssQeeGDNez93HIjkJrEclveytg8AGpBhWUxVoo6QukridBO0RguEX
knufxt/cnqZPAicQaKSOo2Prgom8S0qAkJIyE6Av22unMXSDyjsfNBWRiJui+qqOd3YqLdKwPxsR
f+m7K+6/Kfz1iQY4U0J5J5dqSL/KnIMYUCJ0AbCcHZjOJnCAMoLx5KU8MJ8u2E/kyhhcYpYCJjRz
2q8lmoV9PMz05ggd8kO3uirAkergSeF2TqTCnii+e6SDN22hx9fgT2twqGrUgY1Tj2v3OLG/NxUI
zbSZ91wq5ljOZaEO1GozyyNRy/fbHCFJEK+MwzPluquvNfVKawHpgozFmn6hSNqsjWgraojEF5ct
OFptREEeXG3RaaeSRhIP3rbL7JseYEMODDeH6OtPW/Uw1M9yqZsp7nEOarcBvZsAnW6a+7G4AIo+
8Udlag53OnjfUdFnOrm5Bw44Aw9sgguWXH4dDnxN8MISM3RTO3F9AHugiWlxThPQxU5G1zHxIYt1
3EmwsQiQPrwrTITywSYDVh9BKicglq3wXjEIau8eEs00jb4oxqViP/jgnJPyctQfrFGaqmCgJfms
BxHd1PyaQEgnIKXN/NwHN506xqIrDgvtTLL3O/+sRlEUkLX7Fee2aQbymgfpwW3HvQuDfCIyVQuU
dtHEEwXUdjOyMUFxo4S6D2qeWT8/SxocyrkMIYUEPDNRu0vndtABhXJY/UvTvwKkOcmGBxn4uA2M
PFehbLrHMeByKCmcYO60B3Sutd5C6iru9nKmGGiFqIkt3bi4UJEy12jvzJw8BgGJ429NK0kg2/+G
O1uwrH5/Z19md1G8TO/fdgPE961vbYCFCMehZmD/VLFbJ7U6Gaqu80WOyB9aIOtbW/nEnSxMKqj8
DVJc5jXrWxvxMDHxdvCHEBqS77PUfHtpW8iX2eTbwJCY8b2WgwxxoyvLPur2ZQM5Kz/o76yikOaa
btNhHxwdprUmT2uvyPeLOk7YOHIyU+wM1H4Z+I9ZG9/IejSvsoCBYAmnIkAbrJfsRzpKxUmHbgbV
mWrMXCNzYWKF8qQwAg2KhW6CRxEWsb0O3bnrL6jAgIKnLeoIRjCpVOuzGanwLzt6gS6IRMiZ2aHW
mPMkzuYWATJCZgWmboazqNPuxyS66tLkapD8q1EFb4j23Tliv4usjh9DKwvvzPIAFRxviT2Z3l1Q
gXjtPhqSdTIFOyz7E6Mu1HKSGaVaLfCRiG8UamHY5H2V9Ych7bnuAB3scJLkpgM51Zf0U7tID0vs
62cpg8lZbvf3DvSq2d8QO0K0//exc4bPwj29tLexI75vHTuktcxCxNgPgtHToHsdOyZIPFiQDOpI
+zCeJkDWsYNeqkWrn2Jt5Qn9ejwOto9oo14UPM/3NPYhL7/OeNEBoVlHDo24HmN6MVR81thP9BhR
u8jwD5CUyZTbWMOVRDZLQOp6gpOjk1g+2aXejekCt6TOIjOGSWenZ0mDp5FW1OfqUFy1RfIVA/tj
Vf0aB/qeU7pzqTSnTSihC9xhRMnVoseTuE4OatpR0B4XJa4eSpjOq96gNzdeuY5/EGufjbbfa7Fw
6vtsr7If4vQuBc6Owt0853AfTGDnwN2dPppVmOK63PblaMysAI3lIoSOfxOOCYmwifrVY21dF2Z5
EiRwnnSw+QgIuoxHWydZgpvNXQ/ovg9BQ4Kk6S8CiQRHMpkxDMOp33vTZJCmEKOvHKD5eXUrNdzb
oPX1hOylK/a94jLypINGrU4LgP1K5c09/2rAiSHTMLzFZjPVgm6qRdx1yBv3wVIyx73COnUG9VA2
xxkkIfhQWIaCuEPlcObCQ5AbhBr8YU+NcUqFZ6A2+gKVW8Efcec2QxEh9Cyp0h6orUmrJCdOzF1a
jdp3ki/K+HDY64fmS+Hgag34TnFQjYDj0BTjJIramQHvoYmwOxlUSOb9NRCHKwNuRKeXcwOuRD2U
X6A2zNiV9wL/K2ke65xM1Ni8icKSi9yZqGoxVY3vrm/MPcvD5xP5cHhMGSQV3z9GXBFbVW1fDsyD
CBqbEd7UPixZTSHPzBQf/k037WR5LqXqV0fq1T0n1I+lsFtIFkqNbjbJ8di1IaEHX33LnfrOV8Q3
8Fv5Zo4p+Yk7q8ccToRP3zX2D4GRLBFFv2itcr9zgkWepNOKPhhzMbqYdwWsJnBCKVLRMlq6dp5g
sxJ/Vqpslsv53C7MWRRoeLLEU0M9GkJ1YqjxYSpLt70ZzBhj+zEU1wDOV97sl0p7QAo+9VtrX1Oa
hVPbU18GEBklC81hZyNrVgbRlVVmJi8Sn1pZfywN7Sz20plXUzS40n5sWBKuWvkt8uznWZ6fGT29
aXWco4+2p8gdevBfZYQDknyYOaarQBoSSV/e4IOWwXOKYtrJdOgfncY88+R6uLA6rQDZ6N/RWiQr
Arc5oxA76ekYl4DasQisJ3USH4HlCwC3yo+5jBOIl3IvBbBnkVNDDWQ8GupwGlZQwGIaokFk7blR
PKucZh+T3Bun9OoJkMUEsC4j7iHNEYNXIMsVo3JJszpf1KV7bknpbdqQzekFQjtFDGDVQ/8yQqiq
vjFs9wt4zbu4ZUjWltqJjp9toKQj/GTlDpzQ5yDU9kyRPksWpO8wco7jwjkMOng7Zi+UY9EemI5F
1hx0ecyPlBjysYYe4UVmDYzsZUpsmvbxrWpKwbmletLR0FMZmtz2I8A0Pxlh1/jOTW0nHVlzNzaX
Payj5DCMHQWkaK/Dh4ESCVPH6HXn3GvKs8FNuyt4n+bkb7gQxVj49xciFvN5FGwCtIvvW1+IJhkj
3R08dd5Y2NI8BXEDu4/bSBGAsV8XovoJyLqGb4clBksC4LPOJemRii9ZzMHxv+Eye899CPr9TY+U
p/MS2Njyx+vBUonID/PtxDvI9TB0wPaWjGNo3YZIYTRxNu1H5AZosXt3mt8cDardIuBKn0WJwmbq
ejlyxTZiOro+K5JMXlTo7mM5ZXxDJ8OZ+M7oTaXClCmyx6lUtsVMDyijyj44wifwpvXz28ZWbjPY
/LQeoXv1qfPNKNjcmW8fhp1af8sZK3THjMt9bR4alX8MtyT1rvJQ6iaM7Yb2vJLkPTxzjFOnKN1T
Inn8mo1c2PXKDMhYGQPl9FfR8sga7lNL9G3bNre14yo2mtuGFm8TyV2MGHk8acJgvOhWjeF6qArp
wqQ7uteZGayTvyEk1D+GxFlaL8sg25AivogINF+ZHcHUoHNCOfWrKWrR+cQWB7HMn7CQXymizDhV
jFtXCv1iRPsrJJjcijCyTVWj1/outTgxf3g1NrCgiqA4K0PeJwRFyDzLEAvLJB8L0JHwOjaKVce1
v7A7xIWt2pOvncr2b3UH646afOaSDirySHT+uy9tpk+GRDfRoqDLF/QHJZZMZt9fl9weqHH4D3VQ
XrSSpCFInC5KYeYkl/51iruTIVyefO+LIWyfTKdTJmHbH6G1FH4xKngmMIa/y7JkT5FUlRY0QGN5
7nRG9nVw2/Y8RtXQPe5NKz1HSRG3dO6giygAPrBI/aL1TwDIg2h2myQ0FwgKnaZuMZdsUAUoeDSa
vuxtuqaJEPdIDOMK8v5pWroLrqajIG4vQiEHQkl37aEPEsj5lSIEQ1IvvgnT9Hsbjd+rCgRFYZ0H
QmLEzJJ9oyy/Atlb4ozx2GHJmaD50dW0D6WG28vA0KTdLxEwSWzzCBVoi7F17N4GTZ8PEw9j3QcF
lhrdQqGAgh8XaigOfjD5BNPO5KToYvu4aozcP/grIvKPYzx0LB+8TQH5bIhnfOIKAHDPJALHqNU9
9KtmY1xuEQnqk4Dji5qNkQFULV0DCim6Ib8CEpULeJmg81RqLWGD8Z47iibJ64g0aawwpuAG5aNQ
YX8ZkW6pQKqGgnKgQdEvJ2A9jQYMQVkOc1X024s6AwBoF57fHra8sI+Iip61R3R3jodeJD/gm9mB
fAVBVZ/rCnfNlfwnrnBIgQ5PuqBSXRxrWacgD+P0pLCyRKd7mZe5xMzCziL5sEs8IEWaomK7CA7t
mOHcROu75sARqVpQ4bDui/Rt9Fuoy6Ch9m0fVeUqN7wjauOvicgFEaK80yF1TdRe2wvl7DERKaTW
FLcVOWUgkksQrzSoRdIJ08VgaK93E82mPFUG+xJtyn0Al1+l1sN2ZlC7aSp537PUnmWaEs4G1fAX
hkc7GxznITYdp5pIkR1Tr6YuWTOcLfiaI4m0TUYNhPcxFCm2J5JtV6TdjUjA0aikb01OPpKbW/Gt
TKbekLE3ZO4xjXZ+H2eDF58nZPaAfVE2Jten20OrFmyAM0ydpjytvfTUFMUBgPGr3q4nKlWDmqUL
J84mxoBBJFWFR3XBAHVaUG3AaNuvyLdjepyo1HWiJqE2MalRzEaZmOqR3UfTmApGLtEPGbO5TGWj
UuFYVDoVFPSEyqcvSDGMk1S/c6mKIoRvMqqknmoppIztqJ4cgAGF4x7TRbVwNM4PUNed+aU2tcZv
iVfu1xiqxAmJUPt1oDQrxuuaQm1s0cHI+wXqzMe2qORcSrqW0i4ZIJyJUk/UfJWo/lLKwLhC38A8
sERxmLkzzz/2AM+iQgDV1BFqUABUjbma3SXMgBUKzQin9GSwbyq0k4q4PZDHepah+FBY+YXsIpuY
VudwDS/QIkCMgzPZc+JZatUOVLQeuAtK4F34ufOTE7BOe6XpXDdoJU2aYLhtEBcgSIKpZRfAbu0z
NSiQ0/gbjk/hH/L7HP+qeXxER+BtQiO+bZ3iK59IF2j6CnAWfwoc2Pr8xGzCQWsC8IFQylwRmtYJ
Df1i+lCYCFpCXm9FH18nNMDxyV1pkq3SGYHvf8eU9+3xaVFjCNQ/wmYwaDEjepHQBF5lu3bYV/tZ
2w0YlsgIZUm2J01lRkz7fprXpPlIR2dBeTIEQz2Xy5Cmb4t6Sa4Y5ZWROvSuNLU8p6esMXdMMve+
YAJTzhvJ6Iwzq1WCEjA20yQY3lIyDezBnlQtF3ykNZdhE9gHwzimyRQzE/BAfggx7xRJZh2gj9zR
He6Oit45CXTU2AG5BaV66hfZwqjH2pp6SDBYhxlI/+JIqRPs07vRHmS0/YDwTvw6wmKuzyDXVl2t
z4F8zAev1yd5o3pnmaefoqWrXeet5eZT30Vg90CQCa1F2vbjudUaAypGfZ9cmq7IQ4CW5YuAgoT2
lJ7I0gNEsabbs5psiIVqbxLNzLZ0ypJiAq2hs1ZTx+LMU8s+OWvcLsagbmWTkTAwndlYZ/Rxdt8L
Lw2KwPNRuGsEwmdDcmQ4km7UHqrChUMTfhyBcOYYhUcHqwSKmNYSVPz8fPBg7EMpRfqmSRhDYiaN
dkZs1PmRGjbfkD9D8UYZMG8W1iB/Q0wLuPbvY/q8qdNl8jakxXetQxpzReSzkETRNVvgzcmWfoW0
Y6vwGmWcYIAv0ZD+2cZWPjEWUuByQW4Uoc2X1iEtpkOMJDBHURwxA3qXx5EhQvY1PF2IiwmNMVQG
hTnT8xolaweGM7rZ7yPX5CY43sfasRTVC6kP4sMkkcFuS5BAxsXTnz3Y5WFRmp11UERVT+8v6Q8C
JQ/ciQ4p8R6UAZiDOrpx6bndZCq+t2oWFD5C7J5+K0utRqmiWxVAAd+TF3F/llp7dRTNEgY9XX5L
CwnXaMlx0m9ax5UD9E//xgj1vC6dkT5Wme+XnbAJL4xQn0s+3GDHyzJw7kYKLwO0vKqkZ6Gfzes6
LSa5I83kDqFaMxNeu1jpqeZEwPvQq0XboZZ4b8oND2RDzJWfyVjZGO1lpah4fEt+9lcU6hoF8u9j
AHRf5lOqb6BpiG9chwEWdyZ+CVQAP2mL6zDQP6GVacLa4o8fVN31zYawO9wJHftR1RSjUGYs6zBQ
P2mgnYgQOFumwSz1PTebLRL/F2HAywmuo0AwMZQVWi7Pw0CVIe+3qGphFORIkBbT/quLOsOxOQTn
Bttu7pY5YAANga8izvuZxDVOqZlVexgoG3MDAOTcs9Fh7GWBhE7KbIoT0QUzz/6RaQRtqNGwZgCB
iu/g/8IvURDeF/hmo+BlxDPYkuRhXS+fV4aBNJIKriD3sv4qpmN+CGKvQCfIj3HqzDIcHelwT8aq
iq4BJYfXdQsUEY9PZNycJD9rYuQb23rwDxTS9gQ7Se2gwU/kc9SFdyUSJLGWt/XEKIJyGsr9CZRM
fW7XxXDoachhutq4hOfeznsPyQTXS8q9dEiY6g7JjeJS3GOzst+oKaQtq1RuKxRPUHBfcTKZGMPP
zKQkL/d8LDcNrhqlvkygs86kiEYYomeyd2YUVfxt8MdGmTo57C+Ek5rwHlRwoHzOSivImAo7ztLn
LJX+irJcZzP+Pv6ug43+vuKb1rFnQjSGAwUQELfol1klFu0EJfpFtrkKPZprv2IPYADSthb93CcV
yZ+xp4BCEAIoJsjCJ2roO7JKNFfeBJ8AOwgRTBV9W+CKL4MPSRK7ZH7m7pt1QaEXm9n4zUdwOZzV
6Gvo2EdP8ySbytoYqLN46PIrI7e/IXI3003g+L6THsdqqKM4GOybDUy+wvD2+9y5jj39qk5jVGDT
Oly0avWoSxbFX4PrQYAOugTWoMvNClRRp0/UsbuM9PIrMxjMZ/2AOKY2VMvo0csMfPYQRPc18/PY
Q7gKVOAItMKmkQlqPILcOJVpKIARD6eN7s+D1LImqdInkxrQ/UzWtXlRgH4fSMBStjc4f+m8MssO
xJIeaudQqA8NiBYg/IxlLBrYNFrwmB2iW0V2vyhwqQz63KJt7TdYKeRpGs+UoZvho42goWiPG6JR
3laeshhaX15k1aijj2fuu1l64mnttRKiKQN7KAFzaOxbfTrcDauefKBG2dQWnXrgzWD5HLnmZ+9X
jeoCFP6engV2NzVGpbtp8lwtp0nhS9ccGcGpX/Xnik/JXKCXPbXH/Kqu2lYoaF+2yRAh12dLoD6U
OFzKGHAyAI+VHjNP58xomwjZDz9MtCOPWfrXvyHd1P941d4sy3KTo6b4rnWsUyZyHXLT4tgtQvRZ
SxzEEe1wDZ9v9a2oAAMiEYSozco2vO1f9yyACv7BPkLnIFh5q7wj1ul8v4l1nafRHQSRLIQFXl20
lterRay4+r7qDZdj5BlTl3nkieel2n5Y5APO7+U3J3adSRXIymHu0wGqhJk0PRPsUITBtBVl/aJL
u6VX+4epM36u2viycDAe7JUAxxNcquNITH4iIMOu5mvTtgg/F7mB/YM1XEchcMhRExrPQyVPq9SC
/iscsXNq63S/Kd2h3svw3572ruuh7yIBh1QuDcPyJ5AaD3tTwlwtn8qlfi6B1vdL9WJQNPR/YsQI
rXyRKNlBBvSiDaWpYVpfvTSV99rMVk9zTG+ntWMCN+jzMz/XL/PBQjLXOogC48KIC1Qdq3hKOdHN
M9wKm0gBIajOQh5QyPK14QKACqRTrYgW3gClNNJnCf7jGR6VHI/aHiIdCyWXzvF+uk4ltwEmmTxQ
jV5keaQcG1LpLLo+Pgn77jOaIgdeBlQqRAeJzvnCjauToHDn6tBcDvAy/UTbc1pjTwaHWoX6tAtL
hG7INSwk4TIh7NrLiy5kgN3bJ9nQoG8apOeSE5zCJTtX4gj/umbPzoJTwxoRGs/KqZtH8IyUaIFX
9YVvt3P8dqNJnIWndbfXwjfjnFhYVXqOJcAc8cy7OClqULnZhWT0pxiqnuYQ4FGJ/KzEyZWB5E/S
6FMm2aT9NUARtYSCAMa1TI/lFgAs8qGL1hgPI2vYh8CNHG96A73+wO5kuBJxPJM0f2baBT03CA+j
/V0zS6BlsXnbMg6far5Aaabw2/S4UuYlvhm1Uhziv4P3XWwBK9dp7JkR6Fa7HIcvra9Z3+NKbjSc
M2IFUeCVfbJlRmN2im9Gg4U4XP10IeMr7q8Mxu0B/zY8xxUL8/EmBF9soX21x7vs9/5w2Y/W51bY
la98yzUczMOo7haQR2ixevVxl+sHliTvW0DbyPJwQI+l8AEdeW8B1x5Akml+yRo6LT7m6RrAh6nv
4ZhsdZayJzVZMM1b3NbB5/jzbMSB/a84gykyfp9u3SyHdEOpIyqT9RGM/xvFuUw9rVv2SwsrtIzI
wWRZt0UHT0we19kWTA0Y4pimkGsBxxTj9XWlIxigiETQIAD3uWrvveMEFmjUl5WOYdMtpBVB+87E
jEMc0M+GksjIa76dD8lBX3aje5yCYZN6gI96M+11875QR/W0kDxtNnrmTdo3yQyv1bQ/dOy+RTE+
csv2Mkx9Lfzu0JGqQKvRpVasxlenldZE9vda7xT9KIUppN7VCLXGE8tvRoaTznczK+z0JgWQ6R2P
EFq+prA0HsbArvrLqDONs3A1aswYOuahpvb7nZhE/hWbkpz5D5vyoarROq3qh5Jt+EroVOdb11uT
7IBEDkttcZO/NNxGR0E0o7DBWFXTovW83pt0nLCQgmEEVFjwh/nSem8ilwjLjo41gyTxyHcNzA32
/8u9yeyPEkC0vUhgaH293JulE5uowksNur9RiR+wJUXZfMC6Gnui8yaVPmuhhPdg6C3UQKqa81JJ
4hBh3iqaRao9s6Cxe7mCZG+buN6XwveYvujAkIdToywoF1Cn7n1zUuuOn1/2un896JVxpuee/7VL
utu6M/p7VW+TRSNQyKPAIw8eOLVAwJTtrEtR4bbTGv2QVi4+l3razRzd0CaNqo0uAzvDPnTLWLtq
28G766xcPrBro6rmqNQZ5Sz3XfBkTYr0cICytnJkauaVrpcHnhY0TMHN/VgtopmbIoPquMGXZrAm
GYZz+eJviACDqvD3EXC7rB+qt3tffNN675vgiTlIGU0zwXji2K87UBzLJiBjDkY2OfMTkub13lc/
AQhh1MEWXx3Lz2bTmLwwqAF9AsKE2AD+8Y5zWdTnL/c+6iBgsTiRUTsiDF+dy0kAF85C3/BgsGtG
j8nQldEkqLt4YTLxuDYlX01pzqtM7PSKkV0ZyDFe1bFsHpW60V2mtRylCIZERn5UgtfzarRsvgSe
AEhmgf4ZS9wYgpRjfs68RLuJ6MpMsDgCkuJDZVlEUX5j1YmMrTwusueOjtd8J1zns5i8MGmgjUgO
1K8SF+BJ7yI5B68vmoZq7s97YWHf41t4mBSOCQKMYjsVDNQIDt6xCSl1JzbwD3PO2bJezldnKCqz
5XD5UDVxXa1/teKrKxmp6+yf/aU/P+jH6Q0P6uF//nt5j1/mjGF/GdzV7JdXJ7sldKpehMTqxVZv
/cfnxEs0LJt7PkHXAQ5ijAlMiT3O6cv2jjPUE56+LFlcGAbDBgNEh4WwhYgMPvHZSv1uLf78Yz4t
6p//zh9/hDdLwVWx5VIAhzSgGtCFxotQrMWrpXA+UbWCvLSEo+5TF+3/fymebwoGQiYQtHcvAz/n
rw2xEsfkSfTVVz/m61UwgJOK/NXAwlxIxpGn/v+vwtvYIMn+ByvBc14sBZpwqqKs03iaIi9iw/xE
ZJD1OIZQGBDJ/C6uBBfTR6wEoQHtHPSB/mQj+mIlcBgUsxgTABetp5WK4E4uheDovDs8Xm8KUG0q
Mlfo8QgWEQH3YikMBrekyjTR1LUc2W4uxUfEB5MDTgqGxuqKofVqKexPAAFJ4oGfsCKrGfZuLsU/
OTRf7grKIGFr+VNpQXz15TXKEonMzvmJRt7NpeDFtw4QMZQVMhDcpU9qFC+WAkszzkpSauNHF2Q3
j037jabN+5MrRtSkTgZDMlSouUtI6V8sBRUJaQbC0aLWpSPO13dzV3Dzbb0rVCHRTetB4cRgLvFq
KexPZLP8dwBmeFWvgMO7uRRPv6MnZdmftcC7Um6VaSytFpSLOA+oO1+fFewKbg92jWFCRViZke7m
UjzVAtstBabA5NrPNJ9eBQhrQPCA/f7B2N3RAPmIFEtUHyA76YCpdI1fnxXCxJn/MaL7CSPbxV3B
WfcRZwU7gnxBpjAVh8Grs0LnBoFq9ku4aCc3BQPVD1iJlQA8eltklE/EiBfxYXOBUJCCrELLURwW
u3mB8O5bLwWCvYLyr9CFEKnWm1OT9jUEEYdsVNweu1qMYUm59UrQkoG3SalPFrUaI70KD04KZPuZ
8oOaE8jRp224cy0bLrmtl4KWjfg5EUoxODzRqH+zFDbOICyBIpBMO5tg0UXYeikEuAMu5NrtRATA
i6MCGDK1O5GhoIu4u8UY2PWtl0JBwBtKM255jDpxLn67KxxOCfAxdO9/jLN28yrd/qzQPwGxobdr
kFD+4OO92BXsGu5SfER+sWR3cinUj2jcUJQK0DyiSuKyfN24IasAY8wxwXrBGxZDzp1cih+X/DZp
N4ACxCSZ1srqxhIdz0ssjTTImvIut/MQddz6rABgDs6AKgQmhbBAeV2MWZ9USjWHgvWJkfV0UO/g
ZfoRASKYXdA0geEKVbDXnX/aeTBR6Wo+QfGFKtlOBoh4cV5smwAB36yy+9GQWsN0Xpya5JooBzxp
Du9ugY7S0NYLIaBH2FbgJgVX+omG9GolbF0Y57Jx1B+kxJ3cE0J6Ycs9QdoNREAm7UYJekMBon/S
Ya8oP3IKobOykyuhbB8dnJlA2MRRsObkv0w1LSxUgfZC119Bgnb2JlW2H4EQHypwEjRIKMLJJV+3
NUkqOEjX1cnulqXah1wfZBQ0rsi8dTERfVWA0NZEox1gOuKtCtL7u3p9KNs3sLgfLNIn8Y9gS4vD
58WpKUYgP6v3nW1VvKH9/ZMBCPqmDINM/rXp+hDm6qLtz35AIWelXL6bh+b2RSlEfAd45c8t8Tq7
EjkFm0UIsu50A0t48G19k4I85h8xJeQgEPfDq/AQiThCA/CiuWh39qQQtj9bL4UC9ooRB+hBBoRi
AvhiKWyh68ahiYDwqpPxdDbtXvkhkLpbL8UzK4KXq4CqEFZFNDVXF8fOwktICz9gFbg7EVXBD37t
7vpiQ8DXxLf+CYWzuwshpldbbweAIyTcdCyfqrBXkSH03dYN8N29QrfPJbg3dI35D+NiWRjjvD4h
cGmFz0dfi9uFC3Rnl0IYH2+5JYAmii0hoGZP0JFXW0K0reAOmM8OUz5x9w7LN5oi70+sFIpNHelO
gbPZhCyBTUSvhsUQG+cJ676TSyFsYrbcFfIn8SNyUqCbRPEh2qMvTkyWAsFviKi/ctCdXArhLb/l
UkDV5ZSgvqIp8+O3/mopBOP2STJ9hy+P7Xs17AkDAjTo3bX718s9waEpA80iq/jJ99jJPaFuf38g
oEiXH2IW23/lNPEqPAzo3Rh5Yxj/BFd9Su9379B8I672/kMT7wzw/cQHx4GYgL7uUKCUzFxd49Dc
7atUDCm2PikQWQJKBLgd5RzANK92BdB2Rqg67PQVH0qQAXcyQMQUb8ulAFhCrg2rg8HHigLzailg
yHCcAtTTjCc8xY4uxRsn7fcHCFmFDKMDMSbBMn67K0iwAJaAIqA0FyIRu1qN/tiu20yAdOASKOPI
JuXYanL+alcYyFnRpKBUY9s8qbrtZID8qAe2WQqyCg5MLlP2/xPN8eVlylxQ7BXzB8RmZysQbft2
DWRQfuU2UfLU133bxBMDVKFX/ET839XLVP2YFAsyAykUbUtgNJR3r3JNG5AepfuvztZOBogQPNzy
BgHmD1YC+ax1YvFqKWAXs0BgDHYZzr0ybNh6IbARI+VGr0to6G3YEw7DMCH19UOBaEev0jdmHe+/
SuGGI5kksKgWouZv4dzCwYpeBgMzLEB3GI73RnvunywFNwOiE2hErFQnXk/DsDUBoImFww/64FNA
7mAFsn2vQvnESiCAj43nSkrj7aGJuzRrtev9XaF2s+VZweQcyU+oYL80RV7cHybzMGY/P+07dvUq
1T/i/rBe5N2v52EkWDQzWCosSwTz/AnBsXsB8kah45+cFaaAczP6wL6dSvx1gmV9kjHbw+CAhvdT
2fqfJhX/wXL91HhADSu+X6k7BA/VJhGI3/2FNers7defaTc80fRf/FUh9/D06U+6BuL//+ul+sOq
j/3sq+u+9uqjfnz/j5/x7ae/+LD1D7b+j/vBQ7ks73CuX4le/HjT02WCPsT/xt+X6fBcZAB8IJw1
wSn/9TJvlSp+Hg5/fnj84G18vEOqvvXjJ2WW9uvnHNz/z38/vbpw6fmIZ2fJw/pBzx5Oa2brh0+X
Nd5Hy8ZrqvXTnn0CB+EHfAK2bsv1g549nHjb/uH+sqmXTdFs+gAaTR/wAQ8JPufrJz17fVroH/H0
dJluMLpZ5bPbPz4O0jpL1y/67OU59rd/ehY3yfdg08p/RMROs7LebHos5Da2fvvZQ7zsluXbuFqx
Crd/fLMSSXsbVCt+2taPn2/UQBc4uO0fXVUPb4+yFW1o62cvymUasSnXr/lzR0JAXv+3zXJE/9Eh
v0A8acN2B0j7AQ/fe0gfqodN+4UEdeuV2SsfeP76Qc/W5SMidX+ZBL9ZmY+I1P2HEsuhTXKAAvW6
9dIcPjw+PpTVpl+swE9u/fyjIPU2xKnyEdfr8UMXbHr2RwTqcdCKN9+44wXyeuuFOVneB5uX/SOC
9SRLy2zDjheok+1fPUtrj6ypfJtP0ir8gA84XVbVslk/6Fe8CpDB1m9/+tD9121WbvBvEvjE7R8f
4Idevr23GbN8wNPP0ofgftPDPyJW/42b+6qo2OIC+bMR6NZP5/bzNux4MU3b+pd6VsYPy02uvmJG
sv3T/+THuPW61NVms8ePCNQ/2iZt++bU6w8b1/wjwvSSR1dkqZsuVjFf2vqXehngpp2l9+tH/TrF
xLR1+8dnd9HmBF7wrrd+/BVHWL3RjkRw0bZ/PBrH6cNdvbzfcIUIvcaP+IQ/mhltuzkxS8IJaOPu
+Ygr9kosz4ZzXtB7tl+b+r+Olx0GFHcbzksxcv+AT3hovm8yuBBDuu2f/kcDxq1/s00cB+1yQxkl
MCpbv/yfXH62ffV/4z6/7eM/x7/RJf+IgP2jJcq2b36zrHzS+Y3ZvIBrbv1b/ZOZwNYv/2814bf+
hCFDn9hbr8Ovq0rMRLZemz8pev/5zTe1wX/iwN82x9daxJu+7WXzX/yNO1K68l//BwAA//8=</cx:binary>
              </cx:geoCache>
            </cx:geography>
          </cx:layoutPr>
        </cx:series>
        <cx:series layoutId="regionMap" hidden="1" uniqueId="{32CD626B-A3DC-4056-8F9E-98B2DBB4A573}" formatIdx="0">
          <cx:tx>
            <cx:txData>
              <cx:f>_xlchart.v5.10</cx:f>
              <cx:v>Helper</cx:v>
            </cx:txData>
          </cx:tx>
          <cx:dataId val="1"/>
          <cx:layoutPr>
            <cx:geography cultureLanguage="en-US" cultureRegion="US" attribution="Powered by Bing">
              <cx:geoCache provider="{E9337A44-BEBE-4D9F-B70C-5C5E7DAFC167}">
                <cx:binary>5H1Zc+M40u1fqajnSzVJAAQ5MT0RA1KL962qq1wvDLUX7vvOX38PLcu2KHddlVsRN0b98M0XZXZC
IA8SyDy54N937b/uwodl/qmNwrj41137+2e3LNN//fZbcec+RMtiEnl3eVIkj+XkLol+Sx4fvbuH
3+7zZePFzm+qrNDf7txlXj60n//zb4zmPCSnyd2y9JL4qnrIu+uHogrL4ifP3n306S6p4nIQdzDS
75+/3vz386flfeTFlleUuXdXKr9/Pn9oPt0meTB6ov7+2VyW5TJfVk5VfP70EJde2X3p0offP28M
oX7+9Nv417dm+inEy5TVPYSpOlGpQRWNMIUoOmHG509hEjvPjyWuT7ih4++cUWJQRpT1j58vI8i/
mdUnc3i/bv383ck9TW15f58/FAXe/en/vz/Ixlvhu9z+9Iu8/Pb4G8de+XD/6aZclg/4bF6RPE0y
78xkePuvN0+f67dNkP/z79Ef8AFHf3mzDsZf+//16G8ug/lD/FA8PPz0K//yEjAMzVBk2WCqQnVK
t5aAomuyypmq6YxRDUtktf5WS+B5Ri8Q/GRtvg//eIAdoB+LHDzs/w3/XMY/161fRl1jClcZ1wyZ
qlgAI9TJhDMmGxolA+Y6Z5uoryb0cdBH8jtgPpI4eMi/Lbt4r3pOJrKmQNFVnSrc0HR9hLg2MQyF
K5Ryzogha2QT8af5fBzwTfEd8N4UOHi4RZ7E7fqLv3t4/qKCyxNd1RSm6rKCs13jMA02TnYyMVRZ
xSZgPOO9/vHVtv40n4/DvSm+A9ybAgcP93/D8MHZ+5ZOKIEVZxAgqxv6Owe5ohgKYzDouA4N30R8
PaWPg741wg64b8kcPPTTooBrsUcbnk5UGPDEUBSFqLqi4qgeaTrDGU8UVSHv4f40n4+Dvim+A+Kb
AgcPt+kuq3JZZdVyn5jDb4P5JjMc6BrnnIx13ZgwGc8ILDymM4PgsH9rtL9O6uPAvzPGDui/I/UP
WAIPURU7awj2cbqrk2GHV6nGcYK/c7prE13WVabLTNOorA17wib+TzP6O+BvDrAT8psiBw/72fIe
jEO8/vL7gB02PCcqVZUnh2xjl2cTLmMtqJQpsOK3HLbnyXwc8fEAOyA+Fjl4xL8kURp48Z4ZOkpl
cHSMcMJA08Fq28Bdm1CDcZlqTNbfserWU/o48Fsj7ID8lszBQ39TPT4mIYjbn/Bfv+zBwR+XZU6p
pg7mOhzyDeTViabBpjN0AzTOyu57u8c/z+jjwI8H2AH3scjBww63NYn2StPgZDd0jigEh3knA9cR
6mwCCodRqjKZ6jrs/fWSe/HbMaGPg756oRf5HTAfSRw85GdJnCd7hZxM4JRzWYeLhmDLE6Qbis4n
2gD506OxJbeazQteP9l93mffR/I74D2SOHi8L4rmwUnWWrYfK46Cd5cJZZQNPM3YedPgvK15+S1D
bjWdjwM+kt8B8JHEwQNuLrvK2bO3bhAFbrrBqAI6duskB+CahpNcVQeCDv7aerWto6zDhD4O+eqF
XuR3gHwkcfiQuw/xMt6vlqsThMtVlagGf0J1+yBnKvg4uOmIrQ4BlxHoz1N6ge2Xt3ZzPMIuwI9l
Dh76b8s8f9izk05VGOavZ/bIgkNoFW66ghNAfT/QNkzo47CvXuhFfgfQRxIHD7kZenG5X2KGTjRk
USCoqlN1oGPHRzqZgJcBG6fArqeabOD5W1/teUYvoP26rq9e6WWAHVAf/+bBw/7FS/Z9rCsyUTWi
M2roYGDGORTaBA8VztZZFKPMmaf5vCD2y5Bviu8A+KbAwcN9c+dWXfiQrzVtH5a7OiFQYtDqMNYU
DRGW0dYO2h3KDxYWp/6Tpbf+8ZUht57Sx0HfGmEH3LdkDh76y6qMl9H62+8DeGVCsXMTcDIKsiW3
gScTDUlyCri4p+19HG9bTejjsI/kdwB9JHHwkC8e8sCL9qvtiLaozDAIoVzRkDI13t/pZHDesR9g
j3+HgF1P6eOwb42wA/BbMgcPvZmEVfSnt2ePfYivc6ITqqr6dtQFNjyiLdwwKNEpYrBj5+15Sh+H
fv1SLyPsAP2WzMFDP0Mm/n4Neei8PKTEwjl7l36nE8Ip/HZZk9/Li11N6AW0XzbqRvI7gD6SOHjI
vz0UJQo5inK/e70ygSnP4bdDrYf8WD6y7KDwmgZjf5UtvcXKvpnVx8F/b5AdVsB7Yoe/DLoEpTN7
zqnhVFZBwCpgb+SnnKmNMIw+QX4dQ/SNIjUeSVUjH/7bakZ/A/7RALtAPxI5eNjhy6AC5q5c3nf7
NO/Via7goEclhE41mHrb2m/A0MNpjw1CM7bKoN7M6uPwvzfIDkvgPbHDXwYohSv3zObg5FdkZnBV
NWR5xcdvqD+Z6Mi0YWBzDJVsB95vnqf0NxbAeIRd0B/LHDz0ryWSPzGufjnTBhEYJFQgXCNzmSjj
TBsKoxDED4w+2Pw4GkY7/3pKH4d+a4QdoN+SOXjozSQvw2V8v9+dH7QNwq6Mcrh574VmQdtTHcWR
w8IYZ1+sZ/Rx5LdG2AH5LZmDR36WL+MAIY59Ik+xnw/xGoY8aWV1pm/s9yirMBSCBI11Qdz6x1dc
7npKH4d+a4QdoN+SOXjoL3JU8+83pZag6B0p8cjEQIY8cmbHkXkY+qicYBqiO8OWMFb65xl9HPjx
ADvgPhY5eNhvBjN/z5TeQOuAyqMKlB67+cjDR+wG3j/VwO88pdCPonWrCX0c9JH8DpiPJA4ecush
XDbLfK+plaiTQtYVkmtkBOeHJPoR6KDwFaj6m6KKlVW52uPXM/o46lsj7ID7lszhI189UXrF+oTd
T8QOGRlEVRCPGwqh361/Hsrhn1bFlmFnPc/obyA/HmEX5McyB4/8CTi8vcIuIxFHZcjB4aBrVok2
G1Ydyt4NPOEEjQ6G/LxRYdzTfD4O+qb4DohvChw83Bcxmhh5e02mBnWnc4r8WkJQFYEU2tEOzycq
6iQNtDZSiLzN2j7P6OOQjwfYAfSxyMHDfu3duVGyX8cdik4JHdItUPyGXJtxKg44G66hwwWyqt8L
zq+n9HHgt0bYAfktmYOH/mu4/0idoYKJey6VGTbwrQ2ea4qxqpkb7++r6Xwc9JH8DpCPJA4e8Gnu
7dmCx/4OOw2qrqML2VanAx0pd/DW4dYR2PhbtRPDdD4O94b0DmBv/PcHD/Xtqq3e/nj4oaIV7Do4
N5WgoclWBxs+kRnRKCw4Fa1uxj3Jnqbzcaw3xXcAe1Pg4NG+KSefTpcNahPu9qrgdMIM8O6yBlLm
iYgdbehsAjcNNTKajBaF26lWb6f1cfDfHWWHNfCu3MEvheuHGE2MwuV+U3DUCQfKOnIw/sp1G9pU
MoaCqnWo5i1Z8zqpjy+Dd8bYYRG8I3XwSwBVwKWDSvN8z3kYiLBzeWg9uapuH+0FQ/YdkqxRcvGU
fj9Ou3yd1MeXwDtj7LAE3pE6+CVwURZ7LozGDoAcDJXAndMHY24cmAFbiya0iMogbqehyc2oq9Vq
Qh+HfiS/A+wjiYOH/KYKQ69e7jUOq0w01MGjUxmO96fauS2dx5kA8gY9qlf1kmuW+Lmm5nlKH4d9
/VIvI+wA/JbM4UN/5yZoi75v507TEIKFrqN90Ts5V9jv0Q0FjTFQLftUYzHCfj2nF+h+4ou83/8C
6XOr13oZYhf0t4QOHv55/oCI7Prz7yNAg9DcUANtvBTQjPQe+XZw9dD2SHmOw69/fKX3qwm9oPbL
wI/kd0B9JHHwkN+UD9Wf+y2NR/0kSieQRr3uaTXCnE9QL4uwHdic7aaFz/P5OOTjAXbAfCxy8KDj
/gI4d2tV24eey+gkjx7T2OQReHu3skJHdBa7/Ps2/WpCHwd9JL8D5iOJg4d8sYy8/ZdRUTS0QsN5
tKp8L/pOUU+LG0cQlBta0Y+ZvPWMPo761gg74L4lc/DIHz88Pj7ke+9Rihx6VEq/hOBHe/zQwO4v
25m9zOjj0G8PsQP220IHD/6pVw/JF3uun0Q4HjztcF8Mmlm9U0nDUWnDUGGncSRVIzVn5MK/Turj
C+CdMXZYAe9IHf4SeGi8vZ71Q1k0fDns6PJTF2KguxGcZWhWq6qopJLRAA9tikc5lqfDfP4G8Bvi
u2C+IXDwcJ8vi2JZ7dm2Q6U0TnpN0Z9s9hHeaItBkGr91r9/S9mvJvRxwEfyOyA+kjh8yL2lgxKx
fWKObqXYttGu8NVe39BxHRl4YOwQrtMJuhePG9Ser2b0N0AfDbAL6iORg4f9Ika2FZDfL+4y5eh3
gVqpdfR9A3dtMvQ2o+y5Rm7cAmc9pY8DvzXCDshvyRw89NfJXbDvIjnlCVqkSnO20umtbR6Nj9CR
Wnv250ZG3XpKH4d+a4QdoN+SOXjoL+IH737POo9w3NDZDvw8kqq3kq/YBNXSBmojn1uYkvWGs+Jo
VxP6OOwj+R1AH0n8D0K+eWXpxisPF8Terr/wO9Tcr1/+OlwVhhvDnm8JQlnzxo7OJjDdEIdnABl2
+9haXxcg/2xG7wddXiU33m/1ev+DmP3aVb4XKGZ19hpKQXe6t41LBjptA0iE0dBwFneAwfHSVdQx
ryF7VtOnCf0NNd2UfwfTjT/hNuPVJ3j5xYOH/NuycEG27JlrQR0rkt9Rroj4OAJpg8W1ATuZ4IlO
VrkSY471dUovMPxyDO2dMTaQfv/i5nek/n8sgL++0/nlxmxrWS6nT3dtIyawdfP3u0+fNjxcGT56
+NNrYVbf/ej+98+4hZloMLHe7OTDQBu9gl+zzdZavCn5sCzK3z9LfFgdWBdoV4RVMpRAfP7UoG3W
6hFoGmTZKUi6HKqgcGzH6K3gPl0IbjA8w3oCT4eLgdEJp0iq50dUw1jI0FnfFb5+2csk7Jwkfvlu
z//+FFfRZYJey8XvnzUsznT1nw3TxW0WmBzifGCDlOGeUh31G+nd8nqgJPEd/o/f+ymvbaYsIk7s
+lHxHTddxElB/VNGm+yhKIzWroWqx63ZubyzzZrV0pySpBZ+2dpTX87MJG0fJXQHDExXMwJNOFJM
yZxH9UzLqyM5llvh9U0o9K7/0bryQ+s5kcir4M+aybWJ0/Ey7Nxjpy6uvaSxT72Me4LmBT9P0qLt
LqUiWCaNp4pSV+xpqJWhmXe+fKnSurdkjzdWWCWa6Urs0VeLr05Cy4VfZkSkSVZYtRqoZsxt6Uji
XWFyn7RCiqqLXk5PAx7rIuhSukTGs/8Q13JjaUnTnPVlHZvM1mls5oEUnStBSDyzcR1DaEbK/nTr
OrjvOmIc+7keXyWlQS/q2tbMomyZ9fa+8w3Q7pK0yz3Hfb7X/uWf/5k/JMMhUTxdgf76581/vt6Q
PqzWl+vSRzpw/VCgXd96zfzKw1/SHgVmzG9vf2VDe15p3m3tGSTX2sMnWKE6h0M73McwlJGslUfH
Pcq4fI/rKi5L1tH/cUN50FBC5mgb8ZSrjDX9RnmGawAMJK+tdO7zeoobOGDneEd50HN2rD2Mg0hF
ljyUcbjxFVVvb7UnJ63eNS6LjuK4zXrT5U5x5scs/ea5xglzZNUTstFR7Tp0K3uhhrV2xTIpS4VD
aaouFAatmcslb096bmv2NFZ6+7YJQ27ajX6S9YapdvUi5uxMc9qrui7PIjm/DnRDVNxmwlXSL0FW
TfvUWwa8nPmF2pttl1/KvJ2rdneXN86yz+Nvql7loqP5jUudWaOEX4LQzkwvaq9cOTxJfXdWJeF5
qdRf4qhNBSVFIBRH+6G53olj1Je9lE+xKZ2HhlcwYUvhnZvWumPKkVuUppepXyoptPSqLYTmR4+e
6t1Q3nrCkPxQkEo9IqksCTdSjxqmffcVlopKC0Ih6bYvWEsulaad4XaeyKzDyLdkl+ZC7dw0+eJ4
TR4KrXLSEyeSZEe0PgmPCtXvppXccz71KRrDnsgF7U0adsdBkR3FXZoKjynnrece13n62Hi1Izop
SoQd6YEw9GKquu1NQp1bp9C++X5YCp1GvoAaOyJo2Be3qlsRFxEXVZYUwq2VYNo24UmhRXOuO6ko
G+wcLI1aUdn9F6ok7qyTZNuM8cWbzr70PfVKqTp3ESWECK/VG5HT8DjP6soqeMRMmBOuiAiXFiyQ
+LTsnOuupIZVFn4ifIrdyuuolZP61HXD76TLC1EV6hF8wFkR4x+u46WmlDieaIy8LG8No+cBPhpm
cfRP2H8GXfzr/WfNSmzvPoPcevdB7hPiKNhE0Fr+2fNabz9oS4PrBdb++FMRzPrsVgYzH1XvFOmz
DN1JEV1Zbz8yyp6RZGEoIPBQCotN6xe2H761+wzl0wjiyQxt83TsaJu7jx/FTp63QbNAC9VKuF57
x7NMmhKqF6LvDCq0lMhm6WTpIivDyFQjObIUPUlNI/fcx6QOv8k0mBaJd8Lq3BeGV3WilfTHLCuy
syZVpJmWqMyyWWJDX31ZZMwji9ym2qLjSTH1W6paVdNe2UV4IitxPa015olC5V+1QMUp3dS+aUuN
jiM8OSaVNo3CZMqT3uph8oiy13wraMh9HwU3TRzddJJ706uBK/KoukwaNkvK8NHniX+n5UcsD51l
kN/S5gq7sVMvfKMvIzNGDrMrWJmpuUhYrhaznirhN/DmjS+6tkjaY1/x/OYoovhDlGoGTBhXoud6
Fh/nXedYcWcUVqq39waU8B9xdg/V23+tO2syd1t3Brm17rCJPlivsozLE59v11rrznBXJs5KpJSu
nCIoyFp3YC1z9PrRkYj0VHkGU2CtO8hKx4UtCtgvlJU+3c70C7oDE3fr6MbJPVwcwVDLhspGWNhv
j+6IhqGeBcw9ipiWKLchsYUka3l2HtBIwRkRcVefq7Tp45lS5g1f0Bz7rR5fRFUbCJKVl2qX3dRZ
9N1uw1NV/R56dG7k9lTKNbPypSnMyGkvOWZMQxGW0VFJ6TkOx1le2kLx42nRMlFr/Y1tuEch+crq
dl5rpWjbZF7oD2F8F0f9wvC6aRoG806zRZcFc6MNrCIiwu7zad4zi3vplGe+5Xrf/D4SzNdMp38s
+ZdMy8+8CIcVbY7hGVh2VS9qI1oGzkVqO9OcuqZTSzjK3ZkntRe9pDkC2nDuto4ZdZIJ8/nG0LvT
tLiVKtdKkmBGowLKni2c7DpwpKNKLc6zjM2Uwpk67k1X+0cJKWcOLY5i4jUmCRqRcWa13lLS+nnG
z41OPZa13jLkdup3hln7rqk4nmVHqZCrzNLdbq6GhUUi11IrOnMMHdZDZ0/1yj+T3HIuqdI8MVxR
K9GZEXqNKHryp6riDIQ9MG+76o/MIKbE82vFKEQoNd+rrBdBUFtMaWZV0B+zToUr0n4JuHPD7Oio
ofmUld5l2eV/BES2sCrvk5QKiTj4zpFQQ+1b4OfHcmoIVc1Mlf1pu2zqcGdKfNtkVDYT2lmue6on
hqUXZCF72lFQnCfM/1a6sKWIkrtmorgnWEtmI8tTKVa/G1Krzg2fnkp+M5N4LQo7EWn/pdfhqnjf
XW6brvGdycbcCH9ofWzGhm2VfXpUpC43w9A9xgUYy7aurmqeLxrDm6VRbBZFKAyqm356l7Gzkvuw
YFpLbnOhp5EgRfhVKRIrldOpnmlW4BGrSEOTqSedrwqmhsexLN22mmclznc3hCHkwW9Lq0Wu1Ede
7phuzRdEqWZGqZuuHIsoiGbEwMpOS5F7wQ3PEw0TCc950p5KXW2FTmyBjRGqLS1CxiURx+lt5vmX
SZpesLYStdpP66ifK3KzkMh3Ge5llHaWodmKqIMMjlpadXM3yTMRhDpsQll+NCrtwpHL7oo3JLMM
3b1jlVyYasUzqy7tszahizyLRF21pSij8ERikSdKLj+mMj8unBjnkgcbS1Xjr0rXn3Slb/qFEYnQ
00wv4HM7CK3CqBZ6oXwzcqcUiZ5EwuiqRnRxGlhEiQqR9cq130XprMztSy7Ft3FVwmnN1DnNwjmB
TsRNINK0/MZ0+w8vyu7COvNEnZMzyvqpp8Q9rFjlDrT/V88ncy3iiZA4XAM/ME7DzDj2Gsm70dpU
EzY8VLPPkuqoSUO8UsTkU1Kz9irhuLHOlGmvCJ2Ft6omeZdcdaSTro2vXQ2nfW8Q9IToiahd41up
R40065u+um7bqoyO/dBQCqG0VJJnelLLxZS11Lh0qvyis+Pmpgnw6/8EY3Lg3P/6QHzl0ccU0hNX
/0IEGXBJcSY+mZJPyZbrAxFNMnC3BXrg4WaqZ45ofSDKMEHhr6KJDjQXHBJO2PWBiNYbaKqFERnB
YTrQR79wIG4dh5zJDG2VGbiv4dAGF/X2OKz6QgkYxyHB7TOpOyWSZjHjXNHY/M2XecdnHo7VDb4J
vwPuCvdzUVjJMAE2f4c1Zd97CX6nYt9bnYgw06dGGYnes60kyKc//zVF3eK3nn4PQTMQAni7gdN7
+15OCN+vVtN6EfiKPHM8avY8F0ULbsn5Xvn6zIs00UaKSXTJbBXlm5rKyzporv0iPw2IDYc2nvZB
tMjquU8vgxD/edrSEzu+77zErMreTJIZdZtjoziJDf26reQT175TtSsvSM+D8DxPZqUdCKlzRZgv
FMM9rVJ66dD4NmpxvMFVlf0/qHLbc2xBnb7Qy/5M6/wjnubHTZ3cZXXLjsvKlkUYx8LR43ns1MKA
4gctmflBZXmxZzGHm0qkWl7kCsKDU1L408Aur70quyi11lJ5MCN+fid5po+NTGovA9WxIkOdOXl7
EWnSZZoVP6jrTCUpmGq+dt6qvpBKeBI8yISaPXrxNc/li7o7VWy2CBzFBG+mWXpuzFnG73pDXap+
Hc7Q19n0k1lezFPVhutbkcgsquKEaOm0zfQjEkUzLeBmzJp5KPOpTi9If0FD35I6Z2q4F05bzyLX
WOZybjGtUEzHtpMj1ZfYLHMCe+qpUXOdJ34XC0Wrmj96r7ZnfuJ5p02Q9fcBMmau0sAITOhiYCpx
3B3/A/YwEFVvdGeg/TYIuc0btF+o7CepV5MePutQQ7DKKR0c2/UOhqwTgtiXjB4hYKef7tJd72Aq
cszRr3uoJ8UdPk/9+tc7mDK4wxxJC9jEMCzi2r+wgw3vM9paZIylYERcyI4bAkZbSyknrCIk1hdc
C1hzo7e6Jz9IVL2IvOxYDuI7Linqwm20715vwL5Qsx+BUTZma9MZTb3bxGP+rLCj7IS08WVT0tws
PNfLT6NY9wXF/smupJhEnXBl/YhloMuE3+ReNmW+Y9o4kNWZVxn0qNHV8MSp8yye8cSTajP2azaz
eZ23Vh9qaj3t2/a87UMSL3ItbzCKdBm1hiFa3oo0S1VLoWRaMFDJkdJGwo05vGXqTvs4882e5cKH
jpsyS8H4+H5uVlV63LU0FaFjfM0SXggpZmdKHsCV1yzJ8QyRxPAP9Cz9rvTNdZw1VDSNVFiRNDjs
fX3M1AovqegCdv2jrUX4FHGYijbUbprU+KL53oJVUN288hdurpN5GUenMOw84UuRiNWCmYQ0Fk31
H24dpDc96T3VKu3EJFHVmcxVpg64et/KlMA4McImtqibe8YVJ05Bb/4BGopIz8809Gx5772pEXhR
0SexVxVFpy14HTjF11061iqKhH8DV2jhgrSXIs61iiKXENkFMicarIxBR1+NjKEbBNrs4xHSR3HX
Dv8VFaVDi/ZNHUWHEYRKESzF/+Ey9ZHXjfIkPY9zQ1p4Oa0KXaTw9v2rPlQjAVK0z0/TjP9ZVuo8
76RZ4xKLZs5Mq4JjvUh60emFI2CUfvGD9qQp7UXiuqahlwuSw4XkaZEIdEuYwjc6532xIIH/BfHg
kxTHd+PLR3JRVaJpgzNfKS6kIpvpQXffufZZHAensdxbvsesMEh0kXD4lTm8OD89rxEn8hTdE0Hh
nZJS5wubdmd90s8dV/9iKyWIs7A6izg/IUF+TEP5aFDcumvAlPUXeaSedlFrZq42C6tuZjv1g9TC
MXfcWROVcfIdlnd5TZ22TEWqGn4wT/uYUzNubbgEqlxJ38BuFaZh5JbTFmbfg2rOZKuwbbPzwCH7
4Ulin5Z+IYyEWdCuY007j7pUMOW4Zd8QeKCOK1zbEy2NRJcrcL753I3oDBvzSUD9Y0/pRQlWDsAt
oqKxokabqvgpzwiETqQjWmai8XyRqI5g3m0WXqdKP3XV0gyL207/I00vW/fCVxY5uWizY+7zmac6
pmZfxJo3bXlpqUQTnV985dIFCbLLmNrgrh8wkJPAuNAfWHmdBH90PTcb557Bv9L9+zhCbCSXr7po
TnxueiS2Ov/OB0OfwjP0tEb0hmumzBWxnJiZDlqz9kSk9oKTsx5GDniGc5/XVt81gteNibV15oau
xWwqiMws1jknvLsDkWuiVbGIpcu6uo/SRNSeO82U6nvnn5VGa3n0IpeOq94zPfVL1n7pyhp2GPum
9rLp0Ex4inIuZ8wspXLewBXN1ezarYKTJLw0mnhWle3MVjuzrIno/S+pfk2TL4xclXoOSrY3Nf3U
6X1LzzKrhNsOT9TzS6umpenr0aJEwEWRb5paPY2kalY5xgKervDTwmR+OGWFfuLkurBVJliviZzR
hVTcsMA9UZpLtfWt2nZMWpffa42bEcGO3ypCanCIufKxqmM9BXRqh/a0JcqU6Fz4djm1YUVSWUf4
4StX2mscC/j84DI4N8vgJjZS04n1Hhh8b/tvXUFEkV+2cNLlRD7iTj5to3Su0w5rk4HlrYTEkmlh
wFG6MILsyq9BhuATkhlJXJNkudnFsG77IzW+zjNDZPZjiwXSpXyKQJCVxdI0q2VFUFcWeXiZOzlo
jmMnOw2qhZ8eS/Z5WN2kDRjoU5pdFEYusuIqT484lq/kX2msBNd1x+2BTIrBKxwpxYOBiFDTLZsm
MCXjqusRJ2axJ7gXncOevCCVPu2CRDQZGssFt7aezGLwPG02Q9BRRHyZtA0iNHUvah3mrlKZRqHN
o9Q+cZKvxLnpg29Eu5V91ZTCQARJbdqRY6Jc45LmX30sihbaYtjsyuiUqULLmeJhf+thaRtVZUbx
dRa0xyRlN01Tz1zP/eETrO80Sa+S0DtW/VSoTn2ZSsaZEj7o0PWGPMZJaLZNepcXkhnW+JPNLZ+f
SXEmT4s41edyhbnUXnDXt8U09vi8lqkoW7AR5CRoKotql6AFMFPvPI2CIx7KX2qjmUV9fasi+AkX
hn9p5XqhGwiDZ7H6B0y61CoNBhovrO9Drv7wev1eIqrlhrHlRvxWyZpMUBBsjlZMKQi3AKSGCwIO
p8YVBSmHAqVZAKKODjt4VNNeVAwMHw+6u8bOe2HU6SkJ9TPHK+dyFJ5FQSGJpijnKkhCMHanGe+O
E0kCo0mxp3tzpwbhGTWgWqXTmAaFsAmf8zJZtDmUGxRHCs7S5uB5G+dYtrXjJCitGPSmHLO5DcYT
AQXQJaQ5d2tDMw0QpHXtgHgL5lJC/1RqJRNOHPyQVPoVoBxXSjFNSHPcg531WkkkYGuZ004jsLd+
kd7gyoPTVsab6PAcSdCfNpk7V93s3OXxUVho5wnIFzd3LAN2YcXZNEYw0kX2QevC/sxPQFjNHNhw
zV1EjQXVjrsK0UewppWylDhY4aQSWnvGtE7UETytwl6EnWa2YTlr+GNDctOTOqjNnessUuqKTvmz
y8G9/+CF48kzHkt5uPK6nzN1Lt9mmbykIqySTl7++T+YsDBQB3/N8awucn0n5AGptfGFRC9YN1ix
r7dRro0v9DvG/RZwkBhiGDraKbyGPJQJ2Al0U+KGsm6+8eofoXM22JhX1+kX/CO2TYUgnwi232AC
Im+BwMp7S4UkdYdAHtXaBU5TO7J8NSSnUlDOpNYLj6NIxiEvgYToZ6v/bcsg6Wa51vCjLCha8MRR
e+QpqWcLmtrNPXFcbENl8M0GP/stUSWQ94mXuUKyHXorSzVJBGivoheO68izsL2I+bwMAitCULBJ
b0E3ssSSDCP+QRqXit516I/QKC7L3OjBeebpIm+CSEgZ8+lUctvkxHCSxOQNi8EL6I5QlfjCd5Np
WcaZSA3JkhttRrXExI3UwndUTSh1F4omDmHeSJi3k3FHxH1YiCiRF0Ri9XWhqJ2QJDcx/wkeCP1p
yttN9fiI7WtbCQaxtRIoEx1XdqDD86rP85CX86oE6B6KFsFY/rjSVR1S4dYeCGLmiMXhZgg+JKLh
bqdXDwQ0J679QSBeJUOlKhIof0EJth0QDu9oYFORAoR75vigJHev+W6eU+i27rfFIqmbDg61jJQS
SXckU66bfOHGaWm2vUPMxMvPOq8rp3LuI/Bdw2hKFZbfsNhA/I6o+SXi6qQ2uyix77MoqvJpJbGG
XfBa8XKQXJmaicyRItPTO10UNXJ5AlJd+5WnH3V9H/9f7r5sSVIc2/aLZCZmuI+AO+74FFNGZuQL
lpWZhQAhhEAI9PV3uWd1V3V19zl2X++LDAiCIEDD3mvY9FmlraY71k6UXRse+rtopgYMuTmNa3Jp
/DhdWg3ixb2ycdgHs52jrMbMH5UDENTx5Mx9V1+MjTcKFZybuCmbO889rMM6/piAX+y0dnZbvfqp
1G59G2r/OovIe5NLVMmMVdFEjo0NbbQXy2qfoiXYkDyta/8SVncNEsR5ct8M7gaKzu8p+UliV5si
0sPGmzymfZeHi0qUQoCDFOe2eK4db7Wr1v6mK8NNRhtLpqx3dZzHGwgrPvxYB2ZAs7lP1pdB0fSx
wRxAdU6qbildEgMvcOfm0GBNzW3j1Ts8pS0NQa/tt0g+bTUgEtW3iLh1j5B0oRZLNg9meXJb/RVC
IQTazpZv1TCp//+4i7+OTawaIYbYf1/T/hNv8ccv/XU0Y8H69THWXxUi/jGaE3yKlQJUR5L/D23e
P0ZzgG/44dOc97UQOovw/tGHfyxp9MH9/3N2+H8bzc6/KWBQsRSfAQVkgU8GQqrzN3TfWUIkBrQe
jhut+W2hfH6pXMinNEuN7iEzcSqbQQmT6br6PQi7+mC5iX9pPL6v/+e/yQD/DmrgLpAqA/yE/Qo6
wL/NKctEiR1jRxwFT8a9DKpXMO0Xu2zONbBev996dVHIvhbmpmHtkF0dzL9vq2QFCyxANxcj6C/v
8Y8A7K+yXvffaBbIGzG9oUI3YBbojP72YBRi8EjGVBzdTS7gTsmcU20dUMfRj36Gdpav+gBl21x4
Xv0bSsKCygjCEOogNxUBeamAOO60MLrwgqDCBSCOixLbZQLfakceQ0whvdHJomGud7GsgnwAEU3M
dDCuU5WkXj/9z//Rf9BrQIgFdBkVamBthN7pXyfukdBpxZAWR5pYevKi1dnFCDx2iEcyTyb+wa1U
U0zdClml9Iuu1+nkZeEwy3O8irdmiNybcOPPFXQp/xvLBJzuX1EtWO7Q0YFVefcyKvf+/tdFZZ7m
Vpk4AhNem5fKhLnxKD8ONNyKmiZhOiWILzZv/AgSPZcckVTqmvHIQ7ZmXtXZW09AaW//6339O9qG
kBKLJm7srnj9N4EYJat0J4W0oTuOmPozj2qWBWRTWMzEeQ7mdGNzsrOOaAu3Nu+yN0M+CMArNrDO
pV/Y/9Ix/0MQiiAX+h4QCXiX+NDTvz6qbXKorat1QRCK7C9oK3IKVb+jbkzukg71yqtL53r182h4
+yaccLcFK8usHzb7XkGUSSu5XoU/ROmwEJ0vK/fLzauPYrD0M/SuQHoqdbEeYj4eEyxinf8Wbqtz
Dhda+lCVCKdVF2e9tRDvHVcyBKmVrs2Ru+22ePV2S7X9NmixZDFJ1v00DGd/gkJDyekYeMMHm2c3
XScPoh6k8B6Zrp5RZD8MarsqgWVu+71pR3dHWajzNZILUDWxprNe110I3R0oeWsQk5ol39z47X8e
JQiW/gORi7ou+Ha2j45MUeHrXx+w6JO4bvtZH1yDxNDth6tXV6dRJAkWSE8d27Fu026Ml6e1Agkh
fHuynRBPLRNPRK8sDWfS5cIh9SlZ1E/VRxvgRjygTf8wbMD/vo3VqatsBZoz+i7HtimaZkvwfF2E
5T4E9BGRH9UMMwCLk4yv7lQMlRuVxgV/GrtvycaWI5sieiUKzWOrS+q6nEP9hJx7zDy2hbuJOOz2
aDgDEw0I5mgG6P91OJyiSbzgNeorn9f1MM2B87b4Yntm1W1NI/0k5t4paGedNzvprJsUuyWtBIi5
UbJD57H5VOehC8AkmPu2kDRQmePIOgsGwMIMJoujFO3R920HQE52F+h+Nu2KfF2d+uJyRvfWan5E
RfychrrdY3A3GXVVd2Db5J9DU+ftuXOG+RzGuPt55M3Fae6hUF0/9+3njUz6gKUNOl7HbiehFucK
+AlJ1HaF2egphkw8X6SKc8cVydmwUR39YIhKTtcodQbpHAfVtflM+yU1/jacnPgeJrFmOusmydrZ
biVh/nqeuNzzXnuHbqq+iWX5FMshLh/vKOSAGEbmOXkERGXvefQjYIkDZI3zdDVBcG7nAaEsudZy
FruI8OiMVfWYwJ/xHM3xqZ9778ycrnmuyNI80xbIzUDHq6eGsSBkdF41jBeYmWORhau/hwWlPgcS
/+MYi+1qCHqL62/QUPPt7AI29iGMH5+TsLlryRQttJy/NnMtztPqAP1N9JRpQONJF6zlFsUQmW1Y
5VtS97t48V38Ed6e/XszbdQ7VIZdOyjr94kzs4wNDqbZeH0B/iZKEjjNbaWs3reLD3mNpk0qQsWP
C/Ps0yAa+lSFkJE3bXMcN/0N8Ob2pHsQ58vcvyddd7J69g7WWb0Xn47k1hgf8Qb2PJ++CbviITtD
ctsAOYZySsoAACfQ2+j2aIJaNUfo21j62LWJiH/9oIMdCFCxiXePY6xtTIQZai16d7Dnx8nIo0D4
x8LfJX0T7/sIJhpZT/Wzuje8t/ERgwQq2vvuNmIyVR5bL74Ki8chnwpWZ8YpJ69HjA4JVeG6Xf3a
CRYVdQc4HBMMeXk0tA1Kxjd7pfczWEz1gcf3DEheoskLnx7N7OKBbv72/bHXq9he8e/lKwLHcpsA
RQJQ56+PZl2qj9hGYg/zTJ1OwMahu2wB7kbIVxTv+9Kuo3wCPzjDGJDMr7WAOH6a7ZlIUbbaS96d
hkZpbybzChNS7gz1uxR9dGBBtEFV0kKvFU56N2vZpjSZyFVPnU61dQcwvaP8iMcla8IfpumaT/OG
TkyXCdaB4N0JpiSD1Cs6Oj5rIPz3o3x01+980MkTIPY7vhn33vK0pH6lt3cdzic/1EXEmDqEMDoI
CDMO2+yotEqCvNUJP/GqPa4YFzsy+WmgDT8GPBh3yM6CXdMHZ62qJG0ipYrO52BII2uyLVZDmoxm
K3jf2X1tYJ9a2s45Utn87mJq2yfS+Ji5kFVxg3lCuXGYOYUdCM8YWJJerdUz4/3X2dNs72PyPfSt
SIXSMdDGmSHXgnSSLn1BZetnZHM/tTPwQ0xd41PIxHNDzVu1knBnIMHM1oBVZeIMIuc8Ybsqri+c
NfrX0+S+JUcrVHovV3GUnW/AXnwOtJ6f6Bzm7SiBs9/nJ8tj721DX1bTl5gS+YyV6tp71pySJhGZ
E6+vUWiaQgenFSBAYTmOInQPd3DZyNKY9asPk8feb6ardk2daYNJAiVSct8mSTZJ02d+aw8sjseD
4zE4SRLxUXP7Gta1f0bin+yE8IaiE1NKV5PsaNKQchwz5kwqS5jTn/D+nmI4Tk5zHT1F0q5pR6to
N24dyWIWHQI+qJSADNEIhQtRQY/jx1WIQMPb9raPR4hda8j4GMxyiji/USIU4lW9k23bZ0bo4dQu
XouzZnYG33KaWWzOPrSkkANeHb2cxNCSz9YetqT3c+Oy7RA3vDt4jbxaHYs9EjJeRKNo9j5hpTXb
nnXL52bYEK6s1Rv1uqzuaPDa1Vvua/Al6I7kvdZ1nANAKxK9RPkW1PYpHp9V0DplNTX1PpKrxJ8H
c0bnGAvrYk/xqroj26BQWuEXutE+DsuE20vTttDjMHPsxj4oZdwjAq+xsm5ySM7sHgf0ZL/OgSrD
2g9KOy1RRmvRDt9pPHRA6GR78LS8jNwdrjT5yYy3lFXlfbkXqzt2gfoJbSbJRhSkPZI5uTnai8pg
g9xZhD2Et7w14L+89SWE6vEEnhTLcQzkEraBqKDzqp6UriD+FKH/bZhi+dFE7B16rqD0JhVnBkKP
XPOeZCG+ZHb0da1KXZVQYYCwmniQxg34ITqG13HZRbIBXDgNAAin/iC68Mlp+6EgSS6lHI5jIjfo
Soc4j9q2TeOoUsfHzZO5np6lTi5DLUlJx6ZJgazAiaEbekn6rrB17+xZ8rYso8I0sDRHb4ZbCtEy
OwRN+zGyjVxmcBd34nUjar75LZvSyW/608rWOE9aXe0HxKijXrxD4o03rhZ1WKf9NBF5HBYI3pb1
pwrEcDEDIBZbqd+lBbFhaizgbSCz3o5Hpx3JPq4HdeBwKZVY1MTOx8vLIAttkKoCVmVdFOXThKlQ
V+tnd5Fexjb8Cx3E5XlHBgJhFnrT/RpzVUGoLJyxQA86ehpEWWJbD/ltPe+8Cto10wW7FRAWSN4k
2RseQloz7qpKkjNfZp5bFXS5nqIdugm0I3CWteFP7jf2ic07t4miozsncaFaP+X+Bu4FuBZ8L3Fb
NMAqoKZvkWot/E2bXBMIC2upxpMxeTQw701pqGRBHfarHj5X1kC62yRvrq4UFOFVDmX7AOINrlHM
G2oPV2L7SW/0dxXUUOBuUfuidI+bA4y1LMRm1oH41yEz0GayQMIzL/LEG/wdHmDozhqic0gDruEU
ITb1+vYABBt42X1Xw1x2xsqCR7zEJ5hByXUJuvUV8hrwY8luGU14iQUzJxkGC0SBYXVBmOrmkdv1
XxxWPRHTLj+9aDoCe7jESq4Zvr3XZaoX4Qn0Q3BKIHXY0cUtV6RxjyONMeEJwqQN0mWv27W8kdBT
38+FdBy/peVJLfAM+TA+ZFw05qxguss17WQm+tmcwmir04YhTfKVi11S/Ugcl++NkXTfBP1XhYTs
tNRNfX5sPZqILSw3NNJZUA8ExCz1ySlp+3R0F798nDI1XbmOMylWm/wezW6TL3S7kqD1ypCE7q9G
cLy9cRmrvFmiO8HP020SaZsHdOC32DYfdGy3PaFXByndsz8+QbgUPpEAq89QyRfK3eAwAsFJybLJ
l8cxHawqq9USF5P0CEJp4uzsxhSUCCyL53l8euxVwKvLMF5aeKrww/oQoMLAHt1Y5GPYN7swDuQO
XcZ77gBhP28dZKEdV03G7KYBVc7tcfQ2lq2hs16pmc+a1uNrjb+BZeMFsuC6HLaxP/g+bkcpZzzH
SffJqUx0dub4GPsmyn0q6z2tmfMydw6FtNvJ/Ak3WMGwuB8MRQbm1jtAUyZ19X34xGLnSog53Ho4
x5h/M3z8Z0gDQm7OlNByA+5dGmhY+vSxH0mfppEv4cEYQrgPB3siWxxDnsC3bAKIVvqkfgEprgoL
z+tJstWUCwI7mL9s+WgGHuv+L/tsg+A1rsEuu3jOWDK38GfjTNsudA5hNDIJM9kzl3opIwyiE+Ly
Bfw35Cy9THL8RnuKWK2KdRqvbmXrvdsEXwi1GA4RFTnihuMqwhY0dsx3uoYUTfMv8B/8VilanwiU
tjRpQ1ytOS8DbfBi62dq2mtim6tSSEdm9w0R3gHUPWyiuNXNgSSB9w6mSI+fZ6wCcWBI2m7r15Gz
Lhvd9jMBX+5Y6mVt27yFAqmX8o7gdPdwfvuwfg8NhmDyPbD+t8hGBxMvn4hgOlvsR383voSi6bP6
jUlocZa5HQqxEmSAcY1eOm2ZM5lD68/PCE4+s/sKw31TbMN+ou6Yy/HgOu2x5kdXsadOhFUxwzxL
XUiiHAE/fWUGgbmiPhN/O5poyqdxKelEvw36BXF+tavGDWreFVGNoyLn2HqVm8F1dFh8vyv4QpwD
DzGmRqc5NXRQGY31T59Eeh8G3be1sxAqR/Fndwjno4AwsEKEHtccbpdeZ9vC8xaYUhndp8tH0wd5
qFh4cNrk5wQaAKjsVIxeeHTime5QEOE5bNYknVWXuYMjoViUMXQ4dG+WuE87j5Bctu6hDckL8di0
H8Yl2q0D/21NNIL4O7zTx9nYxe/UTciuCiHRGqc1ycPNJmmgYNIdmk6lWDqzZkE6NPTO7xUetTSV
yC3Buk0cBAJzN37rPrxW9k+S9mNWj2u/vyPIQtr5ByaOG6YhlkrPTW4xqaETMtF48PrhdwO3RFa1
gbt31iR4r0PvmozBcWjmBAho6JSCMx/5FfM+oWjAF6XBszYSKbCfVD0MPqY9u+N0mkYZPXfRPfoS
6msjBvkZr+RCePUOu3CTNmr8FmrIzHg42mIyQZOFC6+yhnU0RaWwFyTt3QkGgzWNuQfALPLYlXBY
iRtXXeeOR/tpJu8Lph9UPYpP7bbEOymxfMWVVLnrQCNQqYodZk6SwtKXxF61bGBDi6R8bhoghmpN
e43CDvgKaISkPHSLxdlQXqHqzwuXcLnrT9SZ6ZkaCELQhSfkQiMeoqtO/jirk4T3OQ+4GjOH0OWY
BPNXKFlhXY6ncnBXtse8h/kroDePO9ETA0AtSPgUt8fF3+g3Sc2Y2TryT3CsbIeWiq8jYqmiW+Jn
asOLrdwm6wInKGKHOSlfkmDfmWXe8TcDUPlAmnbJgVKPt2FsXiO/y4mt4jPe2pK1sP+dKogpd3EH
SLkd+jzSNjz5HUb/MVo7SH4WKNge60ZN3E/JFnhHBArnoatNDmac7bnfPsehqT4NrdijxMM72HeT
i9o1Kd30CKBaDZltWpE7pnt2SIJ5a62HErK7wJEWsjLD78qNKtPo06lXj7dlmK4oPAGarsXPuw0x
bUOrCmnReDDT6GaVqOIU2ISZO9ikBmvyWq5e6egB6ybMRNC42E9xEMvyDl3b7LE5OQ0cRNNdlj/L
r7HmVbrSt0Eke9IZiAPNFDslHFxuySRyShn5OR9/iy3/rQVAUVrEgBBQuUFcPvaFu6Qr1EnHsJFD
Kd11KNW9eew+Gt+xDez7/+3HlQz/eraJkmmPggqvsSsKR5psXMIP2A90NvncDXch8ff9JroDbJfJ
Qd1PADJV2gH67DGAyiVRPJ9ZNJaPZmk3Z7/9YMjB4YNeEaydK66bIycwhIU3LcHW6GZ5FhUqgSRt
DN2QxzMu+29gM0ELexCo9lqT0rq3qU8gkLIk3kWdIjAeMLOv69a+VGMv0qiy/d4x9XNUKCjIX5to
+aRQmLNYpkaUNAj6cq0h71YKZjvH5l4hExO9ahCZUDjFn+naD29JtQ1vNpKpqCFvXKAvG8KuNF4M
V+bWjHkQQa/dDSgekXAHj4aXFWX0UM8EWq9JA8nYxNH6FQGiPfcuPB6kL8G0pgBX/Ve4TYWUXZkM
9gdedoQpmwRH/17GIHahN2zk9sU1c3I1zHoFT0KJRDFrIZXPA9QuRwaIcgTLEAPW5UBWNK+HW9BO
l3gYxGnUokjQk3NCRYKzoLXwVuZkkFu5se2+hH2vYJkB2FA1k8gn8GXnjour5wzkXSax2UeIEY58
rpfnhED+Afph/r52rIjsXCx29l+jiA0FhoA4VIyJ90FUJyFa8k1XQO/82Fmua8/4FUs0EqVkgWu2
Yd9qCYxHN9kQrf7HUrPnsGqinz0Y6GWG+BJzzI1XKLEg6nZMFd0Ooz+Fv/XCi5F6BXivFEA61+wl
WUHoLBogLxLqCAbJqTu6xHh51Pv2oKvEFlZg6tg87mFtmSdAczYfpGkLOq4FII6pnMSEChNMh9d6
rDnwwMHJSajJOVKkzrcp8XMk+79743RAQhkew9Fr0zoStw6iszeAbWUNQAExSrKdAmRwG9STr3AT
6919D9Z/J9P9HF1ncLywNFlygMZ63vmbeGPIEe6+n6CsVQ8HULwMhU9nKHS3NteIzJ/X+rK1QXRp
FXSIlITfVTxtx+CrWOf5qhuYBKFtawLqnqQn8WASBz6HdiV7BTXBxaj+EreiOTs84aAH1xPYyeGI
OfOyOK1+dvvwW+cjJPZ5n8Mwuz61FCpFl2GRctY4HUP9oicsxlMN1eka2x/T2C8Hv/LhQQK4Cnsw
E3vYeeqDUmzfKgiaUV9kunhxZ/LWaGQJlkIavqmD1tsHYzNCdKOc6wOWggavAG0Uvjj02+j5ci+G
AUvYHH8JZSdzJplX8sYGQDHkXsMYeqhWBdaztu/NNoqDu5lXvK3tGIoEOVC32L2AQTmNUP0lTSLt
Fl1N7d5BB8MUwbOwTSCrBTo8DTifeepzMkc8W0AjjRvVp4XPZ8CcwXl1PiLd30QwqWdmhQYCXc8X
Av1z72NJU2Zai2D72BJzTURCz3U37wI83nJrxBduY3NawvDUurBric18rgUZnvRYnSOUm0k9E8Ij
soKy6bbwlkhOsg6aqM7W080C2q4jMDa+0c3eDiM7zY1+sWEHJD34MXrrTgRumxuUcsq91t92kyfu
mfoMZJLEiI/7nTZQVoZhUOermb9TyGlOFm6SfFrW4bAcUOmqKfph1Rc2Lm7GayBpxF7MGAcFypl4
OZWS7R7IAZzWYV7N0I4lNSwxkRHHpVs0pDOjc9g6PA4f5nloRaIP9Qlqmj6o5tvmLqrclu61Xt3m
2m7SPXWzk4ejT3frlgRph/oxl4pkMB+5JYoBhAfiN3u2IfFkAPSM1rSwE9J/QMXyM2Z7ROG03Vuv
FV9ne9yaptSe31xDAq4ZQdIUplRV9NbUiIQiME9PbMJ06KmZnFsIxBkcdU8mABiwKnuJ/co56El3
ewdJyK4GK5GFFs8PgW14YkOsT3pIPpk1GQvUrqgyRwmorSEyxsSDX5JzkLNKJwsYldY9rVX7c/E4
/NW8JaXQLygpo78sG/0C3zFPI2FFwRy8Yp/7TiGVZcdasy1j4Oe3HtSY04ZeMUSLvJvQl2sIV7iU
CPza2T/bWkbHZB1gQ2zZOZhgdN+Em+y4rDwonKYanZB0zzEukTfxalMX5veCskLbOlvW6NAg/z9N
MxvTINnC04CYsZoBHHWLOxfIcMdLQKguVwbUNBicS8PCd9r7+oC56h1UBQF4jlpd+/UeWjgKhC+U
6cCXXPQ+F+b1LNlgWFpn0+ywOpAZpEkH4KRyCkiZkJw2ri2l3y2F38CeiHDj7N0bOAXzTdX6VBlE
hJLGY6pBS5VNCLJZNs6b6flcVC1pcjKegKT2p9oTTjYZ8jsKJI3gJyr55vnxciMdZL3xBw224G1C
iYc3C9B/Nt1HQ1GVKeKOOgdwWkTGoUgR26rEE0GlA+SJ8yYDFEqw4PPiucsrAGennvv9idU8zoSq
/Wx0RnFaiYsEsV8vpEXIx1BGMudBqGHdrJufYTvyvWaBX4aUx8dkfu/rAcyBgyIEYdRNfRpiYQfc
6mIThVJsCfep3FWALNJwwoSBG1xLMYEVSJPJ2a9LDdAvajc/c0m9HFvgQsqMlTpIPY353cyWDtBS
wO6B9cW6Ve1iRZQQRaMWzb7lIOIXMX9yUejhIEzVbmC0QTFx4RlItWHMwJTcTdFNjWq6zffmMe1w
jGDoULpDtN5ACiBWH+dYXKM7Te2vznQJ1ptbB+wQow5d2gqIerbN6W7svhU15Gc3IOkWswkPhjvg
RpMlXxTHsUpcwmGZzn7Lixhh7EmFa7CTtuNH1vbIFBgDyxohA028T0JxLJP+vRiDX7VYuevwYua1
PZieXrp1hpdX9KfEdOw4Ur4cMO/ZnYdvoQKM7aeCD/Ybg20NGXKfvGqnuYhZ0Y/KsxC9G/iFqXWe
9ITEH7pACQ1Kt8JJOIrCVwMpJeVfjeNCvW6SkxQPMasfvScC5bB6WUbUq9/U7Jwas26nOtAQ07eR
TiHy+b7BDlFA2WYgh3VPDLzRx0rr3IYzjB8ISa+OrKuLv7Y1wuFlBzevKheEek40OL91ZtzbBsaj
EUGoiIH+9ZoocJsukJ0C2j34GsYpeWsFqk6wOTOIXc8rB56w9G7pOGq8jXS4AaLfdZ0rUX2C/gxq
/T0YxHCokml7k4CnAS28NdJrDjB6w8987w+PnlFRWfgIOXZy5kPu9n115HWIcV436PFT98lXI2w4
gDOKSfjqWSAz3ZhbpdTb5mwEVAYe6uvCZidzsG7ApSjUuW6dNxDgNOcCfM6C3G0PZAtpH+jOTDfT
y9L1/nEcgFS0q4X3QQ3ru0iCn2SyOMQ5LRBnup+sRtQqrItCFPdJ2BvAKjUxYrpgnb8byFIuvZpo
sS3jkG8CzKZqUYlEE9Rls1P0zoZhfhP4xN6Fee47DC4h+P9XmFCbt0Q5QKhF4xSsTSATSKgqfSMl
BSyAzce+B1nTry27Jap87LLNh8yqgW+zD2YsCU2bHD2oa23WaT6Wj0YI8xkWT56vkGD4SSNLHUkw
95TTf2x2oLWPZrsAbB7KRxPcU7HknnY9tqhusHoMMwBwDPk2bWNPlKiGBecMiFDY1n9tiyZs0lp5
sPO4hB+rpupLYZw/miRuUHosvCtSR3qcPP2jm/tx19oNFzCbFeVMUGzpseV0Q4g5HEXXooDxdAFo
Vv7aXO+bTe3iRiPMRmwK+hy8siwdLFqlvTeP3T+bIGLNbuzA1TZBN5SPCzwu+OtS/zymUFbNRvVw
6JGA2Yyj+B0KXZj3x2nd49jjAh0dcEuPW/jbBTsJcRaKgL2PwEjLAZp4m5GWjeWv/fvBmhELrFlB
O7N4UxbDrJ9NC5J8cHdD+dj6c7diBIFqPSNWwhl/Hn88/r8d+3P3z/M80DwoQvTPK/M64MAOhEZo
jxfI/nyLj31CJN5EM9UlOj8Fcdn4ZeUrv+SGhV42Bz0EGUlXGBMngA5fHycQ/7fEneRxjVY5nRKn
/+O6kRXoHY8/UQ2LADOMnzy2HIbCerSdv/956HEcBsc/zphQeq9A6bDjn5d7nPHrmsMK4M+X0M/1
LiZhIHhz2U7hH1uP3ccPdIMMnHfazxr5moD8PM6SAcFdQr5LCIYVH/upvNdjcWsUC3y8Zvbobn++
Vt7tl/ugeoykFVUSykez3Lf8cOvAksAESGqzlqMUa+kCngeoh90/m8exnllkhgSoeTdX8EP8X/LO
bLduJNu2X0SDDAaD5OPl7tX3svxCqDP7vufX30Fl6diyKn1h3LdjoJBApXPbkhzNirXmHDPNis3b
NxLEbJK3f0x2DSIpqUfkIk5+68Y9Uif0AqnFABmdC+AydE3hiD2o3toKIsQULa5Sfdo4mb3D8Iti
y7nRFogj4+Yd4LeRK1pts6p6yaLwFsbBlZnQgh3GzcQo36N1rnlzYCA7mHYUaOLYsXjiGwnQBl54
mMH72zTCGS8gYIgpeXEgVyFFam5VwR+YtctkkT2t5cU9wu1DnzcYUv0w2DUmABuWGzQqhHpBhfrI
Gu9EZZ23Ig5OAviS4bw0myP/xE9UeGTzBXr4L6fmiV4cs3IGo/ibDknp8zfDb4gmw2uadtq0Pt3/
qZJ0N9tNmAKsK6m0D74yT30JENLsTsdlNgy5xmtUfA4N4FhOjb+iW9e3FTPSblpbTXcv0/qCjtmu
828NPTDW4eQ8l9Z9qzK1Klr30ATJM6f1miEg308Q7WIcAEgVpud5ZnovM/66Gcw6k+t4QWndisF+
1PSd3mTxarTbZ6dlzjK5toYDhXmB3yQzzCwmOKHgscA1HoH8Cq0uX0VdAkvK1zcdPaDTwI++VVGV
8vRIDc8Q46FAbBEzuekz3pa+fxE5zBODiVIehyyGZhtP69pMZbdimkNDxnHEdqCBKlttXPQoM083
o0Xq4FynKXYXk59cw0vsyBf9QQtw9DNXCLdlmDI/d42HQu2EyzPLzCjxy9rfNr1/GbVneTGZmwJ+
r3RxlznUNevWXKGt36aNA10sDxgEKoaDprHzEdt4Y1V1TKzoSgoRnbq1eT21wl35qsUJOSdXtKhO
+d4br5zg9iKmird2xE+vBrwQW7PwSpXfsTu/Gy1cK/qkccOAmwL/IAMWlwGowZ8lMwwz3M09iAXV
6U88IBq2rDDqNWs7XlMfgrOiwYW/ti3vp9bM6UlHT1GJvRVN9BqFpL+ZLbviGzauJtt6AbK6toaj
MtEA+7b8jLtaFxtfAHUw8szf1aPcS0ReKx3lzlbXqmTbhu14K9JObEdNmzZUyWKXh7m+rqsCCGEw
uisZtvJmxIWZDXp+jCsZNQCUpps5N5pLpurbeXk2vP2rIHEhHw/GlZ5PGreQ5W6aan4Q+HdPMxwe
BztOslUsaRfMgbAPgTXaNxDYKiboPi6qOkLQafk3I+rig8sj0SuqnA1qRjbNA8tA7gOT0ec7aGSZ
X0qVz9dhWK6LOi5Q+vhUPDrLxkXjh64FvRKsC0VnoulvxnGKz/oyvuWi6G/e/tGOR+PY6NdxcRL5
/E5xZb5UjunyxvKHGxsk3jrWA67C+TWNou5IREN0EZma4w2gwUpfcFal7t62IVD5jRZdBaF9FErz
pGAw6/RWf1xBsziWbadhqr0yW9O+Go1oO6Vzf6F34rrK6+dQz1x+aaJXPZn5uZJtzUPdGA6OkZic
GjVim8IY10ZWl5vMrXeFbMwzg5ddX+TtMcLvR+qdZBvTRqTvN0aUi3I4seO7rIwdqv+h3vjNyCoY
bhB6tJ7oh8ED90vpVFIWpvppRdLSqSUmeZoL5Iojuoat0rBZDl1srehip7T9sagHIRZkQ15Wfc90
CWbvhnZV4xXavTn26hR6AF7QPtvPcxWtsywcgSwZ5bqO2kWtnoUb9OGvUyquUVaE1y3t+dBvs1s1
HONQdq+tUHGuJPeZMQ0nvjuVp7FmXL2pbqqarmRU6EfBXO97xR//e2WxsTgGPoCbHFRXNpBRWxjk
Cv5qtZh7EbsRft99YjjJfugZereZD9IttG8dRIvXY9bU63qettYi7hhVG/0/vgTxye1BOC0Hqm4A
qWIQaC7S55+8W64ftl2MoH+fwVRx/E6c2wEngDaE0ZqL7CEV1OcIAsqtW/ThmXSDlStAO2kl/uum
MjOUcUF4vIhN9d7IziEY37QMlw88V/WzRQX61o36/Q9OLILrX35w5PDpuCfQ4UOC/0WQjZshNeNi
5AfntmqTWoZzCHr/zDBnZO9FKndW7xTrsTcOvZrCHc+m5GE294ZMnqJhOvEb6T6Om9Jwwicl9LuC
Zg7NH+sVgYolOb8ogenGXDQFIJcsiuZ/YEf/6m4Rn8wN/NRdMHRq4Xnq1pvg/Kef+tTEeGYMVXDU
5ZTuUivWUdvwTVg1Q7ZJP6DKyKHMNv12Tm0wAxHHgzyNW7fdFKKQG7T9J4PzZMFR3M/K+eouHZAq
Lh/YeRfxWJa7sSyGVZOF1q6N5Zls0+6vcGPqLJV/d29tmuZ1/NnvBfMFZ8XyoXf3FjRV18Q9+R9g
6vJX++7eIovEdCx6FsK0TCajPxmS5RegxQsujWEuIOOfvZgES9JpxT/MkvgH8/QHXkxihn/dGhhF
sW1xYUgyzdgeHzd0m01uGE6ts5+UxO/h5fDWgIrAnBxPUpSO0y5L6wEvcAbiqK6Bf6cD9+4g1Sq1
MG6aVYaKxq3zfd+V8WWcltpxmLf9BX2W5jk2Ct4DtU67N7X6nRk4wU7PS+PYUZPO7TQwR2QJIg0e
GVyN885M04SJyxRYDz1dz01lW8MJJofyLPILY2+L8bVnugD/LQWzquV75o62lww+Dqu6vB0LR3K3
m7pXzJAptRgtZC/jdWOrnekwQ5mq7sruaXMkZXhazbiAUHyU+PPDwGt9trbVI6ILHUQC2EP7vpc3
elsCNHbzEG1lh06/wDnjV6if3AQZVDUM0ddeJiE9Yx27tfLdjIGt6o8qQqF3zSjbHeOAdttzj56X
kUoYSdFXd1PV46se0g1i5aPI7XFUtcFMY7MCeWG0362yWLAe6zbvC+bOfF++M7xaRXcnZHssUsEE
NNcMD5bBNd4QZFhD+ZCmjGDcqDU9M9bCtTMOx3Zv32maXW7x55lePhoh2hM4CDKmQsNlYW/LMkq8
poz99dQCwGuqAk2Hk1drABtyb/kazZ8imPcaIRIrvAVqN0zx4GGrukHQhm5ftC9UpVdMfrr4JLSL
ngFUGlZmfqz6DLHsODuq2CRB6Bdb+kk1WKCmiO0Tvy2mh3IYM5chcqppfE3uTHU7zuF0POpFzity
uJcGQxnWcIyw0bnCqB94syZeeCgnKz/0gcnmAWCZxQ406cOlW03xaW3n9CPRmi/D40eLdpYnFOQh
Iw3ERaY1ztEoK8gS9UxznYHjPkEOtQmKIWXNFGdvZ8L/bhYD+Ya/O/lWj2BNHz8dfW+fej/6FLEr
1ls6g6lMrObwLN+PPvXFxq/HwSbgomMl5JfejaucbwSuQKcEdAMPS+eX3o2r4sviajdtPFXMzJfw
pj84+uzP/kyYdyDb8Wg6tglc6+PJV8xWV+kd5OcorcvgWktFeBJ0+jBczgt4lRe+eUcRw/w8JE1A
3yZvpNaZXe7sY8aOiDCYAaEWAegaQ4hqCRjz+lk9Bwv1tfT78ziQxYmfuXRsMf5YeOJp77q971Wu
1hXMhwN9UwBq1o90Wen+2mSAqg6AueP+MnZHyL2yGJBlDablVFtc22bklW0E6K4eeSJi5W42k+b2
/WMUNmi0mi7sINUFrS+O6r7M1rlu3tMoE/B7SnHGmf0SBXG317Va2ye+33l+h4TKVO3a0IeOPUtF
6esGzadaID1oAB4PqXNbu1Gy8CN7DyVkuUE/2l4nUB+2CdPoHWNCLCbO4NwWEWrAImTe506ILrw5
n62LIHUzKCw57Cq7LpO91dlRusbj5J9FXItnNc96WyizvdDievrH6/i/e+sRJ/C7rXfdpWnUP+af
Nt/b5943H8WFkjwVyEBQSIgX2sn75rPIsFQmFz7oWB2j0k91h8A1zrgYF7WA9+A6nAHvm49kNV4d
FvsWsCPOcvdPNh9hC7/WHTYmbdO1TbgrEirvL7uvk7LiC9ARPKZNduhxNO7C1D1LQtTYgf0sTLza
+nwj6E0imF8UOcsdGwiWkTnwjKB2uslgWdBCgBFV1dpO00UIQs1tkSAi4s6nrPsOazwBvRXON4hY
jjLsZpbWqVWcFF9No9vNXcRrDrwppfChN/TjSvinViptr2EQ5tgptTY9lsp6Ljq1dlOJaVWcRaq5
K+38Cp7SsUJMMfnNiVmF98YErDHCUktP8KgdMwxVvnWbmcE3qIvrRo77oEG/7YrpFI48VJU4OZ2Y
QHru0D+0hn/sF/NV5Rab0hwh3IbTFsUC1iw46UjDV3rR3etdsidyIcGMaxxoYV06GphcUHy8y4dT
uohnrsx4mCVo6H3TrTehNcHcGrBqjZdg8SBKALjIFGRslVubVvNT6pG2U91ew4qpH/Es97srww+c
cKUqPcF3IWecNUk6afgOojn5XuSgnvjC1LpYhLlV8BSaE14gt3yAEhjuJOf6Vk7JZdRZCdq27KWa
59u8XWiwCWg2nqX0IjGhUl1S/iFZ2QwGRtmpSB6k3ltHhencOYieNlQe2T7APe3ZgTGuRjro58Es
t74e6xsVOo+ineSWJ367y+j8enZm4CtDGZ615a4F/hXbNGfMSYAOzmz4eBQSvA/pbCppeF0rsR8U
gScj436W/ambpJFHRTCtktq4D3t4UDYEvjgNym0ZOJDrRTHsB87TleAbxW8QRIesQS2oOWB0rMJE
Jl0eMvy63gzzeOdiHgOCE3ZrgnSQxw72VS+CkMdwN28TS3yLDdXs+8VOWrRxeLBnGHsCycC6oVBc
ScUfgoRjWuepn2yQ9bP2m/HKkHrJfxY9ZoHYMTh4mGJY63YTDpdJM9GDcKVFflgeekmc3Mk+6ECb
EffD2X0W6KDegr6ztnkyXjl+ePMX1DqOSW3w76+869f89flzrfP2qffjVhEwiJ+eiaFlK4Mz7cdx
q+BO4dP8Dzz8DU3xo9bBHa5zzhqmAMX9M1lc8AKEHQLQwDZgjAP6/YNaR1E0fWyAcJYKsrMAlS7s
H/nLaSsdB41oTzyEVfkWLgTDXoSVCls6uuE5gtIfq2DaTSVkm4bC4syoS0pjJGvJfrSG7GWWMtir
2Q/OfV2kKODiHm73XNF4tZT/FdgFk6ylGqASmnamPSSX7lIrtEvV0Cz1Q9hNzu281BR1MwpUisZ1
6PrlRiyVB/S4dm1V2XPAC8BDm6jt7UTD+iRrk3mAmh0sGlPrattGKWfVxvNTOmNuIgIhvsvt/hjI
BHBC10qXY+9W6tl9lkyXTqpdV84ITXJMNnPv2ow6+lvZg6BqehvpauJurS5MTippDVdBqqvjKtLT
ZmsyEoFyxRgXrV/BqfI37BL9t7tkxy5pXl8/VyXLx963if1lWXx04SzYCAbdzB/bxPkieRFArl6a
m28L/qcnAUZAnb6K889m4Dd8r0rEF6BUNpmJVDv2W6PkD7bJf0G20G7REaNRAwF9M5dt9FOfDZyy
HBzMVIdUtMkF07RpMyxZZwVsALCrmLGOm74tYIgGTNM9yxFVhwhyausTAx6bvynhLI9cDDxwNkZj
CmTBtOl5aSJyiotDP7hNelShkTyOde0Q9h26/4G3tkTfo8ie9GrRf6NTI84n6WagNkvcUrHjf/8b
1t/C0fj3UxoIaPtaf15+y6felx8IQII+WV+S5aQoEX8sP/mFZ6ghgK0v+BjW5fsZLb4YIJE/4Jzf
Fx/YQIfzXhcMsVi2Sv3JGW18JinR6qO3T2ddcYXz0v24+mQ4+dEY5/N+bA2V7PUAx0KdVNUpY3b7
WxJWCGr6qj20vYMkU/X5I37J6KiPx1OjHaZjirMArjIA1ALz0MEUZbyNyqxFYE/FKOeCGBdXqK92
TNCD5U/VOlbINyiepWl7ZiHSIy0RA7PT8I5feQ4kWUjhmEfHiHGSVRnnd1VMKuHk+y9QE5y7umgn
HsCocJmmYTFhBFRvxDA3R/FoYIrsOsPciahYMJxAKIqTehzH+attD1q/ds14uhDWwg00ly8rXDUg
2S2vmbKquAYhRTWav1WmTKOoUnv0L4WXIFymqBzaVG3Mt3q2f6ttg7c6F+BijTmA4tdZymCDenig
Lo6WAlnxvkf4mR2phciB6pCfrb9NIALFFNcVNlyU43hZG7t76idyYiidL4zSOVCFHQy/OsurDmBj
nyDzDp6NDnVvpg0lMVAD1mczQEyHHqS3wnO/KLsdjuzrsMHrWjrDwQgTXMz57GxtZFKngW7PBs5d
53quxmeRjohVhjGMD6IYfdTVVYEqJwq+Gsn0NGbiVFniVK+j/qR14/keq8jV33AcLK30fz8Ozuv0
9TFvPp8Hy8fezwOuI5YE/Xrdfksw5ah4fyQv1xE9qOV1umS+LAXd+4lgfuH1zAkiHaCINKh4rb+f
CFDcaSY5Nq9uk8vqz06Ez2Mri6OIq5KZH1Ub//t4IPhJOwxh7DeH0LRINAP0Jm/aDFUlAvh/rhi8
IYhEYSzhbJ/pv3u9hpLrvMDnxvLBa/JEH6oxeNUE9eQS/puaN7IvEneVm22LnLQNbu1MlP5G6QhX
N9An/AjIBaPlVV6G8/mQY7dpUNX3679gzdnub9fcKnzs2seu6j4/Ft4++b7s3C+g8tCl2Ob/LKD3
ZbcQ/YR0DCZ9kjjqZbG+Lzu6nwwqWa3/LLrll96X3RLi4TAPhsz253zONwjth2kpbRNchBasXO5E
WLUfl13WIwGI9IZlBxVkbzqBFVfYqcfseyXyGep9ag/Tvp8SU32rNFQkp6MuzlPyi3bYNO+rEP0K
tJyTsZvXvjO/Vmq6sViinij5FWKrd9gizulIvBaO+9rPKPAtlWPC6r9qvIpXcqiYK/lxqtaSMcS4
zvAkWaeJQaDAvQgza8wI4MhN0nXKMoA6U/aEf411ma7TqZy0W9j+hPdKR47eX7Fo4fT9+0G5Sokl
Lz53E1lpPw5Kk1ElZHmd4gSjztuyfF+xBGcJG/aiRY8W1uRCXnxfsQuDEocdK+kt4Hxpa76vWEk3
kUctqxwUrGET/fgHdTsCBJbkhyWrIABQ0WGUNZbmJF/Ez4X7PCZEzg2mv8/80tI3uhNg7J2z8iqs
7Je5bF6msja9SuInSILu3hqJbOJJO65UWMx78PIdWQ8Mu6qwrdZJQrgeo0mmhQgSNsUyHqNtbm8H
OGGexXAPgAVjtKpOeAkMUbU1lXvnMmsjIImh2zJ+Ky2hLw2Xh0gwfkSicl26qLC6VGkeT+LjViOB
T6+3ejE9qwa5VdlOhTcz71PM/QDjfkevW3jwNk9z3QAO4eM4XelgmqDOpPljl7cvArjBehprQiIM
43iqRh37idmtQSxCKojkS2oNzVqGPTa7WBxZqLT8QL3yIDnPRwDQehxeGDLeRJaAdxPdzn13oaz2
qepxvLQCGJcamxJhUkEXS8fm4xklteaYJM5JqvntaWGCnqHzcVf0sbqLp3A+gisxbAZruE3N9FpT
zlYfhbEefbg8Wht97yjN2ekMMkD8gpGhavuuVz1gkj7X++OibOeNam1z1/TQFjImrMFJXE7leKNp
pjteh7UtSK+N01gedEAVA7SXLkhX0ZhOEdkImSt3sizsQ2bq/CU2ZkI4Z52Cghp4lKZ/Rd201Cv/
fhxcRYQRFvnL58Jp+dz7DcamZ3DGngcCSpHEVfTjOBCWqy8cWDQrnAc/1U36F17VtPztf2Z+P19g
IGkJKrCJjP/nt/yjFCqLP/7jaWAz17CJ06HVwIPK/YW8Kqo65+6pMC/WRu56KmnxWgY8xkkPCZgJ
4wHB68Uxt6oJ9j5uzTJFjec/5FgnPQ1oyZFRTCUyGic6hbjaXWesRq/p0DgacbQNcCnt7TbovCKo
hDfZGX1a2s7Ix4JzW34zzPKKHlq6VjMgQ0HdVbDLOCpv7cZ9sWr71igHQjmEjV1x6RA31kbGAl91
Vsg1me/rlIciMe3pM7bcYZNzmZ5lduZ7pTSHVdb4MWzsCqcDqgdVOKeh008rpxxuw8S+mYcRonVY
t1//hrvPYf39+2L/P+nTYz59Wur28qn3pU61bytXMK5e7ilUNx/W+oJeBnv8KUSZvhRjMvk+qP55
rRPGRgjlcmeySMGs/9Faf3sDfLz5pKJP7JI9yTOB9vPHm88v67SxcsRqJIYW6bYW6O6JpgmLXB21
tqjIX22JQorRW6yKsrDONTMvLlUf+EcG3NsXItDk16YpJWxGh2O5b8v8zODPyVd6SwQGsIzhtHeL
cDemkX0jO2WfuEmxVylP2lTiSC5ts9/1fhvQ03WwBUZNuda15qoIcMHXhaSLO9Toy12SL2CwReuQ
PsVtguXwpiCb2Law2uFR+lrUbCaZa91uoilA4s8Mtg/gXdaOO6ZBjemw9I+E+zC4WXmekZtIjLJt
n6nejm7MIEhuIP5OyNL15KszimpTosPFKZ/ZRzQch+tcEIRUW9Z0JDCNnve6Wa1SoafryOysjVMH
L4ynorvSyqonBtf23/Hg4ez83f5JX4P/uoOWM/d9B9nklwnG0BRoLs+en3eQ84UnEIpGzn7e02+b
6714ZABCX436UTcFxuBFHfdePP5/PXfE59qRlw631XLz2BJ15ccdFBkp+02k6cEgZMZci4pp7VdH
0ymVepcqrTWIqzenSdMPMAZwZIxu3bYPYQAXZgpxZeviKcrSgvhoreR+O6jODeIHfSQgBretMV6n
neWTQS70x0iO2AeQJmvVJhTNEHl+Wo/W819wVKM4+N1Su+xeX/9rO+fDUY3IlyAXhQ9ieT3zN/2j
LGHuALvcWB4k6Bro9LwvNOJ9eTyY0OkoZNylZ/M/C20h5dMvtsWiekYq9EdDOBAPn+sSnk4M+3TB
QBD508eVVueW7AbHJysvsi3P1tz8HLcJSWYMA1YGY+KuQHNMZxPm8ZYe5PEUYSl33Stkj9VLVdJf
dCct2lVNdNyVg9ik/tkcQ28ZTzIbnobRnbQRioa8sbp1U7c7K7PVqpZkYmKzSd1oDTdhM8x6v1Z6
fz0G/Rk22U2f54e4Ec9lht3ZaMkUXwJqc8gIZ0KJ+xDQKZyCdVKJxzm7dB3r0gjppQLO91oYWxAN
XAAlc3hSp5J5YLSQWlNPjs91MOzbGaMVnO3utprabRoaZ373WNKZ5pVyavcX0prWzNk8K9Sv1Jxc
DrG4MrAdBjpKJs26DuLopderdW0m61Zr4CvFPL3qrtfWKkjyHZzzdDM0ySMDlpwuhVatqnzEQNXo
/qqqqo1b+bSzp3S6aCZgDPk8b7q4VLdNUKiL3qHj68j8CkTcFWZCDEwj/4kGDKXo8ZNZ4sGwI6Bk
frpLKt09GPhuefKg+AawuInhWtFq25AGt8WtvyktVPGDP6KrTOGDEM9eg2LWqvE8JeUXidbKzi5w
BmCrXs1d8dyZ8Zb+MI+44ryx66u64YbK4hPFtEmQJKxIFI7qcN1nLdl0YltKPBokD2t2vhsNfkCU
4WhDC+toUOmzJssjINcHjpzTMrX3FKbcpw9zfDfWPJGyaicTkXudLC+EW/OnoiUvbXEyh+WJGBtS
yGNxihhErJuiIdXdXAVxuTGT8kjZ2XrIa8NbLGSdUMR76HtGyvg9NH1VOxZRw9YqdLSLTn7P9YZ4
4gs6QxhjZHZO4tU+UNa2UBnWoOKkF/1t0bUJKDNoB1W9Dtvhvi3sFRNfsR58ckjIGfLbW/6v7Q1t
vCsWIl7lFHs3K06hypPmtnxrJmAx9c1J+FlGALnGELZAs2BAx6GJrmQKHy+2JmoHBajMxOVkdmhh
KAi+JqkaH8curNeOxEbSRvA2R9A46c7KLf8EwxldLj1E0xGNYjUMOPyhplUAEtyQ5yu8Dq8rTUC6
YKqyE5jp5qVMyLj/G9pN9C5/d46fFnldvH4qud8+9aNgoDCWNheyy1SNZI8f5/jSsbeFi1j+P5kn
P87xpS1vWERAuIzWFr3pj3NcfKHNr/75zSjF/6DV9HZGf6i3Lb4kdyH7UykIVPsfz3DRVgMRPFpx
cJCBEWpY4mBZ+XrxrHJke+eEicT1lqTE3No3vjuYl4NM8JlqRml9rcJCN+nDGEbykISu+dzgqQRK
DUvawo1YTip+wuU56NfN2DjimiXmvBQ6jpaV/jZe7olurU8YWDB2Lmk4PVuE9Y22WwF45Md+45h6
TY8pi9cL72oV1oT7jeZF7NpQj1RC+GIrwAZa6itukwMx6zhUl7JG4yvEdoiJewqu0fE/K71A87/o
NCtx8zcUJ4sv4t/r4OvncNEItY8vnx+TKHh+lMLml6V9bxGV8/b0+zmZC8GmjgBikUIua355Mb5X
KCxfgkMQEOnmUsL8nOVDNrCh8+5bXn+LosL5k8XN4/PXCoXCaenhuqQNwchXv6xuAGuZCxlB7utO
hYeu8Dcuvfedrx9pbtkowkIbYrShRuQY7UcStjzcvSkhF6RIgKIUebBlYQN4ldsoNw5OOJK9Iap7
nBqnyHSe7Ha+SyXYx67kuYhk2J1HKKk+dkm9tdcAxMttqGxUyFbLmCDrTlJreqpaAqeYpqByG4fc
Pu5ynXtxMNZR4OLnjgAxT7ZbrzT6MGoqJXPt2DoNaedc9Q1qOiR7PAFD/zAgusjcY6tKaUeGQbZK
mILv6kY1zxXkzs7IbThYTajBiJLGik0IIjUY8F705b5jsIETP1uZcoLTZ+vIQloCkP2gwrkRbHNd
reHLnrq47mxbu4nNG9sOViAKzyce1iQVnBWNPMR+dT0N1Wste2JPEx4D5XVSEpUSjOUunCswLsDi
07S8zcLuNLYx4ET1baoDUauO5mTeR43sPAJCKiyXJX7gVLiIY/nPrIrXMT169K/1d7S1d0NwlhvT
hZ2NO2lE8qTIX81JWze4cY/MSUXHf8PO1sXvdva6a9nbTfP5wlo+935hmV8Qtb49YD+2QkkAR8yB
rgTwPgPhn3c071qid4CpsOP5xR93FTprpikO7VCaOjw5/qw9tAw+PlxXXJZcoCavb9RTuCo+XlfT
OHS+XlfTvs4dQoZBVGUeMdUxwSqT6mCUYvoON9k84UiH8lTgie8Hq1xjiQ2zp67RCLrH5K6My2Ge
JHBkfZruazMqpBdpLYLpQhbTZVsuFX9YdFDt57kFPZMZ+co0e+EVxXAXlU22SaSDrTuFEpmN94Mp
UQOPfniMwK/18sR65t5NN0EYqoOhjTqa2rJGmzIDJwJeD/gsWKQriAFZ6H6RrCahNdu6iuMtOg3j
IerSAQeWNHeJ8IlIYU4RKPD8VM/5Y7MIZnyYsAdK/JEYgcr+5sS1IpWqw3zQMZOpLDFsU5udX/up
c2Pmk3NhudiaR7+r1kMkCdAIgGyPUEBXYrT8gzWZ1yZ40Mu/YRMtT+1/vx5PXofov+yg5UPvOwhP
goH1QCfm/m2MyMX0/nS3SLNk7VpYdCAaEjrwYxvJL4yoafb/Z7646Lnee0RsycXdw9ydthN25T/S
Zi378eM2UoI7lux1Ggwm1zMKxJ/ni11OPafKJjzkblQ78MCGwjQwBswZuXYlQqsJUCvn9FWLMD9E
t6/J4DAWpTIOVqEZkqsk6Zsn1eNR3hCiwDjB8u2Rh13l73DxuWdAngX3aEM52DqjfGwZSn5LeEQz
yHrSqplRZU4m5mDXEMskJB11LSBn9Rv0qmm5Kxj8CRhNrjN/k30OScyWRX/sp5XrfAtl4P8VElaQ
mL9bp3Sj8/HTSf/2ofd1urhvHe7Qd+UGi/F9nSIuZIku7cwlhPDDOtXRHdrSdckNEm9euB/rVEd3
iM3JwYRGkYcX7s8KuM/n/XJtwDdYjOIYLX4576NsAOEYwktzIUy0tCXMLt5opINj2910/RhtrGJJ
RpNQhsKMLkIJuM0srAe19DtGOpc7FS7ItZ1NtFXXp1cQqK/maRJQpMxygwJE+96P/XDbpP2hhN5c
bom+8Xw/utNyyqrciC5a3BDu5O9Lq9sWgdqnM9OzHHXr3JDxNWU7FuX1QNiQDsXIZpqVa2Any+9j
m21SLMYVkRvSvjQHUunxinT+98m68qfndHwsDLQhdZ/ggk01YK2z4245mDeBsxP1UDxPVo2ARC2W
Hr2m9HSvSKAjsEDznPA8nvF4RglJHOeuPB9NZ5NZw85KMBFFTACVOswW6atQtKZ8zlYG2BtqqV1S
bEWsr3y8zFut0h+ROD87ocPPTqp1kumkcch9N52Y3QQl78pXrxMaRM9vG28QMITq+gx5+gZG5CrQ
oWq50zUygIt06Q1JmkT83I4t7mWDyJDVX3CbQOb+3S5dPbbtY/3YBV3zX/YqH33fq8twgWbrkkq6
tAOWF9X7XkWBhWKETrFiOzN44Lr58diiSjAZz9FMeNOo/Niry9wBMQtGj2Xk/QddhH+kex/qMmbg
LsJ1vPxceJ/GdpwT2M0yWR5m6q36qGGBWdf8i6K/hhAZ6puqSjYEgPrZXUt0/UoGUZs+UOjVkCf9
Pvc3jZ1YOkiNOttpjgFPas555Ett10NVIWphj+LlTJV0EmsEa02pHeg2CCB85i0q90MwgJbG/jSt
NHu8Ck2bjK7uWpsHgh3jAI96DEQtRcZaPOiq/WaMxK0wEwzLaGsUsJXixDlLjOTUJdjFqyNiu4Ch
HvKh3dt5uQ1ADq9Lu1Qrn6ozbZYogyq4EhaeDqeFGECm2gXv2ZM8bIiMIJpjEu7aDebIczPjUrR0
pn3xUsBnWXXjgvhLbxjknZTCvUh6a5+paoskG2hTvRWyejDy8sEMq0dMJoaXpSXRU1l2qrfubZA1
J7kJgYvXazg77MBmGwJJLN1UrGy7vLdDZGJlacMzdIFTAX59HV0TgFgFGTOk8QhsPvE6c97FMf1I
wK13M1lhyHHIS6iwClgYxkLq732V0yQerX4lBu0ChlByQA1zlnfJBjondPfoqssjvGNIWbzAV89h
X90bCY1QPv1KMsRXUGCDN5SW8gI6rp6sCJfo/i95Z7ZbxZZt21+5Ou+RirqQ7rkPEStW7RJX+CVk
g4m6ruPrT5sLvI2BjS7nlVSmtLfMAqeZxZhj9N56YvmcFrU/WrgLmabCxiHKxtX16C5NlQsiYbYc
owSr5B9aEIM7izwSr+ZjJOlABUu0D8tEwsRYdRaOeP22zuGuaQ3QAjUhG835nMZ8xRzHkIbs8hlB
dubJc3AuDfLziODAlcLoLiyc8zCN+flXBc47aE5oUc/tDpqybm2onW6UCHkRftSV3ChnSm7AY1Dn
rj3M0zDrn4B9IhmMs4qc7HAE3XP3F5xztvzbamT1kj2NT83LT4fc6XOvh5wQ0omimTGVjKL0e+OZ
wZc0maefsNP84GkwhLSTolocQtb756dN/xBdHj0gnWrmj56fpEP8WDhbisKxgptB5zhFU/O+cI4n
cyTOKzTwNBQiSMEAzkEvPU46MKG21UGjh2LPoSDcABoOm3HlVPWkeKRZAQ9sbBR7iObMVZfbKf7H
ZiLB4oxgW4sGfz5gRA3qWLmNScVzzVz7MA31tqt4zGYGgj/YsEBUIx0cbNzeFEO+WVrZcrO+epLH
Bfs7MFyyyIxSxW+bNYO0CRaD9DwLXreW9euYVi+imuwlWNp1pqWXoZMew4AKQlkk1wjF8ddtjbQn
wiOOP8fpZJEToOsvI+CK3IUiNU6uOjVHsHULhMypuzMkWIPtgAkB8KRsXjC+eJqDpfNnEp5W8FLm
VQVcjNgu3sBzFPBQpeWEmfgDsRuQCOhIEQ5xPxSQX9MZjSEErxXiFcR5lkKlEzM2ctqk8vqsvHZi
HV24XPoD6SNHns24GrJcc5vRmXdpMN6lhJIoBWZ/iSCHQoVopzlB4ucJkzJ+ODoIxi5St4ZVpWub
0qw5Dp3oAizZZRPk9aGIjWStVfHHTNfWidONXlJ0j9ECYi4czYcCu82WaNtPPezTMCp2XTY7YNTp
HhRtMRCZFKJVt0E/G1IJHCyhYqpJ6NbmIUdDoj8jpczgzC7WqqG/v1IB/m2GQiVbNE6vO621XFgJ
hyY0XuzGsVZmZwgqohmuotT+kEQ2P31poX8oNUSySAwn8/hGGnuoKUVVb2ZnGVZ6bBi86HEDRll6
mZED087EkBkjbzS8z5fwx88zh4hi4q8YeDoShNZYrv6KUY9O3fTvz/77ucxhr/x8fomPvZ5fDHQM
Rj3k1CvyNwjSa5GGBQMnBUfbP17BtxoNnBfcInx6p/rtnSHQUBgPIeTgq3/qm7V+evcL3gFafc5E
aqvTGfr9u1+VeeDESV7vNHz9mgvqrSQWZ1Ct8B5nBihQfQxc2ybOEmbbmqJy1xCQS0Rb9lBw9+Pe
Yu8hoDLk8VNZ8vqyk/ZKaTNeHloS7miQvVRpt/AoMtACtlA29Gwvzy3A4iGa3ZSLdGN2erk2CVP0
zGmMV7acnSeOfO4Y4+KW/cApN5gl9m9pnSbakYjxFIZHQ3xBiw9dCfAjtpp1g/wK3J+GRYRxVOeO
un0/1t0t9LbnSaSXEAUEZmgMoAun2qehUje6GlzHBpMjBqs7mv9k4ZBh04Y6IQPpggLa05uAqqHF
ozjXFW5Fw+nUixYHo5YHDc898jty3TfStlR8sPaL6i/WqB8jtemVm94em8Yr6PrtdCNLVn9DQaD8
thd9YDP9/OThYfO2m5gvIdRHysys6Nvj5XU36ZhOTBwkOAt/1OnTg9BQOLKjNIVemngNvbbR5P8Y
jDlxR71qav7o2fMzPpCd7gghJR5bBJCiW/79ftLG2VEnUOpQHQKZej+Rjl3YGMzdwXAC/DSTdSbn
zQqS1vyUzeUDOQRw9auYRmxEXAwU003Iyt/PYsRPFknCHcnYXxYCAAclgGE+jnVLyzp3l1xN3QDF
wFzU20pICMI83mRCVJBHtyF5uHrYr2whOmgiiPbVNov6e/onYLPyO72rUeb23S39imOFdGEEPFEL
KYOdXjRC2xDVVyVShx6CRIzyoUUBIcXWWhWSCJsZUI9Gop8sz0YzMQnxxKwD9EFNEaGqCFBX2Fm3
qoTcom+bXTGEbqBKH5xwuHAKRCxCmIFAA0cjyh4kG2G4QNRpTEDL+uVUhkdY+QHRAhUPiJbLM+Ox
R5qPeeX0nzpzPiyGeW23h5EUgIIGxjJ7E6mIqv6pnvRD2iATSvXLWd1oRkp2BPpHgtALtUIN0l/n
2vTUVct9EpHRAb1xRq5Mlweqxz2EgXPZgv5ZaIS69/IaFvi8lwNJdlA0zfEZjobqYQ7nL00RLf6Y
9v0qLzqyb2O58P+GTS4kBb+5NJ/aiH3+K0eOLT75em/CFaScZjt/m/yyZ193uhBCAHnAQCwggmKP
vd6bYvyMVpmWOaA/652mkhmzLryL/yvnIjzQH+t+YbHGT80oi/4pAur3Gz1XKPunMtW2DfuB3HOe
MOdzCW1CMgnOKkzhB+lbkHHRHkEHsECezXWfPltcDvDpKpBzamhCkCJ4mzcDifD9WgoK5js1CaCa
4MNm9lVXhzlE/0nukqsawc68c0wSH/TqJevp1Q2Q3+fxszEU53iIU5+T6VKpCakdSqJ0403ZxBd5
F/v51PrghSAGJ9EmolpZQUnZ0ej3jDl+DBdSmO0a4r7OvWlFhAUWh7SNzso+vZaC+dlQ54suhbed
Txfk9ZLVF/B7STQfmYsXXJCmtgV6B2M26TfS3G3Ig7aBtkZ3i9zeqFJwpzc8pAc7ot/ZEkPDvG6X
k/hMzuPiBpZ8oRTkki5OEnpzT7ItBIOXVJ7W5RTdp6VDrlo+nFHobg0zuoA6uDYX/mxehh4V0pcm
ty8D+jwqdAt9dtb5yPTaJBeTEJBPSjNuljTftOH0lPfDpdboLU68eCRnuf0SanLu1Yr9qYYs5jKt
hJXOsMPlVw1eV1ejH9d1fGDGrhN+ArG6jNrMDY3leSa9fk1dJ/knooddQxuqG9i7BFT0lx3xZduc
OCV8PyJvuO5kFZxiZd9SUDacnujHvVap900c+DKdBV8qZRjGOkc9+IjMkxTto2o2ywq04LO11D6A
NLj7aArgKa0Ad5Ct7OymObuXxsFL6X/0xrIfTDDQQ23z/RfHrHW2SlgDdzVX6gALuQBmn2Wsvqr8
wP9AYweHrIjOI1k9U8ryajKyzlsa7XkAQT302SVx5Kuqz3dmS241oJBM2UgOp3Fm9n5uBlftlKzz
BhB1nqd08MgrSJzsfI6nDeCjPQfoZeDE51qSXRZzL1gn5pkeFOtpkteFEV8MuX1eW9Y1XfXjJOnb
Ktc3ca5t4sbYaXN/PeeOr3b1GbiwtSYAK2TmuvRCd+k03upGcqaQ1LgulXA8Tq15ndDYMg0e4V2F
Aa5yLsu+8bUpPoSpoXjBlKzq1FiF+cRYK12jAzlXLP7OLPVGciDDDAoX2rKrwG6msjz6JjGgnpnV
PsPZq3A2CDHBzpIh3pyqi0iCVFfOS+81BsCsMJCI9WiNh0SSvAoaQKYQTAaScsDpVdko9rpIxmPX
qFc2EfFNr18SJLQP+3KvEzBBxCmE5SlAGxjw12REA3JsgPybnKQ+oigrtha+nNBfuuElAO7M+9rG
+CbbpTeqBS1FQ6chqDcGF7mKXjEadMLmsZqRYQ9waVHKVV7pidcE1aM6YlADWVftqno5z5oWutVy
lvLU9hxtCHZpNyCj6oN2FcnKphlk4tcIXiZpO10ZqgX7PdSQkCoBadNSmmz0qVLWS2HfOCHU6zGK
AljVRrppsHFv0X1k2zAsoodwaJghKAy2JdP5BJKmWP8Nd6X8W/uBRw8oe/qVV0187vWmZH5MPYzm
G921aN0zMnu9KSFUWth3qG5/7pBhG0M0yBRAVMTCs/BaEp/8O8gPQQd8JfD+UUksKt53gwC+I4SJ
jq6BwkTa9cNFORl5D4+PtyCxngvIrnmazrXY1gZfJcJwwkPmmMtBs8jO8+TU1IPHFM0JpSnes/o8
1cDnMwJQPhZt3Y8fpLiU8PlMlj0e/4b1o/Pj/l2t1TQvPzufaYu+rR50BJoglZK9BCRZyHH+WT1C
faADtsWxbwpXNKOn7wstajDIhqjobFClb8uHwo3/8DwDtyzs+n/kfOaO/nH9YHrGS4DCgUJQtG7f
F1oWyXt1pgT6Vg3na4xVoPA7Rh8cKto2qasZvFDz6NDnd9tYJliW6SOZODHxnsNIu6GqABil5bQe
i/Ep7CLSaZbblrFv7ajpiqqJjkLsrEl6EUo2MjcCLSKVok5ua04xipP5Jk2Y0y4aLOhpbplIFZa9
04hq9CtsF8W2bwJKnlKc2pM4v51RWoHzu4YcSyjJBInXBI0H+F1u9Esps/yIa2AmRsNPMmMD+Xmd
c1sIhsyQSLzvrIewKKCOlrZ6XokrpnMIRlLFrVPp1xW30BhZO8ikVzi1/VhrGWfI5uiX3Fx9quxq
HlwJv0EtyzdGYPp5LJ1r3HjhPG/1VF/lSkw8pkNwqkZiJXNhpZIuU2W+KaSg96Qgf8ky66qsUuVI
L9dZj1N2lnDjIhbcheIKFr3TgTs5yNqzuA58VdzVzJYj7m5nMDYyE7GWGNYxaZCRc8lbKB9LrcAF
QPB2Uq27yT4rRUWQxMWlRIkQFsalQsmA8Hxjl/G5QSlB1DjJgRWFpqyka6LIr3CB+kswUn+UyXk3
kjkzbZSM0I+2uASp4Gt29SnL646o7/JKMqZzsinPq7Y5mol0q2T5BwNBfU4RpIlqSCX7cFKbY06Z
pFIuyaJusoJsPVBIpQydwmnwHKe47xN7Z1NwQXUFnqxFK2p77j8arpRmmqjRlsz8ONikI2mEoRGT
aDtbPWsVv+Fd2lHk0d+C6ZxZ+iLrnkWRZt9PdrPMdwNjyeeslXu41WqmpJuKp7yxscx0Kc95l/Yq
ffosL9ayIj1FY5z7ij2XHvzDnWLV1rpPCMsidIjYsMXeTtF8PS3W7VA5Z4oWo7PUMrKngaysjYyf
dhB2RwZeO0uSt6hswl2PmcTNpOSFSyIECZfA4jQxu/fa4EWxudUcUKKk/EiuNVrUfj3Z89Vg1D5Z
IZFfLq3zVzSJheHu38/gi4Jhflxy4BbYLObd5//+r68QffGx1yschKLQMIKf+Dqu+u4QtmBCc31z
EPOqfQ+z1TCpcwSLlpN464r5/9sdDqaRk5kHNCMy0fH6g2m+EBH9cIfjXLf5E2SoKdh6f7jDa8sc
zC6GExeORENbXdZFa3uUCKftQvnGae3oo+6ME/gmebqeY5u2CMzP8W5gDjLnulkdGFg48bRr4BGa
03TTFBVTYSV66eLmamBevMHqtEZ4VrpyE90UoA0NgTiMwjtDMA9NZyTTZ5gO9FiSO6PFXTZpyrMs
S7a3CGpintuZ7DujUT7MwTBcQnqeguNkWsVlBux0IkAyvUrjES5pQVRsdIYtBh9D0DMJWiOTOC8C
lrU9XBoR1jNNf5psAgDzHAx1biBcaPvzgigjMs8PcQa8muRObxySG5FFxbDkgyJyswiQvE+K4nlI
l2fSpvZhbV3GrbqQzphvjaZ54NYkorj4MkLaytUYidBwYUr9FTbhM2Uets3ieLlN0hQnsJdMWYDs
c6qg2M/t/KIgEj/IhpTxxtb0St06KS9UFxZXfgZm3z62vVFFu7+iKvrtjrwp8yqNf+W11N9tSRDM
NPtY9t9kyv/UReZ/TIeSid2FP0YURm91EQyjN+O7ENF8tyPxEmIDpiBHLUMU8J/sSIyZP+5IIdHh
m7CF6O5kwfi+z0zElTVqbR7ueNYlDrazZhg8ZMyJZyUMRoGPsIKIvAw/aVF/mFV78KqpIjY2TXov
CKszmiZ0enV9VeelvG5FElraGI9mOZKc5hC5K9WmTAIGGYTNUDNEPM2m4wOMuvshqj72NklfUH+9
vFFqdyqcR6MWJRTJEsmodo/VqUSfYj3S/MRooyP+gyL8UCXS6NJBn4fLFi46sjHj3KkbUOlkTTyU
RNdddCdcq3FCt1Z2BMY1BU4N/Ljl7BmGytaObWb0H3tlPu9Tecy8FG12DynsapxTmREmkC/pyoSz
txnNEmfC37AlFEaI/35JYVrrwjJ/aeaf7ynxydd7ihkL3UqLoaRhfhukvD414UuKN4RDhNPPjwVe
AdxfBPyA6T15k9/uKYCkmAF4gny1Bf3Jrji9Jd+9NXH3YDzGG81Dga32wz2VpYOcNfgUt3ap5kRO
o53+2Otq8ykflYMxyB+ZxHzqZRCP4WCSpFz3sh7upQ6TDSAezVxbpNhB65Z6dai9pZ0br5obEyFF
2FgPyYRIMq3ps84SESk5QXRrZeoRYiYXcylXLbm6dXGboGyj0YWFbtnMs9NGbth2OFT+glVIE+J3
q9CLXvL+F/P008delyAgat6BYkEJWfEpVOh1CYoqykCaTEiHwDB8PxhQRUqRLUiDEHhR/3Bkvy1B
4WJhEv9qSPmTJfgLIT2TCUovaGFARBDmv3+uEtCXNIWhSNu2ni4nixa/TXR25TW8VJ6mGeyCO+ZE
fxqSdt23A608vflQmCXsK61qsWFFF209x4DWO4lkHkpyOsugn81FGe9DODshyc+5dj/JfflQSaOf
F/T+UAWWz1UdlB5xc5zHUqOY6GjkWSrJt4mleU/cbSn7zRQSQmnlunbb54OTS7BQJSvy/4K1iQfj
d2vz41P30v58OIoPva1MkedAywROOsKy7/twFmEVpL4wfoadeULi/NNJweDIqYVUl29AKG8p/d9W
Jr8VjhCLyl9I7v8oDuaEQH93OIKt4kxUcHcoYHsEBuL7kiGPHbIecZvvZlv03fJ5bMjrJf9kbc7L
coOZSCVijbjzyNMFHbw5gcIjwQxvdGO8Ljo5LVyTyOnqQIiAG3aFgfUpVBd/KGP9FptYtreZi9+W
IQs0ZQe75umpEI1Wt05TpKhdLjsPmk0jxNE7yR+jynTLjD4CKUYtbkEWbdOKsIcAA7AWFKmXqFXk
T0VHwY+OZE+8jEnR04FXAO1+SGelOpqxff0XLGDBGPzNFc/hWjwRVvrTGj597nUNG5yTSMlB2ags
01MB+3q60mYWIH9OT/2VE/XaDWQNQ/tgBXMmUx98n6oCXZq4Zw5jmoui0/xH3UBO5R/rXp7JAiwq
2twAQU+L/DuAuT1a41CYi7VdekuiH4XqwNGb3pW71Nei5E4miT7A/unaaf4ojdk+gEGz6mURdR/A
1QdPw3gEiwXzkI63qcL01ZkeY1l+qbg23A4eAt27LPXVOtlIplWulyreV0WybnoJPHNq342ahVS6
OxQFc6q4ISsJBGOzfOQxariGLeV+17dkPWczybV2Ont5am3xSE0uUMPjpFvbhAfpssgKx73V+k3o
PPbOdOBAvupzUnBtZx/Oli8XOpSI5Sy2A8cjHuyMUXPh1rGJIaW9njLrGSbUszXPj/RBfaUurs1K
3eeDtnYK5VhX2TlQqafBdihi7K2jlNdRyk0CgnlH2EnAnCxvXGcqH4ZIX/dOtgnCwDXq8mFRs62R
DUetydahaTzkfbhrJ+doaMnWaZU1GW3RClr0Rg2NNUm7B4il58Y8YqGRSnTyTQtRvpyubJPchTJT
1tJYPJhDs3a0ejfpkQ+RKPHAQt9OSredkv6DPWGXzsrmdhj5ofV5t7fjFvlKeR7r836UlNuO1BD8
wKM7JWrvRdGk7pcyGN3caVd971wUsnEsZ2nTmwRPOQFasaxaBYqgzI3EOhu0Dec+U12pTObmKGci
GG/QdcbqoV3zxoCNoUr8P8cccGbhS6DV1zd1sR7ArxxqMzN2iFdmcl+YUWu0ymp/SaeIEJpCI9cX
lqBhXP0FhxAyh98dQhdd+/KLI+j0qdcjSEfdcZpjifrt7fDh1Yw50RE/ya+35NvhA47xu0cJ38Db
BcrQgmKQ58C3G/kPumAnwMb7NhiHD4JxRsxCN46e8/0NCoIiiBo7sbfKFKmerUYGw9o58zObsOnW
CVeVbYyrpJPuEqTHmpEtu1CokZkafE71YTiLdbr9c5TdGvg5MPijS55GSyKGx+ZJYgRgi4TkuQuS
di8ZHcFoJ2ebEEkLtfQYdeQODhDa7T674ZKPvNgxOt9Wqyd7rtBa8wCbVrpQYHNodHedUGVXUoQt
eLJnYuAtRNuh0G/H2E7PFSTdutB2o1PfZlV8NgvVN6SdFbvwmCMHz41uHSIPj61Ku23rFsU4KlFn
QUPe9cqInLwPkJY7J5k56FOcMuOSg5HR0aChRk+r/sYZ5srvu6D1qhExZyvE61QqFxUR9ZKufA77
3vpc2VWKbFxTysltzG6Q3aiRw4sw40V/KCglVgUxQ9dOBwvI7Rq7w3+GXzW/A0K2uFbdlD7papPu
Tgi/9n2lqsU2NbCSbkY7wYoNG2S5WbK5ox7vLLmE8Uw+45I46sGQwgnxW1i4gd5vtGZiUplv1LJ9
icgmh8m7nvKJmYGMl2e+6Odxq8w6gekycUbVPrOsw9S1Z47S4VkxjJuZZ5+jz6CfZA76Nj5Gio3O
v26g7hTn+QRn39Ke0TLYbhwbKzu3PaFgiMFcWun8OSFZeNDrCwJdzogG790hkXcdErYwLg5WEN7Y
S0tygnoeYPuTA5A8MzAjJLrdFqq0N8FrKMbhkMrlB0kllyMomn0SIuovJJ/zalXP0jpCyEHd+TyJ
AzExUHRMUgxaqGRUoc7+0ms+bxA4QJOJ3Fc7qqMF36ld4cQY3awo1b1yeveK09ixJ2/gfJ4JtNc4
rxF5HGer2/HaxzAfVreWONqdoPlAgsJWEWd+nCbezC1gVNXOrGuWlPNRXZx1IXhOxKheomRvwM/A
wGh6Q3NzeSFJbzko3DY5t45TV0CIuYeyLt423EtBKJE8pj2o3FfK0B3LMNkuVvYI8tRVmar03G/G
aN0YKTzRSjUDemHcgUOluHgerztQUknkeENTP9VDcm5zewYlTDFd3nM+XMfcrlI0Pupt9JxN+rPC
7RtENSDfwDA9FMxc9Z+lRt7IBgb/QDl04hLvrKuOS13qzcdlMhbEU9mE3hmjEgVAj2UiOFUEmrEl
65oppqgWWlE36KKCWEQtMVNUaInxWaXIcNT4kOstnut2Qzfjps+W2i0pS5hl7a1inny9yI5SKSV+
JXOulKKama3pRae8wV0xuZmoeIYcvZZulYZXoTOBakUnegnTvSwnj5jAxUrofS2R7+WkXJNV2/4V
Ex4BHf335tm6eSpITvvFnF187vVawz2NYp+r6ud+Mq0zesMq+T+cJvic+NTr5Wb8RxgHaKpBNkLd
/J4wLtNGZrTDk/Ir1u8PLjehAPjhboPj4Yhvj3vWpsR+f7cxRCxiKQ9DIjryo4xAzlQ9Wc9wrYzM
fth8aqcrMNsseaKrWqXnRV513CbTCTuNS8tYdScYdXECU4+2ZO6CAcfMBhgUeVrJCWOtWB1Ia61V
R3lP9Gh4neqLMVxo6TxSEZt4ffxs5Cg9VNIU+dSBhWvL0ZNd8lQ1E8fcmPAFRYA9hmxN+YT0aIaR
hg5KXeVjnmtns9OkzccsTsHMEGdoxLhDoXBYuzY25mltmQlj0bhtP2tOdz+i7F9Z0cDt8jeUbqJh
8e+r/EP3f45PI3KSTy8/PSEZM74tdKK9VTzEvBWR3DNBYabyVsXZuPbRmghw9rv+HOtcjFpY7IR8
8FVUHq9FnND1y2hN2CLfGst/sM5/HmXSt8ZCwI5CwKsyjHm/zuNZn7ViiOOdTXJm9tBljoQ60D4t
gjLordVSjfdxITcXy2BXu+60bPjHctqaoTNg3ifdO6KgGNRavkr7UZpuoHuwAOfTYswXIL+ViBNx
YCNuWy15siKkI7FOWrSDac5T+rrwy7EpvKxGairjXiUGt5SJlBhA5BNHIfNw6TdyXx+MCLJGWKf7
1ooTH/q+c59BgrnJtIYdmJJOVxX1vS2n06qrKD7MQmoeJ3tJdomaVh8T5MWQt4duRfOfkMSKZE4Q
8smNqka8nZS011dhhFxBksKHKTBA5GhddUwzud13Sho+9abG5VGHq85pp8WVAlVfDe2QP/UMdlZ1
FH4OsEafqfqAGLaTi/M6cXJrxX2XqARSL3Z5UBKUtYM91BqiVrW+6rWxIPmyiTXZtQa9ML16HMj5
TSyzx+2X96oOx5mooZe6FH8DZgHl2cUhpy/7Hocf89ja4aWLi65k6Gus0gEU/7G1BJFknjiD0v/F
nXUWf2rKtvzS/V8RzfuJb6CJw6g7rcS3f2OyyH9//CXvPtH+v9OXw5dy9dQ9vfsX/yQQgAPbzNcv
bZ99/d2//cr/3y9+kxnczNXLf//X02fkxKu47Zr4U8eW+kGCgD7rdzveK7M+f46ffv25t3tNY79r
CkyBV2/N63bnyiMDg/vuFDD0br8DP+b2gl+jQjREGcgh8brfgRBY9KToeXIjovD/o47RKRjjXdfT
QtfGG5DBk0EEtvVD13ORoNhiNED65CzzukpDuBdRWmvHVMJE5mrY5JvdWAf9VrWnIpJXPAmwX0aB
TOucXWINXyY5TLzEYLgZa5skn1ZpJRFu27bbWanvlBStVWVW/WOKVG0vW9kAgEx9zKpwcWtVRb+o
9ey1ZFJvNLAFLonu87bTM+UoDK17hArlMQMU6SvyGKAzay8Rf+MuT2a4uIY5u2rQhytYypNXD2Tu
tnVkuX0ElYpOWOAlZHt7jjkFZERA0B/jsFqNKaBmPGv58BQJNNU4z3cqXjw370pvPvGrwhPLSnaW
gllEYIz6X9G9kH97BW4aEM2/uP3Ep962g8WA/9Wedlrzr9uBi5H+O5NJ+u84A75PjkBySy+TaRHe
ta8c5n+2A4nV7CHUPKwG8dv9weVniSLuh83AdJQLkBUPt+1HHQ9eBqQ8KN23aYizfhOLEDuUM+1+
yKzG73ihNYdOxN3hXyT0TcnjzouTkeDmaZmvqpRWv9YEra+JFSmhe0RzGTioMnF30KlgY1iLHzkJ
JVpplUfDCKT91A3KMRZrPhkE9Vfsg0HsiJicFtqw7JKO7dKmzYB/RKo3ZlI6LRiKxfLDrqUvwWZD
EARNUZClupus7W8jM4EToTFxMPfFFCckAnSjAf6+M5PpC0TDKyUPcMjZ6kck9IuA9XwumgQg4aDy
7St67gFObDehaSpebCXTqtD0zgtwwrpmkJKxN8eXErXmcSqmhyV0gtjXO6vZARCKUELkFDKrWnj3
pULY+JNembLajU8hgMopEPCvqCg51n9TUQK56crw5/uF+uz7DWXAb0CDbGoMb0+75m1DKYzaDFmc
8N/cXq/vJvKcvou9+0GII64WnjpfBQe8tv5gSzH5+HFPkcsKuRRGLWWexhvtfUHZq1Bg5FJTtwQY
4RMOeV/bxEdILDJfzpKaJT4WnpOZGGASrGEdY+rdqKbAzMq6XaHh0txp6M2tUo6GxwsMNMToyfiV
VmqqLKtC7+XLSZoyL8rtwO/rOPGcubCZv42S3xeltB5nOXrIVDimeVrUu74Os80kjBiGhNZX6oOb
shqVdRhmycbCq7PthIWjU6LeH4StQ6uqx1QTDZU+4Wt9CL1FDd1Fb57xN9MpoSnpOYNyluMWqXGN
oHWudpowkrQ4SuQo02C5pOZKE3aTQBhPWmFBqYUZBfDKdFzAeXqTsKqIWtlr1ahb9aE+AOQCQh3M
6m3eDkjgOhvcJ8rq1pjt3RR0lUeh8LEs8s+xGQFun+U9kMbIbaPuXo0d1auEZJv4ttBrUXGr05ie
xWMarUaTnM8+jJ/p1+HJC7rA74QUvGC86HVCHk73f8aQmweHUAaFGo3VbWyb8Bnwy247rU2P4xJU
EBmG62pB6RoOaF7rAfWrMuEvC4Oq8q2qMvyBHzdYCnNbz5WnqYHqhpZ5Z9VF4C4xQVWRlr8MQmlr
D/h66f4cTE40wA+pW4wKcnCpANWFUlc9aXaFeNd2bkdgk64jRd3GipXIU4Xct0L3y8+6pHMspMBo
gpFtFWsdRAhC4RI9wnK+IHoZI6y3wfgS2SnmLBw8O1nAYa1EbWkMC3Ss3RTWSqJbNLjhUsHvEdRZ
2RIAWnOMpFVqycseRg/hYIJYq0dZ8SFFuegm1gicCNDtZNx3NBNIf2+TQxUqlicH1BxlBG8+J+zE
PKWe4DQcljDZFFQqq8FwshtQmZabBu02sG1AE2bxeZ4LxjgLbmQtqx/Gktl0cMpZEYkrVmlZf4Ny
5qS5/fejdPuUx9kvLbXijn+tTXhJM7WwOfi+KYbfXuY6HiKOMSYbGHW+ukBej1KdyE8Gt9QMJFgI
huVbqY7VQyFIEX8RyB6Lx/6fHKXmT9UJfQEHUz/dBL5H2l3vT1L0/nGxNJW1DR27kjbpYvaHcHY+
N4gZUK9bgRmRFd1hStWVXsox5AmxfI//tsWwntnPdDkHB7tfeV5WSrbCJhj5Zhh2mFPJeldoZDGK
beQdYTzNtdoxNjbbQud3bp4kFAduaxWDC6cqOcN2gd8WNEtScBhLlOyu3jBGkCX1M3uDszExr3ne
JPDRU1DlQXevRGGxl6Ylmg8GGe/KppYtlPMZf4SDQpGxaiPrdXimdSORdmhzTLjKntW2NOU5wAEH
GtYwqOda3hm43oNMtV3DqCZtN+M37bZNiPdhT1k1p09RMm0aWUs4slIRKdxk/b7Bb1lid82GD39D
6SEamP++X/YvX768NG35i56t+ODrhgEwRbOKrtQ/+vrX0sOEKCFA4qKF9IMqH2AVCNVvQv53lQe+
ddHjBXKOEPiUKvcHlYfJXPN9MU+tQR3DbqFjLPpt77cLB8KsYdtJdzE6XuBQemRU66BjUPCB7mnf
b6sTMtXUurzaKCeUaljltflhDAuGToagrS4WhcBSjs8JINaqMdPHkCv8jqFkvVryWCMBTrBb0SsE
G1PwXOuqQjzBbAvMazuUQYO9FdPy1uahfaErRQnjYelvBtGo0U49G+vUv2lOvZzq1NdZYoh+cRdU
vhOVbCxu7tWgDdYqisp2h402J/mt8hLTvstVXXbNGliL5GDCkgBRdy6Cfq3287mINnnOXF8K4ASO
EnkcrtpnGAtywyS8vqoquINWYPU4CAMdv0FNcrClBfOwyTDkDPtujObqgqvS5m5VpCb8NOjoP8RZ
a5rrqXV4m3tWU2lAX8YyH/d/w8YSrZp/31h+E//qgfxdPS9yp4UTFNww710q97dLyPkPvRgFtqsA
t33NnX69hLC6cDlxx/CEFsIkXtyv/SLezlCQRWqG8T/kndduG8uatm9lMOdtdA4HM8DPJCrLCrbs
k4as0Dnnvvr/Kcq0RYn2jE0BQ8BrA3thWWaTKlbVl94g6oQ/c1rlcL86VjxAOG/InCzozJTdm8fK
HgdixKCVh5hIm5NYKBayCW89JAzzmN3mIWroyc597iFilFVixIrwoQ6Pzmpi5I+SMwll40OG4xd5
yiBQbwuwI71toppoziBNkVy2d6WkMUqOHiNs0CdFm6eTGgGTUsgxooczdUhW57GnfBrqWpvmlXGC
mvkZ7JqFKdQc27T67PSFOo2V9DhjRg+Sa9ogAFl68gFvf5I68nWK640E4m6qSNTKXtotKmbYMkKS
45h8UoJ+UWflPaioL7reHhuRcYIF2GUn9B1GpCkRajiXPefC7MnTqliaSp4UTL06uO1q7QTXoosR
DUdYKoygu7S9Dkz6UBLUv3qENSY16GNqVbGw0MKJy+6wCFDQzEXuHiKqiQr1eWHAi49B8mk+VnzI
b1Zl9zVuiy9GlR9EekblYoZnamRcNWZ83eveeehqzZQwBwU0GQ4DhD7txgZ5wQRUs7u7SJMeQX+f
D2iDhnHyyQj8pd3QDu6cFh2GsJm7WRz4KO919nAjC6WmrkpkXI3sNj8a1JrIjSYBrHm+9a8xdnrY
OsXDSTYGZ/oQIP2mFwvdA6hlDqcowSy0Mb/WqT+UkdZ0V7FMRvgxrdWZUYVHplN+TDXzyuyNm0Q2
Tyuj+oysOoP3GF5lQHHUnLqVs8gzeVmiJQy84bgds1OjSygPrSWrEk3yFAkDPaNjMZ71UnHSjsGs
Ms3jPjQAjegPcqAd2iVJCyCvJh+OgsqbIwF/HDkhFD/rkm996Xf6TRd5h0ZqQtk0+ZW6e5Ucvxnr
Q1mSg1lcV+k0TbW5UgUXRqR9KeExToqhG6d2px+qjnVa2s5MB/2VleEchPWZMrYfZS2ZRQqWvP34
oPWuMGpIuP7tDpWE+osxUOxhr3tdNc0Zg8QDx6oZlGCGwexFsuuTVlLriW9kN0rI5LsG1OUo9tUw
5Au5q5Z+1dDLTD1Ej1x4Ulp9qqcWuipueQmE4r6uWfYqwifC1/FmMpvLvKlO43Q8YRnPkmS0j+UB
/EDW4RkjozJaxuG4cEC4ToI8q6ZZEdxZaYAvZH2LLspAGZNcSIMBz5d20tLtkSKNGHNOHbidk6zO
unmOWv4R/q5CeNBDSSjrDlCP9qZxLVF4mt11Bot1moTscMnPnFmFERrfG+gY3UpVxP4SrMExqSCH
TG/oIt3pqX/S2HZ0UkCdWBSmb0zLAcoO2SQaI6YauJR98L9muaTbaNUa+kJ1jXBOf0w+CcoyOKnL
1jxh+cKDpilBEzZFl57kAJCv4kwCuzCYyXHopBhhdWpzjKiqMcP0OEqmEr4i6mFQe4p6bAs8BnLq
DBHSr0UpMYK1BoEENpsjrQ2TWRuqd9B04glkhhu5jB7GZtJXQUx3zT5Eiv1AyXE9Hxl9Q+xJbpqo
f4RmxzisP8mFU7qBZXokvNM1r+9ncqSd1oxdhejJpInqL7INKKNuNfAhcH1RX0lB8gQnOqxlF2HW
Vii0uki1jki26ivt1qh/MISaq50gzGYo3mOD0KuK4Cu6kdHCNQEgN0KyTajCKsjDxsjEGk7V4Y0b
R7NSRUM2R0zWHsJlgyJMHg+gBoOHpHfvUiE/qzteAzZHd2c12rR64ZNiGEBT/onoT1H26+i/YGi1
LacWpP51Tk0RKoRXUV0jB2DaS9q6TqrBQdDhwwRB1nEhgD3xEwdBpQm4HgoR/J438Z/5EvAIfrpS
UvwjYt2WIpT3tgU+XnTbV4Oplyh5lwlnOMqNsawTzTxzQyUWB0uWQZnWjShAcUen69s7D6GoTzt5
yKQDgEftlVQPuGRhDncUroqyalWguQkkFhBziNLPTGnABUdvZvBbvmKTY8/NsruxEMOYIiN7Ypfa
E+g1xp8+jfLOy47bBvvZKgFTODbAscLiEttnDfl36dTGotm1k4s6cq58Vz+qNfO2T1V0WvPmwlPl
I/zuqgnl45naVLe1nBTTuhq9WZp0S1UPPtYg5jy7EopryVEjoY2f511OS91q5lFn3TfCX0uqcCj/
lvX0IRFugg3VPjOjAA6O1j9xHgRA/dfn4fNjtXLXqR9LDsAr/rd46fpQIMIBml3D5gOI5rOk2fpQ
MES1VYP9aFPtbZrsKLBKTEiq1k9E/jopxvOT6lQg8mnb8Mg/4n8bb8BBlKtIHMPTg6YuzOk2c+KS
7rVWJlKz7EHXNN8kS4qyOQpFj2zXiyaVbrRQol4MvYUaSFVzUSr44BzgQhzNItWeWZW88HLFnGht
4nqfgA1wkPQOvMSZURZKT6ywet9E3N3x80sA4teDXhnnOjCK2y7pvjDa6R/AGCQLpGSwzFHSdj54
MrG819WZnXWpMpHstNYmAU6aN6VOyGMirCGsq40u7syGfeSWsXbVtoN331m5fGjXRsUgKB6Ncpb7
LibSDaAMLZhXjnKM+tyVrpeHnhbQMfbwd1CLaOYK9weykU/NYAGiF8YQ/0JEECjoX5+AJRl3AK/0
7fYXr1tvfyDfYmNBEEXNAH4SF/96+0NIQe6WJqPK2HTTNU5EEhBBUFKe4wWV2nr7C3dypGmoCS2L
Hg016x90WhjBvqoJhTauhUyoCoSPyvA1r7TqxtbovchexmlpHo0VEGqa1X02dwZ8zQyBQ9biNE4O
pVJLbwKUtiu0TMzzdmCeOQqyaCxoo5QB5nSgIbigynjIXCVm5jpCahbXr8w93HkdJm3czLQrPoYD
om7iys7dophq3OK0Rs46ca3rqXqkcc8rjCRnFTd/3JlHfiFdNVZ2YREZOtk/G0So6BM0CEXwgFU1
Y0op4fKELqiNHklJk2amaNJtqmfntghChjQcZgpjkaLSvzm19tXJVKxH/QrudaCeF9aI745rphUo
2lUfMuwqPG+bICuiU3PVq/Ss1i+ffFdyo0vbw21vmlNnODO3cWQyrjyIb5PAtsLzSovqcInprZNO
ByuQwd8qamUo38gdbAXBulpe+IpxZ3hk+o7UjodqO4QzW0IHPbYbzFUVuZpIUWnjX4Bhrkrpy0hM
6ab0Sb84Tgy6SE2El53GgLkFtVuYlJuJfVBUFUo+YvaWDOahbsWHzCrsSatGKVl6WM56OfgSeHqI
9GgWqZPWyEy+gwa5NkQb0/DCGQNawsE8q3FZkMpOvySTgDacS/YpMh7fYt+FnZYshjw9MdtknMow
7+YgJ3MKntC2pQkDHkU+jB0DLRcL4hvViUX419Fpa420MScDdhTX7Qq5jqI8KPZ6hWj/F+4bjYTx
1/fNVf3YfNsmeSVetr5uVjxh+RldtBlsLYhsyJ4pjEAY6L6CaJCV0RciMzVX5Lift83Krp3OLk4A
7E7usD+5bfTXDSjiPI0nJt34JjGPEWjglxlo1hR9Zkt6BOo/7iBU1FUwXtlxYSGcHY2g8BQ9bLJP
ow3WYZrKVov3h9aNZ5LamtoNmkeMhenAFedksLZQKQrVRaTHzbSCMFIfB3WfhMtBMCpTL/LnY6EZ
MAISqFFecdPaxr0vBZet4toXvaBnuoKoGUaaftHGeg97U9Z85bQETxhdKWWoBjgIWcdRauSfFVst
EZZA3O+kw1jejsFkPbrN2Ae3jRoV/wTIVvltwnh2V1V3zZZguZkrgllDoAs+MUO7lwUU5l2rPQpY
Yt1bXTdQceiigKKJalhQe8jnfm5f+QPaC8hVM0zgX3+IMbKJ1ZtjCeYhsEFBpiGeopmvc8VI8SgO
KoZubNxZXZkFYqZhwE0XRo2CvqibMYQ2xnFmNd4wtaTiLE5rhdablSiHIO1sKPFJqJwNPTbjgHcu
LDvDAmtsBkSwNdpbmdbNdBXqhyYBJShC0zvuCrTcgEfQ6dBz46Bis3aZ381iu3iwBu0uVht7pgQj
oqsccBUSUo8n/EcMtDOy2bSuvw6q5j61AwZgKa2Fgz50/RiJsLaoZz5qhPMefPIB4buAOhJrCxBW
9HqR6bmpK5wj8tzrFoGK+ekY0S1V0Z9B7TVYtpVxaCHLJsxO5bworiphJ587aHMR+W7pJt11nnfs
yxmePTV6SlKMJWQf5o81mcS0CJq5DwLAgxEtRXCnMldu6EVcDbUCGBC54OvR9OwTH0ela4Ne9nnk
BVil662FMG5yCNKZkUkxzWycmKnKJ+GQ3WcOYK1/IpCwc38TSO6xUoq3Ja4ar/sZSSBnkGOiwcNk
fGOYYX0A5fd81FZDwPVBBPlKNotzHa98o0ShkmfiTkwiLMYff5S1murrg4h2ADcuHBGbzgjtt804
MtR6g6AtXne1P8zj3M5u+w4xvrS3UBP0Sgn1YKGWA9Ma1XQMFuLStxdyDdhuTIsO9/keOjQlmlJI
/nkf+aQlyMh58aSwQq+d2BVyPIqldTf46aFqGMi95cyKoF4EjPGvbb95SnvDmbSAYYwGWrDSGdYi
bPOnoWzhaCsmcrd6W6KrZ18i85ND24LRDw1xocbAGOYeA73zNo+zT56u0JaTKylBS8VWVeHBnB7A
2EUKO8AJxnb6Lz43JsGuloh7BkJHXZuYFUCpQq2mcphY5x7g9fug5OBO+lzVD+w4c8+zokMAcMBu
KluJZ5RR/i0Wghr/wgFRKYN+fUDO08fg4e5tqBKvWh8PWB108yjPTEVfcUFe1nUieNlgZSFF4grJ
q9YnhDG5QsOD8/TDyOFFXSdEhkAiqSRIfxiqOFqvj4hgGhNBkX+xQMWI2Pwy1UKpLjAg37lLvTTz
7Fax5A6cG7dtivbEbSLy8wILNH/Z6ElnTxs7ZR+OIps3/RK/OBJ8y4oWCQm/X1vfCgqAum9b4pY+
KsG50DDo8C9IjomJyH5Ce4zjC09uDziWF4lNILJDiRl7m6Uxeur6lww9i1mo+yP/N6LWlXtHnO1F
5ynRrJO1qVnLNwB2D2B2hsDerG8MeaBl2AUOSkLeyw5QrUMJL5xqoh6yRWWEGrQ9kT1kz1ujeepN
IK5Nq4WzPtfHQ31VXqX2nQqkFREAtWtmLFnDiIXXniiRVt/1juxfYZakKMsy1mPcYYOV32pboxjf
TDpNltCSzDCgg99p6x+BExbDPLLlQFlEJQILaP4Asj1tXUb8Tka+iOlCl99bUsw0DzTBgFSN8ujo
Ehrv3QWwlkmnhPDDyo+a5xfTeAi/tl27UHPjylSGozi99LN2OkAB1mvfmypBc2a7xkenVZdBl+L9
diO73udKLuZeAshubGYMJ1G2/8zkJXGlY9Lvg7Rpp6OqTC1F9GS94bAPvqmaMFdaqJU7GzR3HlXR
l7a4GdQMXIE9HwLE+oLkrDGYbPVjNXOdjx4a4V50Z+Nt0cqPY0X8z4BNP43VI8OhqV0cOAPbgyZu
+cmtUe876pTzSjqJEdhvrsb8PMiRTFlK+YmtH0lw2ar4IlPlyRDpyiQovYWnU4/mOOTJCIu7T0Vy
GlhPSnrZW4eBLU/KsELt1J9K6iKJW9pfx3ZUfJQAO8df3b6cGQm+H2iE6hCLWkxBo3v02qeapMx6
tPhtr0XhLZ9U3sXANCZOPhfVrTre26m0SMP+fCR36Lsr4t8UQMYE5PpUInHLpfpQa5U5FzHEnmqu
2habQJk3gTPng89hr089Xz5yO7oFMIxjjea5yTDOaW9LsIwIY8z05hgNCtQ5rgpDX+ojHHLVwG7Q
nii+e6yH8bwF74G/66T20GeNugXYqJPaPUnsb02l0AFp5j1BxRzLuSySy1ZDtoMxW75scwCmNi8O
LzPluquvNfVKa2kiqChxwAFRJG3WRve0Y48Ltbhs5Wqqjc3BWBgwkbQzSQP4PgIoyezPYNdpocO1
wcwHgXX1KNTP0VyaKe5JrjS3TYCzuJVNmuZhLD6SFE/8UZmaw70+eMejos90pqJe7M+ywjo1W4Bk
jLpSB08WuT+TzHZiaqeuPwIMDSZBlE8TOZs6uE1qwj8SqnVWkPdxQPrwvjCTmY7lIeztsZQ/Jklz
YIUPisGh9h4G3Zym0SfFuFTsRx+zuaS8HPVHa5SmlF0Xknzeh9VNU/M1WfUsASZv5he+6k1Tx1h0
xVGhnUv2svPPa5DG9qfcvYXtPc2Ucc6D9OBLR9zFJWqSCXVbTUJhOJ4ofTVtgOjHVTcDIb2ssnFm
guW30+BIzuVjL9EXaWaCgkvndtBNChNpy/HS9K908PLZ8ChHzpGdGbNcZZjqnsRhfNwHXF6BO+0L
eaa1HrIhFbG9nCkGPRI1saXPLsxV0Mk1PUds9OI4EkNFdBKsrK0v/4mY/dtu7Flw5wG63xK0XzRj
BUBHBmv/vYYU/Yd1M9b5oFJCGlCUBeJspVX1ImgDiBNEzWflIELpOmiD3aGhhVItkVbVmNX9SXtE
eVNgCiV7QHdiTqjJJpifzaCNpIJRulLYHMqp9DUttOo0FUP3XIzfG3+8NvLEXagtaJQQgehCS6Af
mm4wzcQAv6ubbs5U2pyEYryv6iSxaQ8DcqwbZxKAAtDENNw22lsTfABeSDCoAAwYCdYghQARwEcW
wG1wBaVhTWMBNfAF5gDsgZI0p8A6LvFVJmQDKFUauxRqNvfUsZeaADB4XXvqh/FVK6ANSl2AEQft
IHUdSW9zTe5AsgocIvbLmxGi1sQdtdMg05ce8ajSvOskcA/GUTtOi+hWFxALQ26/SGAusjLPJrqA
YWBJ+TVzmnNjqD+iPHaml9HcTPPDwkqndMxPi7Q5HOQOX9w+wqU9L79FlX0WFvo8TRCqw21Cn+am
fqqBEYFT+U2GcQ1Nc9GCIQEUc0PHcmmCLbHTeBmANQkqCfLpcNTo7rQCUB51/hHEh4cOuEHU2sdj
G85A551YnXJmGSDKwbSEAXDvHpSL4qaHI4aXutweFyRisT0s3dFd5KBjdFAy9MhP6tY5KEHPuHwo
XLRucs26DjNjYVfjdQbapgR1o7atoNKOAggEqry8DjWctsDp6PJw7FrcRQBzpzlIHtSJT+qwJE7H
eGrQjy9lf5nl/niu5KbbTW3Ji6KvdqLmGN5QfjwhiGzW94g3g9BvupwYY7rFpVSp9seCtcxBSJSe
C0cqq/NijplBZJz3lj3AcDAS8wgbXmM6+nTdPaORQedo8dIZcnmJf26I5LxnL8wsdo8gv3OziStW
T+oG3LJZLKGEmXOrTnvADB2QFmmIl7WvnTVygZ1jUo/9zFjhRDIBGUHaA/RIVdb9kdIO8czsxh4z
seAkaaM7vII+y2mhTBscZBD9Lu8hFD41Raj8E80A4SP/m1oHhQfvccu1yavWtQ5zWgFAAMEOvegZ
vLC+NoU0KqNY0Ak07Z67BOtrU0HsiGavZRrUIKb+UjlN+UDRxMQVZ0ahb8SP/mSGpYOrfNWXE+09
enMg6x1mWK9qHSuN7SQYIoiwLsrBCy8djbsgsAJYoV4/Un+EuXQ1BsB/kNPK7ysfLsZgAqM1sHQH
14x7WyiT0ipt8dVIVONTKlXZ0TC4ybTUWnmB1C9x2PGsuaFJ/ZXfNuFpFOTGcZN7zdSCHDWvM7DD
ZV7l8dL1DGybvW6Zmo4PqbAPj606/5yVtAihsN5WZZHFkxhqnycmbRpFfNHfgzq+YpyWlfDU1eRK
ooGHsu1oL/xUINbs7jAOnWLiWMlVEgbNQWf4512PthL2ImdqWReTVALkMIQcxKaOxynfzJMV+Yc+
9gXwZi66oeBKDdJbOU3vQD9N1dw7VboxnrWJZ0xcP4o4ZsMcvRzOruX6EyB9J4Zffylwzp1wc5wO
tLon7ZieNH19iLLsYan3yyBHOVZN7lJH+1SYWjdJi+JoaNtFENVosLnupyErhWTbzDerY0ePL/n3
pyhpzwLTOk1HfKTKGvmcQZ4PVXoawy3AxrI8jQcLKFWu+eSP1K8paNTE8M7NEfFxq7t2MHP1plHH
wOBpcIXLF/BplzHAJC+lg6IWlyCwmilx9poGazKDLxYC5ZK8WetZtHfcjEYPajAZpgZcr+4hDayA
AQTcMivph0kd21dJYoH/Fr+h1PcD7dKQYjSzv6UaLl95EUsXnZM89ZGGwjTAMI3mbZ60F0hz5MkB
g38zOg21yMwWVYHF2eKfyOJ+25oEbL5dRO1FY9L4QANe4R+di+VZonx9G6FeDqAQoQ34xt8Jlevb
iPkBjUfuI8145ii8TOIUg7mUuDlUFGL+DGWtCFXTzdvIRLmG1gviALwVg4nNJM4tlSrNc90/1OrK
KCc9zMqGVKgsB9C39BCKOjO6A7tASOOo5QP7s8rSM2DKun4y9EknLVBthunAT2A9+J5gQNQrjL5d
Crz+8Azel+riRMs6JZ8ETu+J+S7V+11e5hJ9GDuL5KMu8ThT4DTnPggc+YSIP9H6rjl0Iuh8SCuY
4Eek4GrEzH7icR0sbZ8JeZUb3jGjxNuk5caANnyvJ5aJSwsKAXL2lDQUOVpTfMHt7iIYBIUOZNus
x/ZgxqwNr2VF7wBbIbikDPYlnrrLSPVupRYVsnBQsaqWvG9ZamObAo56UJFqMjxKdMOzjqAknWkN
BA3H1Kupa/v3qSrcBsd6+Gg35jkTjqcwJvH0shLaVN4Ab4yoJPHWpRbPhxlIyqkVf8HkbNkkIwSq
cR7TPOD7OB+8+CIBIR4ZFlNqV1pyx1N+kuLgquM05VntpWdmmZkL8AxXvV1PVCdBMihdOHE2MQbM
xpRm4bXWkqYwxnrtoSm3ywq2d0zdhrtmZ2I+I0tfTDU+MhtkjQUANZrGgTaTS2MWj9lcrjLUDuIb
K0cQKxI2v/2sL4DwGqepfu/q9jSyIrQ/0mnvBIuwK5Zd29D8yT4XjntCZWhNqzE/hAIz8xmiWOPX
xCuXNZAj/NSnVns72HBvx+vazYRHELIr/YJJ+4kt9eqBm6q3rSzDLhEeZ/6xqtAvqXxsIFIj/BxX
Z2NgHlqVtpQzF+mUE8/sIZcrKFM6U9/yYLQYczW7T+hrK7kziUADJoP9ubK9aRG3h/JYz7JKo4We
f5Rd7F7T6iKw6485sAb6O8XUc+JZatUOxLOerB1URxfCBU1OKdkOStO5bmRfnzTB8KVxOgD8uMJa
Nmpxg32uBoVe/BPJnEbJ+utk7urez3wsWbbkc+KF63wO2qMJ+Yub8odo/foGJZ9ThEQuMwpF0VY6
kesbVACPGAZBSV+Ll/wog9UPGp1uMHSqMNwCyvcn+ZwtLsgNKQc+nFC6F91rHSNwMf15IYSrymHo
t2OkM2N0JCTrkSlwhV6BiXAB9pwlCjs5jSChalDEeY8BPUoHoVCPax1sDw2GX+A/B3+JkDiFb1Jm
U4aYHxuhn0D/CbGT0bBmNIGLb8x+wk9RED4UjmzMe3QtZ2jls1+7Xr6oDGM4ylR6SrmX9VcxQkpH
TGsKlOb8GPZ2lsHyTfAwGasquqYGDa9rYfwI71s7750kP2/iSj1s68E/VLjeEijGGs5EvnsTdeF9
WZVPsZa3NcK0QTkN5f4UQX59btfFcORpeokO2HhnBH077z0Z60EvKQ/SAUnWfkg+Ky7tcKBFy0ZN
y3vJKpUvFUx0HLorocg/rtT5M5D55YEPDRsiZaLUl4mQm5QioTzpCRFKo6jir4M/NsrUyTVM0UVu
+0ARGCg3WWkF2TzsHefOJ8mXDv+F9EVnM/76/F0HWzUfxIvWZ8/EZoJiiSEQdr5C6vlnCwr5fw6l
xsTIXB09ypyfZ48hLIQuyGDUWkI46MfZWyF0oDULkI7gKf+RkjpAizeHT1jfqRqfENAPo6rNw1dS
t5X1ULpLE4Pe9Cw2s/GrL6MjMqsjda4nDa2GJEPRfwzUWTx0+ZWR218tkK66SffFd3BnVUP9QAuD
pdkkyaIwvGWfO9exp1/BcciFUjTSjmr1pEsWQbLB1T7A51oC/trlZkVHudMRxeoQ0Ctv9QI1Y88P
OMfEULWMnrzMAKJjVRNfM2/GnsosUPEKxvJoGpk0CSLNgsxM4kVLIJw2iHEiXWJNUqWHikOPZSbr
2ryAdzlDQpIGmUMog9BWgVenW62H2oXXmkcGfTWmO8ZdXOI5QEKK7sAQfVFk9xOaltRR2Wfh/OI3
NQVHmsYzZehmboGvjCccZgzhNdNWnrIYWl9eZNWIuJhhLt0sPfW09looh80oMxLmTcbS6tPhfljZ
2gRqlCG/C/yJ0TZzHEfGwg8lQuH1UtB0OYA8ZndTQ1gmNHmultOk8KVrrozgzK/6C8UntShis57a
Y35VVy0EFFu5bIUvQ7eyaCiEWwOg/zKfSjHambnrnBstdBVYpGGiHXt6HN/+E0edQ/bro/75btim
lyRO5s+jTsHBFNbkvK4Qvj+POqYJnH94HSi9Q3okNq9POhNi2hhg4jnnsmhE/zzpotkMERSsk+Os
qCJ/EmU1EUU3oixagRx/QMnivlHfiLvQfvXtfEgOe3SN3ZPULiKpn2SG3kx73Xwo1FE9KyRPQ0PV
/Jz2TTIDIpT2R6jittkkjNyyxZfY18JvTh8jcieVZJKK1SAfXWlNZH+r9U7Rj1MQCup9nUV1PLH8
ZsQAzfmGJ4idfk5DK/NORgbptynT4UckRar+Em6acR6u7MwyjM3yUFMRlhVuZ3uxKYUi3q907RDI
+/nTiyxI6+vsjfjd/+ov/f5BfySUJ8j1G9t89cFWUn2/fU58h+df84AUn44zmIH9LXMVEjZwdjwx
zujyP/9Ysqi9RXqIKuUPV3ve8cVK/Wotfv9rvlUSfPuc3/4Kr2krbxyL/2opOKRw9b8feWL4xlKY
HxRgjEierEjg4uDv50q8vvv+ZiWwiqEpzK8K8X3ljLWxEjYrYdKQ+V5NiE2zl0vxxgLzb5YC3Buc
jTX2mqt4YyksGICC0wGqjXCxmj3u41Lgqv0OVwUZLmgKZqYqAwUxFNhYCnaFAilGiH7A/lrxJPdz
Kd7jgBj03ujmMzwWPCAQXBtLYSA2zBrIoP7WU5d9XApbgEb5YK8i2x8GEJxX+c6RiFxJZ/DEjaUw
ofxpOiwlwdATY6b9vCssh+t+56XgJtAVCJM/5DI3lsL+YCHwDIbB0IX0q+Bz7eWuEInwjktBvksn
ilT3Jwd0YynguuAF+tM9+Hnx9y+teEOk/fMIomCHDIcQUPUzIZbF3VgKMizosuBGVvmXAI/u6a7Y
PYLA9gCsyniHJqEIEK8zLJJRYDoMlZ8l2vc2xcIl9x0OiM4QXSPdFPRp8a1v7AqSTfp5uiHAyN+V
Bf7v7wrq4x9scVWjzfwXy8Dv+bL6EMkEOQUVyHfk1sYqGPgWi0rbgNz6nfj2f78KoiP4YxlIkjXT
1nePo0hJ4MUIGvOHKdTmhtA+rNxjV9yq/b0kBO1rx9AhU3EKMD351Xe6yeZCwK+WSTnEqHh1NJ4h
MvsXOpTdLwkZAjojG4hxtI1WDM7NpQDcIxpKFrw7kU7s7X35ZvL151FUhAbcRuGygUl6xjFt3BT6
B+b1JFeYMEIZXBE39vGmAGr1DgeEJvILKsrrkpRdoUIjxgP+B+RrP5di9wMiVOjZFIRK4GPPdJ2N
XWGQcKiAL7hOntu1q8Xfw7ti913Bt25Rc4p/ni+LVwmFWAqxFj+61vu4J2gc7Hw8VBytEHJiTP5d
r/HVQlCQkn0yQyfWclt8j1h7tydIDt9jKbB23uCBbhwPMbVkXol1yKqLIZSt9nFXvPVn/5v4IVpW
oLsYdwv+3utLk11Bt4Y2BiuiwyTY1yrsjRXI3yyFSpBED4K2zWrs/OqAaBwQXVRnmHHQytjXjg29
+J0PiI6MDyI63Iyrqb341jcOCEk3lwmZFe3fPW5poku781Kg9UWPgppuHSPeLIUlHInYOMwxn2v3
/bwrdl8K9YPKwUAMGPknbk9B5dnYFQ4uUfwM15xV0frdoG4PIwgAEb6jXbq7QgLLAUaP5gNliKa/
Xgp2jcFUjEC61pjZywhiv5GH/ptrk0kQLU0dZ8uVUvqrXWHT6GZPkHeASxcxZD+DKZ99510BPQQ5
IqIIYGlKkTfBVFQgovsL62SPy9K3PnN/synEVWFpNkqEQgqOL33jqhDSN/wPWJYGXGMlIbePt6Yt
7DB3vCrEr0p1Dnwe8JmQC3m1FLgWkGjqoOoBG+xv3s0ga+elIIAAEyRIchGszsCrpdCpxWj5/pSL
2NNLc/dQioELFSf5Cbn1d8LHxvkgAWMpcEH8SU/by/MhIFg7ng9BnENXxAbHLGSBcaV5fVUw96BT
YQIlEGTi5+C9d1kFTiE7LwXTQRRYqNJlLBe2tG1o5kEB0uj2gZd9lsLby12hvke3gusSqCGj8ZXP
NpfPqwOCwzDpC6AKoaq2t7tCEDt3PCA4ZugyA3TIoBC93sZSkwAC9IrejkxM5XZdveP+HZA3OPO/
SSsovZH6QCh5Jb38GpVnMiyiswNy/BmXt68ArO+l0W4ViAFunpRaiPeJEPLqgBgQYsgrqEuBq+1x
hvW9o7TLUjAiZHBO7YmzsTgBr+8KAFgUIDBmnts2+9vD2n1ISN1pQcagW4GW3JYKBLcrWjr4cK5C
6d5iKoSj6I63pkCWQ53HNRS66pbBGN08rk2Dq+JZ5eQ5u93DW3P3bh50GpWcAYukNTJ/I5SKaSmV
x0recI87vG+Uy/88fLAnVCxoNWiCghT9BtRN/QGod93+3d+5sbL7noD5SGAQYOU1QXwzv7I+oAcL
SM20VoYEe5tfvVE9/JtdQaJJ+kQ/T0g5v2lrommPLCcp1nfM6vPdtH83hdDu3f3SfFF8b9wSSBQg
30SrezUc3F+kjbo7HE8jdaKqUKAloYa5GvRsLIVNm09gm3CeWRWs+xo6RNdt5w0Bbp2MglHPc/R4
lWVaiH+uByN7m1ep77EOpNmQ9nXjB718Y0swMZbXVKH9PRvKe9TlJE3g8SA/PUNHXm0I0aLAeUZ4
A6/PDltw/y7L7yDzXcoOUGi6xtSD2blwGnjT4waQZwHThHe8EtPd2+PxRuP+z0Mo2ESuQ+4JhLMY
9IgWxMbxgAGqUaK9RKnt5a4QMls73pgKFZZuCd0u6C9Ejy1LAUeMIyI2zrM16n4uxe45JkshCzsg
hfk5v+kbLDd3BZNzcATMPmxcf/Y1jgoa0867AsY0DTwhyLkaGL86IMyTKUcB4Gj0MJ6r1f3cFbu3
KASOGQQm2SQY3ZUB8Ou7wmZySrax7xFk90RT/UBNwRdP+fELHLNgmwodr2ey/b5WHqJk2vGAUI+i
n0gZJiCIK8Gy17vCoTIXMh4mlKD95Yi98Tv682CK8hAjHoBXazrQq7sCoQWODdTbvQbk6bvfFByP
jQDyejJIXxdCBEhmlIy/s2T28tIUpuU7Hw8sghgBwQDTwOW94RhbH2Tce1CwI918Zk39b1fif5Ga
/5BvmPpB/LBSdwgeqxUb9lmv4H/8C2uw1dsHvKAMPTOnNv4qWu2Pzw9/ZhaJ//7vu4ckSGdo+ZXB
fa2uaosXP13XGqu3+v7677/j23ffeLP1L7b+w2XwWN6V99itrFhN3z/p2V2CPsT/i7/dpcMbwhPD
h/Wfibf+r//c/KwvtsHvHx4/elsfL9jqP3/Xv3z8pMzSfv2cw4f/+s8VV2vFwHiPZ2fJ45aHgxPY
+eHTu7pGD73xmmr9tBcfn+D4Du8wNN7d+kEvHk6A2/3h/l1T3zVFs+0N6N29wxs8JphzrJ/04uNT
hLzH01N0lbP1o148nrbC7o+P0Y7Z4kYNNfw9np7FTfIt2Lby73Fip1lZx3fpw/qT/lgbmuzrP9vh
Qpg9xnfdXfn2XK1AWTsvPV7Y9/5j9fZQrTCROz9+vlW8USBPd390VT2+vcpWCPidn71ARTxiU64/
5ovv9D0O62/N11cBZ4cNc/CYPlaP2/bLexzVg/KR529Zl/c4qcu7JPiFLf17nNT/weF414U/enx6
eiyrLfcYfkvrFdvhiz0OUm/LORWc2p03/MljF2x79nsc1JOgFZ982wVP3fcOH/707iHYvuzvcViR
pS+zLTtedPd2XnceXntkTeXbfJJOyDu8wW9tSnfd8WeP3X98ycpo/Tl/XpOCQbjz4vzeA2fXD/9b
V7zdH56lDzj4rFfh58oInYydV+Y8JRkO3qZj+NC9x9N/56Gx88qU8eNduuWuETOS3Rfmd4L7O3/0
utqu5v8eB/WiqdO7ZL0EL/bLewRW6vXHrWv+Hsf0kkdXZKmP5dtPr71HCnwZ3PsJ52nL498jrl5m
99H2BF4g3HfekleUrfVWHWWBdNv98aTv6eN9ffewJYSI5ux7vMNvVdh3PVaovP/Ov3fnx4vl2XIR
C1r97mtT/8fJXVc+pvdbMgSB9H2Hd3hsvj1uqUREt3n3pzdPT1m8JYALr/t3eHocB+3dlg8vxmo7
P/538uS77prrDOfvYNudKVD9O3/0m7iqt92Xgky688M/35XsyPWDfoYSwYh+h4dXPun81mxeSD69
wxv8Wol612/182O1andsX/v3OK6fh4wOtbdehxeL/x7H9ctd/bgldRJDhv9h3be1wX9gc942x9da
xNtettn8F3/j/ysZ2KQrsgMAAAD//w==</cx:binary>
              </cx:geoCache>
            </cx:geography>
          </cx:layoutPr>
        </cx:series>
      </cx:plotAreaRegion>
    </cx:plotArea>
    <cx:legend pos="r" align="min" overlay="1">
      <cx:txPr>
        <a:bodyPr spcFirstLastPara="1" vertOverflow="ellipsis" horzOverflow="overflow" wrap="square" lIns="0" tIns="0" rIns="0" bIns="0" anchor="ctr" anchorCtr="1"/>
        <a:lstStyle/>
        <a:p>
          <a:pPr algn="ctr" rtl="0">
            <a:defRPr sz="1000" baseline="0"/>
          </a:pPr>
          <a:endParaRPr lang="en-US" sz="1000" b="0" i="0" u="none" strike="noStrike" baseline="0">
            <a:solidFill>
              <a:sysClr val="windowText" lastClr="000000">
                <a:lumMod val="65000"/>
                <a:lumOff val="35000"/>
              </a:sysClr>
            </a:solidFill>
            <a:latin typeface="Calibri" panose="020F0502020204030204"/>
          </a:endParaRPr>
        </a:p>
      </cx:txPr>
    </cx:legend>
  </cx:chart>
  <cx:spPr>
    <a:ln>
      <a:solidFill>
        <a:schemeClr val="bg1"/>
      </a:solid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 id="15">
  <a:schemeClr val="accent2"/>
</cs:colorStyle>
</file>

<file path=xl/charts/colors5.xml><?xml version="1.0" encoding="utf-8"?>
<cs:colorStyle xmlns:cs="http://schemas.microsoft.com/office/drawing/2012/chartStyle" xmlns:a="http://schemas.openxmlformats.org/drawingml/2006/main" meth="withinLinear" id="15">
  <a:schemeClr val="accent2"/>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3" Type="http://schemas.microsoft.com/office/2014/relationships/chartEx" Target="../charts/chartEx1.xml"/><Relationship Id="rId2" Type="http://schemas.openxmlformats.org/officeDocument/2006/relationships/image" Target="../media/image2.emf"/><Relationship Id="rId1" Type="http://schemas.openxmlformats.org/officeDocument/2006/relationships/image" Target="../media/image1.emf"/><Relationship Id="rId4" Type="http://schemas.microsoft.com/office/2014/relationships/chartEx" Target="../charts/chartEx2.xml"/></Relationships>
</file>

<file path=xl/drawings/_rels/drawing5.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_rels/vmlDrawing1.vml.rels><?xml version="1.0" encoding="UTF-8" standalone="yes"?>
<Relationships xmlns="http://schemas.openxmlformats.org/package/2006/relationships"><Relationship Id="rId2" Type="http://schemas.openxmlformats.org/officeDocument/2006/relationships/image" Target="../media/image4.emf"/><Relationship Id="rId1" Type="http://schemas.openxmlformats.org/officeDocument/2006/relationships/image" Target="../media/image3.emf"/></Relationships>
</file>

<file path=xl/drawings/drawing1.xml><?xml version="1.0" encoding="utf-8"?>
<xdr:wsDr xmlns:xdr="http://schemas.openxmlformats.org/drawingml/2006/spreadsheetDrawing" xmlns:a="http://schemas.openxmlformats.org/drawingml/2006/main">
  <xdr:twoCellAnchor>
    <xdr:from>
      <xdr:col>0</xdr:col>
      <xdr:colOff>342900</xdr:colOff>
      <xdr:row>0</xdr:row>
      <xdr:rowOff>85725</xdr:rowOff>
    </xdr:from>
    <xdr:to>
      <xdr:col>8</xdr:col>
      <xdr:colOff>200025</xdr:colOff>
      <xdr:row>14</xdr:row>
      <xdr:rowOff>161925</xdr:rowOff>
    </xdr:to>
    <xdr:graphicFrame macro="">
      <xdr:nvGraphicFramePr>
        <xdr:cNvPr id="3" name="Chart 2">
          <a:extLst>
            <a:ext uri="{FF2B5EF4-FFF2-40B4-BE49-F238E27FC236}">
              <a16:creationId xmlns:a16="http://schemas.microsoft.com/office/drawing/2014/main" id="{8FA3E16F-EB72-4068-B646-7358639723F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9525</xdr:colOff>
      <xdr:row>16</xdr:row>
      <xdr:rowOff>171450</xdr:rowOff>
    </xdr:from>
    <xdr:to>
      <xdr:col>10</xdr:col>
      <xdr:colOff>114300</xdr:colOff>
      <xdr:row>31</xdr:row>
      <xdr:rowOff>57150</xdr:rowOff>
    </xdr:to>
    <xdr:graphicFrame macro="">
      <xdr:nvGraphicFramePr>
        <xdr:cNvPr id="4" name="Chart 3">
          <a:extLst>
            <a:ext uri="{FF2B5EF4-FFF2-40B4-BE49-F238E27FC236}">
              <a16:creationId xmlns:a16="http://schemas.microsoft.com/office/drawing/2014/main" id="{11DC6B43-1169-4864-8497-2E361A4FE64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142875</xdr:colOff>
      <xdr:row>0</xdr:row>
      <xdr:rowOff>0</xdr:rowOff>
    </xdr:from>
    <xdr:to>
      <xdr:col>10</xdr:col>
      <xdr:colOff>485775</xdr:colOff>
      <xdr:row>14</xdr:row>
      <xdr:rowOff>76200</xdr:rowOff>
    </xdr:to>
    <xdr:graphicFrame macro="">
      <xdr:nvGraphicFramePr>
        <xdr:cNvPr id="2" name="Chart 1">
          <a:extLst>
            <a:ext uri="{FF2B5EF4-FFF2-40B4-BE49-F238E27FC236}">
              <a16:creationId xmlns:a16="http://schemas.microsoft.com/office/drawing/2014/main" id="{BFC2CE9C-55A2-4D78-989B-A32447DCF0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148166</xdr:colOff>
      <xdr:row>1</xdr:row>
      <xdr:rowOff>158750</xdr:rowOff>
    </xdr:from>
    <xdr:to>
      <xdr:col>3</xdr:col>
      <xdr:colOff>370416</xdr:colOff>
      <xdr:row>3</xdr:row>
      <xdr:rowOff>179916</xdr:rowOff>
    </xdr:to>
    <xdr:sp macro="" textlink="">
      <xdr:nvSpPr>
        <xdr:cNvPr id="2" name="TextBox 1">
          <a:extLst>
            <a:ext uri="{FF2B5EF4-FFF2-40B4-BE49-F238E27FC236}">
              <a16:creationId xmlns:a16="http://schemas.microsoft.com/office/drawing/2014/main" id="{8CB8B3E9-0031-4AF2-9BE1-AE09CE9A45B3}"/>
            </a:ext>
          </a:extLst>
        </xdr:cNvPr>
        <xdr:cNvSpPr txBox="1"/>
      </xdr:nvSpPr>
      <xdr:spPr>
        <a:xfrm>
          <a:off x="148166" y="349250"/>
          <a:ext cx="3079750" cy="40216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Pivot table to construct the tables</a:t>
          </a:r>
          <a:r>
            <a:rPr lang="en-US" sz="1100" baseline="0"/>
            <a:t> on this tab</a:t>
          </a:r>
          <a:endParaRPr lang="en-US" sz="1100"/>
        </a:p>
      </xdr:txBody>
    </xdr:sp>
    <xdr:clientData/>
  </xdr:twoCellAnchor>
  <xdr:twoCellAnchor>
    <xdr:from>
      <xdr:col>7</xdr:col>
      <xdr:colOff>296334</xdr:colOff>
      <xdr:row>1</xdr:row>
      <xdr:rowOff>42333</xdr:rowOff>
    </xdr:from>
    <xdr:to>
      <xdr:col>11</xdr:col>
      <xdr:colOff>529166</xdr:colOff>
      <xdr:row>3</xdr:row>
      <xdr:rowOff>169333</xdr:rowOff>
    </xdr:to>
    <xdr:sp macro="" textlink="">
      <xdr:nvSpPr>
        <xdr:cNvPr id="3" name="TextBox 2">
          <a:extLst>
            <a:ext uri="{FF2B5EF4-FFF2-40B4-BE49-F238E27FC236}">
              <a16:creationId xmlns:a16="http://schemas.microsoft.com/office/drawing/2014/main" id="{7CCCDA22-B789-4E25-B795-2B35C5A4AB4E}"/>
            </a:ext>
          </a:extLst>
        </xdr:cNvPr>
        <xdr:cNvSpPr txBox="1"/>
      </xdr:nvSpPr>
      <xdr:spPr>
        <a:xfrm>
          <a:off x="7323667" y="232833"/>
          <a:ext cx="3704166" cy="508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Table with cases per 100k for</a:t>
          </a:r>
          <a:r>
            <a:rPr lang="en-US" sz="1100" baseline="0"/>
            <a:t> every column</a:t>
          </a:r>
          <a:endParaRPr lang="en-US" sz="1100"/>
        </a:p>
      </xdr:txBody>
    </xdr:sp>
    <xdr:clientData/>
  </xdr:twoCellAnchor>
  <xdr:twoCellAnchor>
    <xdr:from>
      <xdr:col>13</xdr:col>
      <xdr:colOff>10584</xdr:colOff>
      <xdr:row>1</xdr:row>
      <xdr:rowOff>52917</xdr:rowOff>
    </xdr:from>
    <xdr:to>
      <xdr:col>14</xdr:col>
      <xdr:colOff>666750</xdr:colOff>
      <xdr:row>2</xdr:row>
      <xdr:rowOff>179917</xdr:rowOff>
    </xdr:to>
    <xdr:sp macro="" textlink="">
      <xdr:nvSpPr>
        <xdr:cNvPr id="4" name="TextBox 3">
          <a:extLst>
            <a:ext uri="{FF2B5EF4-FFF2-40B4-BE49-F238E27FC236}">
              <a16:creationId xmlns:a16="http://schemas.microsoft.com/office/drawing/2014/main" id="{89D43B28-2A32-4A04-AFD6-7B3A87110E56}"/>
            </a:ext>
          </a:extLst>
        </xdr:cNvPr>
        <xdr:cNvSpPr txBox="1"/>
      </xdr:nvSpPr>
      <xdr:spPr>
        <a:xfrm>
          <a:off x="12244917" y="243417"/>
          <a:ext cx="1524000" cy="317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intermediate table</a:t>
          </a:r>
        </a:p>
      </xdr:txBody>
    </xdr:sp>
    <xdr:clientData/>
  </xdr:twoCellAnchor>
  <xdr:twoCellAnchor>
    <xdr:from>
      <xdr:col>16</xdr:col>
      <xdr:colOff>825500</xdr:colOff>
      <xdr:row>1</xdr:row>
      <xdr:rowOff>21167</xdr:rowOff>
    </xdr:from>
    <xdr:to>
      <xdr:col>20</xdr:col>
      <xdr:colOff>476250</xdr:colOff>
      <xdr:row>3</xdr:row>
      <xdr:rowOff>42333</xdr:rowOff>
    </xdr:to>
    <xdr:sp macro="" textlink="">
      <xdr:nvSpPr>
        <xdr:cNvPr id="5" name="TextBox 4">
          <a:extLst>
            <a:ext uri="{FF2B5EF4-FFF2-40B4-BE49-F238E27FC236}">
              <a16:creationId xmlns:a16="http://schemas.microsoft.com/office/drawing/2014/main" id="{B6440A19-421A-4926-9932-D52B19BB22AB}"/>
            </a:ext>
          </a:extLst>
        </xdr:cNvPr>
        <xdr:cNvSpPr txBox="1"/>
      </xdr:nvSpPr>
      <xdr:spPr>
        <a:xfrm>
          <a:off x="15663333" y="211667"/>
          <a:ext cx="3270250" cy="40216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Final</a:t>
          </a:r>
          <a:r>
            <a:rPr lang="en-US" sz="1100" baseline="0"/>
            <a:t> sorted tables shown in dashboard</a:t>
          </a:r>
        </a:p>
        <a:p>
          <a:endParaRPr lang="en-US" sz="1100"/>
        </a:p>
      </xdr:txBody>
    </xdr:sp>
    <xdr:clientData/>
  </xdr:twoCellAnchor>
  <xdr:twoCellAnchor>
    <xdr:from>
      <xdr:col>22</xdr:col>
      <xdr:colOff>0</xdr:colOff>
      <xdr:row>2</xdr:row>
      <xdr:rowOff>0</xdr:rowOff>
    </xdr:from>
    <xdr:to>
      <xdr:col>23</xdr:col>
      <xdr:colOff>201083</xdr:colOff>
      <xdr:row>3</xdr:row>
      <xdr:rowOff>127000</xdr:rowOff>
    </xdr:to>
    <xdr:sp macro="" textlink="">
      <xdr:nvSpPr>
        <xdr:cNvPr id="6" name="TextBox 5">
          <a:extLst>
            <a:ext uri="{FF2B5EF4-FFF2-40B4-BE49-F238E27FC236}">
              <a16:creationId xmlns:a16="http://schemas.microsoft.com/office/drawing/2014/main" id="{5D753AC9-85D1-476E-B7B6-619D38726AE1}"/>
            </a:ext>
          </a:extLst>
        </xdr:cNvPr>
        <xdr:cNvSpPr txBox="1"/>
      </xdr:nvSpPr>
      <xdr:spPr>
        <a:xfrm>
          <a:off x="20193000" y="381000"/>
          <a:ext cx="1524000" cy="317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intermediate table</a:t>
          </a:r>
        </a:p>
      </xdr:txBody>
    </xdr:sp>
    <xdr:clientData/>
  </xdr:twoCellAnchor>
  <xdr:twoCellAnchor>
    <xdr:from>
      <xdr:col>25</xdr:col>
      <xdr:colOff>370417</xdr:colOff>
      <xdr:row>2</xdr:row>
      <xdr:rowOff>10584</xdr:rowOff>
    </xdr:from>
    <xdr:to>
      <xdr:col>29</xdr:col>
      <xdr:colOff>730250</xdr:colOff>
      <xdr:row>3</xdr:row>
      <xdr:rowOff>137584</xdr:rowOff>
    </xdr:to>
    <xdr:sp macro="" textlink="">
      <xdr:nvSpPr>
        <xdr:cNvPr id="7" name="TextBox 6">
          <a:extLst>
            <a:ext uri="{FF2B5EF4-FFF2-40B4-BE49-F238E27FC236}">
              <a16:creationId xmlns:a16="http://schemas.microsoft.com/office/drawing/2014/main" id="{837BC04C-85AF-4AC8-AA92-941AA31F2CA5}"/>
            </a:ext>
          </a:extLst>
        </xdr:cNvPr>
        <xdr:cNvSpPr txBox="1"/>
      </xdr:nvSpPr>
      <xdr:spPr>
        <a:xfrm>
          <a:off x="23897167" y="391584"/>
          <a:ext cx="3831166" cy="317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table with total</a:t>
          </a:r>
          <a:r>
            <a:rPr lang="en-US" sz="1100" baseline="0"/>
            <a:t> cases for every county</a:t>
          </a:r>
          <a:endParaRPr lang="en-US" sz="1100"/>
        </a:p>
      </xdr:txBody>
    </xdr:sp>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4</xdr:col>
          <xdr:colOff>557891</xdr:colOff>
          <xdr:row>20</xdr:row>
          <xdr:rowOff>106475</xdr:rowOff>
        </xdr:from>
        <xdr:to>
          <xdr:col>8</xdr:col>
          <xdr:colOff>494820</xdr:colOff>
          <xdr:row>34</xdr:row>
          <xdr:rowOff>91235</xdr:rowOff>
        </xdr:to>
        <xdr:pic>
          <xdr:nvPicPr>
            <xdr:cNvPr id="15" name="Picture 14">
              <a:extLst>
                <a:ext uri="{FF2B5EF4-FFF2-40B4-BE49-F238E27FC236}">
                  <a16:creationId xmlns:a16="http://schemas.microsoft.com/office/drawing/2014/main" id="{256CC035-650B-47E3-BE26-07735556B62B}"/>
                </a:ext>
              </a:extLst>
            </xdr:cNvPr>
            <xdr:cNvPicPr>
              <a:picLocks noChangeAspect="1" noChangeArrowheads="1"/>
              <a:extLst>
                <a:ext uri="{84589F7E-364E-4C9E-8A38-B11213B215E9}">
                  <a14:cameraTool cellRange="CasesByCounty!$Q$7:$R$17" spid="_x0000_s4164"/>
                </a:ext>
              </a:extLst>
            </xdr:cNvPicPr>
          </xdr:nvPicPr>
          <xdr:blipFill>
            <a:blip xmlns:r="http://schemas.openxmlformats.org/officeDocument/2006/relationships" r:embed="rId1"/>
            <a:srcRect/>
            <a:stretch>
              <a:fillRect/>
            </a:stretch>
          </xdr:blipFill>
          <xdr:spPr bwMode="auto">
            <a:xfrm>
              <a:off x="3007177" y="3916475"/>
              <a:ext cx="2386214" cy="265176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557891</xdr:colOff>
          <xdr:row>6</xdr:row>
          <xdr:rowOff>17689</xdr:rowOff>
        </xdr:from>
        <xdr:to>
          <xdr:col>8</xdr:col>
          <xdr:colOff>495190</xdr:colOff>
          <xdr:row>19</xdr:row>
          <xdr:rowOff>148946</xdr:rowOff>
        </xdr:to>
        <xdr:pic>
          <xdr:nvPicPr>
            <xdr:cNvPr id="16" name="Picture 15">
              <a:extLst>
                <a:ext uri="{FF2B5EF4-FFF2-40B4-BE49-F238E27FC236}">
                  <a16:creationId xmlns:a16="http://schemas.microsoft.com/office/drawing/2014/main" id="{C452A336-E281-4763-91C7-8656AF265696}"/>
                </a:ext>
              </a:extLst>
            </xdr:cNvPr>
            <xdr:cNvPicPr>
              <a:picLocks noChangeAspect="1" noChangeArrowheads="1"/>
              <a:extLst>
                <a:ext uri="{84589F7E-364E-4C9E-8A38-B11213B215E9}">
                  <a14:cameraTool cellRange="CasesByCounty!$T$7:$U$17" spid="_x0000_s4165"/>
                </a:ext>
              </a:extLst>
            </xdr:cNvPicPr>
          </xdr:nvPicPr>
          <xdr:blipFill>
            <a:blip xmlns:r="http://schemas.openxmlformats.org/officeDocument/2006/relationships" r:embed="rId2"/>
            <a:srcRect/>
            <a:stretch>
              <a:fillRect/>
            </a:stretch>
          </xdr:blipFill>
          <xdr:spPr bwMode="auto">
            <a:xfrm>
              <a:off x="3007177" y="1160689"/>
              <a:ext cx="2386584" cy="2607757"/>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9</xdr:col>
      <xdr:colOff>272142</xdr:colOff>
      <xdr:row>6</xdr:row>
      <xdr:rowOff>17689</xdr:rowOff>
    </xdr:from>
    <xdr:to>
      <xdr:col>16</xdr:col>
      <xdr:colOff>514046</xdr:colOff>
      <xdr:row>20</xdr:row>
      <xdr:rowOff>2449</xdr:rowOff>
    </xdr:to>
    <mc:AlternateContent xmlns:mc="http://schemas.openxmlformats.org/markup-compatibility/2006">
      <mc:Choice xmlns:cx4="http://schemas.microsoft.com/office/drawing/2016/5/10/chartex" Requires="cx4">
        <xdr:graphicFrame macro="">
          <xdr:nvGraphicFramePr>
            <xdr:cNvPr id="21" name="Chart 4">
              <a:extLst>
                <a:ext uri="{FF2B5EF4-FFF2-40B4-BE49-F238E27FC236}">
                  <a16:creationId xmlns:a16="http://schemas.microsoft.com/office/drawing/2014/main" id="{07DB6D2E-3423-4754-9E92-AED4894D0C8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5758542" y="1160689"/>
              <a:ext cx="4509104" cy="265176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272142</xdr:colOff>
      <xdr:row>20</xdr:row>
      <xdr:rowOff>106475</xdr:rowOff>
    </xdr:from>
    <xdr:to>
      <xdr:col>16</xdr:col>
      <xdr:colOff>514046</xdr:colOff>
      <xdr:row>34</xdr:row>
      <xdr:rowOff>91235</xdr:rowOff>
    </xdr:to>
    <mc:AlternateContent xmlns:mc="http://schemas.openxmlformats.org/markup-compatibility/2006">
      <mc:Choice xmlns:cx4="http://schemas.microsoft.com/office/drawing/2016/5/10/chartex" Requires="cx4">
        <xdr:graphicFrame macro="">
          <xdr:nvGraphicFramePr>
            <xdr:cNvPr id="27" name="Chart 7">
              <a:extLst>
                <a:ext uri="{FF2B5EF4-FFF2-40B4-BE49-F238E27FC236}">
                  <a16:creationId xmlns:a16="http://schemas.microsoft.com/office/drawing/2014/main" id="{FD065BD2-C576-47C9-8E80-C3275EB25D8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5758542" y="3916475"/>
              <a:ext cx="4509104" cy="265176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0</xdr:col>
      <xdr:colOff>40822</xdr:colOff>
      <xdr:row>6</xdr:row>
      <xdr:rowOff>27212</xdr:rowOff>
    </xdr:from>
    <xdr:to>
      <xdr:col>4</xdr:col>
      <xdr:colOff>176893</xdr:colOff>
      <xdr:row>17</xdr:row>
      <xdr:rowOff>81643</xdr:rowOff>
    </xdr:to>
    <mc:AlternateContent xmlns:mc="http://schemas.openxmlformats.org/markup-compatibility/2006" xmlns:a14="http://schemas.microsoft.com/office/drawing/2010/main">
      <mc:Choice Requires="a14">
        <xdr:graphicFrame macro="">
          <xdr:nvGraphicFramePr>
            <xdr:cNvPr id="28" name="Season">
              <a:extLst>
                <a:ext uri="{FF2B5EF4-FFF2-40B4-BE49-F238E27FC236}">
                  <a16:creationId xmlns:a16="http://schemas.microsoft.com/office/drawing/2014/main" id="{4635D2F8-FDF7-4077-8CA6-D1A7B395D7F3}"/>
                </a:ext>
              </a:extLst>
            </xdr:cNvPr>
            <xdr:cNvGraphicFramePr/>
          </xdr:nvGraphicFramePr>
          <xdr:xfrm>
            <a:off x="0" y="0"/>
            <a:ext cx="0" cy="0"/>
          </xdr:xfrm>
          <a:graphic>
            <a:graphicData uri="http://schemas.microsoft.com/office/drawing/2010/slicer">
              <sle:slicer xmlns:sle="http://schemas.microsoft.com/office/drawing/2010/slicer" name="Season"/>
            </a:graphicData>
          </a:graphic>
        </xdr:graphicFrame>
      </mc:Choice>
      <mc:Fallback xmlns="">
        <xdr:sp macro="" textlink="">
          <xdr:nvSpPr>
            <xdr:cNvPr id="0" name=""/>
            <xdr:cNvSpPr>
              <a:spLocks noTextEdit="1"/>
            </xdr:cNvSpPr>
          </xdr:nvSpPr>
          <xdr:spPr>
            <a:xfrm>
              <a:off x="40822" y="1170212"/>
              <a:ext cx="2585357" cy="214993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27213</xdr:colOff>
      <xdr:row>0</xdr:row>
      <xdr:rowOff>68036</xdr:rowOff>
    </xdr:from>
    <xdr:to>
      <xdr:col>5</xdr:col>
      <xdr:colOff>27213</xdr:colOff>
      <xdr:row>5</xdr:row>
      <xdr:rowOff>108857</xdr:rowOff>
    </xdr:to>
    <xdr:sp macro="" textlink="">
      <xdr:nvSpPr>
        <xdr:cNvPr id="29" name="TextBox 28">
          <a:extLst>
            <a:ext uri="{FF2B5EF4-FFF2-40B4-BE49-F238E27FC236}">
              <a16:creationId xmlns:a16="http://schemas.microsoft.com/office/drawing/2014/main" id="{67AF9D0E-B527-4600-B6F2-1A6C5987895C}"/>
            </a:ext>
          </a:extLst>
        </xdr:cNvPr>
        <xdr:cNvSpPr txBox="1"/>
      </xdr:nvSpPr>
      <xdr:spPr>
        <a:xfrm>
          <a:off x="27213" y="68036"/>
          <a:ext cx="3061607" cy="993321"/>
        </a:xfrm>
        <a:prstGeom prst="rect">
          <a:avLst/>
        </a:prstGeom>
        <a:solidFill>
          <a:schemeClr val="accent1">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a:t>State Of New</a:t>
          </a:r>
          <a:r>
            <a:rPr lang="en-US" sz="2800" baseline="0"/>
            <a:t> York Influenza Cases</a:t>
          </a:r>
          <a:endParaRPr lang="en-US" sz="2800"/>
        </a:p>
      </xdr:txBody>
    </xdr:sp>
    <xdr:clientData/>
  </xdr:twoCellAnchor>
  <xdr:twoCellAnchor>
    <xdr:from>
      <xdr:col>0</xdr:col>
      <xdr:colOff>231321</xdr:colOff>
      <xdr:row>20</xdr:row>
      <xdr:rowOff>54429</xdr:rowOff>
    </xdr:from>
    <xdr:to>
      <xdr:col>4</xdr:col>
      <xdr:colOff>40820</xdr:colOff>
      <xdr:row>25</xdr:row>
      <xdr:rowOff>187779</xdr:rowOff>
    </xdr:to>
    <xdr:grpSp>
      <xdr:nvGrpSpPr>
        <xdr:cNvPr id="30" name="Group 29">
          <a:extLst>
            <a:ext uri="{FF2B5EF4-FFF2-40B4-BE49-F238E27FC236}">
              <a16:creationId xmlns:a16="http://schemas.microsoft.com/office/drawing/2014/main" id="{BC515397-F258-4E9A-803E-FEADBC694855}"/>
            </a:ext>
          </a:extLst>
        </xdr:cNvPr>
        <xdr:cNvGrpSpPr/>
      </xdr:nvGrpSpPr>
      <xdr:grpSpPr>
        <a:xfrm>
          <a:off x="231321" y="3864429"/>
          <a:ext cx="2258785" cy="1085850"/>
          <a:chOff x="5514975" y="76200"/>
          <a:chExt cx="1885950" cy="828675"/>
        </a:xfrm>
      </xdr:grpSpPr>
      <xdr:sp macro="" textlink="CasesByCounty!D70">
        <xdr:nvSpPr>
          <xdr:cNvPr id="31" name="Rectangle: Rounded Corners 30">
            <a:extLst>
              <a:ext uri="{FF2B5EF4-FFF2-40B4-BE49-F238E27FC236}">
                <a16:creationId xmlns:a16="http://schemas.microsoft.com/office/drawing/2014/main" id="{81839054-49E7-46BD-9AB9-87FAE2AF8F2A}"/>
              </a:ext>
            </a:extLst>
          </xdr:cNvPr>
          <xdr:cNvSpPr/>
        </xdr:nvSpPr>
        <xdr:spPr>
          <a:xfrm>
            <a:off x="5514975" y="209550"/>
            <a:ext cx="1885950" cy="695325"/>
          </a:xfrm>
          <a:prstGeom prst="roundRect">
            <a:avLst>
              <a:gd name="adj" fmla="val 1255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C40344B0-2046-42DB-B055-30ADAE6C1EF8}" type="TxLink">
              <a:rPr lang="en-US" sz="3200" b="0" i="0" u="none" strike="noStrike">
                <a:solidFill>
                  <a:srgbClr val="000000"/>
                </a:solidFill>
                <a:latin typeface="Calibri"/>
                <a:cs typeface="Calibri"/>
              </a:rPr>
              <a:pPr algn="ctr"/>
              <a:t>48,012</a:t>
            </a:fld>
            <a:endParaRPr lang="en-US" sz="59500">
              <a:solidFill>
                <a:sysClr val="windowText" lastClr="000000"/>
              </a:solidFill>
            </a:endParaRPr>
          </a:p>
        </xdr:txBody>
      </xdr:sp>
      <xdr:sp macro="" textlink="">
        <xdr:nvSpPr>
          <xdr:cNvPr id="32" name="TextBox 31">
            <a:extLst>
              <a:ext uri="{FF2B5EF4-FFF2-40B4-BE49-F238E27FC236}">
                <a16:creationId xmlns:a16="http://schemas.microsoft.com/office/drawing/2014/main" id="{7109DDEF-BF99-41D4-8264-64887BBE24F6}"/>
              </a:ext>
            </a:extLst>
          </xdr:cNvPr>
          <xdr:cNvSpPr txBox="1"/>
        </xdr:nvSpPr>
        <xdr:spPr>
          <a:xfrm>
            <a:off x="5695950" y="76200"/>
            <a:ext cx="1466850" cy="285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a:t>Total Cases:</a:t>
            </a:r>
          </a:p>
        </xdr:txBody>
      </xdr:sp>
    </xdr:grpSp>
    <xdr:clientData/>
  </xdr:twoCellAnchor>
  <xdr:twoCellAnchor>
    <xdr:from>
      <xdr:col>0</xdr:col>
      <xdr:colOff>231321</xdr:colOff>
      <xdr:row>27</xdr:row>
      <xdr:rowOff>27216</xdr:rowOff>
    </xdr:from>
    <xdr:to>
      <xdr:col>4</xdr:col>
      <xdr:colOff>40820</xdr:colOff>
      <xdr:row>33</xdr:row>
      <xdr:rowOff>174172</xdr:rowOff>
    </xdr:to>
    <xdr:grpSp>
      <xdr:nvGrpSpPr>
        <xdr:cNvPr id="33" name="Group 32">
          <a:extLst>
            <a:ext uri="{FF2B5EF4-FFF2-40B4-BE49-F238E27FC236}">
              <a16:creationId xmlns:a16="http://schemas.microsoft.com/office/drawing/2014/main" id="{1F37185F-1280-43BF-8CAA-F89DB93F129F}"/>
            </a:ext>
          </a:extLst>
        </xdr:cNvPr>
        <xdr:cNvGrpSpPr/>
      </xdr:nvGrpSpPr>
      <xdr:grpSpPr>
        <a:xfrm>
          <a:off x="231321" y="5170716"/>
          <a:ext cx="2258785" cy="1289956"/>
          <a:chOff x="5514975" y="-79565"/>
          <a:chExt cx="1885950" cy="984440"/>
        </a:xfrm>
      </xdr:grpSpPr>
      <xdr:sp macro="" textlink="CasesByCounty!F7">
        <xdr:nvSpPr>
          <xdr:cNvPr id="34" name="Rectangle: Rounded Corners 33">
            <a:extLst>
              <a:ext uri="{FF2B5EF4-FFF2-40B4-BE49-F238E27FC236}">
                <a16:creationId xmlns:a16="http://schemas.microsoft.com/office/drawing/2014/main" id="{9C25B3CB-9BFC-4CEA-9D2D-EF5EC547790A}"/>
              </a:ext>
            </a:extLst>
          </xdr:cNvPr>
          <xdr:cNvSpPr/>
        </xdr:nvSpPr>
        <xdr:spPr>
          <a:xfrm>
            <a:off x="5514975" y="209550"/>
            <a:ext cx="1885950" cy="695325"/>
          </a:xfrm>
          <a:prstGeom prst="roundRect">
            <a:avLst>
              <a:gd name="adj" fmla="val 1255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C6A7A40B-08BC-4BBA-822D-FE63E8BAFAAE}" type="TxLink">
              <a:rPr lang="en-US" sz="2800" b="0" i="0" u="none" strike="noStrike">
                <a:solidFill>
                  <a:srgbClr val="000000"/>
                </a:solidFill>
                <a:latin typeface="Calibri"/>
                <a:cs typeface="Calibri"/>
              </a:rPr>
              <a:pPr algn="ctr"/>
              <a:t>247</a:t>
            </a:fld>
            <a:endParaRPr lang="en-US" sz="2800"/>
          </a:p>
        </xdr:txBody>
      </xdr:sp>
      <xdr:sp macro="" textlink="">
        <xdr:nvSpPr>
          <xdr:cNvPr id="35" name="TextBox 34">
            <a:extLst>
              <a:ext uri="{FF2B5EF4-FFF2-40B4-BE49-F238E27FC236}">
                <a16:creationId xmlns:a16="http://schemas.microsoft.com/office/drawing/2014/main" id="{064F972C-0489-4031-B479-B52C0F9A3052}"/>
              </a:ext>
            </a:extLst>
          </xdr:cNvPr>
          <xdr:cNvSpPr txBox="1"/>
        </xdr:nvSpPr>
        <xdr:spPr>
          <a:xfrm>
            <a:off x="5695950" y="-79565"/>
            <a:ext cx="1466850" cy="45691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a:t>Total Cases per 100K Population:</a:t>
            </a:r>
          </a:p>
        </xdr:txBody>
      </xdr:sp>
    </xdr:grp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380999</xdr:colOff>
      <xdr:row>7</xdr:row>
      <xdr:rowOff>47625</xdr:rowOff>
    </xdr:from>
    <xdr:to>
      <xdr:col>8</xdr:col>
      <xdr:colOff>511628</xdr:colOff>
      <xdr:row>21</xdr:row>
      <xdr:rowOff>123825</xdr:rowOff>
    </xdr:to>
    <xdr:graphicFrame macro="">
      <xdr:nvGraphicFramePr>
        <xdr:cNvPr id="6" name="Chart 5">
          <a:extLst>
            <a:ext uri="{FF2B5EF4-FFF2-40B4-BE49-F238E27FC236}">
              <a16:creationId xmlns:a16="http://schemas.microsoft.com/office/drawing/2014/main" id="{E2FCB1CF-2F6D-4A80-8FFB-920C5172A4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104775</xdr:colOff>
      <xdr:row>7</xdr:row>
      <xdr:rowOff>47625</xdr:rowOff>
    </xdr:from>
    <xdr:to>
      <xdr:col>21</xdr:col>
      <xdr:colOff>235404</xdr:colOff>
      <xdr:row>21</xdr:row>
      <xdr:rowOff>123825</xdr:rowOff>
    </xdr:to>
    <xdr:graphicFrame macro="">
      <xdr:nvGraphicFramePr>
        <xdr:cNvPr id="8" name="Chart 7">
          <a:extLst>
            <a:ext uri="{FF2B5EF4-FFF2-40B4-BE49-F238E27FC236}">
              <a16:creationId xmlns:a16="http://schemas.microsoft.com/office/drawing/2014/main" id="{28FC4224-6BC7-45B3-8405-388A46AFED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247650</xdr:colOff>
      <xdr:row>22</xdr:row>
      <xdr:rowOff>108857</xdr:rowOff>
    </xdr:from>
    <xdr:to>
      <xdr:col>16</xdr:col>
      <xdr:colOff>38100</xdr:colOff>
      <xdr:row>36</xdr:row>
      <xdr:rowOff>185057</xdr:rowOff>
    </xdr:to>
    <xdr:graphicFrame macro="">
      <xdr:nvGraphicFramePr>
        <xdr:cNvPr id="10" name="Chart 9">
          <a:extLst>
            <a:ext uri="{FF2B5EF4-FFF2-40B4-BE49-F238E27FC236}">
              <a16:creationId xmlns:a16="http://schemas.microsoft.com/office/drawing/2014/main" id="{9BDCACB4-9699-41E1-A02C-48026A6218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76200</xdr:colOff>
      <xdr:row>0</xdr:row>
      <xdr:rowOff>124505</xdr:rowOff>
    </xdr:from>
    <xdr:to>
      <xdr:col>8</xdr:col>
      <xdr:colOff>498021</xdr:colOff>
      <xdr:row>6</xdr:row>
      <xdr:rowOff>67355</xdr:rowOff>
    </xdr:to>
    <xdr:grpSp>
      <xdr:nvGrpSpPr>
        <xdr:cNvPr id="13" name="Group 12">
          <a:extLst>
            <a:ext uri="{FF2B5EF4-FFF2-40B4-BE49-F238E27FC236}">
              <a16:creationId xmlns:a16="http://schemas.microsoft.com/office/drawing/2014/main" id="{594DB16E-D6EA-472C-A3C2-78F2AF2D5198}"/>
            </a:ext>
          </a:extLst>
        </xdr:cNvPr>
        <xdr:cNvGrpSpPr/>
      </xdr:nvGrpSpPr>
      <xdr:grpSpPr>
        <a:xfrm>
          <a:off x="3137807" y="124505"/>
          <a:ext cx="2258785" cy="1085850"/>
          <a:chOff x="5514975" y="76200"/>
          <a:chExt cx="1885950" cy="828675"/>
        </a:xfrm>
      </xdr:grpSpPr>
      <xdr:sp macro="" textlink="CasesByMonth!B28">
        <xdr:nvSpPr>
          <xdr:cNvPr id="11" name="Rectangle: Rounded Corners 10">
            <a:extLst>
              <a:ext uri="{FF2B5EF4-FFF2-40B4-BE49-F238E27FC236}">
                <a16:creationId xmlns:a16="http://schemas.microsoft.com/office/drawing/2014/main" id="{3D6C58E5-FB89-458D-BDF9-81E032293512}"/>
              </a:ext>
            </a:extLst>
          </xdr:cNvPr>
          <xdr:cNvSpPr/>
        </xdr:nvSpPr>
        <xdr:spPr>
          <a:xfrm>
            <a:off x="5514975" y="209550"/>
            <a:ext cx="1885950" cy="695325"/>
          </a:xfrm>
          <a:prstGeom prst="roundRect">
            <a:avLst>
              <a:gd name="adj" fmla="val 1255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27CE1521-123F-4B18-BEE4-F35771BF598E}" type="TxLink">
              <a:rPr lang="en-US" sz="2800" b="0" i="0" u="none" strike="noStrike">
                <a:solidFill>
                  <a:srgbClr val="000000"/>
                </a:solidFill>
                <a:latin typeface="Calibri"/>
                <a:cs typeface="Calibri"/>
              </a:rPr>
              <a:pPr algn="ctr"/>
              <a:t>679,449</a:t>
            </a:fld>
            <a:endParaRPr lang="en-US" sz="13800">
              <a:solidFill>
                <a:sysClr val="windowText" lastClr="000000"/>
              </a:solidFill>
            </a:endParaRPr>
          </a:p>
        </xdr:txBody>
      </xdr:sp>
      <xdr:sp macro="" textlink="">
        <xdr:nvSpPr>
          <xdr:cNvPr id="12" name="TextBox 11">
            <a:extLst>
              <a:ext uri="{FF2B5EF4-FFF2-40B4-BE49-F238E27FC236}">
                <a16:creationId xmlns:a16="http://schemas.microsoft.com/office/drawing/2014/main" id="{D3148B3B-FA2F-4D5D-885D-150EA932D549}"/>
              </a:ext>
            </a:extLst>
          </xdr:cNvPr>
          <xdr:cNvSpPr txBox="1"/>
        </xdr:nvSpPr>
        <xdr:spPr>
          <a:xfrm>
            <a:off x="5695950" y="76200"/>
            <a:ext cx="1466850" cy="285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a:t>Total Cases:</a:t>
            </a:r>
          </a:p>
        </xdr:txBody>
      </xdr:sp>
    </xdr:grpSp>
    <xdr:clientData/>
  </xdr:twoCellAnchor>
  <xdr:twoCellAnchor>
    <xdr:from>
      <xdr:col>13</xdr:col>
      <xdr:colOff>104775</xdr:colOff>
      <xdr:row>0</xdr:row>
      <xdr:rowOff>124505</xdr:rowOff>
    </xdr:from>
    <xdr:to>
      <xdr:col>16</xdr:col>
      <xdr:colOff>523875</xdr:colOff>
      <xdr:row>6</xdr:row>
      <xdr:rowOff>67355</xdr:rowOff>
    </xdr:to>
    <xdr:grpSp>
      <xdr:nvGrpSpPr>
        <xdr:cNvPr id="21" name="Group 20">
          <a:extLst>
            <a:ext uri="{FF2B5EF4-FFF2-40B4-BE49-F238E27FC236}">
              <a16:creationId xmlns:a16="http://schemas.microsoft.com/office/drawing/2014/main" id="{914ACCF7-0E17-4098-8D3F-4B2CB7FCA345}"/>
            </a:ext>
          </a:extLst>
        </xdr:cNvPr>
        <xdr:cNvGrpSpPr/>
      </xdr:nvGrpSpPr>
      <xdr:grpSpPr>
        <a:xfrm>
          <a:off x="8064954" y="124505"/>
          <a:ext cx="2256064" cy="1085850"/>
          <a:chOff x="5514975" y="76200"/>
          <a:chExt cx="1885950" cy="828675"/>
        </a:xfrm>
      </xdr:grpSpPr>
      <xdr:sp macro="" textlink="CasesByType!$C$11">
        <xdr:nvSpPr>
          <xdr:cNvPr id="22" name="Rectangle: Rounded Corners 21">
            <a:extLst>
              <a:ext uri="{FF2B5EF4-FFF2-40B4-BE49-F238E27FC236}">
                <a16:creationId xmlns:a16="http://schemas.microsoft.com/office/drawing/2014/main" id="{284A3D13-B215-431F-80B3-B0C27D9782CE}"/>
              </a:ext>
            </a:extLst>
          </xdr:cNvPr>
          <xdr:cNvSpPr/>
        </xdr:nvSpPr>
        <xdr:spPr>
          <a:xfrm>
            <a:off x="5514975" y="209550"/>
            <a:ext cx="1885950" cy="695325"/>
          </a:xfrm>
          <a:prstGeom prst="roundRect">
            <a:avLst>
              <a:gd name="adj" fmla="val 1255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E3CA2F6B-949E-4A91-8CB3-75704AE6F1D1}" type="TxLink">
              <a:rPr lang="en-US" sz="2800" b="0" i="0" u="none" strike="noStrike">
                <a:solidFill>
                  <a:srgbClr val="000000"/>
                </a:solidFill>
                <a:latin typeface="Calibri"/>
                <a:cs typeface="Calibri"/>
              </a:rPr>
              <a:pPr algn="ctr"/>
              <a:t>188,176</a:t>
            </a:fld>
            <a:endParaRPr lang="en-US" sz="49600">
              <a:solidFill>
                <a:sysClr val="windowText" lastClr="000000"/>
              </a:solidFill>
            </a:endParaRPr>
          </a:p>
        </xdr:txBody>
      </xdr:sp>
      <xdr:sp macro="" textlink="">
        <xdr:nvSpPr>
          <xdr:cNvPr id="23" name="TextBox 22">
            <a:extLst>
              <a:ext uri="{FF2B5EF4-FFF2-40B4-BE49-F238E27FC236}">
                <a16:creationId xmlns:a16="http://schemas.microsoft.com/office/drawing/2014/main" id="{0CB46903-B882-446F-9C5A-CACCCEA4E4FC}"/>
              </a:ext>
            </a:extLst>
          </xdr:cNvPr>
          <xdr:cNvSpPr txBox="1"/>
        </xdr:nvSpPr>
        <xdr:spPr>
          <a:xfrm>
            <a:off x="5695950" y="76200"/>
            <a:ext cx="1466850" cy="285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a:t>Influenza B Cases:</a:t>
            </a:r>
          </a:p>
        </xdr:txBody>
      </xdr:sp>
    </xdr:grpSp>
    <xdr:clientData/>
  </xdr:twoCellAnchor>
  <xdr:twoCellAnchor>
    <xdr:from>
      <xdr:col>9</xdr:col>
      <xdr:colOff>90487</xdr:colOff>
      <xdr:row>0</xdr:row>
      <xdr:rowOff>124505</xdr:rowOff>
    </xdr:from>
    <xdr:to>
      <xdr:col>12</xdr:col>
      <xdr:colOff>512309</xdr:colOff>
      <xdr:row>6</xdr:row>
      <xdr:rowOff>67355</xdr:rowOff>
    </xdr:to>
    <xdr:grpSp>
      <xdr:nvGrpSpPr>
        <xdr:cNvPr id="24" name="Group 23">
          <a:extLst>
            <a:ext uri="{FF2B5EF4-FFF2-40B4-BE49-F238E27FC236}">
              <a16:creationId xmlns:a16="http://schemas.microsoft.com/office/drawing/2014/main" id="{D94155C7-CBB9-4912-A587-4BE190752C5D}"/>
            </a:ext>
          </a:extLst>
        </xdr:cNvPr>
        <xdr:cNvGrpSpPr/>
      </xdr:nvGrpSpPr>
      <xdr:grpSpPr>
        <a:xfrm>
          <a:off x="5601380" y="124505"/>
          <a:ext cx="2258786" cy="1085850"/>
          <a:chOff x="5514975" y="76200"/>
          <a:chExt cx="1885950" cy="828675"/>
        </a:xfrm>
      </xdr:grpSpPr>
      <xdr:sp macro="" textlink="CasesByType!$B$11">
        <xdr:nvSpPr>
          <xdr:cNvPr id="25" name="Rectangle: Rounded Corners 24">
            <a:extLst>
              <a:ext uri="{FF2B5EF4-FFF2-40B4-BE49-F238E27FC236}">
                <a16:creationId xmlns:a16="http://schemas.microsoft.com/office/drawing/2014/main" id="{7AB8C65A-E18F-4EDC-B15D-81131429E6B9}"/>
              </a:ext>
            </a:extLst>
          </xdr:cNvPr>
          <xdr:cNvSpPr/>
        </xdr:nvSpPr>
        <xdr:spPr>
          <a:xfrm>
            <a:off x="5514975" y="209550"/>
            <a:ext cx="1885950" cy="695325"/>
          </a:xfrm>
          <a:prstGeom prst="roundRect">
            <a:avLst>
              <a:gd name="adj" fmla="val 1255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7DFC7D49-8B7C-4942-BE68-731B254422F7}" type="TxLink">
              <a:rPr lang="en-US" sz="2800" b="0" i="0" u="none" strike="noStrike">
                <a:solidFill>
                  <a:srgbClr val="000000"/>
                </a:solidFill>
                <a:latin typeface="Calibri"/>
                <a:cs typeface="Calibri"/>
              </a:rPr>
              <a:pPr algn="ctr"/>
              <a:t>485,449</a:t>
            </a:fld>
            <a:endParaRPr lang="en-US" sz="49600">
              <a:solidFill>
                <a:sysClr val="windowText" lastClr="000000"/>
              </a:solidFill>
            </a:endParaRPr>
          </a:p>
        </xdr:txBody>
      </xdr:sp>
      <xdr:sp macro="" textlink="">
        <xdr:nvSpPr>
          <xdr:cNvPr id="26" name="TextBox 25">
            <a:extLst>
              <a:ext uri="{FF2B5EF4-FFF2-40B4-BE49-F238E27FC236}">
                <a16:creationId xmlns:a16="http://schemas.microsoft.com/office/drawing/2014/main" id="{BB30C509-D83C-468A-AE76-15AD0D081979}"/>
              </a:ext>
            </a:extLst>
          </xdr:cNvPr>
          <xdr:cNvSpPr txBox="1"/>
        </xdr:nvSpPr>
        <xdr:spPr>
          <a:xfrm>
            <a:off x="5695950" y="76200"/>
            <a:ext cx="1466850" cy="285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a:t>Influenza A Cases:</a:t>
            </a:r>
          </a:p>
        </xdr:txBody>
      </xdr:sp>
    </xdr:grpSp>
    <xdr:clientData/>
  </xdr:twoCellAnchor>
  <xdr:twoCellAnchor editAs="oneCell">
    <xdr:from>
      <xdr:col>9</xdr:col>
      <xdr:colOff>73478</xdr:colOff>
      <xdr:row>7</xdr:row>
      <xdr:rowOff>100693</xdr:rowOff>
    </xdr:from>
    <xdr:to>
      <xdr:col>12</xdr:col>
      <xdr:colOff>571500</xdr:colOff>
      <xdr:row>20</xdr:row>
      <xdr:rowOff>148318</xdr:rowOff>
    </xdr:to>
    <mc:AlternateContent xmlns:mc="http://schemas.openxmlformats.org/markup-compatibility/2006" xmlns:a14="http://schemas.microsoft.com/office/drawing/2010/main">
      <mc:Choice Requires="a14">
        <xdr:graphicFrame macro="">
          <xdr:nvGraphicFramePr>
            <xdr:cNvPr id="27" name="Season 1">
              <a:extLst>
                <a:ext uri="{FF2B5EF4-FFF2-40B4-BE49-F238E27FC236}">
                  <a16:creationId xmlns:a16="http://schemas.microsoft.com/office/drawing/2014/main" id="{53D2CEE9-3929-4A17-B8C8-29234CB30A52}"/>
                </a:ext>
              </a:extLst>
            </xdr:cNvPr>
            <xdr:cNvGraphicFramePr/>
          </xdr:nvGraphicFramePr>
          <xdr:xfrm>
            <a:off x="0" y="0"/>
            <a:ext cx="0" cy="0"/>
          </xdr:xfrm>
          <a:graphic>
            <a:graphicData uri="http://schemas.microsoft.com/office/drawing/2010/slicer">
              <sle:slicer xmlns:sle="http://schemas.microsoft.com/office/drawing/2010/slicer" name="Season 1"/>
            </a:graphicData>
          </a:graphic>
        </xdr:graphicFrame>
      </mc:Choice>
      <mc:Fallback xmlns="">
        <xdr:sp macro="" textlink="">
          <xdr:nvSpPr>
            <xdr:cNvPr id="0" name=""/>
            <xdr:cNvSpPr>
              <a:spLocks noTextEdit="1"/>
            </xdr:cNvSpPr>
          </xdr:nvSpPr>
          <xdr:spPr>
            <a:xfrm>
              <a:off x="5584371" y="1434193"/>
              <a:ext cx="2334986"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0</xdr:row>
      <xdr:rowOff>170770</xdr:rowOff>
    </xdr:from>
    <xdr:to>
      <xdr:col>4</xdr:col>
      <xdr:colOff>544284</xdr:colOff>
      <xdr:row>6</xdr:row>
      <xdr:rowOff>21091</xdr:rowOff>
    </xdr:to>
    <xdr:sp macro="" textlink="">
      <xdr:nvSpPr>
        <xdr:cNvPr id="28" name="TextBox 27">
          <a:extLst>
            <a:ext uri="{FF2B5EF4-FFF2-40B4-BE49-F238E27FC236}">
              <a16:creationId xmlns:a16="http://schemas.microsoft.com/office/drawing/2014/main" id="{7BDB29D1-96E3-4618-B2A5-D62D3B8EB5A4}"/>
            </a:ext>
          </a:extLst>
        </xdr:cNvPr>
        <xdr:cNvSpPr txBox="1"/>
      </xdr:nvSpPr>
      <xdr:spPr>
        <a:xfrm>
          <a:off x="0" y="170770"/>
          <a:ext cx="2993570" cy="993321"/>
        </a:xfrm>
        <a:prstGeom prst="rect">
          <a:avLst/>
        </a:prstGeom>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2800">
              <a:solidFill>
                <a:schemeClr val="dk1"/>
              </a:solidFill>
              <a:latin typeface="+mn-lt"/>
              <a:ea typeface="+mn-ea"/>
              <a:cs typeface="+mn-cs"/>
            </a:rPr>
            <a:t>State of New York Influenza Cases</a:t>
          </a:r>
        </a:p>
      </xdr:txBody>
    </xdr: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aleb" refreshedDate="44166.724244560188" backgroundQuery="1" createdVersion="6" refreshedVersion="6" minRefreshableVersion="3" recordCount="0" supportSubquery="1" supportAdvancedDrill="1" xr:uid="{6EE65D69-CA24-4843-899B-B943374155EF}">
  <cacheSource type="external" connectionId="3"/>
  <cacheFields count="5">
    <cacheField name="[Counties].[County].[County]" caption="County" numFmtId="0" level="1">
      <sharedItems containsBlank="1" count="63">
        <s v="Albany"/>
        <s v="Allegany"/>
        <s v="Bronx"/>
        <s v="Broome"/>
        <s v="Cattaraugus"/>
        <s v="Cayuga"/>
        <s v="Chautauqua"/>
        <s v="Chemung"/>
        <s v="Chenango"/>
        <s v="Clinton"/>
        <s v="Columbia"/>
        <s v="Cortland"/>
        <s v="Delaware"/>
        <s v="Dutchess"/>
        <s v="Erie"/>
        <s v="Essex"/>
        <s v="Franklin"/>
        <s v="Fulton"/>
        <s v="Genesee"/>
        <s v="Greene"/>
        <s v="Hamilton"/>
        <s v="Herkimer"/>
        <s v="Jefferson"/>
        <s v="Kings"/>
        <s v="Lewis"/>
        <s v="Livingston"/>
        <s v="Madison"/>
        <s v="Monroe"/>
        <s v="Montgomery"/>
        <s v="Nassau"/>
        <s v="New York"/>
        <s v="Niagara"/>
        <s v="Oneida"/>
        <s v="Onondaga"/>
        <s v="Ontario"/>
        <s v="Orange"/>
        <s v="Orleans"/>
        <s v="Oswego"/>
        <s v="Otsego"/>
        <s v="Putnam"/>
        <s v="Queens"/>
        <s v="Rensselaer"/>
        <s v="Richmond"/>
        <s v="Rockland"/>
        <s v="Saratoga"/>
        <s v="Schenectady"/>
        <s v="Schoharie"/>
        <s v="Schuyler"/>
        <s v="Seneca"/>
        <s v="St. Lawrence"/>
        <s v="Steuben"/>
        <s v="Suffolk"/>
        <s v="Sullivan"/>
        <s v="Tioga"/>
        <s v="Tompkins"/>
        <s v="Ulster"/>
        <s v="Warren"/>
        <s v="Washington"/>
        <s v="Wayne"/>
        <s v="Westchester"/>
        <s v="Wyoming"/>
        <s v="Yates"/>
        <m/>
      </sharedItems>
    </cacheField>
    <cacheField name="[Measures].[Sum of Count]" caption="Sum of Count" numFmtId="0" hierarchy="18" level="32767"/>
    <cacheField name="[Measures].[Sum of Population]" caption="Sum of Population" numFmtId="0" hierarchy="19" level="32767"/>
    <cacheField name="[Measures].[Total Cases]" caption="Total Cases" numFmtId="0" hierarchy="20" level="32767"/>
    <cacheField name="[FluCases].[Season].[Season]" caption="Season" numFmtId="0" hierarchy="4" level="1">
      <sharedItems containsSemiMixedTypes="0" containsNonDate="0" containsString="0"/>
    </cacheField>
  </cacheFields>
  <cacheHierarchies count="26">
    <cacheHierarchy uniqueName="[Counties].[County]" caption="County" attribute="1" defaultMemberUniqueName="[Counties].[County].[All]" allUniqueName="[Counties].[County].[All]" dimensionUniqueName="[Counties]" displayFolder="" count="2" memberValueDatatype="130" unbalanced="0">
      <fieldsUsage count="2">
        <fieldUsage x="-1"/>
        <fieldUsage x="0"/>
      </fieldsUsage>
    </cacheHierarchy>
    <cacheHierarchy uniqueName="[Counties].[Population]" caption="Population" attribute="1" defaultMemberUniqueName="[Counties].[Population].[All]" allUniqueName="[Counties].[Population].[All]" dimensionUniqueName="[Counties]" displayFolder="" count="2" memberValueDatatype="20" unbalanced="0"/>
    <cacheHierarchy uniqueName="[Counties].[State]" caption="State" attribute="1" defaultMemberUniqueName="[Counties].[State].[All]" allUniqueName="[Counties].[State].[All]" dimensionUniqueName="[Counties]" displayFolder="" count="2" memberValueDatatype="130" unbalanced="0"/>
    <cacheHierarchy uniqueName="[Counties].[Country]" caption="Country" attribute="1" defaultMemberUniqueName="[Counties].[Country].[All]" allUniqueName="[Counties].[Country].[All]" dimensionUniqueName="[Counties]" displayFolder="" count="2" memberValueDatatype="130" unbalanced="0"/>
    <cacheHierarchy uniqueName="[FluCases].[Season]" caption="Season" attribute="1" defaultMemberUniqueName="[FluCases].[Season].[All]" allUniqueName="[FluCases].[Season].[All]" dimensionUniqueName="[FluCases]" displayFolder="" count="2" memberValueDatatype="130" unbalanced="0">
      <fieldsUsage count="2">
        <fieldUsage x="-1"/>
        <fieldUsage x="4"/>
      </fieldsUsage>
    </cacheHierarchy>
    <cacheHierarchy uniqueName="[FluCases].[Region]" caption="Region" attribute="1" defaultMemberUniqueName="[FluCases].[Region].[All]" allUniqueName="[FluCases].[Region].[All]" dimensionUniqueName="[FluCases]" displayFolder="" count="2" memberValueDatatype="130" unbalanced="0"/>
    <cacheHierarchy uniqueName="[FluCases].[County]" caption="County" attribute="1" defaultMemberUniqueName="[FluCases].[County].[All]" allUniqueName="[FluCases].[County].[All]" dimensionUniqueName="[FluCases]" displayFolder="" count="2" memberValueDatatype="130" unbalanced="0"/>
    <cacheHierarchy uniqueName="[FluCases].[CDC Week]" caption="CDC Week" attribute="1" defaultMemberUniqueName="[FluCases].[CDC Week].[All]" allUniqueName="[FluCases].[CDC Week].[All]" dimensionUniqueName="[FluCases]" displayFolder="" count="2" memberValueDatatype="20" unbalanced="0"/>
    <cacheHierarchy uniqueName="[FluCases].[Week Ending Date]" caption="Week Ending Date" attribute="1" time="1" defaultMemberUniqueName="[FluCases].[Week Ending Date].[All]" allUniqueName="[FluCases].[Week Ending Date].[All]" dimensionUniqueName="[FluCases]" displayFolder="" count="2" memberValueDatatype="7" unbalanced="0"/>
    <cacheHierarchy uniqueName="[FluCases].[Disease]" caption="Disease" attribute="1" defaultMemberUniqueName="[FluCases].[Disease].[All]" allUniqueName="[FluCases].[Disease].[All]" dimensionUniqueName="[FluCases]" displayFolder="" count="2" memberValueDatatype="130" unbalanced="0"/>
    <cacheHierarchy uniqueName="[FluCases].[Count]" caption="Count" attribute="1" defaultMemberUniqueName="[FluCases].[Count].[All]" allUniqueName="[FluCases].[Count].[All]" dimensionUniqueName="[FluCases]" displayFolder="" count="2" memberValueDatatype="20" unbalanced="0"/>
    <cacheHierarchy uniqueName="[FluCases].[Latitude]" caption="Latitude" attribute="1" defaultMemberUniqueName="[FluCases].[Latitude].[All]" allUniqueName="[FluCases].[Latitude].[All]" dimensionUniqueName="[FluCases]" displayFolder="" count="2" memberValueDatatype="5" unbalanced="0"/>
    <cacheHierarchy uniqueName="[FluCases].[Longitude]" caption="Longitude" attribute="1" defaultMemberUniqueName="[FluCases].[Longitude].[All]" allUniqueName="[FluCases].[Longitude].[All]" dimensionUniqueName="[FluCases]" displayFolder="" count="2" memberValueDatatype="5" unbalanced="0"/>
    <cacheHierarchy uniqueName="[FluCases].[FIPS]" caption="FIPS" attribute="1" defaultMemberUniqueName="[FluCases].[FIPS].[All]" allUniqueName="[FluCases].[FIPS].[All]" dimensionUniqueName="[FluCases]" displayFolder="" count="2" memberValueDatatype="20" unbalanced="0"/>
    <cacheHierarchy uniqueName="[FluCases].[Week Ending Date (Year)]" caption="Week Ending Date (Year)" attribute="1" defaultMemberUniqueName="[FluCases].[Week Ending Date (Year)].[All]" allUniqueName="[FluCases].[Week Ending Date (Year)].[All]" dimensionUniqueName="[FluCases]" displayFolder="" count="2" memberValueDatatype="130" unbalanced="0"/>
    <cacheHierarchy uniqueName="[FluCases].[Week Ending Date (Quarter)]" caption="Week Ending Date (Quarter)" attribute="1" defaultMemberUniqueName="[FluCases].[Week Ending Date (Quarter)].[All]" allUniqueName="[FluCases].[Week Ending Date (Quarter)].[All]" dimensionUniqueName="[FluCases]" displayFolder="" count="2" memberValueDatatype="130" unbalanced="0"/>
    <cacheHierarchy uniqueName="[FluCases].[Week Ending Date (Month)]" caption="Week Ending Date (Month)" attribute="1" defaultMemberUniqueName="[FluCases].[Week Ending Date (Month)].[All]" allUniqueName="[FluCases].[Week Ending Date (Month)].[All]" dimensionUniqueName="[FluCases]" displayFolder="" count="2" memberValueDatatype="130" unbalanced="0"/>
    <cacheHierarchy uniqueName="[FluCases].[Week Ending Date (Month Index)]" caption="Week Ending Date (Month Index)" attribute="1" defaultMemberUniqueName="[FluCases].[Week Ending Date (Month Index)].[All]" allUniqueName="[FluCases].[Week Ending Date (Month Index)].[All]" dimensionUniqueName="[FluCases]" displayFolder="" count="2" memberValueDatatype="20" unbalanced="0" hidden="1"/>
    <cacheHierarchy uniqueName="[Measures].[Sum of Count]" caption="Sum of Count" measure="1" displayFolder="" measureGroup="FluCases" count="0" oneField="1">
      <fieldsUsage count="1">
        <fieldUsage x="1"/>
      </fieldsUsage>
      <extLst>
        <ext xmlns:x15="http://schemas.microsoft.com/office/spreadsheetml/2010/11/main" uri="{B97F6D7D-B522-45F9-BDA1-12C45D357490}">
          <x15:cacheHierarchy aggregatedColumn="10"/>
        </ext>
      </extLst>
    </cacheHierarchy>
    <cacheHierarchy uniqueName="[Measures].[Sum of Population]" caption="Sum of Population" measure="1" displayFolder="" measureGroup="Counties" count="0" oneField="1">
      <fieldsUsage count="1">
        <fieldUsage x="2"/>
      </fieldsUsage>
      <extLst>
        <ext xmlns:x15="http://schemas.microsoft.com/office/spreadsheetml/2010/11/main" uri="{B97F6D7D-B522-45F9-BDA1-12C45D357490}">
          <x15:cacheHierarchy aggregatedColumn="1"/>
        </ext>
      </extLst>
    </cacheHierarchy>
    <cacheHierarchy uniqueName="[Measures].[Total Cases]" caption="Total Cases" measure="1" displayFolder="" measureGroup="FluCases" count="0" oneField="1">
      <fieldsUsage count="1">
        <fieldUsage x="3"/>
      </fieldsUsage>
    </cacheHierarchy>
    <cacheHierarchy uniqueName="[Measures].[Abs Total Cases]" caption="Abs Total Cases" measure="1" displayFolder="" measureGroup="FluCases" count="0"/>
    <cacheHierarchy uniqueName="[Measures].[% Total Cases]" caption="% Total Cases" measure="1" displayFolder="" measureGroup="FluCases" count="0"/>
    <cacheHierarchy uniqueName="[Measures].[__XL_Count FluCases]" caption="__XL_Count FluCases" measure="1" displayFolder="" measureGroup="FluCases" count="0" hidden="1"/>
    <cacheHierarchy uniqueName="[Measures].[__XL_Count Counties]" caption="__XL_Count Counties" measure="1" displayFolder="" measureGroup="Counties" count="0" hidden="1"/>
    <cacheHierarchy uniqueName="[Measures].[__No measures defined]" caption="__No measures defined" measure="1" displayFolder="" count="0" hidden="1"/>
  </cacheHierarchies>
  <kpis count="0"/>
  <dimensions count="3">
    <dimension name="Counties" uniqueName="[Counties]" caption="Counties"/>
    <dimension name="FluCases" uniqueName="[FluCases]" caption="FluCases"/>
    <dimension measure="1" name="Measures" uniqueName="[Measures]" caption="Measures"/>
  </dimensions>
  <measureGroups count="2">
    <measureGroup name="Counties" caption="Counties"/>
    <measureGroup name="FluCases" caption="FluCase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aleb" refreshedDate="44166.724553356478" backgroundQuery="1" createdVersion="6" refreshedVersion="6" minRefreshableVersion="3" recordCount="0" supportSubquery="1" supportAdvancedDrill="1" xr:uid="{E32EF7DC-0E00-47B8-BAC4-0E55732A0DBA}">
  <cacheSource type="external" connectionId="3"/>
  <cacheFields count="4">
    <cacheField name="[Measures].[Total Cases]" caption="Total Cases" numFmtId="0" hierarchy="20" level="32767"/>
    <cacheField name="[FluCases].[Week Ending Date (Month)].[Week Ending Date (Month)]" caption="Week Ending Date (Month)" numFmtId="0" hierarchy="16" level="1">
      <sharedItems count="8">
        <s v="Jan"/>
        <s v="Feb"/>
        <s v="Mar"/>
        <s v="Apr"/>
        <s v="May"/>
        <s v="Oct"/>
        <s v="Nov"/>
        <s v="Dec"/>
      </sharedItems>
    </cacheField>
    <cacheField name="[Measures].[% Total Cases]" caption="% Total Cases" numFmtId="0" hierarchy="22" level="32767"/>
    <cacheField name="[FluCases].[Season].[Season]" caption="Season" numFmtId="0" hierarchy="4" level="1">
      <sharedItems containsSemiMixedTypes="0" containsNonDate="0" containsString="0"/>
    </cacheField>
  </cacheFields>
  <cacheHierarchies count="26">
    <cacheHierarchy uniqueName="[Counties].[County]" caption="County" attribute="1" defaultMemberUniqueName="[Counties].[County].[All]" allUniqueName="[Counties].[County].[All]" dimensionUniqueName="[Counties]" displayFolder="" count="2" memberValueDatatype="130" unbalanced="0"/>
    <cacheHierarchy uniqueName="[Counties].[Population]" caption="Population" attribute="1" defaultMemberUniqueName="[Counties].[Population].[All]" allUniqueName="[Counties].[Population].[All]" dimensionUniqueName="[Counties]" displayFolder="" count="2" memberValueDatatype="20" unbalanced="0"/>
    <cacheHierarchy uniqueName="[Counties].[State]" caption="State" attribute="1" defaultMemberUniqueName="[Counties].[State].[All]" allUniqueName="[Counties].[State].[All]" dimensionUniqueName="[Counties]" displayFolder="" count="2" memberValueDatatype="130" unbalanced="0"/>
    <cacheHierarchy uniqueName="[Counties].[Country]" caption="Country" attribute="1" defaultMemberUniqueName="[Counties].[Country].[All]" allUniqueName="[Counties].[Country].[All]" dimensionUniqueName="[Counties]" displayFolder="" count="2" memberValueDatatype="130" unbalanced="0"/>
    <cacheHierarchy uniqueName="[FluCases].[Season]" caption="Season" attribute="1" defaultMemberUniqueName="[FluCases].[Season].[All]" allUniqueName="[FluCases].[Season].[All]" dimensionUniqueName="[FluCases]" displayFolder="" count="2" memberValueDatatype="130" unbalanced="0">
      <fieldsUsage count="2">
        <fieldUsage x="-1"/>
        <fieldUsage x="3"/>
      </fieldsUsage>
    </cacheHierarchy>
    <cacheHierarchy uniqueName="[FluCases].[Region]" caption="Region" attribute="1" defaultMemberUniqueName="[FluCases].[Region].[All]" allUniqueName="[FluCases].[Region].[All]" dimensionUniqueName="[FluCases]" displayFolder="" count="2" memberValueDatatype="130" unbalanced="0"/>
    <cacheHierarchy uniqueName="[FluCases].[County]" caption="County" attribute="1" defaultMemberUniqueName="[FluCases].[County].[All]" allUniqueName="[FluCases].[County].[All]" dimensionUniqueName="[FluCases]" displayFolder="" count="2" memberValueDatatype="130" unbalanced="0"/>
    <cacheHierarchy uniqueName="[FluCases].[CDC Week]" caption="CDC Week" attribute="1" defaultMemberUniqueName="[FluCases].[CDC Week].[All]" allUniqueName="[FluCases].[CDC Week].[All]" dimensionUniqueName="[FluCases]" displayFolder="" count="2" memberValueDatatype="20" unbalanced="0"/>
    <cacheHierarchy uniqueName="[FluCases].[Week Ending Date]" caption="Week Ending Date" attribute="1" time="1" defaultMemberUniqueName="[FluCases].[Week Ending Date].[All]" allUniqueName="[FluCases].[Week Ending Date].[All]" dimensionUniqueName="[FluCases]" displayFolder="" count="2" memberValueDatatype="7" unbalanced="0"/>
    <cacheHierarchy uniqueName="[FluCases].[Disease]" caption="Disease" attribute="1" defaultMemberUniqueName="[FluCases].[Disease].[All]" allUniqueName="[FluCases].[Disease].[All]" dimensionUniqueName="[FluCases]" displayFolder="" count="2" memberValueDatatype="130" unbalanced="0"/>
    <cacheHierarchy uniqueName="[FluCases].[Count]" caption="Count" attribute="1" defaultMemberUniqueName="[FluCases].[Count].[All]" allUniqueName="[FluCases].[Count].[All]" dimensionUniqueName="[FluCases]" displayFolder="" count="2" memberValueDatatype="20" unbalanced="0"/>
    <cacheHierarchy uniqueName="[FluCases].[Latitude]" caption="Latitude" attribute="1" defaultMemberUniqueName="[FluCases].[Latitude].[All]" allUniqueName="[FluCases].[Latitude].[All]" dimensionUniqueName="[FluCases]" displayFolder="" count="2" memberValueDatatype="5" unbalanced="0"/>
    <cacheHierarchy uniqueName="[FluCases].[Longitude]" caption="Longitude" attribute="1" defaultMemberUniqueName="[FluCases].[Longitude].[All]" allUniqueName="[FluCases].[Longitude].[All]" dimensionUniqueName="[FluCases]" displayFolder="" count="2" memberValueDatatype="5" unbalanced="0"/>
    <cacheHierarchy uniqueName="[FluCases].[FIPS]" caption="FIPS" attribute="1" defaultMemberUniqueName="[FluCases].[FIPS].[All]" allUniqueName="[FluCases].[FIPS].[All]" dimensionUniqueName="[FluCases]" displayFolder="" count="2" memberValueDatatype="20" unbalanced="0"/>
    <cacheHierarchy uniqueName="[FluCases].[Week Ending Date (Year)]" caption="Week Ending Date (Year)" attribute="1" defaultMemberUniqueName="[FluCases].[Week Ending Date (Year)].[All]" allUniqueName="[FluCases].[Week Ending Date (Year)].[All]" dimensionUniqueName="[FluCases]" displayFolder="" count="2" memberValueDatatype="130" unbalanced="0"/>
    <cacheHierarchy uniqueName="[FluCases].[Week Ending Date (Quarter)]" caption="Week Ending Date (Quarter)" attribute="1" defaultMemberUniqueName="[FluCases].[Week Ending Date (Quarter)].[All]" allUniqueName="[FluCases].[Week Ending Date (Quarter)].[All]" dimensionUniqueName="[FluCases]" displayFolder="" count="2" memberValueDatatype="130" unbalanced="0"/>
    <cacheHierarchy uniqueName="[FluCases].[Week Ending Date (Month)]" caption="Week Ending Date (Month)" attribute="1" defaultMemberUniqueName="[FluCases].[Week Ending Date (Month)].[All]" allUniqueName="[FluCases].[Week Ending Date (Month)].[All]" dimensionUniqueName="[FluCases]" displayFolder="" count="2" memberValueDatatype="130" unbalanced="0">
      <fieldsUsage count="2">
        <fieldUsage x="-1"/>
        <fieldUsage x="1"/>
      </fieldsUsage>
    </cacheHierarchy>
    <cacheHierarchy uniqueName="[FluCases].[Week Ending Date (Month Index)]" caption="Week Ending Date (Month Index)" attribute="1" defaultMemberUniqueName="[FluCases].[Week Ending Date (Month Index)].[All]" allUniqueName="[FluCases].[Week Ending Date (Month Index)].[All]" dimensionUniqueName="[FluCases]" displayFolder="" count="2" memberValueDatatype="20" unbalanced="0" hidden="1"/>
    <cacheHierarchy uniqueName="[Measures].[Sum of Count]" caption="Sum of Count" measure="1" displayFolder="" measureGroup="FluCases" count="0">
      <extLst>
        <ext xmlns:x15="http://schemas.microsoft.com/office/spreadsheetml/2010/11/main" uri="{B97F6D7D-B522-45F9-BDA1-12C45D357490}">
          <x15:cacheHierarchy aggregatedColumn="10"/>
        </ext>
      </extLst>
    </cacheHierarchy>
    <cacheHierarchy uniqueName="[Measures].[Sum of Population]" caption="Sum of Population" measure="1" displayFolder="" measureGroup="Counties" count="0">
      <extLst>
        <ext xmlns:x15="http://schemas.microsoft.com/office/spreadsheetml/2010/11/main" uri="{B97F6D7D-B522-45F9-BDA1-12C45D357490}">
          <x15:cacheHierarchy aggregatedColumn="1"/>
        </ext>
      </extLst>
    </cacheHierarchy>
    <cacheHierarchy uniqueName="[Measures].[Total Cases]" caption="Total Cases" measure="1" displayFolder="" measureGroup="FluCases" count="0" oneField="1">
      <fieldsUsage count="1">
        <fieldUsage x="0"/>
      </fieldsUsage>
    </cacheHierarchy>
    <cacheHierarchy uniqueName="[Measures].[Abs Total Cases]" caption="Abs Total Cases" measure="1" displayFolder="" measureGroup="FluCases" count="0"/>
    <cacheHierarchy uniqueName="[Measures].[% Total Cases]" caption="% Total Cases" measure="1" displayFolder="" measureGroup="FluCases" count="0" oneField="1">
      <fieldsUsage count="1">
        <fieldUsage x="2"/>
      </fieldsUsage>
    </cacheHierarchy>
    <cacheHierarchy uniqueName="[Measures].[__XL_Count FluCases]" caption="__XL_Count FluCases" measure="1" displayFolder="" measureGroup="FluCases" count="0" hidden="1"/>
    <cacheHierarchy uniqueName="[Measures].[__XL_Count Counties]" caption="__XL_Count Counties" measure="1" displayFolder="" measureGroup="Counties" count="0" hidden="1"/>
    <cacheHierarchy uniqueName="[Measures].[__No measures defined]" caption="__No measures defined" measure="1" displayFolder="" count="0" hidden="1"/>
  </cacheHierarchies>
  <kpis count="0"/>
  <dimensions count="3">
    <dimension name="Counties" uniqueName="[Counties]" caption="Counties"/>
    <dimension name="FluCases" uniqueName="[FluCases]" caption="FluCases"/>
    <dimension measure="1" name="Measures" uniqueName="[Measures]" caption="Measures"/>
  </dimensions>
  <measureGroups count="2">
    <measureGroup name="Counties" caption="Counties"/>
    <measureGroup name="FluCases" caption="FluCase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aleb" refreshedDate="44166.724553935186" backgroundQuery="1" createdVersion="6" refreshedVersion="6" minRefreshableVersion="3" recordCount="0" supportSubquery="1" supportAdvancedDrill="1" xr:uid="{25CBCEFC-C04B-4F7A-B34B-268027AD04EA}">
  <cacheSource type="external" connectionId="3"/>
  <cacheFields count="3">
    <cacheField name="[Measures].[Total Cases]" caption="Total Cases" numFmtId="0" hierarchy="20" level="32767"/>
    <cacheField name="[FluCases].[Season].[Season]" caption="Season" numFmtId="0" hierarchy="4" level="1">
      <sharedItems count="11">
        <s v="2009/10"/>
        <s v="2010/11"/>
        <s v="2011/12"/>
        <s v="2012/13"/>
        <s v="2013/14"/>
        <s v="2014/15"/>
        <s v="2015/16"/>
        <s v="2016/17"/>
        <s v="2017/18"/>
        <s v="2018/19"/>
        <s v="2019/20"/>
      </sharedItems>
    </cacheField>
    <cacheField name="[FluCases].[Week Ending Date (Month)].[Week Ending Date (Month)]" caption="Week Ending Date (Month)" numFmtId="0" hierarchy="16" level="1">
      <sharedItems count="8">
        <s v="Jan"/>
        <s v="Feb"/>
        <s v="Mar"/>
        <s v="Apr"/>
        <s v="May"/>
        <s v="Oct"/>
        <s v="Nov"/>
        <s v="Dec"/>
      </sharedItems>
    </cacheField>
  </cacheFields>
  <cacheHierarchies count="26">
    <cacheHierarchy uniqueName="[Counties].[County]" caption="County" attribute="1" defaultMemberUniqueName="[Counties].[County].[All]" allUniqueName="[Counties].[County].[All]" dimensionUniqueName="[Counties]" displayFolder="" count="0" memberValueDatatype="130" unbalanced="0"/>
    <cacheHierarchy uniqueName="[Counties].[Population]" caption="Population" attribute="1" defaultMemberUniqueName="[Counties].[Population].[All]" allUniqueName="[Counties].[Population].[All]" dimensionUniqueName="[Counties]" displayFolder="" count="0" memberValueDatatype="20" unbalanced="0"/>
    <cacheHierarchy uniqueName="[Counties].[State]" caption="State" attribute="1" defaultMemberUniqueName="[Counties].[State].[All]" allUniqueName="[Counties].[State].[All]" dimensionUniqueName="[Counties]" displayFolder="" count="0" memberValueDatatype="130" unbalanced="0"/>
    <cacheHierarchy uniqueName="[Counties].[Country]" caption="Country" attribute="1" defaultMemberUniqueName="[Counties].[Country].[All]" allUniqueName="[Counties].[Country].[All]" dimensionUniqueName="[Counties]" displayFolder="" count="0" memberValueDatatype="130" unbalanced="0"/>
    <cacheHierarchy uniqueName="[FluCases].[Season]" caption="Season" attribute="1" defaultMemberUniqueName="[FluCases].[Season].[All]" allUniqueName="[FluCases].[Season].[All]" dimensionUniqueName="[FluCases]" displayFolder="" count="2" memberValueDatatype="130" unbalanced="0">
      <fieldsUsage count="2">
        <fieldUsage x="-1"/>
        <fieldUsage x="1"/>
      </fieldsUsage>
    </cacheHierarchy>
    <cacheHierarchy uniqueName="[FluCases].[Region]" caption="Region" attribute="1" defaultMemberUniqueName="[FluCases].[Region].[All]" allUniqueName="[FluCases].[Region].[All]" dimensionUniqueName="[FluCases]" displayFolder="" count="0" memberValueDatatype="130" unbalanced="0"/>
    <cacheHierarchy uniqueName="[FluCases].[County]" caption="County" attribute="1" defaultMemberUniqueName="[FluCases].[County].[All]" allUniqueName="[FluCases].[County].[All]" dimensionUniqueName="[FluCases]" displayFolder="" count="0" memberValueDatatype="130" unbalanced="0"/>
    <cacheHierarchy uniqueName="[FluCases].[CDC Week]" caption="CDC Week" attribute="1" defaultMemberUniqueName="[FluCases].[CDC Week].[All]" allUniqueName="[FluCases].[CDC Week].[All]" dimensionUniqueName="[FluCases]" displayFolder="" count="0" memberValueDatatype="20" unbalanced="0"/>
    <cacheHierarchy uniqueName="[FluCases].[Week Ending Date]" caption="Week Ending Date" attribute="1" time="1" defaultMemberUniqueName="[FluCases].[Week Ending Date].[All]" allUniqueName="[FluCases].[Week Ending Date].[All]" dimensionUniqueName="[FluCases]" displayFolder="" count="0" memberValueDatatype="7" unbalanced="0"/>
    <cacheHierarchy uniqueName="[FluCases].[Disease]" caption="Disease" attribute="1" defaultMemberUniqueName="[FluCases].[Disease].[All]" allUniqueName="[FluCases].[Disease].[All]" dimensionUniqueName="[FluCases]" displayFolder="" count="0" memberValueDatatype="130" unbalanced="0"/>
    <cacheHierarchy uniqueName="[FluCases].[Count]" caption="Count" attribute="1" defaultMemberUniqueName="[FluCases].[Count].[All]" allUniqueName="[FluCases].[Count].[All]" dimensionUniqueName="[FluCases]" displayFolder="" count="0" memberValueDatatype="20" unbalanced="0"/>
    <cacheHierarchy uniqueName="[FluCases].[Latitude]" caption="Latitude" attribute="1" defaultMemberUniqueName="[FluCases].[Latitude].[All]" allUniqueName="[FluCases].[Latitude].[All]" dimensionUniqueName="[FluCases]" displayFolder="" count="0" memberValueDatatype="5" unbalanced="0"/>
    <cacheHierarchy uniqueName="[FluCases].[Longitude]" caption="Longitude" attribute="1" defaultMemberUniqueName="[FluCases].[Longitude].[All]" allUniqueName="[FluCases].[Longitude].[All]" dimensionUniqueName="[FluCases]" displayFolder="" count="0" memberValueDatatype="5" unbalanced="0"/>
    <cacheHierarchy uniqueName="[FluCases].[FIPS]" caption="FIPS" attribute="1" defaultMemberUniqueName="[FluCases].[FIPS].[All]" allUniqueName="[FluCases].[FIPS].[All]" dimensionUniqueName="[FluCases]" displayFolder="" count="0" memberValueDatatype="20" unbalanced="0"/>
    <cacheHierarchy uniqueName="[FluCases].[Week Ending Date (Year)]" caption="Week Ending Date (Year)" attribute="1" defaultMemberUniqueName="[FluCases].[Week Ending Date (Year)].[All]" allUniqueName="[FluCases].[Week Ending Date (Year)].[All]" dimensionUniqueName="[FluCases]" displayFolder="" count="0" memberValueDatatype="130" unbalanced="0"/>
    <cacheHierarchy uniqueName="[FluCases].[Week Ending Date (Quarter)]" caption="Week Ending Date (Quarter)" attribute="1" defaultMemberUniqueName="[FluCases].[Week Ending Date (Quarter)].[All]" allUniqueName="[FluCases].[Week Ending Date (Quarter)].[All]" dimensionUniqueName="[FluCases]" displayFolder="" count="0" memberValueDatatype="130" unbalanced="0"/>
    <cacheHierarchy uniqueName="[FluCases].[Week Ending Date (Month)]" caption="Week Ending Date (Month)" attribute="1" defaultMemberUniqueName="[FluCases].[Week Ending Date (Month)].[All]" allUniqueName="[FluCases].[Week Ending Date (Month)].[All]" dimensionUniqueName="[FluCases]" displayFolder="" count="2" memberValueDatatype="130" unbalanced="0">
      <fieldsUsage count="2">
        <fieldUsage x="-1"/>
        <fieldUsage x="2"/>
      </fieldsUsage>
    </cacheHierarchy>
    <cacheHierarchy uniqueName="[FluCases].[Week Ending Date (Month Index)]" caption="Week Ending Date (Month Index)" attribute="1" defaultMemberUniqueName="[FluCases].[Week Ending Date (Month Index)].[All]" allUniqueName="[FluCases].[Week Ending Date (Month Index)].[All]" dimensionUniqueName="[FluCases]" displayFolder="" count="0" memberValueDatatype="20" unbalanced="0" hidden="1"/>
    <cacheHierarchy uniqueName="[Measures].[Sum of Count]" caption="Sum of Count" measure="1" displayFolder="" measureGroup="FluCases" count="0">
      <extLst>
        <ext xmlns:x15="http://schemas.microsoft.com/office/spreadsheetml/2010/11/main" uri="{B97F6D7D-B522-45F9-BDA1-12C45D357490}">
          <x15:cacheHierarchy aggregatedColumn="10"/>
        </ext>
      </extLst>
    </cacheHierarchy>
    <cacheHierarchy uniqueName="[Measures].[Sum of Population]" caption="Sum of Population" measure="1" displayFolder="" measureGroup="Counties" count="0">
      <extLst>
        <ext xmlns:x15="http://schemas.microsoft.com/office/spreadsheetml/2010/11/main" uri="{B97F6D7D-B522-45F9-BDA1-12C45D357490}">
          <x15:cacheHierarchy aggregatedColumn="1"/>
        </ext>
      </extLst>
    </cacheHierarchy>
    <cacheHierarchy uniqueName="[Measures].[Total Cases]" caption="Total Cases" measure="1" displayFolder="" measureGroup="FluCases" count="0" oneField="1">
      <fieldsUsage count="1">
        <fieldUsage x="0"/>
      </fieldsUsage>
    </cacheHierarchy>
    <cacheHierarchy uniqueName="[Measures].[Abs Total Cases]" caption="Abs Total Cases" measure="1" displayFolder="" measureGroup="FluCases" count="0"/>
    <cacheHierarchy uniqueName="[Measures].[% Total Cases]" caption="% Total Cases" measure="1" displayFolder="" measureGroup="FluCases" count="0"/>
    <cacheHierarchy uniqueName="[Measures].[__XL_Count FluCases]" caption="__XL_Count FluCases" measure="1" displayFolder="" measureGroup="FluCases" count="0" hidden="1"/>
    <cacheHierarchy uniqueName="[Measures].[__XL_Count Counties]" caption="__XL_Count Counties" measure="1" displayFolder="" measureGroup="Counties" count="0" hidden="1"/>
    <cacheHierarchy uniqueName="[Measures].[__No measures defined]" caption="__No measures defined" measure="1" displayFolder="" count="0" hidden="1"/>
  </cacheHierarchies>
  <kpis count="0"/>
  <dimensions count="3">
    <dimension name="Counties" uniqueName="[Counties]" caption="Counties"/>
    <dimension name="FluCases" uniqueName="[FluCases]" caption="FluCases"/>
    <dimension measure="1" name="Measures" uniqueName="[Measures]" caption="Measures"/>
  </dimensions>
  <measureGroups count="2">
    <measureGroup name="Counties" caption="Counties"/>
    <measureGroup name="FluCases" caption="FluCase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aleb" refreshedDate="44166.724554513887" backgroundQuery="1" createdVersion="6" refreshedVersion="6" minRefreshableVersion="3" recordCount="0" supportSubquery="1" supportAdvancedDrill="1" xr:uid="{C06E7520-65FB-4B62-9D2B-0A58C86E6C48}">
  <cacheSource type="external" connectionId="3"/>
  <cacheFields count="4">
    <cacheField name="[FluCases].[Disease].[Disease]" caption="Disease" numFmtId="0" hierarchy="9" level="1">
      <sharedItems count="3">
        <s v="INFLUENZA_A"/>
        <s v="INFLUENZA_B"/>
        <s v="INFLUENZA_UNSPECIFIED"/>
      </sharedItems>
    </cacheField>
    <cacheField name="[FluCases].[Week Ending Date (Month)].[Week Ending Date (Month)]" caption="Week Ending Date (Month)" numFmtId="0" hierarchy="16" level="1">
      <sharedItems count="8">
        <s v="Jan"/>
        <s v="Feb"/>
        <s v="Mar"/>
        <s v="Apr"/>
        <s v="May"/>
        <s v="Oct"/>
        <s v="Nov"/>
        <s v="Dec"/>
      </sharedItems>
    </cacheField>
    <cacheField name="[Measures].[Total Cases]" caption="Total Cases" numFmtId="0" hierarchy="20" level="32767"/>
    <cacheField name="[FluCases].[Season].[Season]" caption="Season" numFmtId="0" hierarchy="4" level="1">
      <sharedItems containsSemiMixedTypes="0" containsNonDate="0" containsString="0"/>
    </cacheField>
  </cacheFields>
  <cacheHierarchies count="26">
    <cacheHierarchy uniqueName="[Counties].[County]" caption="County" attribute="1" defaultMemberUniqueName="[Counties].[County].[All]" allUniqueName="[Counties].[County].[All]" dimensionUniqueName="[Counties]" displayFolder="" count="0" memberValueDatatype="130" unbalanced="0"/>
    <cacheHierarchy uniqueName="[Counties].[Population]" caption="Population" attribute="1" defaultMemberUniqueName="[Counties].[Population].[All]" allUniqueName="[Counties].[Population].[All]" dimensionUniqueName="[Counties]" displayFolder="" count="0" memberValueDatatype="20" unbalanced="0"/>
    <cacheHierarchy uniqueName="[Counties].[State]" caption="State" attribute="1" defaultMemberUniqueName="[Counties].[State].[All]" allUniqueName="[Counties].[State].[All]" dimensionUniqueName="[Counties]" displayFolder="" count="0" memberValueDatatype="130" unbalanced="0"/>
    <cacheHierarchy uniqueName="[Counties].[Country]" caption="Country" attribute="1" defaultMemberUniqueName="[Counties].[Country].[All]" allUniqueName="[Counties].[Country].[All]" dimensionUniqueName="[Counties]" displayFolder="" count="0" memberValueDatatype="130" unbalanced="0"/>
    <cacheHierarchy uniqueName="[FluCases].[Season]" caption="Season" attribute="1" defaultMemberUniqueName="[FluCases].[Season].[All]" allUniqueName="[FluCases].[Season].[All]" dimensionUniqueName="[FluCases]" displayFolder="" count="2" memberValueDatatype="130" unbalanced="0">
      <fieldsUsage count="2">
        <fieldUsage x="-1"/>
        <fieldUsage x="3"/>
      </fieldsUsage>
    </cacheHierarchy>
    <cacheHierarchy uniqueName="[FluCases].[Region]" caption="Region" attribute="1" defaultMemberUniqueName="[FluCases].[Region].[All]" allUniqueName="[FluCases].[Region].[All]" dimensionUniqueName="[FluCases]" displayFolder="" count="0" memberValueDatatype="130" unbalanced="0"/>
    <cacheHierarchy uniqueName="[FluCases].[County]" caption="County" attribute="1" defaultMemberUniqueName="[FluCases].[County].[All]" allUniqueName="[FluCases].[County].[All]" dimensionUniqueName="[FluCases]" displayFolder="" count="0" memberValueDatatype="130" unbalanced="0"/>
    <cacheHierarchy uniqueName="[FluCases].[CDC Week]" caption="CDC Week" attribute="1" defaultMemberUniqueName="[FluCases].[CDC Week].[All]" allUniqueName="[FluCases].[CDC Week].[All]" dimensionUniqueName="[FluCases]" displayFolder="" count="0" memberValueDatatype="20" unbalanced="0"/>
    <cacheHierarchy uniqueName="[FluCases].[Week Ending Date]" caption="Week Ending Date" attribute="1" time="1" defaultMemberUniqueName="[FluCases].[Week Ending Date].[All]" allUniqueName="[FluCases].[Week Ending Date].[All]" dimensionUniqueName="[FluCases]" displayFolder="" count="0" memberValueDatatype="7" unbalanced="0"/>
    <cacheHierarchy uniqueName="[FluCases].[Disease]" caption="Disease" attribute="1" defaultMemberUniqueName="[FluCases].[Disease].[All]" allUniqueName="[FluCases].[Disease].[All]" dimensionUniqueName="[FluCases]" displayFolder="" count="2" memberValueDatatype="130" unbalanced="0">
      <fieldsUsage count="2">
        <fieldUsage x="-1"/>
        <fieldUsage x="0"/>
      </fieldsUsage>
    </cacheHierarchy>
    <cacheHierarchy uniqueName="[FluCases].[Count]" caption="Count" attribute="1" defaultMemberUniqueName="[FluCases].[Count].[All]" allUniqueName="[FluCases].[Count].[All]" dimensionUniqueName="[FluCases]" displayFolder="" count="0" memberValueDatatype="20" unbalanced="0"/>
    <cacheHierarchy uniqueName="[FluCases].[Latitude]" caption="Latitude" attribute="1" defaultMemberUniqueName="[FluCases].[Latitude].[All]" allUniqueName="[FluCases].[Latitude].[All]" dimensionUniqueName="[FluCases]" displayFolder="" count="0" memberValueDatatype="5" unbalanced="0"/>
    <cacheHierarchy uniqueName="[FluCases].[Longitude]" caption="Longitude" attribute="1" defaultMemberUniqueName="[FluCases].[Longitude].[All]" allUniqueName="[FluCases].[Longitude].[All]" dimensionUniqueName="[FluCases]" displayFolder="" count="0" memberValueDatatype="5" unbalanced="0"/>
    <cacheHierarchy uniqueName="[FluCases].[FIPS]" caption="FIPS" attribute="1" defaultMemberUniqueName="[FluCases].[FIPS].[All]" allUniqueName="[FluCases].[FIPS].[All]" dimensionUniqueName="[FluCases]" displayFolder="" count="0" memberValueDatatype="20" unbalanced="0"/>
    <cacheHierarchy uniqueName="[FluCases].[Week Ending Date (Year)]" caption="Week Ending Date (Year)" attribute="1" defaultMemberUniqueName="[FluCases].[Week Ending Date (Year)].[All]" allUniqueName="[FluCases].[Week Ending Date (Year)].[All]" dimensionUniqueName="[FluCases]" displayFolder="" count="0" memberValueDatatype="130" unbalanced="0"/>
    <cacheHierarchy uniqueName="[FluCases].[Week Ending Date (Quarter)]" caption="Week Ending Date (Quarter)" attribute="1" defaultMemberUniqueName="[FluCases].[Week Ending Date (Quarter)].[All]" allUniqueName="[FluCases].[Week Ending Date (Quarter)].[All]" dimensionUniqueName="[FluCases]" displayFolder="" count="0" memberValueDatatype="130" unbalanced="0"/>
    <cacheHierarchy uniqueName="[FluCases].[Week Ending Date (Month)]" caption="Week Ending Date (Month)" attribute="1" defaultMemberUniqueName="[FluCases].[Week Ending Date (Month)].[All]" allUniqueName="[FluCases].[Week Ending Date (Month)].[All]" dimensionUniqueName="[FluCases]" displayFolder="" count="2" memberValueDatatype="130" unbalanced="0">
      <fieldsUsage count="2">
        <fieldUsage x="-1"/>
        <fieldUsage x="1"/>
      </fieldsUsage>
    </cacheHierarchy>
    <cacheHierarchy uniqueName="[FluCases].[Week Ending Date (Month Index)]" caption="Week Ending Date (Month Index)" attribute="1" defaultMemberUniqueName="[FluCases].[Week Ending Date (Month Index)].[All]" allUniqueName="[FluCases].[Week Ending Date (Month Index)].[All]" dimensionUniqueName="[FluCases]" displayFolder="" count="0" memberValueDatatype="20" unbalanced="0" hidden="1"/>
    <cacheHierarchy uniqueName="[Measures].[Sum of Count]" caption="Sum of Count" measure="1" displayFolder="" measureGroup="FluCases" count="0">
      <extLst>
        <ext xmlns:x15="http://schemas.microsoft.com/office/spreadsheetml/2010/11/main" uri="{B97F6D7D-B522-45F9-BDA1-12C45D357490}">
          <x15:cacheHierarchy aggregatedColumn="10"/>
        </ext>
      </extLst>
    </cacheHierarchy>
    <cacheHierarchy uniqueName="[Measures].[Sum of Population]" caption="Sum of Population" measure="1" displayFolder="" measureGroup="Counties" count="0">
      <extLst>
        <ext xmlns:x15="http://schemas.microsoft.com/office/spreadsheetml/2010/11/main" uri="{B97F6D7D-B522-45F9-BDA1-12C45D357490}">
          <x15:cacheHierarchy aggregatedColumn="1"/>
        </ext>
      </extLst>
    </cacheHierarchy>
    <cacheHierarchy uniqueName="[Measures].[Total Cases]" caption="Total Cases" measure="1" displayFolder="" measureGroup="FluCases" count="0" oneField="1">
      <fieldsUsage count="1">
        <fieldUsage x="2"/>
      </fieldsUsage>
    </cacheHierarchy>
    <cacheHierarchy uniqueName="[Measures].[Abs Total Cases]" caption="Abs Total Cases" measure="1" displayFolder="" measureGroup="FluCases" count="0"/>
    <cacheHierarchy uniqueName="[Measures].[% Total Cases]" caption="% Total Cases" measure="1" displayFolder="" measureGroup="FluCases" count="0"/>
    <cacheHierarchy uniqueName="[Measures].[__XL_Count FluCases]" caption="__XL_Count FluCases" measure="1" displayFolder="" measureGroup="FluCases" count="0" hidden="1"/>
    <cacheHierarchy uniqueName="[Measures].[__XL_Count Counties]" caption="__XL_Count Counties" measure="1" displayFolder="" measureGroup="Counties" count="0" hidden="1"/>
    <cacheHierarchy uniqueName="[Measures].[__No measures defined]" caption="__No measures defined" measure="1" displayFolder="" count="0" hidden="1"/>
  </cacheHierarchies>
  <kpis count="0"/>
  <dimensions count="3">
    <dimension name="Counties" uniqueName="[Counties]" caption="Counties"/>
    <dimension name="FluCases" uniqueName="[FluCases]" caption="FluCases"/>
    <dimension measure="1" name="Measures" uniqueName="[Measures]" caption="Measures"/>
  </dimensions>
  <measureGroups count="2">
    <measureGroup name="Counties" caption="Counties"/>
    <measureGroup name="FluCases" caption="FluCase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aleb" refreshedDate="44165.791200694446" backgroundQuery="1" createdVersion="3" refreshedVersion="6" minRefreshableVersion="3" recordCount="0" supportSubquery="1" supportAdvancedDrill="1" xr:uid="{0CD5F1D9-A387-4FC8-96A2-84E263491F55}">
  <cacheSource type="external" connectionId="3">
    <extLst>
      <ext xmlns:x14="http://schemas.microsoft.com/office/spreadsheetml/2009/9/main" uri="{F057638F-6D5F-4e77-A914-E7F072B9BCA8}">
        <x14:sourceConnection name="ThisWorkbookDataModel"/>
      </ext>
    </extLst>
  </cacheSource>
  <cacheFields count="0"/>
  <cacheHierarchies count="26">
    <cacheHierarchy uniqueName="[Counties].[County]" caption="County" attribute="1" defaultMemberUniqueName="[Counties].[County].[All]" allUniqueName="[Counties].[County].[All]" dimensionUniqueName="[Counties]" displayFolder="" count="0" memberValueDatatype="130" unbalanced="0"/>
    <cacheHierarchy uniqueName="[Counties].[Population]" caption="Population" attribute="1" defaultMemberUniqueName="[Counties].[Population].[All]" allUniqueName="[Counties].[Population].[All]" dimensionUniqueName="[Counties]" displayFolder="" count="0" memberValueDatatype="20" unbalanced="0"/>
    <cacheHierarchy uniqueName="[Counties].[State]" caption="State" attribute="1" defaultMemberUniqueName="[Counties].[State].[All]" allUniqueName="[Counties].[State].[All]" dimensionUniqueName="[Counties]" displayFolder="" count="0" memberValueDatatype="130" unbalanced="0"/>
    <cacheHierarchy uniqueName="[Counties].[Country]" caption="Country" attribute="1" defaultMemberUniqueName="[Counties].[Country].[All]" allUniqueName="[Counties].[Country].[All]" dimensionUniqueName="[Counties]" displayFolder="" count="0" memberValueDatatype="130" unbalanced="0"/>
    <cacheHierarchy uniqueName="[FluCases].[Season]" caption="Season" attribute="1" defaultMemberUniqueName="[FluCases].[Season].[All]" allUniqueName="[FluCases].[Season].[All]" dimensionUniqueName="[FluCases]" displayFolder="" count="2" memberValueDatatype="130" unbalanced="0"/>
    <cacheHierarchy uniqueName="[FluCases].[Region]" caption="Region" attribute="1" defaultMemberUniqueName="[FluCases].[Region].[All]" allUniqueName="[FluCases].[Region].[All]" dimensionUniqueName="[FluCases]" displayFolder="" count="0" memberValueDatatype="130" unbalanced="0"/>
    <cacheHierarchy uniqueName="[FluCases].[County]" caption="County" attribute="1" defaultMemberUniqueName="[FluCases].[County].[All]" allUniqueName="[FluCases].[County].[All]" dimensionUniqueName="[FluCases]" displayFolder="" count="0" memberValueDatatype="130" unbalanced="0"/>
    <cacheHierarchy uniqueName="[FluCases].[CDC Week]" caption="CDC Week" attribute="1" defaultMemberUniqueName="[FluCases].[CDC Week].[All]" allUniqueName="[FluCases].[CDC Week].[All]" dimensionUniqueName="[FluCases]" displayFolder="" count="0" memberValueDatatype="20" unbalanced="0"/>
    <cacheHierarchy uniqueName="[FluCases].[Week Ending Date]" caption="Week Ending Date" attribute="1" time="1" defaultMemberUniqueName="[FluCases].[Week Ending Date].[All]" allUniqueName="[FluCases].[Week Ending Date].[All]" dimensionUniqueName="[FluCases]" displayFolder="" count="0" memberValueDatatype="7" unbalanced="0"/>
    <cacheHierarchy uniqueName="[FluCases].[Disease]" caption="Disease" attribute="1" defaultMemberUniqueName="[FluCases].[Disease].[All]" allUniqueName="[FluCases].[Disease].[All]" dimensionUniqueName="[FluCases]" displayFolder="" count="0" memberValueDatatype="130" unbalanced="0"/>
    <cacheHierarchy uniqueName="[FluCases].[Count]" caption="Count" attribute="1" defaultMemberUniqueName="[FluCases].[Count].[All]" allUniqueName="[FluCases].[Count].[All]" dimensionUniqueName="[FluCases]" displayFolder="" count="0" memberValueDatatype="20" unbalanced="0"/>
    <cacheHierarchy uniqueName="[FluCases].[Latitude]" caption="Latitude" attribute="1" defaultMemberUniqueName="[FluCases].[Latitude].[All]" allUniqueName="[FluCases].[Latitude].[All]" dimensionUniqueName="[FluCases]" displayFolder="" count="0" memberValueDatatype="5" unbalanced="0"/>
    <cacheHierarchy uniqueName="[FluCases].[Longitude]" caption="Longitude" attribute="1" defaultMemberUniqueName="[FluCases].[Longitude].[All]" allUniqueName="[FluCases].[Longitude].[All]" dimensionUniqueName="[FluCases]" displayFolder="" count="0" memberValueDatatype="5" unbalanced="0"/>
    <cacheHierarchy uniqueName="[FluCases].[FIPS]" caption="FIPS" attribute="1" defaultMemberUniqueName="[FluCases].[FIPS].[All]" allUniqueName="[FluCases].[FIPS].[All]" dimensionUniqueName="[FluCases]" displayFolder="" count="0" memberValueDatatype="20" unbalanced="0"/>
    <cacheHierarchy uniqueName="[FluCases].[Week Ending Date (Year)]" caption="Week Ending Date (Year)" attribute="1" defaultMemberUniqueName="[FluCases].[Week Ending Date (Year)].[All]" allUniqueName="[FluCases].[Week Ending Date (Year)].[All]" dimensionUniqueName="[FluCases]" displayFolder="" count="0" memberValueDatatype="130" unbalanced="0"/>
    <cacheHierarchy uniqueName="[FluCases].[Week Ending Date (Quarter)]" caption="Week Ending Date (Quarter)" attribute="1" defaultMemberUniqueName="[FluCases].[Week Ending Date (Quarter)].[All]" allUniqueName="[FluCases].[Week Ending Date (Quarter)].[All]" dimensionUniqueName="[FluCases]" displayFolder="" count="0" memberValueDatatype="130" unbalanced="0"/>
    <cacheHierarchy uniqueName="[FluCases].[Week Ending Date (Month)]" caption="Week Ending Date (Month)" attribute="1" defaultMemberUniqueName="[FluCases].[Week Ending Date (Month)].[All]" allUniqueName="[FluCases].[Week Ending Date (Month)].[All]" dimensionUniqueName="[FluCases]" displayFolder="" count="0" memberValueDatatype="130" unbalanced="0"/>
    <cacheHierarchy uniqueName="[FluCases].[Week Ending Date (Month Index)]" caption="Week Ending Date (Month Index)" attribute="1" defaultMemberUniqueName="[FluCases].[Week Ending Date (Month Index)].[All]" allUniqueName="[FluCases].[Week Ending Date (Month Index)].[All]" dimensionUniqueName="[FluCases]" displayFolder="" count="0" memberValueDatatype="20" unbalanced="0" hidden="1"/>
    <cacheHierarchy uniqueName="[Measures].[Sum of Count]" caption="Sum of Count" measure="1" displayFolder="" measureGroup="FluCases" count="0">
      <extLst>
        <ext xmlns:x15="http://schemas.microsoft.com/office/spreadsheetml/2010/11/main" uri="{B97F6D7D-B522-45F9-BDA1-12C45D357490}">
          <x15:cacheHierarchy aggregatedColumn="10"/>
        </ext>
      </extLst>
    </cacheHierarchy>
    <cacheHierarchy uniqueName="[Measures].[Sum of Population]" caption="Sum of Population" measure="1" displayFolder="" measureGroup="Counties" count="0">
      <extLst>
        <ext xmlns:x15="http://schemas.microsoft.com/office/spreadsheetml/2010/11/main" uri="{B97F6D7D-B522-45F9-BDA1-12C45D357490}">
          <x15:cacheHierarchy aggregatedColumn="1"/>
        </ext>
      </extLst>
    </cacheHierarchy>
    <cacheHierarchy uniqueName="[Measures].[Total Cases]" caption="Total Cases" measure="1" displayFolder="" measureGroup="FluCases" count="0"/>
    <cacheHierarchy uniqueName="[Measures].[Abs Total Cases]" caption="Abs Total Cases" measure="1" displayFolder="" measureGroup="FluCases" count="0"/>
    <cacheHierarchy uniqueName="[Measures].[% Total Cases]" caption="% Total Cases" measure="1" displayFolder="" measureGroup="FluCases" count="0"/>
    <cacheHierarchy uniqueName="[Measures].[__XL_Count FluCases]" caption="__XL_Count FluCases" measure="1" displayFolder="" measureGroup="FluCases" count="0" hidden="1"/>
    <cacheHierarchy uniqueName="[Measures].[__XL_Count Counties]" caption="__XL_Count Counties" measure="1" displayFolder="" measureGroup="Countie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822625777"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aleb" refreshedDate="44165.816427662037" backgroundQuery="1" createdVersion="3" refreshedVersion="6" minRefreshableVersion="3" recordCount="0" supportSubquery="1" supportAdvancedDrill="1" xr:uid="{2E339823-306E-44BE-9364-CCE874BBDECB}">
  <cacheSource type="external" connectionId="3">
    <extLst>
      <ext xmlns:x14="http://schemas.microsoft.com/office/spreadsheetml/2009/9/main" uri="{F057638F-6D5F-4e77-A914-E7F072B9BCA8}">
        <x14:sourceConnection name="ThisWorkbookDataModel"/>
      </ext>
    </extLst>
  </cacheSource>
  <cacheFields count="0"/>
  <cacheHierarchies count="26">
    <cacheHierarchy uniqueName="[Counties].[County]" caption="County" attribute="1" defaultMemberUniqueName="[Counties].[County].[All]" allUniqueName="[Counties].[County].[All]" dimensionUniqueName="[Counties]" displayFolder="" count="0" memberValueDatatype="130" unbalanced="0"/>
    <cacheHierarchy uniqueName="[Counties].[Population]" caption="Population" attribute="1" defaultMemberUniqueName="[Counties].[Population].[All]" allUniqueName="[Counties].[Population].[All]" dimensionUniqueName="[Counties]" displayFolder="" count="0" memberValueDatatype="20" unbalanced="0"/>
    <cacheHierarchy uniqueName="[Counties].[State]" caption="State" attribute="1" defaultMemberUniqueName="[Counties].[State].[All]" allUniqueName="[Counties].[State].[All]" dimensionUniqueName="[Counties]" displayFolder="" count="0" memberValueDatatype="130" unbalanced="0"/>
    <cacheHierarchy uniqueName="[Counties].[Country]" caption="Country" attribute="1" defaultMemberUniqueName="[Counties].[Country].[All]" allUniqueName="[Counties].[Country].[All]" dimensionUniqueName="[Counties]" displayFolder="" count="0" memberValueDatatype="130" unbalanced="0"/>
    <cacheHierarchy uniqueName="[FluCases].[Season]" caption="Season" attribute="1" defaultMemberUniqueName="[FluCases].[Season].[All]" allUniqueName="[FluCases].[Season].[All]" dimensionUniqueName="[FluCases]" displayFolder="" count="2" memberValueDatatype="130" unbalanced="0"/>
    <cacheHierarchy uniqueName="[FluCases].[Region]" caption="Region" attribute="1" defaultMemberUniqueName="[FluCases].[Region].[All]" allUniqueName="[FluCases].[Region].[All]" dimensionUniqueName="[FluCases]" displayFolder="" count="0" memberValueDatatype="130" unbalanced="0"/>
    <cacheHierarchy uniqueName="[FluCases].[County]" caption="County" attribute="1" defaultMemberUniqueName="[FluCases].[County].[All]" allUniqueName="[FluCases].[County].[All]" dimensionUniqueName="[FluCases]" displayFolder="" count="0" memberValueDatatype="130" unbalanced="0"/>
    <cacheHierarchy uniqueName="[FluCases].[CDC Week]" caption="CDC Week" attribute="1" defaultMemberUniqueName="[FluCases].[CDC Week].[All]" allUniqueName="[FluCases].[CDC Week].[All]" dimensionUniqueName="[FluCases]" displayFolder="" count="0" memberValueDatatype="20" unbalanced="0"/>
    <cacheHierarchy uniqueName="[FluCases].[Week Ending Date]" caption="Week Ending Date" attribute="1" time="1" defaultMemberUniqueName="[FluCases].[Week Ending Date].[All]" allUniqueName="[FluCases].[Week Ending Date].[All]" dimensionUniqueName="[FluCases]" displayFolder="" count="0" memberValueDatatype="7" unbalanced="0"/>
    <cacheHierarchy uniqueName="[FluCases].[Disease]" caption="Disease" attribute="1" defaultMemberUniqueName="[FluCases].[Disease].[All]" allUniqueName="[FluCases].[Disease].[All]" dimensionUniqueName="[FluCases]" displayFolder="" count="0" memberValueDatatype="130" unbalanced="0"/>
    <cacheHierarchy uniqueName="[FluCases].[Count]" caption="Count" attribute="1" defaultMemberUniqueName="[FluCases].[Count].[All]" allUniqueName="[FluCases].[Count].[All]" dimensionUniqueName="[FluCases]" displayFolder="" count="0" memberValueDatatype="20" unbalanced="0"/>
    <cacheHierarchy uniqueName="[FluCases].[Latitude]" caption="Latitude" attribute="1" defaultMemberUniqueName="[FluCases].[Latitude].[All]" allUniqueName="[FluCases].[Latitude].[All]" dimensionUniqueName="[FluCases]" displayFolder="" count="0" memberValueDatatype="5" unbalanced="0"/>
    <cacheHierarchy uniqueName="[FluCases].[Longitude]" caption="Longitude" attribute="1" defaultMemberUniqueName="[FluCases].[Longitude].[All]" allUniqueName="[FluCases].[Longitude].[All]" dimensionUniqueName="[FluCases]" displayFolder="" count="0" memberValueDatatype="5" unbalanced="0"/>
    <cacheHierarchy uniqueName="[FluCases].[FIPS]" caption="FIPS" attribute="1" defaultMemberUniqueName="[FluCases].[FIPS].[All]" allUniqueName="[FluCases].[FIPS].[All]" dimensionUniqueName="[FluCases]" displayFolder="" count="0" memberValueDatatype="20" unbalanced="0"/>
    <cacheHierarchy uniqueName="[FluCases].[Week Ending Date (Year)]" caption="Week Ending Date (Year)" attribute="1" defaultMemberUniqueName="[FluCases].[Week Ending Date (Year)].[All]" allUniqueName="[FluCases].[Week Ending Date (Year)].[All]" dimensionUniqueName="[FluCases]" displayFolder="" count="0" memberValueDatatype="130" unbalanced="0"/>
    <cacheHierarchy uniqueName="[FluCases].[Week Ending Date (Quarter)]" caption="Week Ending Date (Quarter)" attribute="1" defaultMemberUniqueName="[FluCases].[Week Ending Date (Quarter)].[All]" allUniqueName="[FluCases].[Week Ending Date (Quarter)].[All]" dimensionUniqueName="[FluCases]" displayFolder="" count="0" memberValueDatatype="130" unbalanced="0"/>
    <cacheHierarchy uniqueName="[FluCases].[Week Ending Date (Month)]" caption="Week Ending Date (Month)" attribute="1" defaultMemberUniqueName="[FluCases].[Week Ending Date (Month)].[All]" allUniqueName="[FluCases].[Week Ending Date (Month)].[All]" dimensionUniqueName="[FluCases]" displayFolder="" count="0" memberValueDatatype="130" unbalanced="0"/>
    <cacheHierarchy uniqueName="[FluCases].[Week Ending Date (Month Index)]" caption="Week Ending Date (Month Index)" attribute="1" defaultMemberUniqueName="[FluCases].[Week Ending Date (Month Index)].[All]" allUniqueName="[FluCases].[Week Ending Date (Month Index)].[All]" dimensionUniqueName="[FluCases]" displayFolder="" count="0" memberValueDatatype="20" unbalanced="0" hidden="1"/>
    <cacheHierarchy uniqueName="[Measures].[Sum of Count]" caption="Sum of Count" measure="1" displayFolder="" measureGroup="FluCases" count="0">
      <extLst>
        <ext xmlns:x15="http://schemas.microsoft.com/office/spreadsheetml/2010/11/main" uri="{B97F6D7D-B522-45F9-BDA1-12C45D357490}">
          <x15:cacheHierarchy aggregatedColumn="10"/>
        </ext>
      </extLst>
    </cacheHierarchy>
    <cacheHierarchy uniqueName="[Measures].[Sum of Population]" caption="Sum of Population" measure="1" displayFolder="" measureGroup="Counties" count="0">
      <extLst>
        <ext xmlns:x15="http://schemas.microsoft.com/office/spreadsheetml/2010/11/main" uri="{B97F6D7D-B522-45F9-BDA1-12C45D357490}">
          <x15:cacheHierarchy aggregatedColumn="1"/>
        </ext>
      </extLst>
    </cacheHierarchy>
    <cacheHierarchy uniqueName="[Measures].[Total Cases]" caption="Total Cases" measure="1" displayFolder="" measureGroup="FluCases" count="0"/>
    <cacheHierarchy uniqueName="[Measures].[Abs Total Cases]" caption="Abs Total Cases" measure="1" displayFolder="" measureGroup="FluCases" count="0"/>
    <cacheHierarchy uniqueName="[Measures].[% Total Cases]" caption="% Total Cases" measure="1" displayFolder="" measureGroup="FluCases" count="0"/>
    <cacheHierarchy uniqueName="[Measures].[__XL_Count FluCases]" caption="__XL_Count FluCases" measure="1" displayFolder="" measureGroup="FluCases" count="0" hidden="1"/>
    <cacheHierarchy uniqueName="[Measures].[__XL_Count Counties]" caption="__XL_Count Counties" measure="1" displayFolder="" measureGroup="Countie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539652731"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A742056-2ACD-4515-A756-490A0C0F8466}" name="PivotMonthlyCases" cacheId="29" applyNumberFormats="0" applyBorderFormats="0" applyFontFormats="0" applyPatternFormats="0" applyAlignmentFormats="0" applyWidthHeightFormats="1" dataCaption="Values" tag="3852530f-35eb-438a-b89a-84eb2c1e56ee" updatedVersion="6" minRefreshableVersion="3" useAutoFormatting="1" subtotalHiddenItems="1" itemPrintTitles="1" createdVersion="6" indent="0" compact="0" compactData="0" multipleFieldFilters="0" chartFormat="7">
  <location ref="A19:C28" firstHeaderRow="0" firstDataRow="1" firstDataCol="1"/>
  <pivotFields count="4">
    <pivotField dataField="1" compact="0" outline="0" subtotalTop="0" showAll="0">
      <extLst>
        <ext xmlns:x14="http://schemas.microsoft.com/office/spreadsheetml/2009/9/main" uri="{2946ED86-A175-432a-8AC1-64E0C546D7DE}">
          <x14:pivotField fillDownLabels="1"/>
        </ext>
      </extLst>
    </pivotField>
    <pivotField axis="axisRow" compact="0" allDrilled="1" outline="0" subtotalTop="0" showAll="0" dataSourceSort="1" defaultAttributeDrillState="1">
      <items count="9">
        <item x="0"/>
        <item x="1"/>
        <item x="2"/>
        <item x="3"/>
        <item x="4"/>
        <item x="5"/>
        <item x="6"/>
        <item x="7"/>
        <item t="default"/>
      </items>
      <extLst>
        <ext xmlns:x14="http://schemas.microsoft.com/office/spreadsheetml/2009/9/main" uri="{2946ED86-A175-432a-8AC1-64E0C546D7DE}">
          <x14:pivotField fillDownLabels="1"/>
        </ext>
      </extLst>
    </pivotField>
    <pivotField dataField="1" compact="0" outline="0" subtotalTop="0" showAll="0">
      <extLst>
        <ext xmlns:x14="http://schemas.microsoft.com/office/spreadsheetml/2009/9/main" uri="{2946ED86-A175-432a-8AC1-64E0C546D7DE}">
          <x14:pivotField fillDownLabels="1"/>
        </ext>
      </extLst>
    </pivotField>
    <pivotField compact="0" allDrilled="1" outline="0" subtotalTop="0" showAll="0" dataSourceSort="1" defaultAttributeDrillState="1">
      <extLst>
        <ext xmlns:x14="http://schemas.microsoft.com/office/spreadsheetml/2009/9/main" uri="{2946ED86-A175-432a-8AC1-64E0C546D7DE}">
          <x14:pivotField fillDownLabels="1"/>
        </ext>
      </extLst>
    </pivotField>
  </pivotFields>
  <rowFields count="1">
    <field x="1"/>
  </rowFields>
  <rowItems count="9">
    <i>
      <x/>
    </i>
    <i>
      <x v="1"/>
    </i>
    <i>
      <x v="2"/>
    </i>
    <i>
      <x v="3"/>
    </i>
    <i>
      <x v="4"/>
    </i>
    <i>
      <x v="5"/>
    </i>
    <i>
      <x v="6"/>
    </i>
    <i>
      <x v="7"/>
    </i>
    <i t="grand">
      <x/>
    </i>
  </rowItems>
  <colFields count="1">
    <field x="-2"/>
  </colFields>
  <colItems count="2">
    <i>
      <x/>
    </i>
    <i i="1">
      <x v="1"/>
    </i>
  </colItems>
  <dataFields count="2">
    <dataField fld="0" subtotal="count" baseField="0" baseItem="0"/>
    <dataField fld="2" subtotal="count"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6" format="4"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1"/>
          </reference>
        </references>
      </pivotArea>
    </chartFormat>
  </chartFormats>
  <pivotHierarchies count="26">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fillDownLabelsDefault="1" calculatedMembersInFilters="1" hideValuesRow="1"/>
    </ext>
    <ext xmlns:x15="http://schemas.microsoft.com/office/spreadsheetml/2010/11/main" uri="{E67621CE-5B39-4880-91FE-76760E9C1902}">
      <x15:pivotTableUISettings>
        <x15:activeTabTopLevelEntity name="[FluCases]"/>
      </x15:pivotTableUISettings>
    </ext>
    <ext xmlns:xpdl="http://schemas.microsoft.com/office/spreadsheetml/2016/pivotdefaultlayout" uri="{747A6164-185A-40DC-8AA5-F01512510D54}">
      <xpdl:pivotTableDefinition16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9F6A048-5483-4517-A899-A330BD0B040E}" name="PivotMonthCasesYearly" cacheId="32" applyNumberFormats="0" applyBorderFormats="0" applyFontFormats="0" applyPatternFormats="0" applyAlignmentFormats="0" applyWidthHeightFormats="1" dataCaption="Values" tag="9afe8ac9-f2ba-43bf-9db1-70217bf7b0dd" updatedVersion="6" minRefreshableVersion="3" useAutoFormatting="1" subtotalHiddenItems="1" itemPrintTitles="1" createdVersion="6" indent="0" compact="0" compactData="0" multipleFieldFilters="0" chartFormat="15">
  <location ref="A1:M11" firstHeaderRow="1" firstDataRow="2" firstDataCol="1"/>
  <pivotFields count="3">
    <pivotField dataField="1" compact="0" outline="0" subtotalTop="0" showAll="0">
      <extLst>
        <ext xmlns:x14="http://schemas.microsoft.com/office/spreadsheetml/2009/9/main" uri="{2946ED86-A175-432a-8AC1-64E0C546D7DE}">
          <x14:pivotField fillDownLabels="1"/>
        </ext>
      </extLst>
    </pivotField>
    <pivotField axis="axisCol" compact="0" allDrilled="1" outline="0" subtotalTop="0" showAll="0" dataSourceSort="1" defaultAttributeDrillState="1">
      <items count="12">
        <item x="0"/>
        <item x="1"/>
        <item x="2"/>
        <item x="3"/>
        <item x="4"/>
        <item x="5"/>
        <item x="6"/>
        <item x="7"/>
        <item x="8"/>
        <item x="9"/>
        <item x="10"/>
        <item t="default"/>
      </items>
      <extLst>
        <ext xmlns:x14="http://schemas.microsoft.com/office/spreadsheetml/2009/9/main" uri="{2946ED86-A175-432a-8AC1-64E0C546D7DE}">
          <x14:pivotField fillDownLabels="1"/>
        </ext>
      </extLst>
    </pivotField>
    <pivotField axis="axisRow" compact="0" allDrilled="1" outline="0" subtotalTop="0" showAll="0" dataSourceSort="1" defaultAttributeDrillState="1">
      <items count="9">
        <item x="0"/>
        <item x="1"/>
        <item x="2"/>
        <item x="3"/>
        <item x="4"/>
        <item x="5"/>
        <item x="6"/>
        <item x="7"/>
        <item t="default"/>
      </items>
      <extLst>
        <ext xmlns:x14="http://schemas.microsoft.com/office/spreadsheetml/2009/9/main" uri="{2946ED86-A175-432a-8AC1-64E0C546D7DE}">
          <x14:pivotField fillDownLabels="1"/>
        </ext>
      </extLst>
    </pivotField>
  </pivotFields>
  <rowFields count="1">
    <field x="2"/>
  </rowFields>
  <rowItems count="9">
    <i>
      <x/>
    </i>
    <i>
      <x v="1"/>
    </i>
    <i>
      <x v="2"/>
    </i>
    <i>
      <x v="3"/>
    </i>
    <i>
      <x v="4"/>
    </i>
    <i>
      <x v="5"/>
    </i>
    <i>
      <x v="6"/>
    </i>
    <i>
      <x v="7"/>
    </i>
    <i t="grand">
      <x/>
    </i>
  </rowItems>
  <colFields count="1">
    <field x="1"/>
  </colFields>
  <colItems count="12">
    <i>
      <x/>
    </i>
    <i>
      <x v="1"/>
    </i>
    <i>
      <x v="2"/>
    </i>
    <i>
      <x v="3"/>
    </i>
    <i>
      <x v="4"/>
    </i>
    <i>
      <x v="5"/>
    </i>
    <i>
      <x v="6"/>
    </i>
    <i>
      <x v="7"/>
    </i>
    <i>
      <x v="8"/>
    </i>
    <i>
      <x v="9"/>
    </i>
    <i>
      <x v="10"/>
    </i>
    <i t="grand">
      <x/>
    </i>
  </colItems>
  <dataFields count="1">
    <dataField fld="0" subtotal="count" baseField="0" baseItem="0"/>
  </dataFields>
  <chartFormats count="22">
    <chartFormat chart="1" format="0" series="1">
      <pivotArea type="data" outline="0" fieldPosition="0">
        <references count="2">
          <reference field="4294967294" count="1" selected="0">
            <x v="0"/>
          </reference>
          <reference field="1" count="1" selected="0">
            <x v="0"/>
          </reference>
        </references>
      </pivotArea>
    </chartFormat>
    <chartFormat chart="1" format="1" series="1">
      <pivotArea type="data" outline="0" fieldPosition="0">
        <references count="2">
          <reference field="4294967294" count="1" selected="0">
            <x v="0"/>
          </reference>
          <reference field="1" count="1" selected="0">
            <x v="1"/>
          </reference>
        </references>
      </pivotArea>
    </chartFormat>
    <chartFormat chart="1" format="2" series="1">
      <pivotArea type="data" outline="0" fieldPosition="0">
        <references count="2">
          <reference field="4294967294" count="1" selected="0">
            <x v="0"/>
          </reference>
          <reference field="1" count="1" selected="0">
            <x v="2"/>
          </reference>
        </references>
      </pivotArea>
    </chartFormat>
    <chartFormat chart="1" format="3" series="1">
      <pivotArea type="data" outline="0" fieldPosition="0">
        <references count="2">
          <reference field="4294967294" count="1" selected="0">
            <x v="0"/>
          </reference>
          <reference field="1" count="1" selected="0">
            <x v="3"/>
          </reference>
        </references>
      </pivotArea>
    </chartFormat>
    <chartFormat chart="1" format="4" series="1">
      <pivotArea type="data" outline="0" fieldPosition="0">
        <references count="2">
          <reference field="4294967294" count="1" selected="0">
            <x v="0"/>
          </reference>
          <reference field="1" count="1" selected="0">
            <x v="4"/>
          </reference>
        </references>
      </pivotArea>
    </chartFormat>
    <chartFormat chart="1" format="5" series="1">
      <pivotArea type="data" outline="0" fieldPosition="0">
        <references count="2">
          <reference field="4294967294" count="1" selected="0">
            <x v="0"/>
          </reference>
          <reference field="1" count="1" selected="0">
            <x v="5"/>
          </reference>
        </references>
      </pivotArea>
    </chartFormat>
    <chartFormat chart="1" format="6" series="1">
      <pivotArea type="data" outline="0" fieldPosition="0">
        <references count="2">
          <reference field="4294967294" count="1" selected="0">
            <x v="0"/>
          </reference>
          <reference field="1" count="1" selected="0">
            <x v="6"/>
          </reference>
        </references>
      </pivotArea>
    </chartFormat>
    <chartFormat chart="1" format="7" series="1">
      <pivotArea type="data" outline="0" fieldPosition="0">
        <references count="2">
          <reference field="4294967294" count="1" selected="0">
            <x v="0"/>
          </reference>
          <reference field="1" count="1" selected="0">
            <x v="7"/>
          </reference>
        </references>
      </pivotArea>
    </chartFormat>
    <chartFormat chart="1" format="8" series="1">
      <pivotArea type="data" outline="0" fieldPosition="0">
        <references count="2">
          <reference field="4294967294" count="1" selected="0">
            <x v="0"/>
          </reference>
          <reference field="1" count="1" selected="0">
            <x v="8"/>
          </reference>
        </references>
      </pivotArea>
    </chartFormat>
    <chartFormat chart="1" format="9" series="1">
      <pivotArea type="data" outline="0" fieldPosition="0">
        <references count="2">
          <reference field="4294967294" count="1" selected="0">
            <x v="0"/>
          </reference>
          <reference field="1" count="1" selected="0">
            <x v="9"/>
          </reference>
        </references>
      </pivotArea>
    </chartFormat>
    <chartFormat chart="1" format="10" series="1">
      <pivotArea type="data" outline="0" fieldPosition="0">
        <references count="2">
          <reference field="4294967294" count="1" selected="0">
            <x v="0"/>
          </reference>
          <reference field="1" count="1" selected="0">
            <x v="10"/>
          </reference>
        </references>
      </pivotArea>
    </chartFormat>
    <chartFormat chart="14" format="22" series="1">
      <pivotArea type="data" outline="0" fieldPosition="0">
        <references count="2">
          <reference field="4294967294" count="1" selected="0">
            <x v="0"/>
          </reference>
          <reference field="1" count="1" selected="0">
            <x v="0"/>
          </reference>
        </references>
      </pivotArea>
    </chartFormat>
    <chartFormat chart="14" format="23" series="1">
      <pivotArea type="data" outline="0" fieldPosition="0">
        <references count="2">
          <reference field="4294967294" count="1" selected="0">
            <x v="0"/>
          </reference>
          <reference field="1" count="1" selected="0">
            <x v="1"/>
          </reference>
        </references>
      </pivotArea>
    </chartFormat>
    <chartFormat chart="14" format="24" series="1">
      <pivotArea type="data" outline="0" fieldPosition="0">
        <references count="2">
          <reference field="4294967294" count="1" selected="0">
            <x v="0"/>
          </reference>
          <reference field="1" count="1" selected="0">
            <x v="2"/>
          </reference>
        </references>
      </pivotArea>
    </chartFormat>
    <chartFormat chart="14" format="25" series="1">
      <pivotArea type="data" outline="0" fieldPosition="0">
        <references count="2">
          <reference field="4294967294" count="1" selected="0">
            <x v="0"/>
          </reference>
          <reference field="1" count="1" selected="0">
            <x v="3"/>
          </reference>
        </references>
      </pivotArea>
    </chartFormat>
    <chartFormat chart="14" format="26" series="1">
      <pivotArea type="data" outline="0" fieldPosition="0">
        <references count="2">
          <reference field="4294967294" count="1" selected="0">
            <x v="0"/>
          </reference>
          <reference field="1" count="1" selected="0">
            <x v="4"/>
          </reference>
        </references>
      </pivotArea>
    </chartFormat>
    <chartFormat chart="14" format="27" series="1">
      <pivotArea type="data" outline="0" fieldPosition="0">
        <references count="2">
          <reference field="4294967294" count="1" selected="0">
            <x v="0"/>
          </reference>
          <reference field="1" count="1" selected="0">
            <x v="5"/>
          </reference>
        </references>
      </pivotArea>
    </chartFormat>
    <chartFormat chart="14" format="28" series="1">
      <pivotArea type="data" outline="0" fieldPosition="0">
        <references count="2">
          <reference field="4294967294" count="1" selected="0">
            <x v="0"/>
          </reference>
          <reference field="1" count="1" selected="0">
            <x v="6"/>
          </reference>
        </references>
      </pivotArea>
    </chartFormat>
    <chartFormat chart="14" format="29" series="1">
      <pivotArea type="data" outline="0" fieldPosition="0">
        <references count="2">
          <reference field="4294967294" count="1" selected="0">
            <x v="0"/>
          </reference>
          <reference field="1" count="1" selected="0">
            <x v="7"/>
          </reference>
        </references>
      </pivotArea>
    </chartFormat>
    <chartFormat chart="14" format="30" series="1">
      <pivotArea type="data" outline="0" fieldPosition="0">
        <references count="2">
          <reference field="4294967294" count="1" selected="0">
            <x v="0"/>
          </reference>
          <reference field="1" count="1" selected="0">
            <x v="8"/>
          </reference>
        </references>
      </pivotArea>
    </chartFormat>
    <chartFormat chart="14" format="31" series="1">
      <pivotArea type="data" outline="0" fieldPosition="0">
        <references count="2">
          <reference field="4294967294" count="1" selected="0">
            <x v="0"/>
          </reference>
          <reference field="1" count="1" selected="0">
            <x v="9"/>
          </reference>
        </references>
      </pivotArea>
    </chartFormat>
    <chartFormat chart="14" format="32" series="1">
      <pivotArea type="data" outline="0" fieldPosition="0">
        <references count="2">
          <reference field="4294967294" count="1" selected="0">
            <x v="0"/>
          </reference>
          <reference field="1" count="1" selected="0">
            <x v="10"/>
          </reference>
        </references>
      </pivotArea>
    </chartFormat>
  </chartFormats>
  <pivotHierarchies count="26">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6"/>
  </rowHierarchiesUsage>
  <colHierarchiesUsage count="1">
    <colHierarchyUsage hierarchyUsage="4"/>
  </colHierarchiesUsage>
  <extLst>
    <ext xmlns:x14="http://schemas.microsoft.com/office/spreadsheetml/2009/9/main" uri="{962EF5D1-5CA2-4c93-8EF4-DBF5C05439D2}">
      <x14:pivotTableDefinition xmlns:xm="http://schemas.microsoft.com/office/excel/2006/main" fillDownLabelsDefault="1" calculatedMembersInFilters="1" hideValuesRow="1"/>
    </ext>
    <ext xmlns:x15="http://schemas.microsoft.com/office/spreadsheetml/2010/11/main" uri="{E67621CE-5B39-4880-91FE-76760E9C1902}">
      <x15:pivotTableUISettings>
        <x15:activeTabTopLevelEntity name="[FluCases]"/>
      </x15:pivotTableUISettings>
    </ext>
    <ext xmlns:xpdl="http://schemas.microsoft.com/office/spreadsheetml/2016/pivotdefaultlayout" uri="{747A6164-185A-40DC-8AA5-F01512510D54}">
      <xpdl:pivotTableDefinition16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544F0EF-D38A-44AF-9563-BF0C72915649}" name="PivotMonthType" cacheId="35" applyNumberFormats="0" applyBorderFormats="0" applyFontFormats="0" applyPatternFormats="0" applyAlignmentFormats="0" applyWidthHeightFormats="1" dataCaption="Values" tag="4203af37-668a-462e-a180-fe2b4e57133e" updatedVersion="6" minRefreshableVersion="3" useAutoFormatting="1" colGrandTotals="0" itemPrintTitles="1" createdVersion="6" indent="0" compact="0" compactData="0" multipleFieldFilters="0" chartFormat="10">
  <location ref="A1:D11" firstHeaderRow="1" firstDataRow="2" firstDataCol="1"/>
  <pivotFields count="4">
    <pivotField axis="axisCol" compact="0" allDrilled="1" outline="0" subtotalTop="0" showAll="0" dataSourceSort="1" defaultAttributeDrillState="1">
      <items count="4">
        <item x="0"/>
        <item x="1"/>
        <item x="2"/>
        <item t="default"/>
      </items>
      <extLst>
        <ext xmlns:x14="http://schemas.microsoft.com/office/spreadsheetml/2009/9/main" uri="{2946ED86-A175-432a-8AC1-64E0C546D7DE}">
          <x14:pivotField fillDownLabels="1"/>
        </ext>
      </extLst>
    </pivotField>
    <pivotField axis="axisRow" compact="0" allDrilled="1" outline="0" subtotalTop="0" showAll="0" dataSourceSort="1" defaultAttributeDrillState="1">
      <items count="9">
        <item x="0"/>
        <item x="1"/>
        <item x="2"/>
        <item x="3"/>
        <item x="4"/>
        <item x="5"/>
        <item x="6"/>
        <item x="7"/>
        <item t="default"/>
      </items>
      <extLst>
        <ext xmlns:x14="http://schemas.microsoft.com/office/spreadsheetml/2009/9/main" uri="{2946ED86-A175-432a-8AC1-64E0C546D7DE}">
          <x14:pivotField fillDownLabels="1"/>
        </ext>
      </extLst>
    </pivotField>
    <pivotField dataField="1" compact="0" outline="0" subtotalTop="0" showAll="0">
      <extLst>
        <ext xmlns:x14="http://schemas.microsoft.com/office/spreadsheetml/2009/9/main" uri="{2946ED86-A175-432a-8AC1-64E0C546D7DE}">
          <x14:pivotField fillDownLabels="1"/>
        </ext>
      </extLst>
    </pivotField>
    <pivotField compact="0" allDrilled="1" outline="0" subtotalTop="0" showAll="0" dataSourceSort="1" defaultAttributeDrillState="1">
      <extLst>
        <ext xmlns:x14="http://schemas.microsoft.com/office/spreadsheetml/2009/9/main" uri="{2946ED86-A175-432a-8AC1-64E0C546D7DE}">
          <x14:pivotField fillDownLabels="1"/>
        </ext>
      </extLst>
    </pivotField>
  </pivotFields>
  <rowFields count="1">
    <field x="1"/>
  </rowFields>
  <rowItems count="9">
    <i>
      <x/>
    </i>
    <i>
      <x v="1"/>
    </i>
    <i>
      <x v="2"/>
    </i>
    <i>
      <x v="3"/>
    </i>
    <i>
      <x v="4"/>
    </i>
    <i>
      <x v="5"/>
    </i>
    <i>
      <x v="6"/>
    </i>
    <i>
      <x v="7"/>
    </i>
    <i t="grand">
      <x/>
    </i>
  </rowItems>
  <colFields count="1">
    <field x="0"/>
  </colFields>
  <colItems count="3">
    <i>
      <x/>
    </i>
    <i>
      <x v="1"/>
    </i>
    <i>
      <x v="2"/>
    </i>
  </colItems>
  <dataFields count="1">
    <dataField fld="2" subtotal="count" baseField="0" baseItem="0"/>
  </dataFields>
  <chartFormats count="6">
    <chartFormat chart="5" format="0" series="1">
      <pivotArea type="data" outline="0" fieldPosition="0">
        <references count="2">
          <reference field="4294967294" count="1" selected="0">
            <x v="0"/>
          </reference>
          <reference field="0" count="1" selected="0">
            <x v="0"/>
          </reference>
        </references>
      </pivotArea>
    </chartFormat>
    <chartFormat chart="5" format="1" series="1">
      <pivotArea type="data" outline="0" fieldPosition="0">
        <references count="2">
          <reference field="4294967294" count="1" selected="0">
            <x v="0"/>
          </reference>
          <reference field="0" count="1" selected="0">
            <x v="1"/>
          </reference>
        </references>
      </pivotArea>
    </chartFormat>
    <chartFormat chart="5" format="2" series="1">
      <pivotArea type="data" outline="0" fieldPosition="0">
        <references count="2">
          <reference field="4294967294" count="1" selected="0">
            <x v="0"/>
          </reference>
          <reference field="0" count="1" selected="0">
            <x v="2"/>
          </reference>
        </references>
      </pivotArea>
    </chartFormat>
    <chartFormat chart="9" format="6" series="1">
      <pivotArea type="data" outline="0" fieldPosition="0">
        <references count="2">
          <reference field="4294967294" count="1" selected="0">
            <x v="0"/>
          </reference>
          <reference field="0" count="1" selected="0">
            <x v="0"/>
          </reference>
        </references>
      </pivotArea>
    </chartFormat>
    <chartFormat chart="9" format="7" series="1">
      <pivotArea type="data" outline="0" fieldPosition="0">
        <references count="2">
          <reference field="4294967294" count="1" selected="0">
            <x v="0"/>
          </reference>
          <reference field="0" count="1" selected="0">
            <x v="1"/>
          </reference>
        </references>
      </pivotArea>
    </chartFormat>
    <chartFormat chart="9" format="8" series="1">
      <pivotArea type="data" outline="0" fieldPosition="0">
        <references count="2">
          <reference field="4294967294" count="1" selected="0">
            <x v="0"/>
          </reference>
          <reference field="0" count="1" selected="0">
            <x v="2"/>
          </reference>
        </references>
      </pivotArea>
    </chartFormat>
  </chartFormats>
  <pivotHierarchies count="26">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6"/>
  </rowHierarchiesUsage>
  <colHierarchiesUsage count="1">
    <colHierarchyUsage hierarchyUsage="9"/>
  </colHierarchiesUsage>
  <extLst>
    <ext xmlns:x14="http://schemas.microsoft.com/office/spreadsheetml/2009/9/main" uri="{962EF5D1-5CA2-4c93-8EF4-DBF5C05439D2}">
      <x14:pivotTableDefinition xmlns:xm="http://schemas.microsoft.com/office/excel/2006/main" fillDownLabelsDefault="1" calculatedMembersInFilters="1" hideValuesRow="1"/>
    </ext>
    <ext xmlns:x15="http://schemas.microsoft.com/office/spreadsheetml/2010/11/main" uri="{E67621CE-5B39-4880-91FE-76760E9C1902}">
      <x15:pivotTableUISettings>
        <x15:activeTabTopLevelEntity name="[FluCases]"/>
      </x15:pivotTableUISettings>
    </ext>
    <ext xmlns:xpdl="http://schemas.microsoft.com/office/spreadsheetml/2016/pivotdefaultlayout" uri="{747A6164-185A-40DC-8AA5-F01512510D54}">
      <xpdl:pivotTableDefinition16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4B1CF66-1A05-4255-86B9-EC44F9776682}" name="PivotCountyCases" cacheId="17" applyNumberFormats="0" applyBorderFormats="0" applyFontFormats="0" applyPatternFormats="0" applyAlignmentFormats="0" applyWidthHeightFormats="1" dataCaption="Values" tag="73a4e482-cbee-4059-8030-5ff5bdd297de" updatedVersion="6" minRefreshableVersion="3" useAutoFormatting="1" subtotalHiddenItems="1" itemPrintTitles="1" createdVersion="6" indent="0" compact="0" compactData="0" multipleFieldFilters="0">
  <location ref="A6:D70" firstHeaderRow="0" firstDataRow="1" firstDataCol="1"/>
  <pivotFields count="5">
    <pivotField axis="axisRow" compact="0" allDrilled="1" outline="0" subtotalTop="0" showAll="0" dataSourceSort="1" defaultAttributeDrillState="1">
      <items count="6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t="default"/>
      </items>
      <extLst>
        <ext xmlns:x14="http://schemas.microsoft.com/office/spreadsheetml/2009/9/main" uri="{2946ED86-A175-432a-8AC1-64E0C546D7DE}">
          <x14:pivotField fillDownLabels="1"/>
        </ext>
      </extLst>
    </pivotField>
    <pivotField dataField="1" compact="0" outline="0" subtotalTop="0" showAll="0">
      <extLst>
        <ext xmlns:x14="http://schemas.microsoft.com/office/spreadsheetml/2009/9/main" uri="{2946ED86-A175-432a-8AC1-64E0C546D7DE}">
          <x14:pivotField fillDownLabels="1"/>
        </ext>
      </extLst>
    </pivotField>
    <pivotField dataField="1" compact="0" outline="0" subtotalTop="0" showAll="0">
      <extLst>
        <ext xmlns:x14="http://schemas.microsoft.com/office/spreadsheetml/2009/9/main" uri="{2946ED86-A175-432a-8AC1-64E0C546D7DE}">
          <x14:pivotField fillDownLabels="1"/>
        </ext>
      </extLst>
    </pivotField>
    <pivotField dataField="1" compact="0" outline="0" subtotalTop="0" showAll="0">
      <extLst>
        <ext xmlns:x14="http://schemas.microsoft.com/office/spreadsheetml/2009/9/main" uri="{2946ED86-A175-432a-8AC1-64E0C546D7DE}">
          <x14:pivotField fillDownLabels="1"/>
        </ext>
      </extLst>
    </pivotField>
    <pivotField compact="0" allDrilled="1" outline="0" subtotalTop="0" showAll="0" dataSourceSort="1" defaultAttributeDrillState="1">
      <extLst>
        <ext xmlns:x14="http://schemas.microsoft.com/office/spreadsheetml/2009/9/main" uri="{2946ED86-A175-432a-8AC1-64E0C546D7DE}">
          <x14:pivotField fillDownLabels="1"/>
        </ext>
      </extLst>
    </pivotField>
  </pivotFields>
  <rowFields count="1">
    <field x="0"/>
  </rowFields>
  <rowItems count="6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t="grand">
      <x/>
    </i>
  </rowItems>
  <colFields count="1">
    <field x="-2"/>
  </colFields>
  <colItems count="3">
    <i>
      <x/>
    </i>
    <i i="1">
      <x v="1"/>
    </i>
    <i i="2">
      <x v="2"/>
    </i>
  </colItems>
  <dataFields count="3">
    <dataField name="Sum of Count" fld="1" baseField="0" baseItem="0"/>
    <dataField name="Sum of Population" fld="2" baseField="0" baseItem="0"/>
    <dataField fld="3" subtotal="count" baseField="0" baseItem="0"/>
  </dataFields>
  <pivotHierarchies count="26">
    <pivotHierarchy dragToData="1"/>
    <pivotHierarchy dragToData="1"/>
    <pivotHierarchy dragToData="1"/>
    <pivotHierarchy dragToData="1"/>
    <pivotHierarchy multipleItemSelectionAllowed="1" dragToData="1">
      <members count="1" level="1">
        <member name="[FluCases].[Season].&amp;[2015/16]"/>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fillDownLabelsDefault="1" calculatedMembersInFilters="1" hideValuesRow="1"/>
    </ext>
    <ext xmlns:x15="http://schemas.microsoft.com/office/spreadsheetml/2010/11/main" uri="{E67621CE-5B39-4880-91FE-76760E9C1902}">
      <x15:pivotTableUISettings>
        <x15:activeTabTopLevelEntity name="[Counties]"/>
        <x15:activeTabTopLevelEntity name="[FluCases]"/>
      </x15:pivotTableUISettings>
    </ext>
    <ext xmlns:xpdl="http://schemas.microsoft.com/office/spreadsheetml/2016/pivotdefaultlayout" uri="{747A6164-185A-40DC-8AA5-F01512510D54}">
      <xpdl:pivotTableDefinition16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ason" xr10:uid="{668610D3-2807-4148-B103-6C522CE0321A}" sourceName="[FluCases].[Season]">
  <pivotTables>
    <pivotTable tabId="2" name="PivotCountyCases"/>
  </pivotTables>
  <data>
    <olap pivotCacheId="1822625777">
      <levels count="2">
        <level uniqueName="[FluCases].[Season].[(All)]" sourceCaption="(All)" count="0"/>
        <level uniqueName="[FluCases].[Season].[Season]" sourceCaption="Season" count="11">
          <ranges>
            <range startItem="0">
              <i n="[FluCases].[Season].&amp;[2009/10]" c="2009/10"/>
              <i n="[FluCases].[Season].&amp;[2010/11]" c="2010/11"/>
              <i n="[FluCases].[Season].&amp;[2011/12]" c="2011/12"/>
              <i n="[FluCases].[Season].&amp;[2012/13]" c="2012/13"/>
              <i n="[FluCases].[Season].&amp;[2013/14]" c="2013/14"/>
              <i n="[FluCases].[Season].&amp;[2014/15]" c="2014/15"/>
              <i n="[FluCases].[Season].&amp;[2015/16]" c="2015/16"/>
              <i n="[FluCases].[Season].&amp;[2016/17]" c="2016/17"/>
              <i n="[FluCases].[Season].&amp;[2017/18]" c="2017/18"/>
              <i n="[FluCases].[Season].&amp;[2018/19]" c="2018/19"/>
              <i n="[FluCases].[Season].&amp;[2019/20]" c="2019/20"/>
            </range>
          </ranges>
        </level>
      </levels>
      <selections count="1">
        <selection n="[FluCases].[Season].&amp;[2015/16]"/>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ason1" xr10:uid="{7997D1B6-31B8-404E-8648-DF9C2EF3523E}" sourceName="[FluCases].[Season]">
  <pivotTables>
    <pivotTable tabId="1" name="PivotMonthlyCases"/>
    <pivotTable tabId="1" name="PivotMonthCasesYearly"/>
    <pivotTable tabId="3" name="PivotMonthType"/>
  </pivotTables>
  <data>
    <olap pivotCacheId="1539652731">
      <levels count="2">
        <level uniqueName="[FluCases].[Season].[(All)]" sourceCaption="(All)" count="0"/>
        <level uniqueName="[FluCases].[Season].[Season]" sourceCaption="Season" count="11">
          <ranges>
            <range startItem="0">
              <i n="[FluCases].[Season].&amp;[2009/10]" c="2009/10"/>
              <i n="[FluCases].[Season].&amp;[2010/11]" c="2010/11"/>
              <i n="[FluCases].[Season].&amp;[2011/12]" c="2011/12"/>
              <i n="[FluCases].[Season].&amp;[2012/13]" c="2012/13"/>
              <i n="[FluCases].[Season].&amp;[2013/14]" c="2013/14"/>
              <i n="[FluCases].[Season].&amp;[2014/15]" c="2014/15"/>
              <i n="[FluCases].[Season].&amp;[2015/16]" c="2015/16"/>
              <i n="[FluCases].[Season].&amp;[2016/17]" c="2016/17"/>
              <i n="[FluCases].[Season].&amp;[2017/18]" c="2017/18"/>
              <i n="[FluCases].[Season].&amp;[2018/19]" c="2018/19"/>
              <i n="[FluCases].[Season].&amp;[2019/20]" c="2019/20"/>
            </range>
          </ranges>
        </level>
      </levels>
      <selections count="1">
        <selection n="[FluCases].[Season].[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ason" xr10:uid="{1360A17D-B74A-488A-9053-9A7586AD193B}" cache="Slicer_Season" caption="Season" columnCount="2" level="1" style="FluSlicer"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ason 1" xr10:uid="{30B7677F-1C87-4166-A009-3023626C404B}" cache="Slicer_Season1" caption="Season" columnCount="2" level="1" style="FluSlicer"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 xr:uid="{C0F34A35-E822-40D4-A881-A00D16FCBAED}" name="Table29" displayName="Table29" ref="Z6:AD68" totalsRowShown="0">
  <autoFilter ref="Z6:AD68" xr:uid="{4F5ED49A-2282-4E81-BEA0-1993E02109FC}"/>
  <tableColumns count="5">
    <tableColumn id="1" xr3:uid="{A3E55A12-E62A-4B68-9539-BEA360AA29FB}" name="Country"/>
    <tableColumn id="2" xr3:uid="{91C2FEBC-0F92-4F1B-8F0A-88996C774F40}" name="State"/>
    <tableColumn id="3" xr3:uid="{EF68ABDA-C71C-4457-A763-8CFB5E7E9E01}" name="County"/>
    <tableColumn id="4" xr3:uid="{497799B3-E000-4E4D-B8A5-6E14269DE4B7}" name="Total Cases">
      <calculatedColumnFormula>B7</calculatedColumnFormula>
    </tableColumn>
    <tableColumn id="5" xr3:uid="{720B00BF-7A02-4DBD-9C15-CD3CFDE6166E}" name="Helper" dataDxfId="0">
      <calculatedColumnFormula>Table29[[#This Row],[Total Cases]]&gt;=LARGE(Table29[Total Cases],10)</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1" xr:uid="{376D76BB-54B9-4701-94D9-4D5D5C04E4C3}" name="Table31" displayName="Table31" ref="H6:L68" totalsRowShown="0">
  <autoFilter ref="H6:L68" xr:uid="{3BAB037B-EB28-4CA0-9A11-2F7F41D18097}"/>
  <tableColumns count="5">
    <tableColumn id="1" xr3:uid="{3B6E84C8-ACEE-4E0D-92A3-CC6254A44F4A}" name="Country"/>
    <tableColumn id="2" xr3:uid="{5E008417-0CB6-48AB-84E6-7A3632594941}" name="State"/>
    <tableColumn id="3" xr3:uid="{5B6873DF-CEEB-4EB4-9881-57DB04620BC3}" name="County"/>
    <tableColumn id="4" xr3:uid="{D5DB6445-8DE1-4FA9-9BE9-1612C484727A}" name="Cases per 100k">
      <calculatedColumnFormula>ROUND(100000*B7/C7,0)</calculatedColumnFormula>
    </tableColumn>
    <tableColumn id="6" xr3:uid="{69F0F843-5345-4543-A300-EBD3182C5C22}" name="Helper">
      <calculatedColumnFormula>Table31[[#This Row],[Cases per 100k]]&gt;=LARGE(Table31[Cases per 100k],10)</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3.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3.xml"/><Relationship Id="rId1" Type="http://schemas.openxmlformats.org/officeDocument/2006/relationships/pivotTable" Target="../pivotTables/pivotTable4.xml"/><Relationship Id="rId4" Type="http://schemas.openxmlformats.org/officeDocument/2006/relationships/table" Target="../tables/table2.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vmlDrawing" Target="../drawings/vmlDrawing1.vml"/><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430714-73D2-4C23-995C-BD43F8A8BE11}">
  <dimension ref="A1:M28"/>
  <sheetViews>
    <sheetView topLeftCell="A18" workbookViewId="0">
      <selection activeCell="A23" sqref="A23"/>
    </sheetView>
  </sheetViews>
  <sheetFormatPr defaultRowHeight="15" x14ac:dyDescent="0.25"/>
  <cols>
    <col min="1" max="1" width="28" bestFit="1" customWidth="1"/>
    <col min="2" max="12" width="9.5703125" bestFit="1" customWidth="1"/>
    <col min="13" max="16" width="11.28515625" bestFit="1" customWidth="1"/>
  </cols>
  <sheetData>
    <row r="1" spans="1:13" x14ac:dyDescent="0.25">
      <c r="A1" s="2" t="s">
        <v>0</v>
      </c>
      <c r="B1" s="2" t="s">
        <v>2</v>
      </c>
    </row>
    <row r="2" spans="1:13" x14ac:dyDescent="0.25">
      <c r="A2" s="2" t="s">
        <v>14</v>
      </c>
      <c r="B2" t="s">
        <v>3</v>
      </c>
      <c r="C2" t="s">
        <v>4</v>
      </c>
      <c r="D2" t="s">
        <v>5</v>
      </c>
      <c r="E2" t="s">
        <v>6</v>
      </c>
      <c r="F2" t="s">
        <v>7</v>
      </c>
      <c r="G2" t="s">
        <v>8</v>
      </c>
      <c r="H2" t="s">
        <v>9</v>
      </c>
      <c r="I2" t="s">
        <v>10</v>
      </c>
      <c r="J2" t="s">
        <v>11</v>
      </c>
      <c r="K2" t="s">
        <v>12</v>
      </c>
      <c r="L2" t="s">
        <v>13</v>
      </c>
      <c r="M2" t="s">
        <v>1</v>
      </c>
    </row>
    <row r="3" spans="1:13" x14ac:dyDescent="0.25">
      <c r="A3" t="s">
        <v>18</v>
      </c>
      <c r="B3" s="1">
        <v>1567</v>
      </c>
      <c r="C3" s="1">
        <v>5995</v>
      </c>
      <c r="D3" s="1">
        <v>125</v>
      </c>
      <c r="E3" s="1">
        <v>16651</v>
      </c>
      <c r="F3" s="1">
        <v>9154</v>
      </c>
      <c r="G3" s="1">
        <v>18720</v>
      </c>
      <c r="H3" s="1">
        <v>1507</v>
      </c>
      <c r="I3" s="1">
        <v>16017</v>
      </c>
      <c r="J3" s="1">
        <v>29468</v>
      </c>
      <c r="K3" s="1">
        <v>19806</v>
      </c>
      <c r="L3" s="1">
        <v>49605</v>
      </c>
      <c r="M3" s="1">
        <v>168615</v>
      </c>
    </row>
    <row r="4" spans="1:13" x14ac:dyDescent="0.25">
      <c r="A4" t="s">
        <v>19</v>
      </c>
      <c r="B4" s="1">
        <v>656</v>
      </c>
      <c r="C4" s="1">
        <v>6200</v>
      </c>
      <c r="D4" s="1">
        <v>413</v>
      </c>
      <c r="E4" s="1">
        <v>6496</v>
      </c>
      <c r="F4" s="1">
        <v>7621</v>
      </c>
      <c r="G4" s="1">
        <v>8779</v>
      </c>
      <c r="H4" s="1">
        <v>9171</v>
      </c>
      <c r="I4" s="1">
        <v>22219</v>
      </c>
      <c r="J4" s="1">
        <v>64492</v>
      </c>
      <c r="K4" s="1">
        <v>34938</v>
      </c>
      <c r="L4" s="1">
        <v>67697</v>
      </c>
      <c r="M4" s="1">
        <v>228682</v>
      </c>
    </row>
    <row r="5" spans="1:13" x14ac:dyDescent="0.25">
      <c r="A5" t="s">
        <v>20</v>
      </c>
      <c r="B5" s="1">
        <v>187</v>
      </c>
      <c r="C5" s="1">
        <v>4221</v>
      </c>
      <c r="D5" s="1">
        <v>1494</v>
      </c>
      <c r="E5" s="1">
        <v>5020</v>
      </c>
      <c r="F5" s="1">
        <v>7024</v>
      </c>
      <c r="G5" s="1">
        <v>4291</v>
      </c>
      <c r="H5" s="1">
        <v>22156</v>
      </c>
      <c r="I5" s="1">
        <v>9762</v>
      </c>
      <c r="J5" s="1">
        <v>18972</v>
      </c>
      <c r="K5" s="1">
        <v>32467</v>
      </c>
      <c r="L5" s="1">
        <v>17368</v>
      </c>
      <c r="M5" s="1">
        <v>122962</v>
      </c>
    </row>
    <row r="6" spans="1:13" x14ac:dyDescent="0.25">
      <c r="A6" t="s">
        <v>21</v>
      </c>
      <c r="B6" s="1">
        <v>101</v>
      </c>
      <c r="C6" s="1">
        <v>1602</v>
      </c>
      <c r="D6" s="1">
        <v>1103</v>
      </c>
      <c r="E6" s="1">
        <v>1758</v>
      </c>
      <c r="F6" s="1">
        <v>8298</v>
      </c>
      <c r="G6" s="1">
        <v>2529</v>
      </c>
      <c r="H6" s="1">
        <v>12113</v>
      </c>
      <c r="I6" s="1">
        <v>9799</v>
      </c>
      <c r="J6" s="1">
        <v>6523</v>
      </c>
      <c r="K6" s="1">
        <v>10898</v>
      </c>
      <c r="L6" s="1">
        <v>336</v>
      </c>
      <c r="M6" s="1">
        <v>55060</v>
      </c>
    </row>
    <row r="7" spans="1:13" x14ac:dyDescent="0.25">
      <c r="A7" t="s">
        <v>22</v>
      </c>
      <c r="B7" s="1">
        <v>352</v>
      </c>
      <c r="C7" s="1">
        <v>121</v>
      </c>
      <c r="D7" s="1">
        <v>710</v>
      </c>
      <c r="E7" s="1">
        <v>347</v>
      </c>
      <c r="F7" s="1">
        <v>1964</v>
      </c>
      <c r="G7" s="1">
        <v>620</v>
      </c>
      <c r="H7" s="1">
        <v>2448</v>
      </c>
      <c r="I7" s="1">
        <v>864</v>
      </c>
      <c r="J7" s="1">
        <v>1458</v>
      </c>
      <c r="K7" s="1">
        <v>1047</v>
      </c>
      <c r="L7" s="1"/>
      <c r="M7" s="1">
        <v>9931</v>
      </c>
    </row>
    <row r="8" spans="1:13" x14ac:dyDescent="0.25">
      <c r="A8" t="s">
        <v>15</v>
      </c>
      <c r="B8" s="1">
        <v>6347</v>
      </c>
      <c r="C8" s="1">
        <v>92</v>
      </c>
      <c r="D8" s="1">
        <v>44</v>
      </c>
      <c r="E8" s="1">
        <v>120</v>
      </c>
      <c r="F8" s="1">
        <v>88</v>
      </c>
      <c r="G8" s="1">
        <v>118</v>
      </c>
      <c r="H8" s="1">
        <v>134</v>
      </c>
      <c r="I8" s="1">
        <v>185</v>
      </c>
      <c r="J8" s="1">
        <v>267</v>
      </c>
      <c r="K8" s="1">
        <v>293</v>
      </c>
      <c r="L8" s="1">
        <v>408</v>
      </c>
      <c r="M8" s="1">
        <v>8096</v>
      </c>
    </row>
    <row r="9" spans="1:13" x14ac:dyDescent="0.25">
      <c r="A9" t="s">
        <v>16</v>
      </c>
      <c r="B9" s="1">
        <v>13127</v>
      </c>
      <c r="C9" s="1">
        <v>336</v>
      </c>
      <c r="D9" s="1">
        <v>55</v>
      </c>
      <c r="E9" s="1">
        <v>979</v>
      </c>
      <c r="F9" s="1">
        <v>268</v>
      </c>
      <c r="G9" s="1">
        <v>468</v>
      </c>
      <c r="H9" s="1">
        <v>192</v>
      </c>
      <c r="I9" s="1">
        <v>454</v>
      </c>
      <c r="J9" s="1">
        <v>583</v>
      </c>
      <c r="K9" s="1">
        <v>713</v>
      </c>
      <c r="L9" s="1">
        <v>2741</v>
      </c>
      <c r="M9" s="1">
        <v>19916</v>
      </c>
    </row>
    <row r="10" spans="1:13" x14ac:dyDescent="0.25">
      <c r="A10" t="s">
        <v>17</v>
      </c>
      <c r="B10" s="1">
        <v>2970</v>
      </c>
      <c r="C10" s="1">
        <v>1761</v>
      </c>
      <c r="D10" s="1">
        <v>93</v>
      </c>
      <c r="E10" s="1">
        <v>13978</v>
      </c>
      <c r="F10" s="1">
        <v>2238</v>
      </c>
      <c r="G10" s="1">
        <v>5661</v>
      </c>
      <c r="H10" s="1">
        <v>291</v>
      </c>
      <c r="I10" s="1">
        <v>5465</v>
      </c>
      <c r="J10" s="1">
        <v>6484</v>
      </c>
      <c r="K10" s="1">
        <v>7643</v>
      </c>
      <c r="L10" s="1">
        <v>19603</v>
      </c>
      <c r="M10" s="1">
        <v>66187</v>
      </c>
    </row>
    <row r="11" spans="1:13" x14ac:dyDescent="0.25">
      <c r="A11" t="s">
        <v>1</v>
      </c>
      <c r="B11" s="1">
        <v>25307</v>
      </c>
      <c r="C11" s="1">
        <v>20328</v>
      </c>
      <c r="D11" s="1">
        <v>4037</v>
      </c>
      <c r="E11" s="1">
        <v>45349</v>
      </c>
      <c r="F11" s="1">
        <v>36655</v>
      </c>
      <c r="G11" s="1">
        <v>41186</v>
      </c>
      <c r="H11" s="1">
        <v>48012</v>
      </c>
      <c r="I11" s="1">
        <v>64765</v>
      </c>
      <c r="J11" s="1">
        <v>128247</v>
      </c>
      <c r="K11" s="1">
        <v>107805</v>
      </c>
      <c r="L11" s="1">
        <v>157758</v>
      </c>
      <c r="M11" s="1">
        <v>679449</v>
      </c>
    </row>
    <row r="19" spans="1:3" x14ac:dyDescent="0.25">
      <c r="A19" s="2" t="s">
        <v>14</v>
      </c>
      <c r="B19" t="s">
        <v>0</v>
      </c>
      <c r="C19" t="s">
        <v>23</v>
      </c>
    </row>
    <row r="20" spans="1:3" x14ac:dyDescent="0.25">
      <c r="A20" t="s">
        <v>18</v>
      </c>
      <c r="B20" s="1">
        <v>168615</v>
      </c>
      <c r="C20" s="3">
        <v>0.24816432138394492</v>
      </c>
    </row>
    <row r="21" spans="1:3" x14ac:dyDescent="0.25">
      <c r="A21" t="s">
        <v>19</v>
      </c>
      <c r="B21" s="1">
        <v>228682</v>
      </c>
      <c r="C21" s="3">
        <v>0.33656977933590304</v>
      </c>
    </row>
    <row r="22" spans="1:3" x14ac:dyDescent="0.25">
      <c r="A22" t="s">
        <v>20</v>
      </c>
      <c r="B22" s="1">
        <v>122962</v>
      </c>
      <c r="C22" s="3">
        <v>0.18097311203637065</v>
      </c>
    </row>
    <row r="23" spans="1:3" x14ac:dyDescent="0.25">
      <c r="A23" t="s">
        <v>21</v>
      </c>
      <c r="B23" s="1">
        <v>55060</v>
      </c>
      <c r="C23" s="3">
        <v>8.1036251433146564E-2</v>
      </c>
    </row>
    <row r="24" spans="1:3" x14ac:dyDescent="0.25">
      <c r="A24" t="s">
        <v>22</v>
      </c>
      <c r="B24" s="1">
        <v>9931</v>
      </c>
      <c r="C24" s="3">
        <v>1.4616255230341055E-2</v>
      </c>
    </row>
    <row r="25" spans="1:3" x14ac:dyDescent="0.25">
      <c r="A25" t="s">
        <v>15</v>
      </c>
      <c r="B25" s="1">
        <v>8096</v>
      </c>
      <c r="C25" s="3">
        <v>1.1915537442839713E-2</v>
      </c>
    </row>
    <row r="26" spans="1:3" x14ac:dyDescent="0.25">
      <c r="A26" t="s">
        <v>16</v>
      </c>
      <c r="B26" s="1">
        <v>19916</v>
      </c>
      <c r="C26" s="3">
        <v>2.9311986624455992E-2</v>
      </c>
    </row>
    <row r="27" spans="1:3" x14ac:dyDescent="0.25">
      <c r="A27" t="s">
        <v>17</v>
      </c>
      <c r="B27" s="1">
        <v>66187</v>
      </c>
      <c r="C27" s="3">
        <v>9.7412756512998036E-2</v>
      </c>
    </row>
    <row r="28" spans="1:3" x14ac:dyDescent="0.25">
      <c r="A28" t="s">
        <v>1</v>
      </c>
      <c r="B28" s="1">
        <v>679449</v>
      </c>
      <c r="C28" s="3">
        <v>1</v>
      </c>
    </row>
  </sheetData>
  <pageMargins left="0.7" right="0.7" top="0.75" bottom="0.75" header="0.3" footer="0.3"/>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D9142D-AC89-4563-AA63-B3087717526D}">
  <dimension ref="A1:D11"/>
  <sheetViews>
    <sheetView workbookViewId="0">
      <selection activeCell="A23" sqref="A23"/>
    </sheetView>
  </sheetViews>
  <sheetFormatPr defaultRowHeight="15" x14ac:dyDescent="0.25"/>
  <cols>
    <col min="1" max="1" width="28" bestFit="1" customWidth="1"/>
    <col min="2" max="2" width="13.42578125" bestFit="1" customWidth="1"/>
    <col min="3" max="3" width="13.28515625" bestFit="1" customWidth="1"/>
    <col min="4" max="4" width="24" bestFit="1" customWidth="1"/>
    <col min="5" max="8" width="11.28515625" bestFit="1" customWidth="1"/>
  </cols>
  <sheetData>
    <row r="1" spans="1:4" x14ac:dyDescent="0.25">
      <c r="A1" s="2" t="s">
        <v>0</v>
      </c>
      <c r="B1" s="2" t="s">
        <v>91</v>
      </c>
    </row>
    <row r="2" spans="1:4" x14ac:dyDescent="0.25">
      <c r="A2" s="2" t="s">
        <v>14</v>
      </c>
      <c r="B2" t="s">
        <v>92</v>
      </c>
      <c r="C2" t="s">
        <v>93</v>
      </c>
      <c r="D2" t="s">
        <v>94</v>
      </c>
    </row>
    <row r="3" spans="1:4" x14ac:dyDescent="0.25">
      <c r="A3" t="s">
        <v>18</v>
      </c>
      <c r="B3" s="1">
        <v>131167</v>
      </c>
      <c r="C3" s="1">
        <v>36436</v>
      </c>
      <c r="D3" s="1">
        <v>1012</v>
      </c>
    </row>
    <row r="4" spans="1:4" x14ac:dyDescent="0.25">
      <c r="A4" t="s">
        <v>19</v>
      </c>
      <c r="B4" s="1">
        <v>158897</v>
      </c>
      <c r="C4" s="1">
        <v>67370</v>
      </c>
      <c r="D4" s="1">
        <v>2415</v>
      </c>
    </row>
    <row r="5" spans="1:4" x14ac:dyDescent="0.25">
      <c r="A5" t="s">
        <v>20</v>
      </c>
      <c r="B5" s="1">
        <v>86606</v>
      </c>
      <c r="C5" s="1">
        <v>35117</v>
      </c>
      <c r="D5" s="1">
        <v>1239</v>
      </c>
    </row>
    <row r="6" spans="1:4" x14ac:dyDescent="0.25">
      <c r="A6" t="s">
        <v>21</v>
      </c>
      <c r="B6" s="1">
        <v>26353</v>
      </c>
      <c r="C6" s="1">
        <v>28257</v>
      </c>
      <c r="D6" s="1">
        <v>450</v>
      </c>
    </row>
    <row r="7" spans="1:4" x14ac:dyDescent="0.25">
      <c r="A7" t="s">
        <v>22</v>
      </c>
      <c r="B7" s="1">
        <v>3834</v>
      </c>
      <c r="C7" s="1">
        <v>5966</v>
      </c>
      <c r="D7" s="1">
        <v>131</v>
      </c>
    </row>
    <row r="8" spans="1:4" x14ac:dyDescent="0.25">
      <c r="A8" t="s">
        <v>15</v>
      </c>
      <c r="B8" s="1">
        <v>7470</v>
      </c>
      <c r="C8" s="1">
        <v>508</v>
      </c>
      <c r="D8" s="1">
        <v>118</v>
      </c>
    </row>
    <row r="9" spans="1:4" x14ac:dyDescent="0.25">
      <c r="A9" t="s">
        <v>16</v>
      </c>
      <c r="B9" s="1">
        <v>18121</v>
      </c>
      <c r="C9" s="1">
        <v>1641</v>
      </c>
      <c r="D9" s="1">
        <v>154</v>
      </c>
    </row>
    <row r="10" spans="1:4" x14ac:dyDescent="0.25">
      <c r="A10" t="s">
        <v>17</v>
      </c>
      <c r="B10" s="1">
        <v>53001</v>
      </c>
      <c r="C10" s="1">
        <v>12881</v>
      </c>
      <c r="D10" s="1">
        <v>305</v>
      </c>
    </row>
    <row r="11" spans="1:4" x14ac:dyDescent="0.25">
      <c r="A11" t="s">
        <v>1</v>
      </c>
      <c r="B11" s="1">
        <v>485449</v>
      </c>
      <c r="C11" s="1">
        <v>188176</v>
      </c>
      <c r="D11" s="1">
        <v>5824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1E6E96-7921-4F3C-BBC0-086ADEDEB49C}">
  <dimension ref="A1:AD70"/>
  <sheetViews>
    <sheetView topLeftCell="O1" zoomScale="90" zoomScaleNormal="90" workbookViewId="0">
      <selection activeCell="A23" sqref="A23"/>
    </sheetView>
  </sheetViews>
  <sheetFormatPr defaultRowHeight="15" x14ac:dyDescent="0.25"/>
  <cols>
    <col min="1" max="1" width="12.42578125" bestFit="1" customWidth="1"/>
    <col min="2" max="2" width="12.85546875" bestFit="1" customWidth="1"/>
    <col min="3" max="3" width="17.5703125" bestFit="1" customWidth="1"/>
    <col min="4" max="4" width="10.85546875" bestFit="1" customWidth="1"/>
    <col min="5" max="5" width="10.85546875" customWidth="1"/>
    <col min="6" max="7" width="20.42578125" customWidth="1"/>
    <col min="8" max="13" width="13" customWidth="1"/>
    <col min="14" max="14" width="13" bestFit="1" customWidth="1"/>
    <col min="15" max="15" width="13" customWidth="1"/>
    <col min="16" max="17" width="13" bestFit="1" customWidth="1"/>
    <col min="18" max="18" width="15.28515625" customWidth="1"/>
    <col min="19" max="22" width="13" bestFit="1" customWidth="1"/>
    <col min="23" max="23" width="19.85546875" customWidth="1"/>
    <col min="24" max="24" width="17.140625" customWidth="1"/>
    <col min="25" max="25" width="13" customWidth="1"/>
    <col min="26" max="29" width="13" bestFit="1" customWidth="1"/>
    <col min="30" max="30" width="16.7109375" customWidth="1"/>
    <col min="31" max="65" width="13" bestFit="1" customWidth="1"/>
    <col min="66" max="66" width="11.28515625" bestFit="1" customWidth="1"/>
  </cols>
  <sheetData>
    <row r="1" spans="1:30" s="26" customFormat="1" x14ac:dyDescent="0.25"/>
    <row r="2" spans="1:30" s="26" customFormat="1" x14ac:dyDescent="0.25"/>
    <row r="3" spans="1:30" s="26" customFormat="1" x14ac:dyDescent="0.25"/>
    <row r="4" spans="1:30" s="26" customFormat="1" x14ac:dyDescent="0.25"/>
    <row r="5" spans="1:30" s="26" customFormat="1" ht="15.75" thickBot="1" x14ac:dyDescent="0.3"/>
    <row r="6" spans="1:30" ht="15.75" thickBot="1" x14ac:dyDescent="0.3">
      <c r="A6" s="2" t="s">
        <v>24</v>
      </c>
      <c r="B6" t="s">
        <v>88</v>
      </c>
      <c r="C6" t="s">
        <v>89</v>
      </c>
      <c r="D6" t="s">
        <v>0</v>
      </c>
      <c r="F6" s="5" t="s">
        <v>101</v>
      </c>
      <c r="H6" t="s">
        <v>97</v>
      </c>
      <c r="I6" t="s">
        <v>96</v>
      </c>
      <c r="J6" t="s">
        <v>24</v>
      </c>
      <c r="K6" t="s">
        <v>90</v>
      </c>
      <c r="L6" t="s">
        <v>102</v>
      </c>
      <c r="N6" s="5" t="s">
        <v>103</v>
      </c>
      <c r="O6" s="21"/>
      <c r="P6" s="6"/>
      <c r="Q6" s="7"/>
      <c r="R6" s="7"/>
      <c r="S6" s="7"/>
      <c r="T6" s="7"/>
      <c r="U6" s="7"/>
      <c r="V6" s="8"/>
      <c r="W6" s="5" t="s">
        <v>104</v>
      </c>
      <c r="X6" s="5"/>
      <c r="Z6" t="s">
        <v>97</v>
      </c>
      <c r="AA6" t="s">
        <v>96</v>
      </c>
      <c r="AB6" t="s">
        <v>24</v>
      </c>
      <c r="AC6" t="s">
        <v>0</v>
      </c>
      <c r="AD6" t="s">
        <v>102</v>
      </c>
    </row>
    <row r="7" spans="1:30" ht="45" x14ac:dyDescent="0.25">
      <c r="A7" t="s">
        <v>25</v>
      </c>
      <c r="B7" s="4">
        <v>713</v>
      </c>
      <c r="C7" s="4">
        <v>305506</v>
      </c>
      <c r="D7" s="1">
        <v>713</v>
      </c>
      <c r="E7" s="1"/>
      <c r="F7" s="4">
        <f>ROUND(100000*B70/C70,0)</f>
        <v>247</v>
      </c>
      <c r="H7" t="s">
        <v>98</v>
      </c>
      <c r="I7" t="s">
        <v>55</v>
      </c>
      <c r="J7" t="s">
        <v>25</v>
      </c>
      <c r="K7">
        <f t="shared" ref="K7:K38" si="0">ROUND(100000*B7/C7,0)</f>
        <v>233</v>
      </c>
      <c r="L7" t="b">
        <f>Table31[[#This Row],[Cases per 100k]]&gt;=LARGE(Table31[Cases per 100k],10)</f>
        <v>0</v>
      </c>
      <c r="N7" t="str" cm="1">
        <f t="array" ref="N7:O16">_xlfn._xlws.FILTER(Table31[[County]:[Cases per 100k]],Table31[Helper])</f>
        <v>Chenango</v>
      </c>
      <c r="O7">
        <v>417</v>
      </c>
      <c r="P7" s="9"/>
      <c r="Q7" s="17" t="s">
        <v>95</v>
      </c>
      <c r="R7" s="18" t="s">
        <v>99</v>
      </c>
      <c r="S7" s="10"/>
      <c r="T7" s="17" t="s">
        <v>24</v>
      </c>
      <c r="U7" s="18" t="s">
        <v>100</v>
      </c>
      <c r="V7" s="11"/>
      <c r="W7" t="str" cm="1">
        <f t="array" ref="W7:X16">_xlfn._xlws.FILTER(Table29[[County]:[Total Cases]],Table29[Helper])</f>
        <v>Bronx</v>
      </c>
      <c r="X7">
        <v>4982</v>
      </c>
      <c r="Z7" t="s">
        <v>98</v>
      </c>
      <c r="AA7" t="s">
        <v>55</v>
      </c>
      <c r="AB7" t="s">
        <v>25</v>
      </c>
      <c r="AC7" s="1">
        <f t="shared" ref="AC7:AC38" si="1">B7</f>
        <v>713</v>
      </c>
      <c r="AD7" s="1" t="b">
        <f>Table29[[#This Row],[Total Cases]]&gt;=LARGE(Table29[Total Cases],10)</f>
        <v>0</v>
      </c>
    </row>
    <row r="8" spans="1:30" x14ac:dyDescent="0.25">
      <c r="A8" t="s">
        <v>26</v>
      </c>
      <c r="B8" s="4">
        <v>87</v>
      </c>
      <c r="C8" s="4">
        <v>46091</v>
      </c>
      <c r="D8" s="1">
        <v>87</v>
      </c>
      <c r="E8" s="1"/>
      <c r="H8" t="s">
        <v>98</v>
      </c>
      <c r="I8" t="s">
        <v>55</v>
      </c>
      <c r="J8" t="s">
        <v>26</v>
      </c>
      <c r="K8">
        <f t="shared" si="0"/>
        <v>189</v>
      </c>
      <c r="L8" t="b">
        <f>Table31[[#This Row],[Cases per 100k]]&gt;=LARGE(Table31[Cases per 100k],10)</f>
        <v>0</v>
      </c>
      <c r="N8" t="str">
        <v>Genesee</v>
      </c>
      <c r="O8">
        <v>477</v>
      </c>
      <c r="P8" s="9"/>
      <c r="Q8" s="19" t="str" cm="1">
        <f t="array" ref="Q8:R17">_xlfn._xlws.SORT(_xlfn.ANCHORARRAY(N7),2,-1)</f>
        <v>Oneida</v>
      </c>
      <c r="R8" s="22">
        <v>733</v>
      </c>
      <c r="S8" s="10"/>
      <c r="T8" s="19" t="str" cm="1">
        <f t="array" ref="T8:U17">_xlfn._xlws.SORT(_xlfn.ANCHORARRAY(W7),2,-1)</f>
        <v>Bronx</v>
      </c>
      <c r="U8" s="22">
        <v>4982</v>
      </c>
      <c r="V8" s="11"/>
      <c r="W8" t="str">
        <v>Erie</v>
      </c>
      <c r="X8">
        <v>2164</v>
      </c>
      <c r="Z8" t="s">
        <v>98</v>
      </c>
      <c r="AA8" t="s">
        <v>55</v>
      </c>
      <c r="AB8" t="s">
        <v>26</v>
      </c>
      <c r="AC8" s="1">
        <f t="shared" si="1"/>
        <v>87</v>
      </c>
      <c r="AD8" s="1" t="b">
        <f>Table29[[#This Row],[Total Cases]]&gt;=LARGE(Table29[Total Cases],10)</f>
        <v>0</v>
      </c>
    </row>
    <row r="9" spans="1:30" x14ac:dyDescent="0.25">
      <c r="A9" t="s">
        <v>27</v>
      </c>
      <c r="B9" s="4">
        <v>4982</v>
      </c>
      <c r="C9" s="4">
        <v>1418207</v>
      </c>
      <c r="D9" s="1">
        <v>4982</v>
      </c>
      <c r="E9" s="1"/>
      <c r="H9" t="s">
        <v>98</v>
      </c>
      <c r="I9" t="s">
        <v>55</v>
      </c>
      <c r="J9" t="s">
        <v>27</v>
      </c>
      <c r="K9">
        <f t="shared" si="0"/>
        <v>351</v>
      </c>
      <c r="L9" t="b">
        <f>Table31[[#This Row],[Cases per 100k]]&gt;=LARGE(Table31[Cases per 100k],10)</f>
        <v>0</v>
      </c>
      <c r="N9" t="str">
        <v>Herkimer</v>
      </c>
      <c r="O9">
        <v>559</v>
      </c>
      <c r="P9" s="9"/>
      <c r="Q9" s="19" t="str">
        <v>Sullivan</v>
      </c>
      <c r="R9" s="22">
        <v>626</v>
      </c>
      <c r="S9" s="10"/>
      <c r="T9" s="19" t="str">
        <v>Queens</v>
      </c>
      <c r="U9" s="22">
        <v>4973</v>
      </c>
      <c r="V9" s="11"/>
      <c r="W9" t="str">
        <v>Kings</v>
      </c>
      <c r="X9">
        <v>4338</v>
      </c>
      <c r="Z9" t="s">
        <v>98</v>
      </c>
      <c r="AA9" t="s">
        <v>55</v>
      </c>
      <c r="AB9" t="s">
        <v>27</v>
      </c>
      <c r="AC9" s="1">
        <f t="shared" si="1"/>
        <v>4982</v>
      </c>
      <c r="AD9" s="1" t="b">
        <f>Table29[[#This Row],[Total Cases]]&gt;=LARGE(Table29[Total Cases],10)</f>
        <v>1</v>
      </c>
    </row>
    <row r="10" spans="1:30" x14ac:dyDescent="0.25">
      <c r="A10" t="s">
        <v>28</v>
      </c>
      <c r="B10" s="4">
        <v>653</v>
      </c>
      <c r="C10" s="4">
        <v>190488</v>
      </c>
      <c r="D10" s="1">
        <v>653</v>
      </c>
      <c r="E10" s="1"/>
      <c r="H10" t="s">
        <v>98</v>
      </c>
      <c r="I10" t="s">
        <v>55</v>
      </c>
      <c r="J10" t="s">
        <v>28</v>
      </c>
      <c r="K10">
        <f t="shared" si="0"/>
        <v>343</v>
      </c>
      <c r="L10" t="b">
        <f>Table31[[#This Row],[Cases per 100k]]&gt;=LARGE(Table31[Cases per 100k],10)</f>
        <v>0</v>
      </c>
      <c r="N10" t="str">
        <v>Lewis</v>
      </c>
      <c r="O10">
        <v>460</v>
      </c>
      <c r="P10" s="9"/>
      <c r="Q10" s="19" t="str">
        <v>Herkimer</v>
      </c>
      <c r="R10" s="22">
        <v>559</v>
      </c>
      <c r="S10" s="10"/>
      <c r="T10" s="19" t="str">
        <v>Kings</v>
      </c>
      <c r="U10" s="22">
        <v>4338</v>
      </c>
      <c r="V10" s="11"/>
      <c r="W10" t="str">
        <v>Monroe</v>
      </c>
      <c r="X10">
        <v>2643</v>
      </c>
      <c r="Z10" t="s">
        <v>98</v>
      </c>
      <c r="AA10" t="s">
        <v>55</v>
      </c>
      <c r="AB10" t="s">
        <v>28</v>
      </c>
      <c r="AC10" s="1">
        <f t="shared" si="1"/>
        <v>653</v>
      </c>
      <c r="AD10" s="1" t="b">
        <f>Table29[[#This Row],[Total Cases]]&gt;=LARGE(Table29[Total Cases],10)</f>
        <v>0</v>
      </c>
    </row>
    <row r="11" spans="1:30" x14ac:dyDescent="0.25">
      <c r="A11" t="s">
        <v>29</v>
      </c>
      <c r="B11" s="4">
        <v>87</v>
      </c>
      <c r="C11" s="4">
        <v>76117</v>
      </c>
      <c r="D11" s="1">
        <v>87</v>
      </c>
      <c r="E11" s="1"/>
      <c r="F11" s="4"/>
      <c r="H11" t="s">
        <v>98</v>
      </c>
      <c r="I11" t="s">
        <v>55</v>
      </c>
      <c r="J11" t="s">
        <v>29</v>
      </c>
      <c r="K11">
        <f t="shared" si="0"/>
        <v>114</v>
      </c>
      <c r="L11" t="b">
        <f>Table31[[#This Row],[Cases per 100k]]&gt;=LARGE(Table31[Cases per 100k],10)</f>
        <v>0</v>
      </c>
      <c r="N11" t="str">
        <v>Oneida</v>
      </c>
      <c r="O11">
        <v>733</v>
      </c>
      <c r="P11" s="9"/>
      <c r="Q11" s="19" t="str">
        <v>Schenectady</v>
      </c>
      <c r="R11" s="22">
        <v>482</v>
      </c>
      <c r="S11" s="10"/>
      <c r="T11" s="19" t="str">
        <v>Westchester</v>
      </c>
      <c r="U11" s="22">
        <v>3610</v>
      </c>
      <c r="V11" s="11"/>
      <c r="W11" t="str">
        <v>Nassau</v>
      </c>
      <c r="X11">
        <v>2888</v>
      </c>
      <c r="Z11" t="s">
        <v>98</v>
      </c>
      <c r="AA11" t="s">
        <v>55</v>
      </c>
      <c r="AB11" t="s">
        <v>29</v>
      </c>
      <c r="AC11" s="1">
        <f t="shared" si="1"/>
        <v>87</v>
      </c>
      <c r="AD11" s="1" t="b">
        <f>Table29[[#This Row],[Total Cases]]&gt;=LARGE(Table29[Total Cases],10)</f>
        <v>0</v>
      </c>
    </row>
    <row r="12" spans="1:30" x14ac:dyDescent="0.25">
      <c r="A12" t="s">
        <v>30</v>
      </c>
      <c r="B12" s="4">
        <v>202</v>
      </c>
      <c r="C12" s="4">
        <v>76576</v>
      </c>
      <c r="D12" s="1">
        <v>202</v>
      </c>
      <c r="E12" s="1"/>
      <c r="F12" s="4"/>
      <c r="H12" t="s">
        <v>98</v>
      </c>
      <c r="I12" t="s">
        <v>55</v>
      </c>
      <c r="J12" t="s">
        <v>30</v>
      </c>
      <c r="K12">
        <f t="shared" si="0"/>
        <v>264</v>
      </c>
      <c r="L12" t="b">
        <f>Table31[[#This Row],[Cases per 100k]]&gt;=LARGE(Table31[Cases per 100k],10)</f>
        <v>0</v>
      </c>
      <c r="N12" t="str">
        <v>Oswego</v>
      </c>
      <c r="O12">
        <v>452</v>
      </c>
      <c r="P12" s="9"/>
      <c r="Q12" s="19" t="str">
        <v>Genesee</v>
      </c>
      <c r="R12" s="22">
        <v>477</v>
      </c>
      <c r="S12" s="10"/>
      <c r="T12" s="19" t="str">
        <v>Suffolk</v>
      </c>
      <c r="U12" s="22">
        <v>3079</v>
      </c>
      <c r="V12" s="11"/>
      <c r="W12" t="str">
        <v>New York</v>
      </c>
      <c r="X12">
        <v>2682</v>
      </c>
      <c r="Z12" t="s">
        <v>98</v>
      </c>
      <c r="AA12" t="s">
        <v>55</v>
      </c>
      <c r="AB12" t="s">
        <v>30</v>
      </c>
      <c r="AC12" s="1">
        <f t="shared" si="1"/>
        <v>202</v>
      </c>
      <c r="AD12" s="1" t="b">
        <f>Table29[[#This Row],[Total Cases]]&gt;=LARGE(Table29[Total Cases],10)</f>
        <v>0</v>
      </c>
    </row>
    <row r="13" spans="1:30" x14ac:dyDescent="0.25">
      <c r="A13" t="s">
        <v>31</v>
      </c>
      <c r="B13" s="4">
        <v>369</v>
      </c>
      <c r="C13" s="4">
        <v>126903</v>
      </c>
      <c r="D13" s="1">
        <v>369</v>
      </c>
      <c r="E13" s="1"/>
      <c r="F13" s="4"/>
      <c r="H13" t="s">
        <v>98</v>
      </c>
      <c r="I13" t="s">
        <v>55</v>
      </c>
      <c r="J13" t="s">
        <v>31</v>
      </c>
      <c r="K13">
        <f t="shared" si="0"/>
        <v>291</v>
      </c>
      <c r="L13" t="b">
        <f>Table31[[#This Row],[Cases per 100k]]&gt;=LARGE(Table31[Cases per 100k],10)</f>
        <v>0</v>
      </c>
      <c r="N13" t="str">
        <v>Schenectady</v>
      </c>
      <c r="O13">
        <v>482</v>
      </c>
      <c r="P13" s="9"/>
      <c r="Q13" s="19" t="str">
        <v>Lewis</v>
      </c>
      <c r="R13" s="22">
        <v>460</v>
      </c>
      <c r="S13" s="10"/>
      <c r="T13" s="19" t="str">
        <v>Nassau</v>
      </c>
      <c r="U13" s="22">
        <v>2888</v>
      </c>
      <c r="V13" s="11"/>
      <c r="W13" t="str">
        <v>Oneida</v>
      </c>
      <c r="X13">
        <v>1676</v>
      </c>
      <c r="Z13" t="s">
        <v>98</v>
      </c>
      <c r="AA13" t="s">
        <v>55</v>
      </c>
      <c r="AB13" t="s">
        <v>31</v>
      </c>
      <c r="AC13" s="1">
        <f t="shared" si="1"/>
        <v>369</v>
      </c>
      <c r="AD13" s="1" t="b">
        <f>Table29[[#This Row],[Total Cases]]&gt;=LARGE(Table29[Total Cases],10)</f>
        <v>0</v>
      </c>
    </row>
    <row r="14" spans="1:30" x14ac:dyDescent="0.25">
      <c r="A14" t="s">
        <v>32</v>
      </c>
      <c r="B14" s="4">
        <v>193</v>
      </c>
      <c r="C14" s="4">
        <v>83456</v>
      </c>
      <c r="D14" s="1">
        <v>193</v>
      </c>
      <c r="E14" s="1"/>
      <c r="F14" s="4"/>
      <c r="H14" t="s">
        <v>98</v>
      </c>
      <c r="I14" t="s">
        <v>55</v>
      </c>
      <c r="J14" t="s">
        <v>32</v>
      </c>
      <c r="K14">
        <f t="shared" si="0"/>
        <v>231</v>
      </c>
      <c r="L14" t="b">
        <f>Table31[[#This Row],[Cases per 100k]]&gt;=LARGE(Table31[Cases per 100k],10)</f>
        <v>0</v>
      </c>
      <c r="N14" t="str">
        <v>Sullivan</v>
      </c>
      <c r="O14">
        <v>626</v>
      </c>
      <c r="P14" s="9"/>
      <c r="Q14" s="19" t="str">
        <v>Oswego</v>
      </c>
      <c r="R14" s="22">
        <v>452</v>
      </c>
      <c r="S14" s="10"/>
      <c r="T14" s="19" t="str">
        <v>New York</v>
      </c>
      <c r="U14" s="22">
        <v>2682</v>
      </c>
      <c r="V14" s="11"/>
      <c r="W14" t="str">
        <v>Queens</v>
      </c>
      <c r="X14">
        <v>4973</v>
      </c>
      <c r="Z14" t="s">
        <v>98</v>
      </c>
      <c r="AA14" t="s">
        <v>55</v>
      </c>
      <c r="AB14" t="s">
        <v>32</v>
      </c>
      <c r="AC14" s="1">
        <f t="shared" si="1"/>
        <v>193</v>
      </c>
      <c r="AD14" s="1" t="b">
        <f>Table29[[#This Row],[Total Cases]]&gt;=LARGE(Table29[Total Cases],10)</f>
        <v>0</v>
      </c>
    </row>
    <row r="15" spans="1:30" x14ac:dyDescent="0.25">
      <c r="A15" t="s">
        <v>33</v>
      </c>
      <c r="B15" s="4">
        <v>197</v>
      </c>
      <c r="C15" s="4">
        <v>47207</v>
      </c>
      <c r="D15" s="1">
        <v>197</v>
      </c>
      <c r="E15" s="1"/>
      <c r="F15" s="4"/>
      <c r="H15" t="s">
        <v>98</v>
      </c>
      <c r="I15" t="s">
        <v>55</v>
      </c>
      <c r="J15" t="s">
        <v>33</v>
      </c>
      <c r="K15">
        <f t="shared" si="0"/>
        <v>417</v>
      </c>
      <c r="L15" t="b">
        <f>Table31[[#This Row],[Cases per 100k]]&gt;=LARGE(Table31[Cases per 100k],10)</f>
        <v>1</v>
      </c>
      <c r="N15" t="str">
        <v>Tompkins</v>
      </c>
      <c r="O15">
        <v>410</v>
      </c>
      <c r="P15" s="9"/>
      <c r="Q15" s="19" t="str">
        <v>Chenango</v>
      </c>
      <c r="R15" s="22">
        <v>417</v>
      </c>
      <c r="S15" s="10"/>
      <c r="T15" s="19" t="str">
        <v>Monroe</v>
      </c>
      <c r="U15" s="22">
        <v>2643</v>
      </c>
      <c r="V15" s="11"/>
      <c r="W15" t="str">
        <v>Suffolk</v>
      </c>
      <c r="X15">
        <v>3079</v>
      </c>
      <c r="Z15" t="s">
        <v>98</v>
      </c>
      <c r="AA15" t="s">
        <v>55</v>
      </c>
      <c r="AB15" t="s">
        <v>33</v>
      </c>
      <c r="AC15" s="1">
        <f t="shared" si="1"/>
        <v>197</v>
      </c>
      <c r="AD15" s="1" t="b">
        <f>Table29[[#This Row],[Total Cases]]&gt;=LARGE(Table29[Total Cases],10)</f>
        <v>0</v>
      </c>
    </row>
    <row r="16" spans="1:30" x14ac:dyDescent="0.25">
      <c r="A16" t="s">
        <v>34</v>
      </c>
      <c r="B16" s="4">
        <v>149</v>
      </c>
      <c r="C16" s="4">
        <v>80485</v>
      </c>
      <c r="D16" s="1">
        <v>149</v>
      </c>
      <c r="E16" s="1"/>
      <c r="F16" s="4"/>
      <c r="H16" t="s">
        <v>98</v>
      </c>
      <c r="I16" t="s">
        <v>55</v>
      </c>
      <c r="J16" t="s">
        <v>34</v>
      </c>
      <c r="K16">
        <f t="shared" si="0"/>
        <v>185</v>
      </c>
      <c r="L16" t="b">
        <f>Table31[[#This Row],[Cases per 100k]]&gt;=LARGE(Table31[Cases per 100k],10)</f>
        <v>0</v>
      </c>
      <c r="N16" t="str">
        <v>Wayne</v>
      </c>
      <c r="O16">
        <v>417</v>
      </c>
      <c r="P16" s="9"/>
      <c r="Q16" s="19" t="str">
        <v>Wayne</v>
      </c>
      <c r="R16" s="22">
        <v>417</v>
      </c>
      <c r="S16" s="10"/>
      <c r="T16" s="19" t="str">
        <v>Erie</v>
      </c>
      <c r="U16" s="22">
        <v>2164</v>
      </c>
      <c r="V16" s="11"/>
      <c r="W16" t="str">
        <v>Westchester</v>
      </c>
      <c r="X16">
        <v>3610</v>
      </c>
      <c r="Z16" t="s">
        <v>98</v>
      </c>
      <c r="AA16" t="s">
        <v>55</v>
      </c>
      <c r="AB16" t="s">
        <v>34</v>
      </c>
      <c r="AC16" s="1">
        <f t="shared" si="1"/>
        <v>149</v>
      </c>
      <c r="AD16" s="1" t="b">
        <f>Table29[[#This Row],[Total Cases]]&gt;=LARGE(Table29[Total Cases],10)</f>
        <v>0</v>
      </c>
    </row>
    <row r="17" spans="1:30" ht="15.75" thickBot="1" x14ac:dyDescent="0.3">
      <c r="A17" t="s">
        <v>35</v>
      </c>
      <c r="B17" s="4">
        <v>129</v>
      </c>
      <c r="C17" s="4">
        <v>59461</v>
      </c>
      <c r="D17" s="1">
        <v>129</v>
      </c>
      <c r="E17" s="1"/>
      <c r="F17" s="4"/>
      <c r="H17" t="s">
        <v>98</v>
      </c>
      <c r="I17" t="s">
        <v>55</v>
      </c>
      <c r="J17" t="s">
        <v>35</v>
      </c>
      <c r="K17">
        <f t="shared" si="0"/>
        <v>217</v>
      </c>
      <c r="L17" t="b">
        <f>Table31[[#This Row],[Cases per 100k]]&gt;=LARGE(Table31[Cases per 100k],10)</f>
        <v>0</v>
      </c>
      <c r="P17" s="9"/>
      <c r="Q17" s="20" t="str">
        <v>Tompkins</v>
      </c>
      <c r="R17" s="25">
        <v>410</v>
      </c>
      <c r="S17" s="10"/>
      <c r="T17" s="19" t="str">
        <v>Oneida</v>
      </c>
      <c r="U17" s="22">
        <v>1676</v>
      </c>
      <c r="V17" s="11"/>
      <c r="Z17" t="s">
        <v>98</v>
      </c>
      <c r="AA17" t="s">
        <v>55</v>
      </c>
      <c r="AB17" t="s">
        <v>35</v>
      </c>
      <c r="AC17" s="1">
        <f t="shared" si="1"/>
        <v>129</v>
      </c>
      <c r="AD17" s="1" t="b">
        <f>Table29[[#This Row],[Total Cases]]&gt;=LARGE(Table29[Total Cases],10)</f>
        <v>0</v>
      </c>
    </row>
    <row r="18" spans="1:30" ht="15.75" thickBot="1" x14ac:dyDescent="0.3">
      <c r="A18" t="s">
        <v>36</v>
      </c>
      <c r="B18" s="4">
        <v>100</v>
      </c>
      <c r="C18" s="4">
        <v>47581</v>
      </c>
      <c r="D18" s="1">
        <v>100</v>
      </c>
      <c r="E18" s="1"/>
      <c r="F18" s="4"/>
      <c r="H18" t="s">
        <v>98</v>
      </c>
      <c r="I18" t="s">
        <v>55</v>
      </c>
      <c r="J18" t="s">
        <v>36</v>
      </c>
      <c r="K18">
        <f t="shared" si="0"/>
        <v>210</v>
      </c>
      <c r="L18" t="b">
        <f>Table31[[#This Row],[Cases per 100k]]&gt;=LARGE(Table31[Cases per 100k],10)</f>
        <v>0</v>
      </c>
      <c r="P18" s="9"/>
      <c r="Q18" s="10"/>
      <c r="R18" s="10"/>
      <c r="S18" s="10"/>
      <c r="T18" s="23"/>
      <c r="U18" s="24"/>
      <c r="V18" s="11"/>
      <c r="Z18" t="s">
        <v>98</v>
      </c>
      <c r="AA18" t="s">
        <v>55</v>
      </c>
      <c r="AB18" t="s">
        <v>36</v>
      </c>
      <c r="AC18" s="1">
        <f t="shared" si="1"/>
        <v>100</v>
      </c>
      <c r="AD18" s="1" t="b">
        <f>Table29[[#This Row],[Total Cases]]&gt;=LARGE(Table29[Total Cases],10)</f>
        <v>0</v>
      </c>
    </row>
    <row r="19" spans="1:30" x14ac:dyDescent="0.25">
      <c r="A19" t="s">
        <v>37</v>
      </c>
      <c r="B19" s="4">
        <v>121</v>
      </c>
      <c r="C19" s="4">
        <v>44135</v>
      </c>
      <c r="D19" s="1">
        <v>121</v>
      </c>
      <c r="E19" s="1"/>
      <c r="F19" s="4"/>
      <c r="H19" t="s">
        <v>98</v>
      </c>
      <c r="I19" t="s">
        <v>55</v>
      </c>
      <c r="J19" t="s">
        <v>37</v>
      </c>
      <c r="K19">
        <f t="shared" si="0"/>
        <v>274</v>
      </c>
      <c r="L19" t="b">
        <f>Table31[[#This Row],[Cases per 100k]]&gt;=LARGE(Table31[Cases per 100k],10)</f>
        <v>0</v>
      </c>
      <c r="P19" s="9"/>
      <c r="Q19" s="10"/>
      <c r="R19" s="10"/>
      <c r="S19" s="10"/>
      <c r="T19" s="10"/>
      <c r="U19" s="10"/>
      <c r="V19" s="11"/>
      <c r="Z19" t="s">
        <v>98</v>
      </c>
      <c r="AA19" t="s">
        <v>55</v>
      </c>
      <c r="AB19" t="s">
        <v>37</v>
      </c>
      <c r="AC19" s="1">
        <f t="shared" si="1"/>
        <v>121</v>
      </c>
      <c r="AD19" s="1" t="b">
        <f>Table29[[#This Row],[Total Cases]]&gt;=LARGE(Table29[Total Cases],10)</f>
        <v>0</v>
      </c>
    </row>
    <row r="20" spans="1:30" ht="15.75" thickBot="1" x14ac:dyDescent="0.3">
      <c r="A20" t="s">
        <v>38</v>
      </c>
      <c r="B20" s="4">
        <v>678</v>
      </c>
      <c r="C20" s="4">
        <v>294218</v>
      </c>
      <c r="D20" s="1">
        <v>678</v>
      </c>
      <c r="E20" s="1"/>
      <c r="F20" s="4"/>
      <c r="H20" t="s">
        <v>98</v>
      </c>
      <c r="I20" t="s">
        <v>55</v>
      </c>
      <c r="J20" t="s">
        <v>38</v>
      </c>
      <c r="K20">
        <f t="shared" si="0"/>
        <v>230</v>
      </c>
      <c r="L20" t="b">
        <f>Table31[[#This Row],[Cases per 100k]]&gt;=LARGE(Table31[Cases per 100k],10)</f>
        <v>0</v>
      </c>
      <c r="P20" s="12"/>
      <c r="Q20" s="13"/>
      <c r="R20" s="13"/>
      <c r="S20" s="13"/>
      <c r="T20" s="13"/>
      <c r="U20" s="13"/>
      <c r="V20" s="14"/>
      <c r="Z20" t="s">
        <v>98</v>
      </c>
      <c r="AA20" t="s">
        <v>55</v>
      </c>
      <c r="AB20" t="s">
        <v>38</v>
      </c>
      <c r="AC20" s="1">
        <f t="shared" si="1"/>
        <v>678</v>
      </c>
      <c r="AD20" s="1" t="b">
        <f>Table29[[#This Row],[Total Cases]]&gt;=LARGE(Table29[Total Cases],10)</f>
        <v>0</v>
      </c>
    </row>
    <row r="21" spans="1:30" x14ac:dyDescent="0.25">
      <c r="A21" t="s">
        <v>39</v>
      </c>
      <c r="B21" s="4">
        <v>2164</v>
      </c>
      <c r="C21" s="4">
        <v>918702</v>
      </c>
      <c r="D21" s="1">
        <v>2164</v>
      </c>
      <c r="E21" s="1"/>
      <c r="F21" s="4"/>
      <c r="H21" t="s">
        <v>98</v>
      </c>
      <c r="I21" t="s">
        <v>55</v>
      </c>
      <c r="J21" t="s">
        <v>39</v>
      </c>
      <c r="K21">
        <f t="shared" si="0"/>
        <v>236</v>
      </c>
      <c r="L21" t="b">
        <f>Table31[[#This Row],[Cases per 100k]]&gt;=LARGE(Table31[Cases per 100k],10)</f>
        <v>0</v>
      </c>
      <c r="Z21" t="s">
        <v>98</v>
      </c>
      <c r="AA21" t="s">
        <v>55</v>
      </c>
      <c r="AB21" t="s">
        <v>39</v>
      </c>
      <c r="AC21" s="1">
        <f t="shared" si="1"/>
        <v>2164</v>
      </c>
      <c r="AD21" s="1" t="b">
        <f>Table29[[#This Row],[Total Cases]]&gt;=LARGE(Table29[Total Cases],10)</f>
        <v>1</v>
      </c>
    </row>
    <row r="22" spans="1:30" x14ac:dyDescent="0.25">
      <c r="A22" t="s">
        <v>40</v>
      </c>
      <c r="B22" s="4">
        <v>40</v>
      </c>
      <c r="C22" s="4">
        <v>36885</v>
      </c>
      <c r="D22" s="1">
        <v>40</v>
      </c>
      <c r="E22" s="1"/>
      <c r="F22" s="4"/>
      <c r="H22" t="s">
        <v>98</v>
      </c>
      <c r="I22" t="s">
        <v>55</v>
      </c>
      <c r="J22" t="s">
        <v>40</v>
      </c>
      <c r="K22">
        <f t="shared" si="0"/>
        <v>108</v>
      </c>
      <c r="L22" t="b">
        <f>Table31[[#This Row],[Cases per 100k]]&gt;=LARGE(Table31[Cases per 100k],10)</f>
        <v>0</v>
      </c>
      <c r="Z22" t="s">
        <v>98</v>
      </c>
      <c r="AA22" t="s">
        <v>55</v>
      </c>
      <c r="AB22" t="s">
        <v>40</v>
      </c>
      <c r="AC22" s="1">
        <f t="shared" si="1"/>
        <v>40</v>
      </c>
      <c r="AD22" s="1" t="b">
        <f>Table29[[#This Row],[Total Cases]]&gt;=LARGE(Table29[Total Cases],10)</f>
        <v>0</v>
      </c>
    </row>
    <row r="23" spans="1:30" x14ac:dyDescent="0.25">
      <c r="A23" t="s">
        <v>41</v>
      </c>
      <c r="B23" s="4">
        <v>108</v>
      </c>
      <c r="C23" s="4">
        <v>50022</v>
      </c>
      <c r="D23" s="1">
        <v>108</v>
      </c>
      <c r="E23" s="1"/>
      <c r="F23" s="4"/>
      <c r="H23" t="s">
        <v>98</v>
      </c>
      <c r="I23" t="s">
        <v>55</v>
      </c>
      <c r="J23" t="s">
        <v>41</v>
      </c>
      <c r="K23">
        <f t="shared" si="0"/>
        <v>216</v>
      </c>
      <c r="L23" t="b">
        <f>Table31[[#This Row],[Cases per 100k]]&gt;=LARGE(Table31[Cases per 100k],10)</f>
        <v>0</v>
      </c>
      <c r="Z23" t="s">
        <v>98</v>
      </c>
      <c r="AA23" t="s">
        <v>55</v>
      </c>
      <c r="AB23" t="s">
        <v>41</v>
      </c>
      <c r="AC23" s="1">
        <f t="shared" si="1"/>
        <v>108</v>
      </c>
      <c r="AD23" s="1" t="b">
        <f>Table29[[#This Row],[Total Cases]]&gt;=LARGE(Table29[Total Cases],10)</f>
        <v>0</v>
      </c>
    </row>
    <row r="24" spans="1:30" x14ac:dyDescent="0.25">
      <c r="A24" t="s">
        <v>42</v>
      </c>
      <c r="B24" s="4">
        <v>113</v>
      </c>
      <c r="C24" s="4">
        <v>53383</v>
      </c>
      <c r="D24" s="1">
        <v>113</v>
      </c>
      <c r="E24" s="1"/>
      <c r="F24" s="4"/>
      <c r="H24" t="s">
        <v>98</v>
      </c>
      <c r="I24" t="s">
        <v>55</v>
      </c>
      <c r="J24" t="s">
        <v>42</v>
      </c>
      <c r="K24">
        <f t="shared" si="0"/>
        <v>212</v>
      </c>
      <c r="L24" t="b">
        <f>Table31[[#This Row],[Cases per 100k]]&gt;=LARGE(Table31[Cases per 100k],10)</f>
        <v>0</v>
      </c>
      <c r="Z24" t="s">
        <v>98</v>
      </c>
      <c r="AA24" t="s">
        <v>55</v>
      </c>
      <c r="AB24" t="s">
        <v>42</v>
      </c>
      <c r="AC24" s="1">
        <f t="shared" si="1"/>
        <v>113</v>
      </c>
      <c r="AD24" s="1" t="b">
        <f>Table29[[#This Row],[Total Cases]]&gt;=LARGE(Table29[Total Cases],10)</f>
        <v>0</v>
      </c>
    </row>
    <row r="25" spans="1:30" x14ac:dyDescent="0.25">
      <c r="A25" t="s">
        <v>43</v>
      </c>
      <c r="B25" s="4">
        <v>273</v>
      </c>
      <c r="C25" s="4">
        <v>57280</v>
      </c>
      <c r="D25" s="1">
        <v>273</v>
      </c>
      <c r="E25" s="1"/>
      <c r="F25" s="4"/>
      <c r="H25" t="s">
        <v>98</v>
      </c>
      <c r="I25" t="s">
        <v>55</v>
      </c>
      <c r="J25" t="s">
        <v>43</v>
      </c>
      <c r="K25">
        <f t="shared" si="0"/>
        <v>477</v>
      </c>
      <c r="L25" t="b">
        <f>Table31[[#This Row],[Cases per 100k]]&gt;=LARGE(Table31[Cases per 100k],10)</f>
        <v>1</v>
      </c>
      <c r="Z25" t="s">
        <v>98</v>
      </c>
      <c r="AA25" t="s">
        <v>55</v>
      </c>
      <c r="AB25" t="s">
        <v>43</v>
      </c>
      <c r="AC25" s="1">
        <f t="shared" si="1"/>
        <v>273</v>
      </c>
      <c r="AD25" s="1" t="b">
        <f>Table29[[#This Row],[Total Cases]]&gt;=LARGE(Table29[Total Cases],10)</f>
        <v>0</v>
      </c>
    </row>
    <row r="26" spans="1:30" x14ac:dyDescent="0.25">
      <c r="A26" t="s">
        <v>44</v>
      </c>
      <c r="B26" s="4">
        <v>84</v>
      </c>
      <c r="C26" s="4">
        <v>47188</v>
      </c>
      <c r="D26" s="1">
        <v>84</v>
      </c>
      <c r="E26" s="1"/>
      <c r="F26" s="4"/>
      <c r="H26" t="s">
        <v>98</v>
      </c>
      <c r="I26" t="s">
        <v>55</v>
      </c>
      <c r="J26" t="s">
        <v>44</v>
      </c>
      <c r="K26">
        <f t="shared" si="0"/>
        <v>178</v>
      </c>
      <c r="L26" t="b">
        <f>Table31[[#This Row],[Cases per 100k]]&gt;=LARGE(Table31[Cases per 100k],10)</f>
        <v>0</v>
      </c>
      <c r="Z26" t="s">
        <v>98</v>
      </c>
      <c r="AA26" t="s">
        <v>55</v>
      </c>
      <c r="AB26" t="s">
        <v>44</v>
      </c>
      <c r="AC26" s="1">
        <f t="shared" si="1"/>
        <v>84</v>
      </c>
      <c r="AD26" s="1" t="b">
        <f>Table29[[#This Row],[Total Cases]]&gt;=LARGE(Table29[Total Cases],10)</f>
        <v>0</v>
      </c>
    </row>
    <row r="27" spans="1:30" x14ac:dyDescent="0.25">
      <c r="A27" t="s">
        <v>45</v>
      </c>
      <c r="B27" s="4">
        <v>8</v>
      </c>
      <c r="C27" s="4">
        <v>4416</v>
      </c>
      <c r="D27" s="1">
        <v>8</v>
      </c>
      <c r="E27" s="1"/>
      <c r="F27" s="4"/>
      <c r="H27" t="s">
        <v>98</v>
      </c>
      <c r="I27" t="s">
        <v>55</v>
      </c>
      <c r="J27" t="s">
        <v>45</v>
      </c>
      <c r="K27">
        <f t="shared" si="0"/>
        <v>181</v>
      </c>
      <c r="L27" t="b">
        <f>Table31[[#This Row],[Cases per 100k]]&gt;=LARGE(Table31[Cases per 100k],10)</f>
        <v>0</v>
      </c>
      <c r="Z27" t="s">
        <v>98</v>
      </c>
      <c r="AA27" t="s">
        <v>55</v>
      </c>
      <c r="AB27" t="s">
        <v>45</v>
      </c>
      <c r="AC27" s="1">
        <f t="shared" si="1"/>
        <v>8</v>
      </c>
      <c r="AD27" s="1" t="b">
        <f>Table29[[#This Row],[Total Cases]]&gt;=LARGE(Table29[Total Cases],10)</f>
        <v>0</v>
      </c>
    </row>
    <row r="28" spans="1:30" x14ac:dyDescent="0.25">
      <c r="A28" t="s">
        <v>46</v>
      </c>
      <c r="B28" s="4">
        <v>343</v>
      </c>
      <c r="C28" s="4">
        <v>61319</v>
      </c>
      <c r="D28" s="1">
        <v>343</v>
      </c>
      <c r="E28" s="1"/>
      <c r="F28" s="4"/>
      <c r="H28" t="s">
        <v>98</v>
      </c>
      <c r="I28" t="s">
        <v>55</v>
      </c>
      <c r="J28" t="s">
        <v>46</v>
      </c>
      <c r="K28">
        <f t="shared" si="0"/>
        <v>559</v>
      </c>
      <c r="L28" t="b">
        <f>Table31[[#This Row],[Cases per 100k]]&gt;=LARGE(Table31[Cases per 100k],10)</f>
        <v>1</v>
      </c>
      <c r="Z28" t="s">
        <v>98</v>
      </c>
      <c r="AA28" t="s">
        <v>55</v>
      </c>
      <c r="AB28" t="s">
        <v>46</v>
      </c>
      <c r="AC28" s="1">
        <f t="shared" si="1"/>
        <v>343</v>
      </c>
      <c r="AD28" s="1" t="b">
        <f>Table29[[#This Row],[Total Cases]]&gt;=LARGE(Table29[Total Cases],10)</f>
        <v>0</v>
      </c>
    </row>
    <row r="29" spans="1:30" x14ac:dyDescent="0.25">
      <c r="A29" t="s">
        <v>47</v>
      </c>
      <c r="B29" s="4">
        <v>292</v>
      </c>
      <c r="C29" s="4">
        <v>109834</v>
      </c>
      <c r="D29" s="1">
        <v>292</v>
      </c>
      <c r="E29" s="1"/>
      <c r="F29" s="4"/>
      <c r="H29" t="s">
        <v>98</v>
      </c>
      <c r="I29" t="s">
        <v>55</v>
      </c>
      <c r="J29" t="s">
        <v>47</v>
      </c>
      <c r="K29">
        <f t="shared" si="0"/>
        <v>266</v>
      </c>
      <c r="L29" t="b">
        <f>Table31[[#This Row],[Cases per 100k]]&gt;=LARGE(Table31[Cases per 100k],10)</f>
        <v>0</v>
      </c>
      <c r="Z29" t="s">
        <v>98</v>
      </c>
      <c r="AA29" t="s">
        <v>55</v>
      </c>
      <c r="AB29" t="s">
        <v>47</v>
      </c>
      <c r="AC29" s="1">
        <f t="shared" si="1"/>
        <v>292</v>
      </c>
      <c r="AD29" s="1" t="b">
        <f>Table29[[#This Row],[Total Cases]]&gt;=LARGE(Table29[Total Cases],10)</f>
        <v>0</v>
      </c>
    </row>
    <row r="30" spans="1:30" x14ac:dyDescent="0.25">
      <c r="A30" t="s">
        <v>48</v>
      </c>
      <c r="B30" s="4">
        <v>4338</v>
      </c>
      <c r="C30" s="4">
        <v>2559903</v>
      </c>
      <c r="D30" s="1">
        <v>4338</v>
      </c>
      <c r="E30" s="1"/>
      <c r="F30" s="4"/>
      <c r="H30" t="s">
        <v>98</v>
      </c>
      <c r="I30" t="s">
        <v>55</v>
      </c>
      <c r="J30" t="s">
        <v>48</v>
      </c>
      <c r="K30">
        <f t="shared" si="0"/>
        <v>169</v>
      </c>
      <c r="L30" t="b">
        <f>Table31[[#This Row],[Cases per 100k]]&gt;=LARGE(Table31[Cases per 100k],10)</f>
        <v>0</v>
      </c>
      <c r="Z30" t="s">
        <v>98</v>
      </c>
      <c r="AA30" t="s">
        <v>55</v>
      </c>
      <c r="AB30" t="s">
        <v>48</v>
      </c>
      <c r="AC30" s="1">
        <f t="shared" si="1"/>
        <v>4338</v>
      </c>
      <c r="AD30" s="1" t="b">
        <f>Table29[[#This Row],[Total Cases]]&gt;=LARGE(Table29[Total Cases],10)</f>
        <v>1</v>
      </c>
    </row>
    <row r="31" spans="1:30" x14ac:dyDescent="0.25">
      <c r="A31" t="s">
        <v>49</v>
      </c>
      <c r="B31" s="4">
        <v>121</v>
      </c>
      <c r="C31" s="4">
        <v>26296</v>
      </c>
      <c r="D31" s="1">
        <v>121</v>
      </c>
      <c r="E31" s="1"/>
      <c r="F31" s="4"/>
      <c r="H31" t="s">
        <v>98</v>
      </c>
      <c r="I31" t="s">
        <v>55</v>
      </c>
      <c r="J31" t="s">
        <v>49</v>
      </c>
      <c r="K31">
        <f t="shared" si="0"/>
        <v>460</v>
      </c>
      <c r="L31" t="b">
        <f>Table31[[#This Row],[Cases per 100k]]&gt;=LARGE(Table31[Cases per 100k],10)</f>
        <v>1</v>
      </c>
      <c r="Z31" t="s">
        <v>98</v>
      </c>
      <c r="AA31" t="s">
        <v>55</v>
      </c>
      <c r="AB31" t="s">
        <v>49</v>
      </c>
      <c r="AC31" s="1">
        <f t="shared" si="1"/>
        <v>121</v>
      </c>
      <c r="AD31" s="1" t="b">
        <f>Table29[[#This Row],[Total Cases]]&gt;=LARGE(Table29[Total Cases],10)</f>
        <v>0</v>
      </c>
    </row>
    <row r="32" spans="1:30" x14ac:dyDescent="0.25">
      <c r="A32" t="s">
        <v>50</v>
      </c>
      <c r="B32" s="4">
        <v>106</v>
      </c>
      <c r="C32" s="4">
        <v>62914</v>
      </c>
      <c r="D32" s="1">
        <v>106</v>
      </c>
      <c r="E32" s="1"/>
      <c r="F32" s="4"/>
      <c r="H32" t="s">
        <v>98</v>
      </c>
      <c r="I32" t="s">
        <v>55</v>
      </c>
      <c r="J32" t="s">
        <v>50</v>
      </c>
      <c r="K32">
        <f t="shared" si="0"/>
        <v>168</v>
      </c>
      <c r="L32" t="b">
        <f>Table31[[#This Row],[Cases per 100k]]&gt;=LARGE(Table31[Cases per 100k],10)</f>
        <v>0</v>
      </c>
      <c r="Z32" t="s">
        <v>98</v>
      </c>
      <c r="AA32" t="s">
        <v>55</v>
      </c>
      <c r="AB32" t="s">
        <v>50</v>
      </c>
      <c r="AC32" s="1">
        <f t="shared" si="1"/>
        <v>106</v>
      </c>
      <c r="AD32" s="1" t="b">
        <f>Table29[[#This Row],[Total Cases]]&gt;=LARGE(Table29[Total Cases],10)</f>
        <v>0</v>
      </c>
    </row>
    <row r="33" spans="1:30" x14ac:dyDescent="0.25">
      <c r="A33" t="s">
        <v>51</v>
      </c>
      <c r="B33" s="4">
        <v>198</v>
      </c>
      <c r="C33" s="4">
        <v>70941</v>
      </c>
      <c r="D33" s="1">
        <v>198</v>
      </c>
      <c r="E33" s="1"/>
      <c r="F33" s="4"/>
      <c r="H33" t="s">
        <v>98</v>
      </c>
      <c r="I33" t="s">
        <v>55</v>
      </c>
      <c r="J33" t="s">
        <v>51</v>
      </c>
      <c r="K33">
        <f t="shared" si="0"/>
        <v>279</v>
      </c>
      <c r="L33" t="b">
        <f>Table31[[#This Row],[Cases per 100k]]&gt;=LARGE(Table31[Cases per 100k],10)</f>
        <v>0</v>
      </c>
      <c r="Z33" t="s">
        <v>98</v>
      </c>
      <c r="AA33" t="s">
        <v>55</v>
      </c>
      <c r="AB33" t="s">
        <v>51</v>
      </c>
      <c r="AC33" s="1">
        <f t="shared" si="1"/>
        <v>198</v>
      </c>
      <c r="AD33" s="1" t="b">
        <f>Table29[[#This Row],[Total Cases]]&gt;=LARGE(Table29[Total Cases],10)</f>
        <v>0</v>
      </c>
    </row>
    <row r="34" spans="1:30" x14ac:dyDescent="0.25">
      <c r="A34" t="s">
        <v>52</v>
      </c>
      <c r="B34" s="4">
        <v>2643</v>
      </c>
      <c r="C34" s="4">
        <v>741770</v>
      </c>
      <c r="D34" s="1">
        <v>2643</v>
      </c>
      <c r="E34" s="1"/>
      <c r="F34" s="4"/>
      <c r="H34" t="s">
        <v>98</v>
      </c>
      <c r="I34" t="s">
        <v>55</v>
      </c>
      <c r="J34" t="s">
        <v>52</v>
      </c>
      <c r="K34">
        <f t="shared" si="0"/>
        <v>356</v>
      </c>
      <c r="L34" t="b">
        <f>Table31[[#This Row],[Cases per 100k]]&gt;=LARGE(Table31[Cases per 100k],10)</f>
        <v>0</v>
      </c>
      <c r="Z34" t="s">
        <v>98</v>
      </c>
      <c r="AA34" t="s">
        <v>55</v>
      </c>
      <c r="AB34" t="s">
        <v>52</v>
      </c>
      <c r="AC34" s="1">
        <f t="shared" si="1"/>
        <v>2643</v>
      </c>
      <c r="AD34" s="1" t="b">
        <f>Table29[[#This Row],[Total Cases]]&gt;=LARGE(Table29[Total Cases],10)</f>
        <v>1</v>
      </c>
    </row>
    <row r="35" spans="1:30" x14ac:dyDescent="0.25">
      <c r="A35" t="s">
        <v>53</v>
      </c>
      <c r="B35" s="4">
        <v>185</v>
      </c>
      <c r="C35" s="4">
        <v>49221</v>
      </c>
      <c r="D35" s="1">
        <v>185</v>
      </c>
      <c r="E35" s="1"/>
      <c r="F35" s="4"/>
      <c r="H35" t="s">
        <v>98</v>
      </c>
      <c r="I35" t="s">
        <v>55</v>
      </c>
      <c r="J35" t="s">
        <v>53</v>
      </c>
      <c r="K35">
        <f t="shared" si="0"/>
        <v>376</v>
      </c>
      <c r="L35" t="b">
        <f>Table31[[#This Row],[Cases per 100k]]&gt;=LARGE(Table31[Cases per 100k],10)</f>
        <v>0</v>
      </c>
      <c r="Z35" t="s">
        <v>98</v>
      </c>
      <c r="AA35" t="s">
        <v>55</v>
      </c>
      <c r="AB35" t="s">
        <v>53</v>
      </c>
      <c r="AC35" s="1">
        <f t="shared" si="1"/>
        <v>185</v>
      </c>
      <c r="AD35" s="1" t="b">
        <f>Table29[[#This Row],[Total Cases]]&gt;=LARGE(Table29[Total Cases],10)</f>
        <v>0</v>
      </c>
    </row>
    <row r="36" spans="1:30" x14ac:dyDescent="0.25">
      <c r="A36" t="s">
        <v>54</v>
      </c>
      <c r="B36" s="4">
        <v>2888</v>
      </c>
      <c r="C36" s="4">
        <v>1356924</v>
      </c>
      <c r="D36" s="1">
        <v>2888</v>
      </c>
      <c r="E36" s="1"/>
      <c r="F36" s="4"/>
      <c r="H36" t="s">
        <v>98</v>
      </c>
      <c r="I36" t="s">
        <v>55</v>
      </c>
      <c r="J36" t="s">
        <v>54</v>
      </c>
      <c r="K36">
        <f t="shared" si="0"/>
        <v>213</v>
      </c>
      <c r="L36" t="b">
        <f>Table31[[#This Row],[Cases per 100k]]&gt;=LARGE(Table31[Cases per 100k],10)</f>
        <v>0</v>
      </c>
      <c r="Z36" t="s">
        <v>98</v>
      </c>
      <c r="AA36" t="s">
        <v>55</v>
      </c>
      <c r="AB36" t="s">
        <v>54</v>
      </c>
      <c r="AC36" s="1">
        <f t="shared" si="1"/>
        <v>2888</v>
      </c>
      <c r="AD36" s="1" t="b">
        <f>Table29[[#This Row],[Total Cases]]&gt;=LARGE(Table29[Total Cases],10)</f>
        <v>1</v>
      </c>
    </row>
    <row r="37" spans="1:30" x14ac:dyDescent="0.25">
      <c r="A37" t="s">
        <v>55</v>
      </c>
      <c r="B37" s="4">
        <v>2682</v>
      </c>
      <c r="C37" s="4">
        <v>1628706</v>
      </c>
      <c r="D37" s="1">
        <v>2682</v>
      </c>
      <c r="E37" s="1"/>
      <c r="F37" s="4"/>
      <c r="H37" t="s">
        <v>98</v>
      </c>
      <c r="I37" t="s">
        <v>55</v>
      </c>
      <c r="J37" t="s">
        <v>55</v>
      </c>
      <c r="K37">
        <f t="shared" si="0"/>
        <v>165</v>
      </c>
      <c r="L37" t="b">
        <f>Table31[[#This Row],[Cases per 100k]]&gt;=LARGE(Table31[Cases per 100k],10)</f>
        <v>0</v>
      </c>
      <c r="Z37" t="s">
        <v>98</v>
      </c>
      <c r="AA37" t="s">
        <v>55</v>
      </c>
      <c r="AB37" t="s">
        <v>55</v>
      </c>
      <c r="AC37" s="1">
        <f t="shared" si="1"/>
        <v>2682</v>
      </c>
      <c r="AD37" s="1" t="b">
        <f>Table29[[#This Row],[Total Cases]]&gt;=LARGE(Table29[Total Cases],10)</f>
        <v>1</v>
      </c>
    </row>
    <row r="38" spans="1:30" x14ac:dyDescent="0.25">
      <c r="A38" t="s">
        <v>56</v>
      </c>
      <c r="B38" s="4">
        <v>236</v>
      </c>
      <c r="C38" s="4">
        <v>209281</v>
      </c>
      <c r="D38" s="1">
        <v>236</v>
      </c>
      <c r="E38" s="1"/>
      <c r="F38" s="4"/>
      <c r="H38" t="s">
        <v>98</v>
      </c>
      <c r="I38" t="s">
        <v>55</v>
      </c>
      <c r="J38" t="s">
        <v>56</v>
      </c>
      <c r="K38">
        <f t="shared" si="0"/>
        <v>113</v>
      </c>
      <c r="L38" t="b">
        <f>Table31[[#This Row],[Cases per 100k]]&gt;=LARGE(Table31[Cases per 100k],10)</f>
        <v>0</v>
      </c>
      <c r="Z38" t="s">
        <v>98</v>
      </c>
      <c r="AA38" t="s">
        <v>55</v>
      </c>
      <c r="AB38" t="s">
        <v>56</v>
      </c>
      <c r="AC38" s="1">
        <f t="shared" si="1"/>
        <v>236</v>
      </c>
      <c r="AD38" s="1" t="b">
        <f>Table29[[#This Row],[Total Cases]]&gt;=LARGE(Table29[Total Cases],10)</f>
        <v>0</v>
      </c>
    </row>
    <row r="39" spans="1:30" x14ac:dyDescent="0.25">
      <c r="A39" t="s">
        <v>57</v>
      </c>
      <c r="B39" s="4">
        <v>1676</v>
      </c>
      <c r="C39" s="4">
        <v>228671</v>
      </c>
      <c r="D39" s="1">
        <v>1676</v>
      </c>
      <c r="E39" s="1"/>
      <c r="F39" s="4"/>
      <c r="H39" t="s">
        <v>98</v>
      </c>
      <c r="I39" t="s">
        <v>55</v>
      </c>
      <c r="J39" t="s">
        <v>57</v>
      </c>
      <c r="K39">
        <f t="shared" ref="K39:K68" si="2">ROUND(100000*B39/C39,0)</f>
        <v>733</v>
      </c>
      <c r="L39" t="b">
        <f>Table31[[#This Row],[Cases per 100k]]&gt;=LARGE(Table31[Cases per 100k],10)</f>
        <v>1</v>
      </c>
      <c r="Z39" t="s">
        <v>98</v>
      </c>
      <c r="AA39" t="s">
        <v>55</v>
      </c>
      <c r="AB39" t="s">
        <v>57</v>
      </c>
      <c r="AC39" s="1">
        <f t="shared" ref="AC39:AC68" si="3">B39</f>
        <v>1676</v>
      </c>
      <c r="AD39" s="1" t="b">
        <f>Table29[[#This Row],[Total Cases]]&gt;=LARGE(Table29[Total Cases],10)</f>
        <v>1</v>
      </c>
    </row>
    <row r="40" spans="1:30" x14ac:dyDescent="0.25">
      <c r="A40" t="s">
        <v>58</v>
      </c>
      <c r="B40" s="4">
        <v>1449</v>
      </c>
      <c r="C40" s="4">
        <v>460528</v>
      </c>
      <c r="D40" s="1">
        <v>1449</v>
      </c>
      <c r="E40" s="1"/>
      <c r="F40" s="4"/>
      <c r="H40" t="s">
        <v>98</v>
      </c>
      <c r="I40" t="s">
        <v>55</v>
      </c>
      <c r="J40" t="s">
        <v>58</v>
      </c>
      <c r="K40">
        <f t="shared" si="2"/>
        <v>315</v>
      </c>
      <c r="L40" t="b">
        <f>Table31[[#This Row],[Cases per 100k]]&gt;=LARGE(Table31[Cases per 100k],10)</f>
        <v>0</v>
      </c>
      <c r="Z40" t="s">
        <v>98</v>
      </c>
      <c r="AA40" t="s">
        <v>55</v>
      </c>
      <c r="AB40" t="s">
        <v>58</v>
      </c>
      <c r="AC40" s="1">
        <f t="shared" si="3"/>
        <v>1449</v>
      </c>
      <c r="AD40" s="1" t="b">
        <f>Table29[[#This Row],[Total Cases]]&gt;=LARGE(Table29[Total Cases],10)</f>
        <v>0</v>
      </c>
    </row>
    <row r="41" spans="1:30" x14ac:dyDescent="0.25">
      <c r="A41" t="s">
        <v>59</v>
      </c>
      <c r="B41" s="4">
        <v>385</v>
      </c>
      <c r="C41" s="4">
        <v>109777</v>
      </c>
      <c r="D41" s="1">
        <v>385</v>
      </c>
      <c r="E41" s="1"/>
      <c r="F41" s="4"/>
      <c r="H41" t="s">
        <v>98</v>
      </c>
      <c r="I41" t="s">
        <v>55</v>
      </c>
      <c r="J41" t="s">
        <v>59</v>
      </c>
      <c r="K41">
        <f t="shared" si="2"/>
        <v>351</v>
      </c>
      <c r="L41" t="b">
        <f>Table31[[#This Row],[Cases per 100k]]&gt;=LARGE(Table31[Cases per 100k],10)</f>
        <v>0</v>
      </c>
      <c r="Z41" t="s">
        <v>98</v>
      </c>
      <c r="AA41" t="s">
        <v>55</v>
      </c>
      <c r="AB41" t="s">
        <v>59</v>
      </c>
      <c r="AC41" s="1">
        <f t="shared" si="3"/>
        <v>385</v>
      </c>
      <c r="AD41" s="1" t="b">
        <f>Table29[[#This Row],[Total Cases]]&gt;=LARGE(Table29[Total Cases],10)</f>
        <v>0</v>
      </c>
    </row>
    <row r="42" spans="1:30" x14ac:dyDescent="0.25">
      <c r="A42" t="s">
        <v>60</v>
      </c>
      <c r="B42" s="4">
        <v>889</v>
      </c>
      <c r="C42" s="4">
        <v>384940</v>
      </c>
      <c r="D42" s="1">
        <v>889</v>
      </c>
      <c r="E42" s="1"/>
      <c r="F42" s="4"/>
      <c r="H42" t="s">
        <v>98</v>
      </c>
      <c r="I42" t="s">
        <v>55</v>
      </c>
      <c r="J42" t="s">
        <v>60</v>
      </c>
      <c r="K42">
        <f t="shared" si="2"/>
        <v>231</v>
      </c>
      <c r="L42" t="b">
        <f>Table31[[#This Row],[Cases per 100k]]&gt;=LARGE(Table31[Cases per 100k],10)</f>
        <v>0</v>
      </c>
      <c r="Z42" t="s">
        <v>98</v>
      </c>
      <c r="AA42" t="s">
        <v>55</v>
      </c>
      <c r="AB42" t="s">
        <v>60</v>
      </c>
      <c r="AC42" s="1">
        <f t="shared" si="3"/>
        <v>889</v>
      </c>
      <c r="AD42" s="1" t="b">
        <f>Table29[[#This Row],[Total Cases]]&gt;=LARGE(Table29[Total Cases],10)</f>
        <v>0</v>
      </c>
    </row>
    <row r="43" spans="1:30" x14ac:dyDescent="0.25">
      <c r="A43" t="s">
        <v>61</v>
      </c>
      <c r="B43" s="4">
        <v>80</v>
      </c>
      <c r="C43" s="4">
        <v>40352</v>
      </c>
      <c r="D43" s="1">
        <v>80</v>
      </c>
      <c r="E43" s="1"/>
      <c r="F43" s="4"/>
      <c r="H43" t="s">
        <v>98</v>
      </c>
      <c r="I43" t="s">
        <v>55</v>
      </c>
      <c r="J43" t="s">
        <v>61</v>
      </c>
      <c r="K43">
        <f t="shared" si="2"/>
        <v>198</v>
      </c>
      <c r="L43" t="b">
        <f>Table31[[#This Row],[Cases per 100k]]&gt;=LARGE(Table31[Cases per 100k],10)</f>
        <v>0</v>
      </c>
      <c r="Z43" t="s">
        <v>98</v>
      </c>
      <c r="AA43" t="s">
        <v>55</v>
      </c>
      <c r="AB43" t="s">
        <v>61</v>
      </c>
      <c r="AC43" s="1">
        <f t="shared" si="3"/>
        <v>80</v>
      </c>
      <c r="AD43" s="1" t="b">
        <f>Table29[[#This Row],[Total Cases]]&gt;=LARGE(Table29[Total Cases],10)</f>
        <v>0</v>
      </c>
    </row>
    <row r="44" spans="1:30" x14ac:dyDescent="0.25">
      <c r="A44" t="s">
        <v>62</v>
      </c>
      <c r="B44" s="4">
        <v>529</v>
      </c>
      <c r="C44" s="4">
        <v>117124</v>
      </c>
      <c r="D44" s="1">
        <v>529</v>
      </c>
      <c r="E44" s="1"/>
      <c r="F44" s="4"/>
      <c r="H44" t="s">
        <v>98</v>
      </c>
      <c r="I44" t="s">
        <v>55</v>
      </c>
      <c r="J44" t="s">
        <v>62</v>
      </c>
      <c r="K44">
        <f t="shared" si="2"/>
        <v>452</v>
      </c>
      <c r="L44" t="b">
        <f>Table31[[#This Row],[Cases per 100k]]&gt;=LARGE(Table31[Cases per 100k],10)</f>
        <v>1</v>
      </c>
      <c r="Z44" t="s">
        <v>98</v>
      </c>
      <c r="AA44" t="s">
        <v>55</v>
      </c>
      <c r="AB44" t="s">
        <v>62</v>
      </c>
      <c r="AC44" s="1">
        <f t="shared" si="3"/>
        <v>529</v>
      </c>
      <c r="AD44" s="1" t="b">
        <f>Table29[[#This Row],[Total Cases]]&gt;=LARGE(Table29[Total Cases],10)</f>
        <v>0</v>
      </c>
    </row>
    <row r="45" spans="1:30" x14ac:dyDescent="0.25">
      <c r="A45" t="s">
        <v>63</v>
      </c>
      <c r="B45" s="4">
        <v>100</v>
      </c>
      <c r="C45" s="4">
        <v>59493</v>
      </c>
      <c r="D45" s="1">
        <v>100</v>
      </c>
      <c r="E45" s="1"/>
      <c r="F45" s="4"/>
      <c r="H45" t="s">
        <v>98</v>
      </c>
      <c r="I45" t="s">
        <v>55</v>
      </c>
      <c r="J45" t="s">
        <v>63</v>
      </c>
      <c r="K45">
        <f t="shared" si="2"/>
        <v>168</v>
      </c>
      <c r="L45" t="b">
        <f>Table31[[#This Row],[Cases per 100k]]&gt;=LARGE(Table31[Cases per 100k],10)</f>
        <v>0</v>
      </c>
      <c r="Z45" t="s">
        <v>98</v>
      </c>
      <c r="AA45" t="s">
        <v>55</v>
      </c>
      <c r="AB45" t="s">
        <v>63</v>
      </c>
      <c r="AC45" s="1">
        <f t="shared" si="3"/>
        <v>100</v>
      </c>
      <c r="AD45" s="1" t="b">
        <f>Table29[[#This Row],[Total Cases]]&gt;=LARGE(Table29[Total Cases],10)</f>
        <v>0</v>
      </c>
    </row>
    <row r="46" spans="1:30" x14ac:dyDescent="0.25">
      <c r="A46" t="s">
        <v>64</v>
      </c>
      <c r="B46" s="4">
        <v>236</v>
      </c>
      <c r="C46" s="4">
        <v>98320</v>
      </c>
      <c r="D46" s="1">
        <v>236</v>
      </c>
      <c r="E46" s="1"/>
      <c r="F46" s="4"/>
      <c r="H46" t="s">
        <v>98</v>
      </c>
      <c r="I46" t="s">
        <v>55</v>
      </c>
      <c r="J46" t="s">
        <v>64</v>
      </c>
      <c r="K46">
        <f t="shared" si="2"/>
        <v>240</v>
      </c>
      <c r="L46" t="b">
        <f>Table31[[#This Row],[Cases per 100k]]&gt;=LARGE(Table31[Cases per 100k],10)</f>
        <v>0</v>
      </c>
      <c r="Z46" t="s">
        <v>98</v>
      </c>
      <c r="AA46" t="s">
        <v>55</v>
      </c>
      <c r="AB46" t="s">
        <v>64</v>
      </c>
      <c r="AC46" s="1">
        <f t="shared" si="3"/>
        <v>236</v>
      </c>
      <c r="AD46" s="1" t="b">
        <f>Table29[[#This Row],[Total Cases]]&gt;=LARGE(Table29[Total Cases],10)</f>
        <v>0</v>
      </c>
    </row>
    <row r="47" spans="1:30" x14ac:dyDescent="0.25">
      <c r="A47" t="s">
        <v>65</v>
      </c>
      <c r="B47" s="4">
        <v>4973</v>
      </c>
      <c r="C47" s="4">
        <v>2253858</v>
      </c>
      <c r="D47" s="1">
        <v>4973</v>
      </c>
      <c r="E47" s="1"/>
      <c r="F47" s="4"/>
      <c r="H47" t="s">
        <v>98</v>
      </c>
      <c r="I47" t="s">
        <v>55</v>
      </c>
      <c r="J47" t="s">
        <v>65</v>
      </c>
      <c r="K47">
        <f t="shared" si="2"/>
        <v>221</v>
      </c>
      <c r="L47" t="b">
        <f>Table31[[#This Row],[Cases per 100k]]&gt;=LARGE(Table31[Cases per 100k],10)</f>
        <v>0</v>
      </c>
      <c r="Z47" t="s">
        <v>98</v>
      </c>
      <c r="AA47" t="s">
        <v>55</v>
      </c>
      <c r="AB47" t="s">
        <v>65</v>
      </c>
      <c r="AC47" s="1">
        <f t="shared" si="3"/>
        <v>4973</v>
      </c>
      <c r="AD47" s="1" t="b">
        <f>Table29[[#This Row],[Total Cases]]&gt;=LARGE(Table29[Total Cases],10)</f>
        <v>1</v>
      </c>
    </row>
    <row r="48" spans="1:30" x14ac:dyDescent="0.25">
      <c r="A48" t="s">
        <v>66</v>
      </c>
      <c r="B48" s="4">
        <v>284</v>
      </c>
      <c r="C48" s="4">
        <v>158714</v>
      </c>
      <c r="D48" s="1">
        <v>284</v>
      </c>
      <c r="E48" s="1"/>
      <c r="F48" s="4"/>
      <c r="H48" t="s">
        <v>98</v>
      </c>
      <c r="I48" t="s">
        <v>55</v>
      </c>
      <c r="J48" t="s">
        <v>66</v>
      </c>
      <c r="K48">
        <f t="shared" si="2"/>
        <v>179</v>
      </c>
      <c r="L48" t="b">
        <f>Table31[[#This Row],[Cases per 100k]]&gt;=LARGE(Table31[Cases per 100k],10)</f>
        <v>0</v>
      </c>
      <c r="Z48" t="s">
        <v>98</v>
      </c>
      <c r="AA48" t="s">
        <v>55</v>
      </c>
      <c r="AB48" t="s">
        <v>66</v>
      </c>
      <c r="AC48" s="1">
        <f t="shared" si="3"/>
        <v>284</v>
      </c>
      <c r="AD48" s="1" t="b">
        <f>Table29[[#This Row],[Total Cases]]&gt;=LARGE(Table29[Total Cases],10)</f>
        <v>0</v>
      </c>
    </row>
    <row r="49" spans="1:30" x14ac:dyDescent="0.25">
      <c r="A49" t="s">
        <v>67</v>
      </c>
      <c r="B49" s="4">
        <v>728</v>
      </c>
      <c r="C49" s="4">
        <v>476143</v>
      </c>
      <c r="D49" s="1">
        <v>728</v>
      </c>
      <c r="E49" s="1"/>
      <c r="F49" s="4"/>
      <c r="H49" t="s">
        <v>98</v>
      </c>
      <c r="I49" t="s">
        <v>55</v>
      </c>
      <c r="J49" t="s">
        <v>67</v>
      </c>
      <c r="K49">
        <f t="shared" si="2"/>
        <v>153</v>
      </c>
      <c r="L49" t="b">
        <f>Table31[[#This Row],[Cases per 100k]]&gt;=LARGE(Table31[Cases per 100k],10)</f>
        <v>0</v>
      </c>
      <c r="Z49" t="s">
        <v>98</v>
      </c>
      <c r="AA49" t="s">
        <v>55</v>
      </c>
      <c r="AB49" t="s">
        <v>67</v>
      </c>
      <c r="AC49" s="1">
        <f t="shared" si="3"/>
        <v>728</v>
      </c>
      <c r="AD49" s="1" t="b">
        <f>Table29[[#This Row],[Total Cases]]&gt;=LARGE(Table29[Total Cases],10)</f>
        <v>0</v>
      </c>
    </row>
    <row r="50" spans="1:30" x14ac:dyDescent="0.25">
      <c r="A50" t="s">
        <v>68</v>
      </c>
      <c r="B50" s="4">
        <v>378</v>
      </c>
      <c r="C50" s="4">
        <v>325789</v>
      </c>
      <c r="D50" s="1">
        <v>378</v>
      </c>
      <c r="E50" s="1"/>
      <c r="F50" s="4"/>
      <c r="H50" t="s">
        <v>98</v>
      </c>
      <c r="I50" t="s">
        <v>55</v>
      </c>
      <c r="J50" t="s">
        <v>68</v>
      </c>
      <c r="K50">
        <f t="shared" si="2"/>
        <v>116</v>
      </c>
      <c r="L50" t="b">
        <f>Table31[[#This Row],[Cases per 100k]]&gt;=LARGE(Table31[Cases per 100k],10)</f>
        <v>0</v>
      </c>
      <c r="Z50" t="s">
        <v>98</v>
      </c>
      <c r="AA50" t="s">
        <v>55</v>
      </c>
      <c r="AB50" t="s">
        <v>68</v>
      </c>
      <c r="AC50" s="1">
        <f t="shared" si="3"/>
        <v>378</v>
      </c>
      <c r="AD50" s="1" t="b">
        <f>Table29[[#This Row],[Total Cases]]&gt;=LARGE(Table29[Total Cases],10)</f>
        <v>0</v>
      </c>
    </row>
    <row r="51" spans="1:30" x14ac:dyDescent="0.25">
      <c r="A51" t="s">
        <v>69</v>
      </c>
      <c r="B51" s="4">
        <v>717</v>
      </c>
      <c r="C51" s="4">
        <v>229863</v>
      </c>
      <c r="D51" s="1">
        <v>717</v>
      </c>
      <c r="E51" s="1"/>
      <c r="F51" s="4"/>
      <c r="H51" t="s">
        <v>98</v>
      </c>
      <c r="I51" t="s">
        <v>55</v>
      </c>
      <c r="J51" t="s">
        <v>69</v>
      </c>
      <c r="K51">
        <f t="shared" si="2"/>
        <v>312</v>
      </c>
      <c r="L51" t="b">
        <f>Table31[[#This Row],[Cases per 100k]]&gt;=LARGE(Table31[Cases per 100k],10)</f>
        <v>0</v>
      </c>
      <c r="Z51" t="s">
        <v>98</v>
      </c>
      <c r="AA51" t="s">
        <v>55</v>
      </c>
      <c r="AB51" t="s">
        <v>69</v>
      </c>
      <c r="AC51" s="1">
        <f t="shared" si="3"/>
        <v>717</v>
      </c>
      <c r="AD51" s="1" t="b">
        <f>Table29[[#This Row],[Total Cases]]&gt;=LARGE(Table29[Total Cases],10)</f>
        <v>0</v>
      </c>
    </row>
    <row r="52" spans="1:30" x14ac:dyDescent="0.25">
      <c r="A52" t="s">
        <v>70</v>
      </c>
      <c r="B52" s="4">
        <v>748</v>
      </c>
      <c r="C52" s="4">
        <v>155299</v>
      </c>
      <c r="D52" s="1">
        <v>748</v>
      </c>
      <c r="E52" s="1"/>
      <c r="F52" s="4"/>
      <c r="H52" t="s">
        <v>98</v>
      </c>
      <c r="I52" t="s">
        <v>55</v>
      </c>
      <c r="J52" t="s">
        <v>70</v>
      </c>
      <c r="K52">
        <f t="shared" si="2"/>
        <v>482</v>
      </c>
      <c r="L52" t="b">
        <f>Table31[[#This Row],[Cases per 100k]]&gt;=LARGE(Table31[Cases per 100k],10)</f>
        <v>1</v>
      </c>
      <c r="Z52" t="s">
        <v>98</v>
      </c>
      <c r="AA52" t="s">
        <v>55</v>
      </c>
      <c r="AB52" t="s">
        <v>70</v>
      </c>
      <c r="AC52" s="1">
        <f t="shared" si="3"/>
        <v>748</v>
      </c>
      <c r="AD52" s="1" t="b">
        <f>Table29[[#This Row],[Total Cases]]&gt;=LARGE(Table29[Total Cases],10)</f>
        <v>0</v>
      </c>
    </row>
    <row r="53" spans="1:30" x14ac:dyDescent="0.25">
      <c r="A53" t="s">
        <v>71</v>
      </c>
      <c r="B53" s="4">
        <v>47</v>
      </c>
      <c r="C53" s="4">
        <v>30999</v>
      </c>
      <c r="D53" s="1">
        <v>47</v>
      </c>
      <c r="E53" s="1"/>
      <c r="F53" s="4"/>
      <c r="H53" t="s">
        <v>98</v>
      </c>
      <c r="I53" t="s">
        <v>55</v>
      </c>
      <c r="J53" t="s">
        <v>71</v>
      </c>
      <c r="K53">
        <f t="shared" si="2"/>
        <v>152</v>
      </c>
      <c r="L53" t="b">
        <f>Table31[[#This Row],[Cases per 100k]]&gt;=LARGE(Table31[Cases per 100k],10)</f>
        <v>0</v>
      </c>
      <c r="Z53" t="s">
        <v>98</v>
      </c>
      <c r="AA53" t="s">
        <v>55</v>
      </c>
      <c r="AB53" t="s">
        <v>71</v>
      </c>
      <c r="AC53" s="1">
        <f t="shared" si="3"/>
        <v>47</v>
      </c>
      <c r="AD53" s="1" t="b">
        <f>Table29[[#This Row],[Total Cases]]&gt;=LARGE(Table29[Total Cases],10)</f>
        <v>0</v>
      </c>
    </row>
    <row r="54" spans="1:30" x14ac:dyDescent="0.25">
      <c r="A54" t="s">
        <v>72</v>
      </c>
      <c r="B54" s="4">
        <v>41</v>
      </c>
      <c r="C54" s="4">
        <v>17807</v>
      </c>
      <c r="D54" s="1">
        <v>41</v>
      </c>
      <c r="E54" s="1"/>
      <c r="F54" s="4"/>
      <c r="H54" t="s">
        <v>98</v>
      </c>
      <c r="I54" t="s">
        <v>55</v>
      </c>
      <c r="J54" t="s">
        <v>72</v>
      </c>
      <c r="K54">
        <f t="shared" si="2"/>
        <v>230</v>
      </c>
      <c r="L54" t="b">
        <f>Table31[[#This Row],[Cases per 100k]]&gt;=LARGE(Table31[Cases per 100k],10)</f>
        <v>0</v>
      </c>
      <c r="Z54" t="s">
        <v>98</v>
      </c>
      <c r="AA54" t="s">
        <v>55</v>
      </c>
      <c r="AB54" t="s">
        <v>72</v>
      </c>
      <c r="AC54" s="1">
        <f t="shared" si="3"/>
        <v>41</v>
      </c>
      <c r="AD54" s="1" t="b">
        <f>Table29[[#This Row],[Total Cases]]&gt;=LARGE(Table29[Total Cases],10)</f>
        <v>0</v>
      </c>
    </row>
    <row r="55" spans="1:30" x14ac:dyDescent="0.25">
      <c r="A55" t="s">
        <v>73</v>
      </c>
      <c r="B55" s="4">
        <v>40</v>
      </c>
      <c r="C55" s="4">
        <v>34016</v>
      </c>
      <c r="D55" s="1">
        <v>40</v>
      </c>
      <c r="E55" s="1"/>
      <c r="F55" s="4"/>
      <c r="H55" t="s">
        <v>98</v>
      </c>
      <c r="I55" t="s">
        <v>55</v>
      </c>
      <c r="J55" t="s">
        <v>73</v>
      </c>
      <c r="K55">
        <f t="shared" si="2"/>
        <v>118</v>
      </c>
      <c r="L55" t="b">
        <f>Table31[[#This Row],[Cases per 100k]]&gt;=LARGE(Table31[Cases per 100k],10)</f>
        <v>0</v>
      </c>
      <c r="Z55" t="s">
        <v>98</v>
      </c>
      <c r="AA55" t="s">
        <v>55</v>
      </c>
      <c r="AB55" t="s">
        <v>73</v>
      </c>
      <c r="AC55" s="1">
        <f t="shared" si="3"/>
        <v>40</v>
      </c>
      <c r="AD55" s="1" t="b">
        <f>Table29[[#This Row],[Total Cases]]&gt;=LARGE(Table29[Total Cases],10)</f>
        <v>0</v>
      </c>
    </row>
    <row r="56" spans="1:30" x14ac:dyDescent="0.25">
      <c r="A56" t="s">
        <v>74</v>
      </c>
      <c r="B56" s="4"/>
      <c r="C56" s="4">
        <v>107740</v>
      </c>
      <c r="D56" s="1"/>
      <c r="E56" s="1"/>
      <c r="F56" s="4"/>
      <c r="H56" t="s">
        <v>98</v>
      </c>
      <c r="I56" t="s">
        <v>55</v>
      </c>
      <c r="J56" t="s">
        <v>74</v>
      </c>
      <c r="K56">
        <f t="shared" si="2"/>
        <v>0</v>
      </c>
      <c r="L56" t="b">
        <f>Table31[[#This Row],[Cases per 100k]]&gt;=LARGE(Table31[Cases per 100k],10)</f>
        <v>0</v>
      </c>
      <c r="Z56" t="s">
        <v>98</v>
      </c>
      <c r="AA56" t="s">
        <v>55</v>
      </c>
      <c r="AB56" t="s">
        <v>74</v>
      </c>
      <c r="AC56" s="1">
        <f t="shared" si="3"/>
        <v>0</v>
      </c>
      <c r="AD56" s="1" t="b">
        <f>Table29[[#This Row],[Total Cases]]&gt;=LARGE(Table29[Total Cases],10)</f>
        <v>0</v>
      </c>
    </row>
    <row r="57" spans="1:30" x14ac:dyDescent="0.25">
      <c r="A57" t="s">
        <v>75</v>
      </c>
      <c r="B57" s="4">
        <v>127</v>
      </c>
      <c r="C57" s="4">
        <v>95379</v>
      </c>
      <c r="D57" s="1">
        <v>127</v>
      </c>
      <c r="E57" s="1"/>
      <c r="F57" s="4"/>
      <c r="H57" t="s">
        <v>98</v>
      </c>
      <c r="I57" t="s">
        <v>55</v>
      </c>
      <c r="J57" t="s">
        <v>75</v>
      </c>
      <c r="K57">
        <f t="shared" si="2"/>
        <v>133</v>
      </c>
      <c r="L57" t="b">
        <f>Table31[[#This Row],[Cases per 100k]]&gt;=LARGE(Table31[Cases per 100k],10)</f>
        <v>0</v>
      </c>
      <c r="Z57" t="s">
        <v>98</v>
      </c>
      <c r="AA57" t="s">
        <v>55</v>
      </c>
      <c r="AB57" t="s">
        <v>75</v>
      </c>
      <c r="AC57" s="1">
        <f t="shared" si="3"/>
        <v>127</v>
      </c>
      <c r="AD57" s="1" t="b">
        <f>Table29[[#This Row],[Total Cases]]&gt;=LARGE(Table29[Total Cases],10)</f>
        <v>0</v>
      </c>
    </row>
    <row r="58" spans="1:30" x14ac:dyDescent="0.25">
      <c r="A58" t="s">
        <v>76</v>
      </c>
      <c r="B58" s="4">
        <v>3079</v>
      </c>
      <c r="C58" s="4">
        <v>1476601</v>
      </c>
      <c r="D58" s="1">
        <v>3079</v>
      </c>
      <c r="E58" s="1"/>
      <c r="F58" s="4"/>
      <c r="H58" t="s">
        <v>98</v>
      </c>
      <c r="I58" t="s">
        <v>55</v>
      </c>
      <c r="J58" t="s">
        <v>76</v>
      </c>
      <c r="K58">
        <f t="shared" si="2"/>
        <v>209</v>
      </c>
      <c r="L58" t="b">
        <f>Table31[[#This Row],[Cases per 100k]]&gt;=LARGE(Table31[Cases per 100k],10)</f>
        <v>0</v>
      </c>
      <c r="Z58" t="s">
        <v>98</v>
      </c>
      <c r="AA58" t="s">
        <v>55</v>
      </c>
      <c r="AB58" t="s">
        <v>76</v>
      </c>
      <c r="AC58" s="1">
        <f t="shared" si="3"/>
        <v>3079</v>
      </c>
      <c r="AD58" s="1" t="b">
        <f>Table29[[#This Row],[Total Cases]]&gt;=LARGE(Table29[Total Cases],10)</f>
        <v>1</v>
      </c>
    </row>
    <row r="59" spans="1:30" x14ac:dyDescent="0.25">
      <c r="A59" t="s">
        <v>77</v>
      </c>
      <c r="B59" s="4">
        <v>472</v>
      </c>
      <c r="C59" s="4">
        <v>75432</v>
      </c>
      <c r="D59" s="1">
        <v>472</v>
      </c>
      <c r="E59" s="1"/>
      <c r="F59" s="4"/>
      <c r="H59" t="s">
        <v>98</v>
      </c>
      <c r="I59" t="s">
        <v>55</v>
      </c>
      <c r="J59" t="s">
        <v>77</v>
      </c>
      <c r="K59">
        <f t="shared" si="2"/>
        <v>626</v>
      </c>
      <c r="L59" t="b">
        <f>Table31[[#This Row],[Cases per 100k]]&gt;=LARGE(Table31[Cases per 100k],10)</f>
        <v>1</v>
      </c>
      <c r="Z59" t="s">
        <v>98</v>
      </c>
      <c r="AA59" t="s">
        <v>55</v>
      </c>
      <c r="AB59" t="s">
        <v>77</v>
      </c>
      <c r="AC59" s="1">
        <f t="shared" si="3"/>
        <v>472</v>
      </c>
      <c r="AD59" s="1" t="b">
        <f>Table29[[#This Row],[Total Cases]]&gt;=LARGE(Table29[Total Cases],10)</f>
        <v>0</v>
      </c>
    </row>
    <row r="60" spans="1:30" x14ac:dyDescent="0.25">
      <c r="A60" t="s">
        <v>78</v>
      </c>
      <c r="B60" s="4">
        <v>119</v>
      </c>
      <c r="C60" s="4">
        <v>48203</v>
      </c>
      <c r="D60" s="1">
        <v>119</v>
      </c>
      <c r="E60" s="1"/>
      <c r="F60" s="4"/>
      <c r="H60" t="s">
        <v>98</v>
      </c>
      <c r="I60" t="s">
        <v>55</v>
      </c>
      <c r="J60" t="s">
        <v>78</v>
      </c>
      <c r="K60">
        <f t="shared" si="2"/>
        <v>247</v>
      </c>
      <c r="L60" t="b">
        <f>Table31[[#This Row],[Cases per 100k]]&gt;=LARGE(Table31[Cases per 100k],10)</f>
        <v>0</v>
      </c>
      <c r="Z60" t="s">
        <v>98</v>
      </c>
      <c r="AA60" t="s">
        <v>55</v>
      </c>
      <c r="AB60" t="s">
        <v>78</v>
      </c>
      <c r="AC60" s="1">
        <f t="shared" si="3"/>
        <v>119</v>
      </c>
      <c r="AD60" s="1" t="b">
        <f>Table29[[#This Row],[Total Cases]]&gt;=LARGE(Table29[Total Cases],10)</f>
        <v>0</v>
      </c>
    </row>
    <row r="61" spans="1:30" x14ac:dyDescent="0.25">
      <c r="A61" t="s">
        <v>79</v>
      </c>
      <c r="B61" s="4">
        <v>419</v>
      </c>
      <c r="C61" s="4">
        <v>102180</v>
      </c>
      <c r="D61" s="1">
        <v>419</v>
      </c>
      <c r="E61" s="1"/>
      <c r="F61" s="4"/>
      <c r="H61" t="s">
        <v>98</v>
      </c>
      <c r="I61" t="s">
        <v>55</v>
      </c>
      <c r="J61" t="s">
        <v>79</v>
      </c>
      <c r="K61">
        <f t="shared" si="2"/>
        <v>410</v>
      </c>
      <c r="L61" t="b">
        <f>Table31[[#This Row],[Cases per 100k]]&gt;=LARGE(Table31[Cases per 100k],10)</f>
        <v>1</v>
      </c>
      <c r="Z61" t="s">
        <v>98</v>
      </c>
      <c r="AA61" t="s">
        <v>55</v>
      </c>
      <c r="AB61" t="s">
        <v>79</v>
      </c>
      <c r="AC61" s="1">
        <f t="shared" si="3"/>
        <v>419</v>
      </c>
      <c r="AD61" s="1" t="b">
        <f>Table29[[#This Row],[Total Cases]]&gt;=LARGE(Table29[Total Cases],10)</f>
        <v>0</v>
      </c>
    </row>
    <row r="62" spans="1:30" x14ac:dyDescent="0.25">
      <c r="A62" t="s">
        <v>80</v>
      </c>
      <c r="B62" s="4">
        <v>313</v>
      </c>
      <c r="C62" s="4">
        <v>177573</v>
      </c>
      <c r="D62" s="1">
        <v>313</v>
      </c>
      <c r="E62" s="1"/>
      <c r="F62" s="4"/>
      <c r="H62" t="s">
        <v>98</v>
      </c>
      <c r="I62" t="s">
        <v>55</v>
      </c>
      <c r="J62" t="s">
        <v>80</v>
      </c>
      <c r="K62">
        <f t="shared" si="2"/>
        <v>176</v>
      </c>
      <c r="L62" t="b">
        <f>Table31[[#This Row],[Cases per 100k]]&gt;=LARGE(Table31[Cases per 100k],10)</f>
        <v>0</v>
      </c>
      <c r="Z62" t="s">
        <v>98</v>
      </c>
      <c r="AA62" t="s">
        <v>55</v>
      </c>
      <c r="AB62" t="s">
        <v>80</v>
      </c>
      <c r="AC62" s="1">
        <f t="shared" si="3"/>
        <v>313</v>
      </c>
      <c r="AD62" s="1" t="b">
        <f>Table29[[#This Row],[Total Cases]]&gt;=LARGE(Table29[Total Cases],10)</f>
        <v>0</v>
      </c>
    </row>
    <row r="63" spans="1:30" x14ac:dyDescent="0.25">
      <c r="A63" t="s">
        <v>81</v>
      </c>
      <c r="B63" s="4">
        <v>67</v>
      </c>
      <c r="C63" s="4">
        <v>63944</v>
      </c>
      <c r="D63" s="1">
        <v>67</v>
      </c>
      <c r="E63" s="1"/>
      <c r="F63" s="4"/>
      <c r="H63" t="s">
        <v>98</v>
      </c>
      <c r="I63" t="s">
        <v>55</v>
      </c>
      <c r="J63" t="s">
        <v>81</v>
      </c>
      <c r="K63">
        <f t="shared" si="2"/>
        <v>105</v>
      </c>
      <c r="L63" t="b">
        <f>Table31[[#This Row],[Cases per 100k]]&gt;=LARGE(Table31[Cases per 100k],10)</f>
        <v>0</v>
      </c>
      <c r="Z63" t="s">
        <v>98</v>
      </c>
      <c r="AA63" t="s">
        <v>55</v>
      </c>
      <c r="AB63" t="s">
        <v>81</v>
      </c>
      <c r="AC63" s="1">
        <f t="shared" si="3"/>
        <v>67</v>
      </c>
      <c r="AD63" s="1" t="b">
        <f>Table29[[#This Row],[Total Cases]]&gt;=LARGE(Table29[Total Cases],10)</f>
        <v>0</v>
      </c>
    </row>
    <row r="64" spans="1:30" x14ac:dyDescent="0.25">
      <c r="A64" t="s">
        <v>82</v>
      </c>
      <c r="B64" s="4">
        <v>121</v>
      </c>
      <c r="C64" s="4">
        <v>61204</v>
      </c>
      <c r="D64" s="1">
        <v>121</v>
      </c>
      <c r="E64" s="1"/>
      <c r="F64" s="4"/>
      <c r="H64" t="s">
        <v>98</v>
      </c>
      <c r="I64" t="s">
        <v>55</v>
      </c>
      <c r="J64" t="s">
        <v>82</v>
      </c>
      <c r="K64">
        <f t="shared" si="2"/>
        <v>198</v>
      </c>
      <c r="L64" t="b">
        <f>Table31[[#This Row],[Cases per 100k]]&gt;=LARGE(Table31[Cases per 100k],10)</f>
        <v>0</v>
      </c>
      <c r="Z64" t="s">
        <v>98</v>
      </c>
      <c r="AA64" t="s">
        <v>55</v>
      </c>
      <c r="AB64" t="s">
        <v>82</v>
      </c>
      <c r="AC64" s="1">
        <f t="shared" si="3"/>
        <v>121</v>
      </c>
      <c r="AD64" s="1" t="b">
        <f>Table29[[#This Row],[Total Cases]]&gt;=LARGE(Table29[Total Cases],10)</f>
        <v>0</v>
      </c>
    </row>
    <row r="65" spans="1:30" x14ac:dyDescent="0.25">
      <c r="A65" t="s">
        <v>83</v>
      </c>
      <c r="B65" s="4">
        <v>375</v>
      </c>
      <c r="C65" s="4">
        <v>89918</v>
      </c>
      <c r="D65" s="1">
        <v>375</v>
      </c>
      <c r="E65" s="1"/>
      <c r="F65" s="4"/>
      <c r="H65" t="s">
        <v>98</v>
      </c>
      <c r="I65" t="s">
        <v>55</v>
      </c>
      <c r="J65" t="s">
        <v>83</v>
      </c>
      <c r="K65">
        <f t="shared" si="2"/>
        <v>417</v>
      </c>
      <c r="L65" t="b">
        <f>Table31[[#This Row],[Cases per 100k]]&gt;=LARGE(Table31[Cases per 100k],10)</f>
        <v>1</v>
      </c>
      <c r="Z65" t="s">
        <v>98</v>
      </c>
      <c r="AA65" t="s">
        <v>55</v>
      </c>
      <c r="AB65" t="s">
        <v>83</v>
      </c>
      <c r="AC65" s="1">
        <f t="shared" si="3"/>
        <v>375</v>
      </c>
      <c r="AD65" s="1" t="b">
        <f>Table29[[#This Row],[Total Cases]]&gt;=LARGE(Table29[Total Cases],10)</f>
        <v>0</v>
      </c>
    </row>
    <row r="66" spans="1:30" x14ac:dyDescent="0.25">
      <c r="A66" t="s">
        <v>84</v>
      </c>
      <c r="B66" s="4">
        <v>3610</v>
      </c>
      <c r="C66" s="4">
        <v>967506</v>
      </c>
      <c r="D66" s="1">
        <v>3610</v>
      </c>
      <c r="E66" s="1"/>
      <c r="F66" s="4"/>
      <c r="H66" t="s">
        <v>98</v>
      </c>
      <c r="I66" t="s">
        <v>55</v>
      </c>
      <c r="J66" t="s">
        <v>84</v>
      </c>
      <c r="K66">
        <f t="shared" si="2"/>
        <v>373</v>
      </c>
      <c r="L66" t="b">
        <f>Table31[[#This Row],[Cases per 100k]]&gt;=LARGE(Table31[Cases per 100k],10)</f>
        <v>0</v>
      </c>
      <c r="Z66" t="s">
        <v>98</v>
      </c>
      <c r="AA66" t="s">
        <v>55</v>
      </c>
      <c r="AB66" t="s">
        <v>84</v>
      </c>
      <c r="AC66" s="1">
        <f t="shared" si="3"/>
        <v>3610</v>
      </c>
      <c r="AD66" s="1" t="b">
        <f>Table29[[#This Row],[Total Cases]]&gt;=LARGE(Table29[Total Cases],10)</f>
        <v>1</v>
      </c>
    </row>
    <row r="67" spans="1:30" x14ac:dyDescent="0.25">
      <c r="A67" t="s">
        <v>85</v>
      </c>
      <c r="B67" s="4">
        <v>54</v>
      </c>
      <c r="C67" s="4">
        <v>39859</v>
      </c>
      <c r="D67" s="1">
        <v>54</v>
      </c>
      <c r="E67" s="1"/>
      <c r="F67" s="4"/>
      <c r="H67" t="s">
        <v>98</v>
      </c>
      <c r="I67" t="s">
        <v>55</v>
      </c>
      <c r="J67" t="s">
        <v>85</v>
      </c>
      <c r="K67">
        <f t="shared" si="2"/>
        <v>135</v>
      </c>
      <c r="L67" t="b">
        <f>Table31[[#This Row],[Cases per 100k]]&gt;=LARGE(Table31[Cases per 100k],10)</f>
        <v>0</v>
      </c>
      <c r="Z67" t="s">
        <v>98</v>
      </c>
      <c r="AA67" t="s">
        <v>55</v>
      </c>
      <c r="AB67" t="s">
        <v>85</v>
      </c>
      <c r="AC67" s="1">
        <f t="shared" si="3"/>
        <v>54</v>
      </c>
      <c r="AD67" s="1" t="b">
        <f>Table29[[#This Row],[Total Cases]]&gt;=LARGE(Table29[Total Cases],10)</f>
        <v>0</v>
      </c>
    </row>
    <row r="68" spans="1:30" x14ac:dyDescent="0.25">
      <c r="A68" t="s">
        <v>86</v>
      </c>
      <c r="B68" s="4">
        <v>67</v>
      </c>
      <c r="C68" s="4">
        <v>24913</v>
      </c>
      <c r="D68" s="1">
        <v>67</v>
      </c>
      <c r="E68" s="1"/>
      <c r="F68" s="4"/>
      <c r="H68" t="s">
        <v>98</v>
      </c>
      <c r="I68" t="s">
        <v>55</v>
      </c>
      <c r="J68" t="s">
        <v>86</v>
      </c>
      <c r="K68">
        <f t="shared" si="2"/>
        <v>269</v>
      </c>
      <c r="L68" t="b">
        <f>Table31[[#This Row],[Cases per 100k]]&gt;=LARGE(Table31[Cases per 100k],10)</f>
        <v>0</v>
      </c>
      <c r="Z68" t="s">
        <v>98</v>
      </c>
      <c r="AA68" t="s">
        <v>55</v>
      </c>
      <c r="AB68" t="s">
        <v>86</v>
      </c>
      <c r="AC68" s="1">
        <f t="shared" si="3"/>
        <v>67</v>
      </c>
      <c r="AD68" s="1" t="b">
        <f>Table29[[#This Row],[Total Cases]]&gt;=LARGE(Table29[Total Cases],10)</f>
        <v>0</v>
      </c>
    </row>
    <row r="69" spans="1:30" x14ac:dyDescent="0.25">
      <c r="A69" t="s">
        <v>87</v>
      </c>
      <c r="B69" s="4">
        <v>407</v>
      </c>
      <c r="C69" s="4"/>
      <c r="D69" s="1">
        <v>407</v>
      </c>
      <c r="E69" s="1"/>
      <c r="F69" s="4"/>
    </row>
    <row r="70" spans="1:30" x14ac:dyDescent="0.25">
      <c r="A70" t="s">
        <v>1</v>
      </c>
      <c r="B70" s="4">
        <v>48012</v>
      </c>
      <c r="C70" s="4">
        <v>19453561</v>
      </c>
      <c r="D70" s="1">
        <v>48012</v>
      </c>
      <c r="E70" s="1"/>
      <c r="F70" s="4"/>
    </row>
  </sheetData>
  <pageMargins left="0.7" right="0.7" top="0.75" bottom="0.75" header="0.3" footer="0.3"/>
  <drawing r:id="rId2"/>
  <tableParts count="2">
    <tablePart r:id="rId3"/>
    <tablePart r:id="rId4"/>
  </tablePar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A6FCE4-18A6-4A12-B98F-51F22DEC0941}">
  <dimension ref="A1:AH41"/>
  <sheetViews>
    <sheetView tabSelected="1" zoomScale="70" zoomScaleNormal="70" workbookViewId="0">
      <selection activeCell="K4" sqref="K4"/>
    </sheetView>
  </sheetViews>
  <sheetFormatPr defaultRowHeight="15" x14ac:dyDescent="0.25"/>
  <sheetData>
    <row r="1" spans="1:34" x14ac:dyDescent="0.25">
      <c r="A1" s="15"/>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c r="AD1" s="15"/>
      <c r="AE1" s="15"/>
      <c r="AF1" s="15"/>
      <c r="AG1" s="15"/>
      <c r="AH1" s="15"/>
    </row>
    <row r="2" spans="1:34" x14ac:dyDescent="0.25">
      <c r="A2" s="15"/>
      <c r="B2" s="15"/>
      <c r="C2" s="15"/>
      <c r="D2" s="15"/>
      <c r="E2" s="15"/>
      <c r="F2" s="15"/>
      <c r="G2" s="15"/>
      <c r="H2" s="15"/>
      <c r="I2" s="15"/>
      <c r="J2" s="15"/>
      <c r="K2" s="15"/>
      <c r="L2" s="15"/>
      <c r="M2" s="15"/>
      <c r="N2" s="15"/>
      <c r="O2" s="15"/>
      <c r="P2" s="15"/>
      <c r="Q2" s="15"/>
      <c r="R2" s="15"/>
      <c r="S2" s="15"/>
      <c r="T2" s="15"/>
      <c r="U2" s="15"/>
      <c r="V2" s="15"/>
      <c r="W2" s="15"/>
      <c r="X2" s="15"/>
      <c r="Y2" s="15"/>
      <c r="Z2" s="15"/>
      <c r="AA2" s="15"/>
      <c r="AB2" s="15"/>
      <c r="AC2" s="15"/>
      <c r="AD2" s="15"/>
      <c r="AE2" s="15"/>
      <c r="AF2" s="15"/>
      <c r="AG2" s="15"/>
      <c r="AH2" s="15"/>
    </row>
    <row r="3" spans="1:34" x14ac:dyDescent="0.25">
      <c r="A3" s="15"/>
      <c r="B3" s="15"/>
      <c r="C3" s="15"/>
      <c r="D3" s="15"/>
      <c r="E3" s="15"/>
      <c r="F3" s="15"/>
      <c r="G3" s="15"/>
      <c r="H3" s="15"/>
      <c r="I3" s="15"/>
      <c r="J3" s="15"/>
      <c r="K3" s="15"/>
      <c r="L3" s="15"/>
      <c r="M3" s="15"/>
      <c r="N3" s="15"/>
      <c r="O3" s="15"/>
      <c r="P3" s="15"/>
      <c r="Q3" s="15"/>
      <c r="R3" s="15"/>
      <c r="S3" s="15"/>
      <c r="T3" s="15"/>
      <c r="U3" s="15"/>
      <c r="V3" s="15"/>
      <c r="W3" s="15"/>
      <c r="X3" s="15"/>
      <c r="Y3" s="15"/>
      <c r="Z3" s="15"/>
      <c r="AA3" s="15"/>
      <c r="AB3" s="15"/>
      <c r="AC3" s="15"/>
      <c r="AD3" s="15"/>
      <c r="AE3" s="15"/>
      <c r="AF3" s="15"/>
      <c r="AG3" s="15"/>
      <c r="AH3" s="15"/>
    </row>
    <row r="4" spans="1:34" x14ac:dyDescent="0.25">
      <c r="A4" s="15"/>
      <c r="B4" s="15"/>
      <c r="C4" s="15"/>
      <c r="D4" s="15"/>
      <c r="E4" s="15"/>
      <c r="F4" s="15"/>
      <c r="G4" s="15"/>
      <c r="H4" s="15"/>
      <c r="I4" s="15"/>
      <c r="J4" s="15"/>
      <c r="K4" s="15"/>
      <c r="L4" s="15"/>
      <c r="M4" s="15"/>
      <c r="N4" s="15"/>
      <c r="O4" s="15"/>
      <c r="P4" s="15"/>
      <c r="Q4" s="15"/>
      <c r="R4" s="15"/>
      <c r="S4" s="15"/>
      <c r="T4" s="15"/>
      <c r="U4" s="15"/>
      <c r="V4" s="15"/>
      <c r="W4" s="15"/>
      <c r="X4" s="15"/>
      <c r="Y4" s="15"/>
      <c r="Z4" s="15"/>
      <c r="AA4" s="15"/>
      <c r="AB4" s="15"/>
      <c r="AC4" s="15"/>
      <c r="AD4" s="15"/>
      <c r="AE4" s="15"/>
      <c r="AF4" s="15"/>
      <c r="AG4" s="15"/>
      <c r="AH4" s="15"/>
    </row>
    <row r="5" spans="1:34" x14ac:dyDescent="0.25">
      <c r="A5" s="15"/>
      <c r="B5" s="15"/>
      <c r="C5" s="15"/>
      <c r="D5" s="15"/>
      <c r="E5" s="15"/>
      <c r="F5" s="15"/>
      <c r="G5" s="15"/>
      <c r="H5" s="15"/>
      <c r="I5" s="15"/>
      <c r="J5" s="15"/>
      <c r="K5" s="15"/>
      <c r="L5" s="15"/>
      <c r="M5" s="15"/>
      <c r="N5" s="15"/>
      <c r="O5" s="15"/>
      <c r="P5" s="15"/>
      <c r="Q5" s="15"/>
      <c r="R5" s="15"/>
      <c r="S5" s="15"/>
      <c r="T5" s="15"/>
      <c r="U5" s="15"/>
      <c r="V5" s="15"/>
      <c r="W5" s="15"/>
      <c r="X5" s="15"/>
      <c r="Y5" s="15"/>
      <c r="Z5" s="15"/>
      <c r="AA5" s="15"/>
      <c r="AB5" s="15"/>
      <c r="AC5" s="15"/>
      <c r="AD5" s="15"/>
      <c r="AE5" s="15"/>
      <c r="AF5" s="15"/>
      <c r="AG5" s="15"/>
      <c r="AH5" s="15"/>
    </row>
    <row r="6" spans="1:34" x14ac:dyDescent="0.25">
      <c r="A6" s="15"/>
      <c r="B6" s="15"/>
      <c r="C6" s="15"/>
      <c r="D6" s="15"/>
      <c r="E6" s="15"/>
      <c r="F6" s="15"/>
      <c r="G6" s="15"/>
      <c r="H6" s="15"/>
      <c r="I6" s="15"/>
      <c r="J6" s="15"/>
      <c r="K6" s="15"/>
      <c r="L6" s="15"/>
      <c r="M6" s="15"/>
      <c r="N6" s="15"/>
      <c r="O6" s="15"/>
      <c r="P6" s="15"/>
      <c r="Q6" s="15"/>
      <c r="R6" s="15"/>
      <c r="S6" s="15"/>
      <c r="T6" s="15"/>
      <c r="U6" s="15"/>
      <c r="V6" s="15"/>
      <c r="W6" s="15"/>
      <c r="X6" s="15"/>
      <c r="Y6" s="15"/>
      <c r="Z6" s="15"/>
      <c r="AA6" s="15"/>
      <c r="AB6" s="15"/>
      <c r="AC6" s="15"/>
      <c r="AD6" s="15"/>
      <c r="AE6" s="15"/>
      <c r="AF6" s="15"/>
      <c r="AG6" s="15"/>
      <c r="AH6" s="15"/>
    </row>
    <row r="7" spans="1:34" x14ac:dyDescent="0.25">
      <c r="A7" s="15"/>
      <c r="B7" s="15"/>
      <c r="C7" s="15"/>
      <c r="D7" s="15"/>
      <c r="E7" s="15"/>
      <c r="F7" s="15"/>
      <c r="G7" s="15"/>
      <c r="H7" s="15"/>
      <c r="I7" s="15"/>
      <c r="J7" s="15"/>
      <c r="K7" s="15"/>
      <c r="L7" s="15"/>
      <c r="M7" s="15"/>
      <c r="N7" s="15"/>
      <c r="O7" s="15"/>
      <c r="P7" s="15"/>
      <c r="Q7" s="15"/>
      <c r="R7" s="15"/>
      <c r="S7" s="15"/>
      <c r="T7" s="15"/>
      <c r="U7" s="15"/>
      <c r="V7" s="15"/>
      <c r="W7" s="15"/>
      <c r="X7" s="15"/>
      <c r="Y7" s="15"/>
      <c r="Z7" s="15"/>
      <c r="AA7" s="15"/>
      <c r="AB7" s="15"/>
      <c r="AC7" s="15"/>
      <c r="AD7" s="15"/>
      <c r="AE7" s="15"/>
      <c r="AF7" s="15"/>
      <c r="AG7" s="15"/>
      <c r="AH7" s="15"/>
    </row>
    <row r="8" spans="1:34" x14ac:dyDescent="0.25">
      <c r="A8" s="15"/>
      <c r="B8" s="15"/>
      <c r="C8" s="15"/>
      <c r="D8" s="15"/>
      <c r="E8" s="15"/>
      <c r="F8" s="15"/>
      <c r="G8" s="15"/>
      <c r="H8" s="15"/>
      <c r="I8" s="15"/>
      <c r="J8" s="15"/>
      <c r="K8" s="15"/>
      <c r="L8" s="15"/>
      <c r="M8" s="15"/>
      <c r="N8" s="15"/>
      <c r="O8" s="15"/>
      <c r="P8" s="15"/>
      <c r="Q8" s="15"/>
      <c r="R8" s="15"/>
      <c r="S8" s="15"/>
      <c r="T8" s="15"/>
      <c r="U8" s="15"/>
      <c r="V8" s="15"/>
      <c r="W8" s="15"/>
      <c r="X8" s="15"/>
      <c r="Y8" s="15"/>
      <c r="Z8" s="15"/>
      <c r="AA8" s="15"/>
      <c r="AB8" s="15"/>
      <c r="AC8" s="15"/>
      <c r="AD8" s="15"/>
      <c r="AE8" s="15"/>
      <c r="AF8" s="15"/>
      <c r="AG8" s="15"/>
      <c r="AH8" s="15"/>
    </row>
    <row r="9" spans="1:34" x14ac:dyDescent="0.25">
      <c r="A9" s="15"/>
      <c r="B9" s="15"/>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c r="AE9" s="15"/>
      <c r="AF9" s="15"/>
      <c r="AG9" s="15"/>
      <c r="AH9" s="15"/>
    </row>
    <row r="10" spans="1:34" x14ac:dyDescent="0.25">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c r="AE10" s="15"/>
      <c r="AF10" s="15"/>
      <c r="AG10" s="15"/>
      <c r="AH10" s="15"/>
    </row>
    <row r="11" spans="1:34" x14ac:dyDescent="0.25">
      <c r="A11" s="15"/>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row>
    <row r="12" spans="1:34" x14ac:dyDescent="0.25">
      <c r="A12" s="15"/>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row>
    <row r="13" spans="1:34" x14ac:dyDescent="0.25">
      <c r="A13" s="15"/>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row>
    <row r="14" spans="1:34" x14ac:dyDescent="0.25">
      <c r="A14" s="15"/>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row>
    <row r="15" spans="1:34" x14ac:dyDescent="0.25">
      <c r="A15" s="15"/>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c r="AE15" s="15"/>
      <c r="AF15" s="15"/>
      <c r="AG15" s="15"/>
      <c r="AH15" s="15"/>
    </row>
    <row r="16" spans="1:34" x14ac:dyDescent="0.25">
      <c r="A16" s="15"/>
      <c r="B16" s="15"/>
      <c r="C16" s="15"/>
      <c r="D16" s="15"/>
      <c r="E16" s="15"/>
      <c r="F16" s="15"/>
      <c r="G16" s="15"/>
      <c r="H16" s="15"/>
      <c r="I16" s="15"/>
      <c r="J16" s="15"/>
      <c r="K16" s="15"/>
      <c r="L16" s="15"/>
      <c r="M16" s="15"/>
      <c r="N16" s="15"/>
      <c r="O16" s="15"/>
      <c r="P16" s="15"/>
      <c r="Q16" s="15"/>
      <c r="R16" s="15"/>
      <c r="S16" s="15"/>
      <c r="T16" s="15"/>
      <c r="U16" s="15"/>
      <c r="V16" s="15"/>
      <c r="W16" s="15"/>
      <c r="X16" s="15"/>
      <c r="Y16" s="15"/>
      <c r="Z16" s="15"/>
      <c r="AA16" s="15"/>
      <c r="AB16" s="15"/>
      <c r="AC16" s="15"/>
      <c r="AD16" s="15"/>
      <c r="AE16" s="15"/>
      <c r="AF16" s="15"/>
      <c r="AG16" s="15"/>
      <c r="AH16" s="15"/>
    </row>
    <row r="17" spans="1:34" x14ac:dyDescent="0.25">
      <c r="A17" s="15"/>
      <c r="B17" s="15"/>
      <c r="C17" s="15"/>
      <c r="D17" s="15"/>
      <c r="E17" s="15"/>
      <c r="F17" s="15"/>
      <c r="G17" s="15"/>
      <c r="H17" s="15"/>
      <c r="I17" s="15"/>
      <c r="J17" s="15"/>
      <c r="K17" s="15"/>
      <c r="L17" s="15"/>
      <c r="M17" s="15"/>
      <c r="N17" s="15"/>
      <c r="O17" s="15"/>
      <c r="P17" s="15"/>
      <c r="Q17" s="15"/>
      <c r="R17" s="15"/>
      <c r="S17" s="15"/>
      <c r="T17" s="15"/>
      <c r="U17" s="15"/>
      <c r="V17" s="15"/>
      <c r="W17" s="15"/>
      <c r="X17" s="15"/>
      <c r="Y17" s="15"/>
      <c r="Z17" s="15"/>
      <c r="AA17" s="15"/>
      <c r="AB17" s="15"/>
      <c r="AC17" s="15"/>
      <c r="AD17" s="15"/>
      <c r="AE17" s="15"/>
      <c r="AF17" s="15"/>
      <c r="AG17" s="15"/>
      <c r="AH17" s="15"/>
    </row>
    <row r="18" spans="1:34" x14ac:dyDescent="0.25">
      <c r="A18" s="15"/>
      <c r="B18" s="15"/>
      <c r="C18" s="15"/>
      <c r="D18" s="15"/>
      <c r="E18" s="15"/>
      <c r="F18" s="15"/>
      <c r="G18" s="15"/>
      <c r="H18" s="15"/>
      <c r="I18" s="15"/>
      <c r="J18" s="15"/>
      <c r="K18" s="15"/>
      <c r="L18" s="15"/>
      <c r="M18" s="15"/>
      <c r="N18" s="15"/>
      <c r="O18" s="15"/>
      <c r="P18" s="15"/>
      <c r="Q18" s="15"/>
      <c r="R18" s="15"/>
      <c r="S18" s="15"/>
      <c r="T18" s="15"/>
      <c r="U18" s="15"/>
      <c r="V18" s="15"/>
      <c r="W18" s="15"/>
      <c r="X18" s="15"/>
      <c r="Y18" s="15"/>
      <c r="Z18" s="15"/>
      <c r="AA18" s="15"/>
      <c r="AB18" s="15"/>
      <c r="AC18" s="15"/>
      <c r="AD18" s="15"/>
      <c r="AE18" s="15"/>
      <c r="AF18" s="15"/>
      <c r="AG18" s="15"/>
      <c r="AH18" s="15"/>
    </row>
    <row r="19" spans="1:34" x14ac:dyDescent="0.25">
      <c r="A19" s="15"/>
      <c r="B19" s="15"/>
      <c r="C19" s="15"/>
      <c r="D19" s="15"/>
      <c r="E19" s="15"/>
      <c r="F19" s="15"/>
      <c r="G19" s="15"/>
      <c r="H19" s="15"/>
      <c r="I19" s="15"/>
      <c r="J19" s="15"/>
      <c r="K19" s="15"/>
      <c r="L19" s="15"/>
      <c r="M19" s="15"/>
      <c r="N19" s="15"/>
      <c r="O19" s="15"/>
      <c r="P19" s="15"/>
      <c r="Q19" s="15"/>
      <c r="R19" s="15"/>
      <c r="S19" s="15"/>
      <c r="T19" s="15"/>
      <c r="U19" s="15"/>
      <c r="V19" s="15"/>
      <c r="W19" s="15"/>
      <c r="X19" s="15"/>
      <c r="Y19" s="15"/>
      <c r="Z19" s="15"/>
      <c r="AA19" s="15"/>
      <c r="AB19" s="15"/>
      <c r="AC19" s="15"/>
      <c r="AD19" s="15"/>
      <c r="AE19" s="15"/>
      <c r="AF19" s="15"/>
      <c r="AG19" s="15"/>
      <c r="AH19" s="15"/>
    </row>
    <row r="20" spans="1:34" x14ac:dyDescent="0.25">
      <c r="A20" s="15"/>
      <c r="B20" s="15"/>
      <c r="C20" s="15"/>
      <c r="D20" s="15"/>
      <c r="E20" s="15"/>
      <c r="F20" s="15"/>
      <c r="G20" s="15"/>
      <c r="H20" s="15"/>
      <c r="I20" s="15"/>
      <c r="J20" s="15"/>
      <c r="K20" s="15"/>
      <c r="L20" s="15"/>
      <c r="M20" s="15"/>
      <c r="N20" s="15"/>
      <c r="O20" s="15"/>
      <c r="P20" s="15"/>
      <c r="Q20" s="15"/>
      <c r="R20" s="15"/>
      <c r="S20" s="15"/>
      <c r="T20" s="15"/>
      <c r="U20" s="15"/>
      <c r="V20" s="15"/>
      <c r="W20" s="15"/>
      <c r="X20" s="15"/>
      <c r="Y20" s="15"/>
      <c r="Z20" s="15"/>
      <c r="AA20" s="15"/>
      <c r="AB20" s="15"/>
      <c r="AC20" s="15"/>
      <c r="AD20" s="15"/>
      <c r="AE20" s="15"/>
      <c r="AF20" s="15"/>
      <c r="AG20" s="15"/>
      <c r="AH20" s="15"/>
    </row>
    <row r="21" spans="1:34" x14ac:dyDescent="0.25">
      <c r="A21" s="15"/>
      <c r="B21" s="15"/>
      <c r="C21" s="15"/>
      <c r="D21" s="15"/>
      <c r="E21" s="15"/>
      <c r="F21" s="15"/>
      <c r="G21" s="15"/>
      <c r="H21" s="15"/>
      <c r="I21" s="15"/>
      <c r="J21" s="15"/>
      <c r="K21" s="15"/>
      <c r="L21" s="15"/>
      <c r="M21" s="15"/>
      <c r="N21" s="15"/>
      <c r="O21" s="15"/>
      <c r="P21" s="15"/>
      <c r="Q21" s="15"/>
      <c r="R21" s="15"/>
      <c r="S21" s="15"/>
      <c r="T21" s="15"/>
      <c r="U21" s="15"/>
      <c r="V21" s="15"/>
      <c r="W21" s="15"/>
      <c r="X21" s="15"/>
      <c r="Y21" s="15"/>
      <c r="Z21" s="15"/>
      <c r="AA21" s="15"/>
      <c r="AB21" s="15"/>
      <c r="AC21" s="15"/>
      <c r="AD21" s="15"/>
      <c r="AE21" s="15"/>
      <c r="AF21" s="15"/>
      <c r="AG21" s="15"/>
      <c r="AH21" s="15"/>
    </row>
    <row r="22" spans="1:34" x14ac:dyDescent="0.25">
      <c r="A22" s="15"/>
      <c r="B22" s="15"/>
      <c r="C22" s="15"/>
      <c r="D22" s="15"/>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row>
    <row r="23" spans="1:34" x14ac:dyDescent="0.25">
      <c r="A23" s="15"/>
      <c r="B23" s="15"/>
      <c r="C23" s="15"/>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row>
    <row r="24" spans="1:34" x14ac:dyDescent="0.25">
      <c r="A24" s="15"/>
      <c r="B24" s="15"/>
      <c r="C24" s="15"/>
      <c r="D24" s="15"/>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row>
    <row r="25" spans="1:34" x14ac:dyDescent="0.25">
      <c r="A25" s="15"/>
      <c r="B25" s="15"/>
      <c r="C25" s="15"/>
      <c r="D25" s="15"/>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row>
    <row r="26" spans="1:34" x14ac:dyDescent="0.25">
      <c r="A26" s="15"/>
      <c r="B26" s="15"/>
      <c r="C26" s="15"/>
      <c r="D26" s="15"/>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row>
    <row r="27" spans="1:34" x14ac:dyDescent="0.25">
      <c r="A27" s="15"/>
      <c r="B27" s="15"/>
      <c r="C27" s="15"/>
      <c r="D27" s="15"/>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row>
    <row r="28" spans="1:34" x14ac:dyDescent="0.25">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row>
    <row r="29" spans="1:34" x14ac:dyDescent="0.25">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row>
    <row r="30" spans="1:34" x14ac:dyDescent="0.25">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row>
    <row r="31" spans="1:34" x14ac:dyDescent="0.25">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row>
    <row r="32" spans="1:34" x14ac:dyDescent="0.25">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row>
    <row r="33" spans="1:34" x14ac:dyDescent="0.25">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row>
    <row r="34" spans="1:34" x14ac:dyDescent="0.25">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row>
    <row r="35" spans="1:34" s="15" customFormat="1" x14ac:dyDescent="0.25"/>
    <row r="36" spans="1:34" s="15" customFormat="1" x14ac:dyDescent="0.25"/>
    <row r="37" spans="1:34" s="15" customFormat="1" x14ac:dyDescent="0.25"/>
    <row r="38" spans="1:34" s="15" customFormat="1" x14ac:dyDescent="0.25"/>
    <row r="39" spans="1:34" s="15" customFormat="1" x14ac:dyDescent="0.25"/>
    <row r="40" spans="1:34" s="15" customFormat="1" x14ac:dyDescent="0.25"/>
    <row r="41" spans="1:34" s="15" customFormat="1" x14ac:dyDescent="0.25"/>
  </sheetData>
  <pageMargins left="0.7" right="0.7" top="0.75" bottom="0.75" header="0.3" footer="0.3"/>
  <drawing r:id="rId1"/>
  <legacy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C1BBCB-2410-4C75-A245-42CF17414476}">
  <dimension ref="A1:AG56"/>
  <sheetViews>
    <sheetView zoomScale="70" zoomScaleNormal="70" workbookViewId="0">
      <selection activeCell="R28" sqref="R28"/>
    </sheetView>
  </sheetViews>
  <sheetFormatPr defaultRowHeight="15" x14ac:dyDescent="0.25"/>
  <sheetData>
    <row r="1" spans="1:33" x14ac:dyDescent="0.25">
      <c r="A1" s="15"/>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c r="AD1" s="15"/>
      <c r="AE1" s="15"/>
      <c r="AF1" s="15"/>
      <c r="AG1" s="15"/>
    </row>
    <row r="2" spans="1:33" x14ac:dyDescent="0.25">
      <c r="A2" s="15"/>
      <c r="B2" s="15"/>
      <c r="C2" s="15"/>
      <c r="D2" s="15"/>
      <c r="E2" s="15"/>
      <c r="F2" s="15"/>
      <c r="G2" s="15"/>
      <c r="H2" s="15"/>
      <c r="I2" s="15"/>
      <c r="J2" s="15"/>
      <c r="K2" s="16"/>
      <c r="L2" s="15"/>
      <c r="M2" s="15"/>
      <c r="N2" s="15"/>
      <c r="O2" s="15"/>
      <c r="P2" s="15"/>
      <c r="Q2" s="15"/>
      <c r="R2" s="15"/>
      <c r="S2" s="15"/>
      <c r="T2" s="15"/>
      <c r="U2" s="15"/>
      <c r="V2" s="15"/>
      <c r="W2" s="15"/>
      <c r="X2" s="15"/>
      <c r="Y2" s="15"/>
      <c r="Z2" s="15"/>
      <c r="AA2" s="15"/>
      <c r="AB2" s="15"/>
      <c r="AC2" s="15"/>
      <c r="AD2" s="15"/>
      <c r="AE2" s="15"/>
      <c r="AF2" s="15"/>
      <c r="AG2" s="15"/>
    </row>
    <row r="3" spans="1:33" x14ac:dyDescent="0.25">
      <c r="A3" s="15"/>
      <c r="B3" s="15"/>
      <c r="C3" s="15"/>
      <c r="D3" s="15"/>
      <c r="E3" s="15"/>
      <c r="F3" s="15"/>
      <c r="G3" s="15"/>
      <c r="H3" s="15"/>
      <c r="I3" s="15"/>
      <c r="J3" s="15"/>
      <c r="K3" s="15"/>
      <c r="L3" s="15"/>
      <c r="M3" s="15"/>
      <c r="N3" s="15"/>
      <c r="O3" s="15"/>
      <c r="P3" s="15"/>
      <c r="Q3" s="15"/>
      <c r="R3" s="15"/>
      <c r="S3" s="15"/>
      <c r="T3" s="15"/>
      <c r="U3" s="15"/>
      <c r="V3" s="15"/>
      <c r="W3" s="15"/>
      <c r="X3" s="15"/>
      <c r="Y3" s="15"/>
      <c r="Z3" s="15"/>
      <c r="AA3" s="15"/>
      <c r="AB3" s="15"/>
      <c r="AC3" s="15"/>
      <c r="AD3" s="15"/>
      <c r="AE3" s="15"/>
      <c r="AF3" s="15"/>
      <c r="AG3" s="15"/>
    </row>
    <row r="4" spans="1:33" x14ac:dyDescent="0.25">
      <c r="A4" s="15"/>
      <c r="B4" s="15"/>
      <c r="C4" s="15"/>
      <c r="D4" s="15"/>
      <c r="E4" s="15"/>
      <c r="F4" s="15"/>
      <c r="G4" s="15"/>
      <c r="H4" s="15"/>
      <c r="I4" s="15"/>
      <c r="J4" s="15"/>
      <c r="K4" s="15"/>
      <c r="L4" s="15"/>
      <c r="M4" s="15"/>
      <c r="N4" s="15"/>
      <c r="O4" s="15"/>
      <c r="P4" s="15"/>
      <c r="Q4" s="15"/>
      <c r="R4" s="15"/>
      <c r="S4" s="15"/>
      <c r="T4" s="15"/>
      <c r="U4" s="15"/>
      <c r="V4" s="15"/>
      <c r="W4" s="15"/>
      <c r="X4" s="15"/>
      <c r="Y4" s="15"/>
      <c r="Z4" s="15"/>
      <c r="AA4" s="15"/>
      <c r="AB4" s="15"/>
      <c r="AC4" s="15"/>
      <c r="AD4" s="15"/>
      <c r="AE4" s="15"/>
      <c r="AF4" s="15"/>
      <c r="AG4" s="15"/>
    </row>
    <row r="5" spans="1:33" x14ac:dyDescent="0.25">
      <c r="A5" s="15"/>
      <c r="B5" s="15"/>
      <c r="C5" s="15"/>
      <c r="D5" s="15"/>
      <c r="E5" s="15"/>
      <c r="F5" s="15"/>
      <c r="G5" s="15"/>
      <c r="H5" s="15"/>
      <c r="I5" s="15"/>
      <c r="J5" s="15"/>
      <c r="K5" s="15"/>
      <c r="L5" s="15"/>
      <c r="M5" s="15"/>
      <c r="N5" s="15"/>
      <c r="O5" s="15"/>
      <c r="P5" s="15"/>
      <c r="Q5" s="15"/>
      <c r="R5" s="15"/>
      <c r="S5" s="15"/>
      <c r="T5" s="15"/>
      <c r="U5" s="15"/>
      <c r="V5" s="15"/>
      <c r="W5" s="15"/>
      <c r="X5" s="15"/>
      <c r="Y5" s="15"/>
      <c r="Z5" s="15"/>
      <c r="AA5" s="15"/>
      <c r="AB5" s="15"/>
      <c r="AC5" s="15"/>
      <c r="AD5" s="15"/>
      <c r="AE5" s="15"/>
      <c r="AF5" s="15"/>
      <c r="AG5" s="15"/>
    </row>
    <row r="6" spans="1:33" x14ac:dyDescent="0.25">
      <c r="A6" s="15"/>
      <c r="B6" s="15"/>
      <c r="C6" s="15"/>
      <c r="D6" s="15"/>
      <c r="E6" s="15"/>
      <c r="F6" s="15"/>
      <c r="G6" s="15"/>
      <c r="H6" s="15"/>
      <c r="I6" s="15"/>
      <c r="J6" s="15"/>
      <c r="K6" s="15"/>
      <c r="L6" s="15"/>
      <c r="M6" s="15"/>
      <c r="N6" s="15"/>
      <c r="O6" s="15"/>
      <c r="P6" s="15"/>
      <c r="Q6" s="15"/>
      <c r="R6" s="15"/>
      <c r="S6" s="15"/>
      <c r="T6" s="15"/>
      <c r="U6" s="15"/>
      <c r="V6" s="15"/>
      <c r="W6" s="15"/>
      <c r="X6" s="15"/>
      <c r="Y6" s="15"/>
      <c r="Z6" s="15"/>
      <c r="AA6" s="15"/>
      <c r="AB6" s="15"/>
      <c r="AC6" s="15"/>
      <c r="AD6" s="15"/>
      <c r="AE6" s="15"/>
      <c r="AF6" s="15"/>
      <c r="AG6" s="15"/>
    </row>
    <row r="7" spans="1:33" x14ac:dyDescent="0.25">
      <c r="A7" s="15"/>
      <c r="B7" s="15"/>
      <c r="C7" s="15"/>
      <c r="D7" s="15"/>
      <c r="E7" s="15"/>
      <c r="F7" s="15"/>
      <c r="G7" s="15"/>
      <c r="H7" s="15"/>
      <c r="I7" s="15"/>
      <c r="J7" s="15"/>
      <c r="K7" s="15"/>
      <c r="L7" s="15"/>
      <c r="M7" s="15"/>
      <c r="N7" s="15"/>
      <c r="O7" s="15"/>
      <c r="P7" s="15"/>
      <c r="Q7" s="15"/>
      <c r="R7" s="15"/>
      <c r="S7" s="15"/>
      <c r="T7" s="15"/>
      <c r="U7" s="15"/>
      <c r="V7" s="15"/>
      <c r="W7" s="15"/>
      <c r="X7" s="15"/>
      <c r="Y7" s="15"/>
      <c r="Z7" s="15"/>
      <c r="AA7" s="15"/>
      <c r="AB7" s="15"/>
      <c r="AC7" s="15"/>
      <c r="AD7" s="15"/>
      <c r="AE7" s="15"/>
      <c r="AF7" s="15"/>
      <c r="AG7" s="15"/>
    </row>
    <row r="8" spans="1:33" x14ac:dyDescent="0.25">
      <c r="A8" s="15"/>
      <c r="B8" s="15"/>
      <c r="C8" s="15"/>
      <c r="D8" s="15"/>
      <c r="E8" s="15"/>
      <c r="F8" s="15"/>
      <c r="G8" s="15"/>
      <c r="H8" s="15"/>
      <c r="I8" s="15"/>
      <c r="J8" s="15"/>
      <c r="K8" s="15"/>
      <c r="L8" s="15"/>
      <c r="M8" s="15"/>
      <c r="N8" s="15"/>
      <c r="O8" s="15"/>
      <c r="P8" s="15"/>
      <c r="Q8" s="15"/>
      <c r="R8" s="15"/>
      <c r="S8" s="15"/>
      <c r="T8" s="15"/>
      <c r="U8" s="15"/>
      <c r="V8" s="15"/>
      <c r="W8" s="15"/>
      <c r="X8" s="15"/>
      <c r="Y8" s="15"/>
      <c r="Z8" s="15"/>
      <c r="AA8" s="15"/>
      <c r="AB8" s="15"/>
      <c r="AC8" s="15"/>
      <c r="AD8" s="15"/>
      <c r="AE8" s="15"/>
      <c r="AF8" s="15"/>
      <c r="AG8" s="15"/>
    </row>
    <row r="9" spans="1:33" x14ac:dyDescent="0.25">
      <c r="A9" s="15"/>
      <c r="B9" s="15"/>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c r="AE9" s="15"/>
      <c r="AF9" s="15"/>
      <c r="AG9" s="15"/>
    </row>
    <row r="10" spans="1:33" x14ac:dyDescent="0.25">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c r="AE10" s="15"/>
      <c r="AF10" s="15"/>
      <c r="AG10" s="15"/>
    </row>
    <row r="11" spans="1:33" x14ac:dyDescent="0.25">
      <c r="A11" s="15"/>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row>
    <row r="12" spans="1:33" x14ac:dyDescent="0.25">
      <c r="A12" s="15"/>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row>
    <row r="13" spans="1:33" x14ac:dyDescent="0.25">
      <c r="A13" s="15"/>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row>
    <row r="14" spans="1:33" x14ac:dyDescent="0.25">
      <c r="A14" s="15"/>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row>
    <row r="15" spans="1:33" x14ac:dyDescent="0.25">
      <c r="A15" s="15"/>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c r="AE15" s="15"/>
      <c r="AF15" s="15"/>
      <c r="AG15" s="15"/>
    </row>
    <row r="16" spans="1:33" x14ac:dyDescent="0.25">
      <c r="A16" s="15"/>
      <c r="B16" s="15"/>
      <c r="C16" s="15"/>
      <c r="D16" s="15"/>
      <c r="E16" s="15"/>
      <c r="F16" s="15"/>
      <c r="G16" s="15"/>
      <c r="H16" s="15"/>
      <c r="I16" s="15"/>
      <c r="J16" s="15"/>
      <c r="K16" s="15"/>
      <c r="L16" s="15"/>
      <c r="M16" s="15"/>
      <c r="N16" s="15"/>
      <c r="O16" s="15"/>
      <c r="P16" s="15"/>
      <c r="Q16" s="15"/>
      <c r="R16" s="15"/>
      <c r="S16" s="15"/>
      <c r="T16" s="15"/>
      <c r="U16" s="15"/>
      <c r="V16" s="15"/>
      <c r="W16" s="15"/>
      <c r="X16" s="15"/>
      <c r="Y16" s="15"/>
      <c r="Z16" s="15"/>
      <c r="AA16" s="15"/>
      <c r="AB16" s="15"/>
      <c r="AC16" s="15"/>
      <c r="AD16" s="15"/>
      <c r="AE16" s="15"/>
      <c r="AF16" s="15"/>
      <c r="AG16" s="15"/>
    </row>
    <row r="17" spans="1:33" x14ac:dyDescent="0.25">
      <c r="A17" s="15"/>
      <c r="B17" s="15"/>
      <c r="C17" s="15"/>
      <c r="D17" s="15"/>
      <c r="E17" s="15"/>
      <c r="F17" s="15"/>
      <c r="G17" s="15"/>
      <c r="H17" s="15"/>
      <c r="I17" s="15"/>
      <c r="J17" s="15"/>
      <c r="K17" s="15"/>
      <c r="L17" s="15"/>
      <c r="M17" s="15"/>
      <c r="N17" s="15"/>
      <c r="O17" s="15"/>
      <c r="P17" s="15"/>
      <c r="Q17" s="15"/>
      <c r="R17" s="15"/>
      <c r="S17" s="15"/>
      <c r="T17" s="15"/>
      <c r="U17" s="15"/>
      <c r="V17" s="15"/>
      <c r="W17" s="15"/>
      <c r="X17" s="15"/>
      <c r="Y17" s="15"/>
      <c r="Z17" s="15"/>
      <c r="AA17" s="15"/>
      <c r="AB17" s="15"/>
      <c r="AC17" s="15"/>
      <c r="AD17" s="15"/>
      <c r="AE17" s="15"/>
      <c r="AF17" s="15"/>
      <c r="AG17" s="15"/>
    </row>
    <row r="18" spans="1:33" x14ac:dyDescent="0.25">
      <c r="A18" s="15"/>
      <c r="B18" s="15"/>
      <c r="C18" s="15"/>
      <c r="D18" s="15"/>
      <c r="E18" s="15"/>
      <c r="F18" s="15"/>
      <c r="G18" s="15"/>
      <c r="H18" s="15"/>
      <c r="I18" s="15"/>
      <c r="J18" s="15"/>
      <c r="K18" s="15"/>
      <c r="L18" s="15"/>
      <c r="M18" s="15"/>
      <c r="N18" s="15"/>
      <c r="O18" s="15"/>
      <c r="P18" s="15"/>
      <c r="Q18" s="15"/>
      <c r="R18" s="15"/>
      <c r="S18" s="15"/>
      <c r="T18" s="15"/>
      <c r="U18" s="15"/>
      <c r="V18" s="15"/>
      <c r="W18" s="15"/>
      <c r="X18" s="15"/>
      <c r="Y18" s="15"/>
      <c r="Z18" s="15"/>
      <c r="AA18" s="15"/>
      <c r="AB18" s="15"/>
      <c r="AC18" s="15"/>
      <c r="AD18" s="15"/>
      <c r="AE18" s="15"/>
      <c r="AF18" s="15"/>
      <c r="AG18" s="15"/>
    </row>
    <row r="19" spans="1:33" x14ac:dyDescent="0.25">
      <c r="A19" s="15"/>
      <c r="B19" s="15"/>
      <c r="C19" s="15"/>
      <c r="D19" s="15"/>
      <c r="E19" s="15"/>
      <c r="F19" s="15"/>
      <c r="G19" s="15"/>
      <c r="H19" s="15"/>
      <c r="I19" s="15"/>
      <c r="J19" s="15"/>
      <c r="K19" s="15"/>
      <c r="L19" s="15"/>
      <c r="M19" s="15"/>
      <c r="N19" s="15"/>
      <c r="O19" s="15"/>
      <c r="P19" s="15"/>
      <c r="Q19" s="15"/>
      <c r="R19" s="15"/>
      <c r="S19" s="15"/>
      <c r="T19" s="15"/>
      <c r="U19" s="15"/>
      <c r="V19" s="15"/>
      <c r="W19" s="15"/>
      <c r="X19" s="15"/>
      <c r="Y19" s="15"/>
      <c r="Z19" s="15"/>
      <c r="AA19" s="15"/>
      <c r="AB19" s="15"/>
      <c r="AC19" s="15"/>
      <c r="AD19" s="15"/>
      <c r="AE19" s="15"/>
      <c r="AF19" s="15"/>
      <c r="AG19" s="15"/>
    </row>
    <row r="20" spans="1:33" x14ac:dyDescent="0.25">
      <c r="A20" s="15"/>
      <c r="B20" s="15"/>
      <c r="C20" s="15"/>
      <c r="D20" s="15"/>
      <c r="E20" s="15"/>
      <c r="F20" s="15"/>
      <c r="G20" s="15"/>
      <c r="H20" s="15"/>
      <c r="I20" s="15"/>
      <c r="J20" s="15"/>
      <c r="K20" s="15"/>
      <c r="L20" s="15"/>
      <c r="M20" s="15"/>
      <c r="N20" s="15"/>
      <c r="O20" s="15"/>
      <c r="P20" s="15"/>
      <c r="Q20" s="15"/>
      <c r="R20" s="15"/>
      <c r="S20" s="15"/>
      <c r="T20" s="15"/>
      <c r="U20" s="15"/>
      <c r="V20" s="15"/>
      <c r="W20" s="15"/>
      <c r="X20" s="15"/>
      <c r="Y20" s="15"/>
      <c r="Z20" s="15"/>
      <c r="AA20" s="15"/>
      <c r="AB20" s="15"/>
      <c r="AC20" s="15"/>
      <c r="AD20" s="15"/>
      <c r="AE20" s="15"/>
      <c r="AF20" s="15"/>
      <c r="AG20" s="15"/>
    </row>
    <row r="21" spans="1:33" x14ac:dyDescent="0.25">
      <c r="A21" s="15"/>
      <c r="B21" s="15"/>
      <c r="C21" s="15"/>
      <c r="D21" s="15"/>
      <c r="E21" s="15"/>
      <c r="F21" s="15"/>
      <c r="G21" s="15"/>
      <c r="H21" s="15"/>
      <c r="I21" s="15"/>
      <c r="J21" s="15"/>
      <c r="K21" s="15"/>
      <c r="L21" s="15"/>
      <c r="M21" s="15"/>
      <c r="N21" s="15"/>
      <c r="O21" s="15"/>
      <c r="P21" s="15"/>
      <c r="Q21" s="15"/>
      <c r="R21" s="15"/>
      <c r="S21" s="15"/>
      <c r="T21" s="15"/>
      <c r="U21" s="15"/>
      <c r="V21" s="15"/>
      <c r="W21" s="15"/>
      <c r="X21" s="15"/>
      <c r="Y21" s="15"/>
      <c r="Z21" s="15"/>
      <c r="AA21" s="15"/>
      <c r="AB21" s="15"/>
      <c r="AC21" s="15"/>
      <c r="AD21" s="15"/>
      <c r="AE21" s="15"/>
      <c r="AF21" s="15"/>
      <c r="AG21" s="15"/>
    </row>
    <row r="22" spans="1:33" x14ac:dyDescent="0.25">
      <c r="A22" s="15"/>
      <c r="B22" s="15"/>
      <c r="C22" s="15"/>
      <c r="D22" s="15"/>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row>
    <row r="23" spans="1:33" x14ac:dyDescent="0.25">
      <c r="A23" s="15"/>
      <c r="B23" s="15"/>
      <c r="C23" s="15"/>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row>
    <row r="24" spans="1:33" x14ac:dyDescent="0.25">
      <c r="A24" s="15"/>
      <c r="B24" s="15"/>
      <c r="C24" s="15"/>
      <c r="D24" s="15"/>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row>
    <row r="25" spans="1:33" x14ac:dyDescent="0.25">
      <c r="A25" s="15"/>
      <c r="B25" s="15"/>
      <c r="C25" s="15"/>
      <c r="D25" s="15"/>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row>
    <row r="26" spans="1:33" x14ac:dyDescent="0.25">
      <c r="A26" s="15"/>
      <c r="B26" s="15"/>
      <c r="C26" s="15"/>
      <c r="D26" s="15"/>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row>
    <row r="27" spans="1:33" x14ac:dyDescent="0.25">
      <c r="A27" s="15"/>
      <c r="B27" s="15"/>
      <c r="C27" s="15"/>
      <c r="D27" s="15"/>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row>
    <row r="28" spans="1:33" x14ac:dyDescent="0.25">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row>
    <row r="29" spans="1:33" x14ac:dyDescent="0.25">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row>
    <row r="30" spans="1:33" x14ac:dyDescent="0.25">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row>
    <row r="31" spans="1:33" x14ac:dyDescent="0.25">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row>
    <row r="32" spans="1:33" x14ac:dyDescent="0.25">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row>
    <row r="33" spans="1:33" x14ac:dyDescent="0.25">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row>
    <row r="34" spans="1:33" x14ac:dyDescent="0.25">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row>
    <row r="35" spans="1:33" x14ac:dyDescent="0.2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row>
    <row r="36" spans="1:33" x14ac:dyDescent="0.25">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row>
    <row r="37" spans="1:33" x14ac:dyDescent="0.25">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row>
    <row r="38" spans="1:33" x14ac:dyDescent="0.25">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row>
    <row r="39" spans="1:33" x14ac:dyDescent="0.25">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row>
    <row r="40" spans="1:33" x14ac:dyDescent="0.25">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row>
    <row r="41" spans="1:33" x14ac:dyDescent="0.25">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row>
    <row r="42" spans="1:33" x14ac:dyDescent="0.25">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row>
    <row r="43" spans="1:33" x14ac:dyDescent="0.25">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row>
    <row r="44" spans="1:33" x14ac:dyDescent="0.25">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row>
    <row r="45" spans="1:33" x14ac:dyDescent="0.2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row>
    <row r="46" spans="1:33" x14ac:dyDescent="0.25">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c r="AC46" s="15"/>
      <c r="AD46" s="15"/>
      <c r="AE46" s="15"/>
      <c r="AF46" s="15"/>
      <c r="AG46" s="15"/>
    </row>
    <row r="47" spans="1:33" x14ac:dyDescent="0.25">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c r="AC47" s="15"/>
      <c r="AD47" s="15"/>
      <c r="AE47" s="15"/>
      <c r="AF47" s="15"/>
      <c r="AG47" s="15"/>
    </row>
    <row r="48" spans="1:33" x14ac:dyDescent="0.25">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c r="AC48" s="15"/>
      <c r="AD48" s="15"/>
      <c r="AE48" s="15"/>
      <c r="AF48" s="15"/>
      <c r="AG48" s="15"/>
    </row>
    <row r="49" spans="1:33" x14ac:dyDescent="0.25">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c r="AD49" s="15"/>
      <c r="AE49" s="15"/>
      <c r="AF49" s="15"/>
      <c r="AG49" s="15"/>
    </row>
    <row r="50" spans="1:33" x14ac:dyDescent="0.25">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c r="AC50" s="15"/>
      <c r="AD50" s="15"/>
      <c r="AE50" s="15"/>
      <c r="AF50" s="15"/>
      <c r="AG50" s="15"/>
    </row>
    <row r="51" spans="1:33" x14ac:dyDescent="0.25">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c r="AC51" s="15"/>
      <c r="AD51" s="15"/>
      <c r="AE51" s="15"/>
      <c r="AF51" s="15"/>
      <c r="AG51" s="15"/>
    </row>
    <row r="52" spans="1:33" x14ac:dyDescent="0.25">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c r="AC52" s="15"/>
      <c r="AD52" s="15"/>
      <c r="AE52" s="15"/>
      <c r="AF52" s="15"/>
      <c r="AG52" s="15"/>
    </row>
    <row r="53" spans="1:33" x14ac:dyDescent="0.25">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c r="AC53" s="15"/>
      <c r="AD53" s="15"/>
      <c r="AE53" s="15"/>
      <c r="AF53" s="15"/>
      <c r="AG53" s="15"/>
    </row>
    <row r="54" spans="1:33" x14ac:dyDescent="0.25">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c r="AC54" s="15"/>
      <c r="AD54" s="15"/>
      <c r="AE54" s="15"/>
      <c r="AF54" s="15"/>
      <c r="AG54" s="15"/>
    </row>
    <row r="55" spans="1:33" x14ac:dyDescent="0.2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c r="AA55" s="15"/>
      <c r="AB55" s="15"/>
      <c r="AC55" s="15"/>
      <c r="AD55" s="15"/>
      <c r="AE55" s="15"/>
      <c r="AF55" s="15"/>
      <c r="AG55" s="15"/>
    </row>
    <row r="56" spans="1:33" x14ac:dyDescent="0.25">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c r="AC56" s="15"/>
      <c r="AD56" s="15"/>
      <c r="AE56" s="15"/>
      <c r="AF56" s="15"/>
      <c r="AG56" s="15"/>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Props1.xml><?xml version="1.0" encoding="utf-8"?>
<ds:datastoreItem xmlns:ds="http://schemas.openxmlformats.org/officeDocument/2006/customXml" ds:itemID="{DCAACC21-D269-4DB5-BE46-F9EE4B6274C2}">
  <ds:schemaRefs/>
</ds:datastoreItem>
</file>

<file path=customXml/itemProps2.xml><?xml version="1.0" encoding="utf-8"?>
<ds:datastoreItem xmlns:ds="http://schemas.openxmlformats.org/officeDocument/2006/customXml" ds:itemID="{62693EB5-868B-4BE2-AAEF-D4E68B3AD3F6}">
  <ds:schemaRefs/>
</ds:datastoreItem>
</file>

<file path=customXml/itemProps3.xml><?xml version="1.0" encoding="utf-8"?>
<ds:datastoreItem xmlns:ds="http://schemas.openxmlformats.org/officeDocument/2006/customXml" ds:itemID="{E2778187-E990-4004-87EB-854F0803E290}">
  <ds:schemaRefs/>
</ds:datastoreItem>
</file>

<file path=customXml/itemProps4.xml><?xml version="1.0" encoding="utf-8"?>
<ds:datastoreItem xmlns:ds="http://schemas.openxmlformats.org/officeDocument/2006/customXml" ds:itemID="{1A0CA1D5-E276-4E58-BB3F-73A7CBDCFC30}">
  <ds:schemaRefs/>
</ds:datastoreItem>
</file>

<file path=customXml/itemProps5.xml><?xml version="1.0" encoding="utf-8"?>
<ds:datastoreItem xmlns:ds="http://schemas.openxmlformats.org/officeDocument/2006/customXml" ds:itemID="{BDA99083-2FCF-4F0E-9A1C-1BE0CCCD116F}">
  <ds:schemaRefs/>
</ds:datastoreItem>
</file>

<file path=customXml/itemProps6.xml><?xml version="1.0" encoding="utf-8"?>
<ds:datastoreItem xmlns:ds="http://schemas.openxmlformats.org/officeDocument/2006/customXml" ds:itemID="{59281BA6-18C7-4B16-AB1D-EFE3E673270A}">
  <ds:schemaRefs/>
</ds:datastoreItem>
</file>

<file path=customXml/itemProps7.xml><?xml version="1.0" encoding="utf-8"?>
<ds:datastoreItem xmlns:ds="http://schemas.openxmlformats.org/officeDocument/2006/customXml" ds:itemID="{8CD32665-1A58-4838-B780-7CFD1C4B9551}">
  <ds:schemaRefs>
    <ds:schemaRef ds:uri="http://www.w3.org/2001/XMLSchema"/>
    <ds:schemaRef ds:uri="http://microsoft.data.visualization.engine.tours/1.0"/>
  </ds:schemaRefs>
</ds:datastoreItem>
</file>

<file path=customXml/itemProps8.xml><?xml version="1.0" encoding="utf-8"?>
<ds:datastoreItem xmlns:ds="http://schemas.openxmlformats.org/officeDocument/2006/customXml" ds:itemID="{075FB031-7463-4F4C-974B-FE84813250BF}">
  <ds:schemaRefs/>
</ds:datastoreItem>
</file>

<file path=customXml/itemProps9.xml><?xml version="1.0" encoding="utf-8"?>
<ds:datastoreItem xmlns:ds="http://schemas.openxmlformats.org/officeDocument/2006/customXml" ds:itemID="{6995AEFA-3EDE-4CD4-AC39-269ACDB41660}">
  <ds:schemaRefs/>
</ds:datastoreItem>
</file>

<file path=customXml/itemProps10.xml><?xml version="1.0" encoding="utf-8"?>
<ds:datastoreItem xmlns:ds="http://schemas.openxmlformats.org/officeDocument/2006/customXml" ds:itemID="{2890F6D9-593C-4BC8-84CA-0BDC501C5551}">
  <ds:schemaRefs/>
</ds:datastoreItem>
</file>

<file path=customXml/itemProps11.xml><?xml version="1.0" encoding="utf-8"?>
<ds:datastoreItem xmlns:ds="http://schemas.openxmlformats.org/officeDocument/2006/customXml" ds:itemID="{C67482D8-20B5-4A24-8A0F-481C9DD42BD9}">
  <ds:schemaRefs/>
</ds:datastoreItem>
</file>

<file path=customXml/itemProps12.xml><?xml version="1.0" encoding="utf-8"?>
<ds:datastoreItem xmlns:ds="http://schemas.openxmlformats.org/officeDocument/2006/customXml" ds:itemID="{E4359CE0-CBC6-42C4-8B34-7E52145EB0CE}">
  <ds:schemaRefs/>
</ds:datastoreItem>
</file>

<file path=customXml/itemProps13.xml><?xml version="1.0" encoding="utf-8"?>
<ds:datastoreItem xmlns:ds="http://schemas.openxmlformats.org/officeDocument/2006/customXml" ds:itemID="{B34196C9-B549-4A7E-9CE2-7083AA3A283B}">
  <ds:schemaRefs/>
</ds:datastoreItem>
</file>

<file path=customXml/itemProps14.xml><?xml version="1.0" encoding="utf-8"?>
<ds:datastoreItem xmlns:ds="http://schemas.openxmlformats.org/officeDocument/2006/customXml" ds:itemID="{D2574F1B-D574-4349-BF92-CB81A8966A53}">
  <ds:schemaRefs/>
</ds:datastoreItem>
</file>

<file path=customXml/itemProps15.xml><?xml version="1.0" encoding="utf-8"?>
<ds:datastoreItem xmlns:ds="http://schemas.openxmlformats.org/officeDocument/2006/customXml" ds:itemID="{17568726-81B3-4578-BFCC-C123FF0CFDEF}">
  <ds:schemaRefs/>
</ds:datastoreItem>
</file>

<file path=customXml/itemProps16.xml><?xml version="1.0" encoding="utf-8"?>
<ds:datastoreItem xmlns:ds="http://schemas.openxmlformats.org/officeDocument/2006/customXml" ds:itemID="{3313B322-B48A-403F-869C-72AF74691589}">
  <ds:schemaRefs/>
</ds:datastoreItem>
</file>

<file path=customXml/itemProps17.xml><?xml version="1.0" encoding="utf-8"?>
<ds:datastoreItem xmlns:ds="http://schemas.openxmlformats.org/officeDocument/2006/customXml" ds:itemID="{1FBAE739-8C82-4123-A350-C46C1D1E54E1}">
  <ds:schemaRefs/>
</ds:datastoreItem>
</file>

<file path=customXml/itemProps18.xml><?xml version="1.0" encoding="utf-8"?>
<ds:datastoreItem xmlns:ds="http://schemas.openxmlformats.org/officeDocument/2006/customXml" ds:itemID="{FB0E2822-1CF9-468C-AA40-94E10D48B698}">
  <ds:schemaRefs>
    <ds:schemaRef ds:uri="http://www.w3.org/2001/XMLSchema"/>
    <ds:schemaRef ds:uri="http://microsoft.data.visualization.Client.Excel/1.0"/>
  </ds:schemaRefs>
</ds:datastoreItem>
</file>

<file path=customXml/itemProps19.xml><?xml version="1.0" encoding="utf-8"?>
<ds:datastoreItem xmlns:ds="http://schemas.openxmlformats.org/officeDocument/2006/customXml" ds:itemID="{53701AA8-59DB-4035-9F3E-EBF1F0BE62DE}">
  <ds:schemaRefs>
    <ds:schemaRef ds:uri="http://schemas.microsoft.com/DataMashup"/>
  </ds:schemaRefs>
</ds:datastoreItem>
</file>

<file path=customXml/itemProps20.xml><?xml version="1.0" encoding="utf-8"?>
<ds:datastoreItem xmlns:ds="http://schemas.openxmlformats.org/officeDocument/2006/customXml" ds:itemID="{FF57CA9B-E8C8-4617-A877-27639246D66E}">
  <ds:schemaRefs/>
</ds:datastoreItem>
</file>

<file path=customXml/itemProps21.xml><?xml version="1.0" encoding="utf-8"?>
<ds:datastoreItem xmlns:ds="http://schemas.openxmlformats.org/officeDocument/2006/customXml" ds:itemID="{6B91BCFC-0CEC-477C-B7FD-391189C852D1}">
  <ds:schemaRefs/>
</ds:datastoreItem>
</file>

<file path=customXml/itemProps22.xml><?xml version="1.0" encoding="utf-8"?>
<ds:datastoreItem xmlns:ds="http://schemas.openxmlformats.org/officeDocument/2006/customXml" ds:itemID="{96597C5A-288A-4A8E-9F32-DFB09BD99561}">
  <ds:schemaRefs/>
</ds:datastoreItem>
</file>

<file path=customXml/itemProps23.xml><?xml version="1.0" encoding="utf-8"?>
<ds:datastoreItem xmlns:ds="http://schemas.openxmlformats.org/officeDocument/2006/customXml" ds:itemID="{2911CED5-2C28-40B8-8797-8443E9B50551}">
  <ds:schemaRefs>
    <ds:schemaRef ds:uri="http://www.w3.org/2001/XMLSchema"/>
    <ds:schemaRef ds:uri="http://microsoft.data.visualization.Client.Excel.LState/1.0"/>
  </ds:schemaRefs>
</ds:datastoreItem>
</file>

<file path=customXml/itemProps24.xml><?xml version="1.0" encoding="utf-8"?>
<ds:datastoreItem xmlns:ds="http://schemas.openxmlformats.org/officeDocument/2006/customXml" ds:itemID="{F4483B8B-9E2D-4D10-A895-98F723FEFE76}">
  <ds:schemaRefs/>
</ds:datastoreItem>
</file>

<file path=customXml/itemProps25.xml><?xml version="1.0" encoding="utf-8"?>
<ds:datastoreItem xmlns:ds="http://schemas.openxmlformats.org/officeDocument/2006/customXml" ds:itemID="{6D23DBAA-CCAA-4237-92AA-91630B1575D5}">
  <ds:schemaRefs>
    <ds:schemaRef ds:uri="http://www.w3.org/2001/XMLSchema"/>
    <ds:schemaRef ds:uri="http://microsoft.data.visualization.Client.Excel.PState/1.0"/>
  </ds:schemaRefs>
</ds:datastoreItem>
</file>

<file path=customXml/itemProps26.xml><?xml version="1.0" encoding="utf-8"?>
<ds:datastoreItem xmlns:ds="http://schemas.openxmlformats.org/officeDocument/2006/customXml" ds:itemID="{F2B94398-980E-4C43-A698-58BECD7D9FED}">
  <ds:schemaRefs/>
</ds:datastoreItem>
</file>

<file path=customXml/itemProps27.xml><?xml version="1.0" encoding="utf-8"?>
<ds:datastoreItem xmlns:ds="http://schemas.openxmlformats.org/officeDocument/2006/customXml" ds:itemID="{4C88DBC9-9E9F-4AC3-AEEE-855FA94BBEAE}">
  <ds:schemaRefs/>
</ds:datastoreItem>
</file>

<file path=customXml/itemProps28.xml><?xml version="1.0" encoding="utf-8"?>
<ds:datastoreItem xmlns:ds="http://schemas.openxmlformats.org/officeDocument/2006/customXml" ds:itemID="{53FE6B66-B1F8-4C5F-9899-BB887FB316E1}">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2</vt:i4>
      </vt:variant>
    </vt:vector>
  </HeadingPairs>
  <TitlesOfParts>
    <vt:vector size="7" baseType="lpstr">
      <vt:lpstr>CasesByMonth</vt:lpstr>
      <vt:lpstr>CasesByType</vt:lpstr>
      <vt:lpstr>CasesByCounty</vt:lpstr>
      <vt:lpstr>Flu Dashboard Counties</vt:lpstr>
      <vt:lpstr>Flu Dashboard Year and Type</vt:lpstr>
      <vt:lpstr>CasesByCounty!Criteria</vt:lpstr>
      <vt:lpstr>CasesByCounty!Extract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Caleb</dc:creator>
  <cp:lastModifiedBy>Caleb</cp:lastModifiedBy>
  <dcterms:created xsi:type="dcterms:W3CDTF">2020-11-30T19:46:43Z</dcterms:created>
  <dcterms:modified xsi:type="dcterms:W3CDTF">2020-12-01T23:23:30Z</dcterms:modified>
</cp:coreProperties>
</file>