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Caleb\Desktop\jobs\Projects\Flu Project\"/>
    </mc:Choice>
  </mc:AlternateContent>
  <xr:revisionPtr revIDLastSave="0" documentId="13_ncr:1_{536FEEE8-E853-4A22-912F-A3854D2E2B63}" xr6:coauthVersionLast="45" xr6:coauthVersionMax="45" xr10:uidLastSave="{00000000-0000-0000-0000-000000000000}"/>
  <bookViews>
    <workbookView xWindow="-120" yWindow="-120" windowWidth="20730" windowHeight="11160" tabRatio="754" xr2:uid="{F3AF0E46-8C7C-4BAC-9949-15A37D1E28BC}"/>
  </bookViews>
  <sheets>
    <sheet name="Flu Dashboard Counties" sheetId="4" r:id="rId1"/>
    <sheet name="Flu Dashboard Year and Type" sheetId="5" r:id="rId2"/>
    <sheet name="CasesByMonth" sheetId="1" r:id="rId3"/>
    <sheet name="CasesByType" sheetId="3" r:id="rId4"/>
    <sheet name="CasesByCounty" sheetId="2" r:id="rId5"/>
  </sheets>
  <definedNames>
    <definedName name="_xlnm._FilterDatabase" localSheetId="4" hidden="1">CasesByCounty!#REF!</definedName>
    <definedName name="_xlchart.v5.0" hidden="1">CasesByCounty!$T$6:$V$6</definedName>
    <definedName name="_xlchart.v5.1" hidden="1">CasesByCounty!$T$7:$V$68</definedName>
    <definedName name="_xlchart.v5.10" hidden="1">CasesByCounty!$L$6</definedName>
    <definedName name="_xlchart.v5.11" hidden="1">CasesByCounty!$L$7:$L$68</definedName>
    <definedName name="_xlchart.v5.2" hidden="1">CasesByCounty!$W$6</definedName>
    <definedName name="_xlchart.v5.3" hidden="1">CasesByCounty!$W$7:$W$68</definedName>
    <definedName name="_xlchart.v5.4" hidden="1">CasesByCounty!$X$6</definedName>
    <definedName name="_xlchart.v5.5" hidden="1">CasesByCounty!$X$7:$X$68</definedName>
    <definedName name="_xlchart.v5.6" hidden="1">CasesByCounty!$H$6:$J$6</definedName>
    <definedName name="_xlchart.v5.7" hidden="1">CasesByCounty!$H$7:$J$68</definedName>
    <definedName name="_xlchart.v5.8" hidden="1">CasesByCounty!$K$6</definedName>
    <definedName name="_xlchart.v5.9" hidden="1">CasesByCounty!$K$7:$K$68</definedName>
    <definedName name="_xlnm.Criteria" localSheetId="4">CasesByCounty!$F$9:$F$10</definedName>
    <definedName name="_xlnm.Extract" localSheetId="4">CasesByCounty!$N$23:$O$23</definedName>
    <definedName name="Slicer_Season">#N/A</definedName>
    <definedName name="Slicer_Season1">#N/A</definedName>
  </definedNames>
  <calcPr calcId="191029"/>
  <pivotCaches>
    <pivotCache cacheId="0" r:id="rId6"/>
    <pivotCache cacheId="1" r:id="rId7"/>
    <pivotCache cacheId="2" r:id="rId8"/>
    <pivotCache cacheId="3" r:id="rId9"/>
  </pivotCaches>
  <extLst>
    <ext xmlns:x14="http://schemas.microsoft.com/office/spreadsheetml/2009/9/main" uri="{876F7934-8845-4945-9796-88D515C7AA90}">
      <x14:pivotCaches>
        <pivotCache cacheId="4" r:id="rId10"/>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luCases_d369b2f3-8fd3-4a7f-8d36-27deb3734b8d" name="FluCases" connection="Query - FluCases"/>
          <x15:modelTable id="Counties_4075569e-e002-4115-bc4f-965e60f9b7a3" name="Counties" connection="Query - Counties"/>
        </x15:modelTables>
        <x15:modelRelationships>
          <x15:modelRelationship fromTable="FluCases" fromColumn="County" toTable="Counties" toColumn="County"/>
        </x15:modelRelationships>
        <x15:extLst>
          <ext xmlns:x16="http://schemas.microsoft.com/office/spreadsheetml/2014/11/main" uri="{9835A34E-60A6-4A7C-AAB8-D5F71C897F49}">
            <x16:modelTimeGroupings>
              <x16:modelTimeGrouping tableName="FluCases" columnName="Week Ending Date" columnId="Week Ending Date">
                <x16:calculatedTimeColumn columnName="Week Ending Date (Year)" columnId="Week Ending Date (Year)" contentType="years" isSelected="1"/>
                <x16:calculatedTimeColumn columnName="Week Ending Date (Quarter)" columnId="Week Ending Date (Quarter)" contentType="quarters" isSelected="1"/>
                <x16:calculatedTimeColumn columnName="Week Ending Date (Month Index)" columnId="Week Ending Date (Month Index)" contentType="monthsindex" isSelected="1"/>
                <x16:calculatedTimeColumn columnName="Week Ending Date (Month)" columnId="Week Ending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2" l="1"/>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7" i="2"/>
  <c r="L59" i="2" l="1"/>
  <c r="L66" i="2"/>
  <c r="L67" i="2"/>
  <c r="L62" i="2"/>
  <c r="L58" i="2"/>
  <c r="L57" i="2"/>
  <c r="L41" i="2"/>
  <c r="L64" i="2"/>
  <c r="L56" i="2"/>
  <c r="L48" i="2"/>
  <c r="L40" i="2"/>
  <c r="L32" i="2"/>
  <c r="L24" i="2"/>
  <c r="L16" i="2"/>
  <c r="L8" i="2"/>
  <c r="L63" i="2"/>
  <c r="L55" i="2"/>
  <c r="L47" i="2"/>
  <c r="L39" i="2"/>
  <c r="L31" i="2"/>
  <c r="L23" i="2"/>
  <c r="L15" i="2"/>
  <c r="L29" i="2"/>
  <c r="L13" i="2"/>
  <c r="X66" i="2"/>
  <c r="X58" i="2"/>
  <c r="X50" i="2"/>
  <c r="X42" i="2"/>
  <c r="X34" i="2"/>
  <c r="X26" i="2"/>
  <c r="X18" i="2"/>
  <c r="L54" i="2"/>
  <c r="L46" i="2"/>
  <c r="L38" i="2"/>
  <c r="L30" i="2"/>
  <c r="L22" i="2"/>
  <c r="L14" i="2"/>
  <c r="L7" i="2"/>
  <c r="L61" i="2"/>
  <c r="L53" i="2"/>
  <c r="L45" i="2"/>
  <c r="L37" i="2"/>
  <c r="L21" i="2"/>
  <c r="L68" i="2"/>
  <c r="L60" i="2"/>
  <c r="L52" i="2"/>
  <c r="L44" i="2"/>
  <c r="L36" i="2"/>
  <c r="L28" i="2"/>
  <c r="L20" i="2"/>
  <c r="L12" i="2"/>
  <c r="L51" i="2"/>
  <c r="L43" i="2"/>
  <c r="L35" i="2"/>
  <c r="L27" i="2"/>
  <c r="L19" i="2"/>
  <c r="L11" i="2"/>
  <c r="L50" i="2"/>
  <c r="L42" i="2"/>
  <c r="L34" i="2"/>
  <c r="L26" i="2"/>
  <c r="L18" i="2"/>
  <c r="L10" i="2"/>
  <c r="L65" i="2"/>
  <c r="L49" i="2"/>
  <c r="L33" i="2"/>
  <c r="L25" i="2"/>
  <c r="L17" i="2"/>
  <c r="L9" i="2"/>
  <c r="X65" i="2"/>
  <c r="X33" i="2"/>
  <c r="X9" i="2"/>
  <c r="X64" i="2"/>
  <c r="X56" i="2"/>
  <c r="X48" i="2"/>
  <c r="X40" i="2"/>
  <c r="X32" i="2"/>
  <c r="X24" i="2"/>
  <c r="X16" i="2"/>
  <c r="X8" i="2"/>
  <c r="X41" i="2"/>
  <c r="X63" i="2"/>
  <c r="X39" i="2"/>
  <c r="X31" i="2"/>
  <c r="X7" i="2"/>
  <c r="X62" i="2"/>
  <c r="X54" i="2"/>
  <c r="X46" i="2"/>
  <c r="X38" i="2"/>
  <c r="X30" i="2"/>
  <c r="X22" i="2"/>
  <c r="X14" i="2"/>
  <c r="X49" i="2"/>
  <c r="X17" i="2"/>
  <c r="X61" i="2"/>
  <c r="X53" i="2"/>
  <c r="X45" i="2"/>
  <c r="X37" i="2"/>
  <c r="X29" i="2"/>
  <c r="X21" i="2"/>
  <c r="X13" i="2"/>
  <c r="X55" i="2"/>
  <c r="X23" i="2"/>
  <c r="X68" i="2"/>
  <c r="X60" i="2"/>
  <c r="X52" i="2"/>
  <c r="X44" i="2"/>
  <c r="X36" i="2"/>
  <c r="X28" i="2"/>
  <c r="X20" i="2"/>
  <c r="X12" i="2"/>
  <c r="X57" i="2"/>
  <c r="X25" i="2"/>
  <c r="X47" i="2"/>
  <c r="X15" i="2"/>
  <c r="X67" i="2"/>
  <c r="X59" i="2"/>
  <c r="X51" i="2"/>
  <c r="X43" i="2"/>
  <c r="X35" i="2"/>
  <c r="X27" i="2"/>
  <c r="X19" i="2"/>
  <c r="X11" i="2"/>
  <c r="X10" i="2"/>
  <c r="N8" i="2" l="1" a="1"/>
  <c r="N8" i="2" s="1"/>
  <c r="Q8" i="2" a="1"/>
  <c r="Q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35FCF8-332C-4DD5-BCB7-BBA5A8B88AE5}" name="Query - Counties" description="Connection to the 'Counties' query in the workbook." type="100" refreshedVersion="6" minRefreshableVersion="5">
    <extLst>
      <ext xmlns:x15="http://schemas.microsoft.com/office/spreadsheetml/2010/11/main" uri="{DE250136-89BD-433C-8126-D09CA5730AF9}">
        <x15:connection id="39e50187-d1a2-4957-85ec-d3f4cbca1922"/>
      </ext>
    </extLst>
  </connection>
  <connection id="2" xr16:uid="{9A16C530-F02D-4C81-A9D1-5628F944F73C}" name="Query - FluCases" description="Connection to the 'FluCases' query in the workbook." type="100" refreshedVersion="6" minRefreshableVersion="5">
    <extLst>
      <ext xmlns:x15="http://schemas.microsoft.com/office/spreadsheetml/2010/11/main" uri="{DE250136-89BD-433C-8126-D09CA5730AF9}">
        <x15:connection id="6fd4d764-853d-40c2-98a6-fc1c8b54de06"/>
      </ext>
    </extLst>
  </connection>
  <connection id="3" xr16:uid="{57897A24-6B22-44A6-B89A-5205A8C30DC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<sst xmlns="http://schemas.openxmlformats.org/spreadsheetml/2006/main" count="506" uniqueCount="103">
  <si>
    <t>Total Cases</t>
  </si>
  <si>
    <t>Grand Total</t>
  </si>
  <si>
    <t>Season</t>
  </si>
  <si>
    <t>2009/10</t>
  </si>
  <si>
    <t>2010/11</t>
  </si>
  <si>
    <t>2011/12</t>
  </si>
  <si>
    <t>2012/13</t>
  </si>
  <si>
    <t>2013/14</t>
  </si>
  <si>
    <t>2014/15</t>
  </si>
  <si>
    <t>2015/16</t>
  </si>
  <si>
    <t>2016/17</t>
  </si>
  <si>
    <t>2017/18</t>
  </si>
  <si>
    <t>2018/19</t>
  </si>
  <si>
    <t>2019/20</t>
  </si>
  <si>
    <t>Week Ending Date (Month)</t>
  </si>
  <si>
    <t>Oct</t>
  </si>
  <si>
    <t>Nov</t>
  </si>
  <si>
    <t>Dec</t>
  </si>
  <si>
    <t>Jan</t>
  </si>
  <si>
    <t>Feb</t>
  </si>
  <si>
    <t>Mar</t>
  </si>
  <si>
    <t>Apr</t>
  </si>
  <si>
    <t>May</t>
  </si>
  <si>
    <t>% Total Cases</t>
  </si>
  <si>
    <t>County</t>
  </si>
  <si>
    <t>Albany</t>
  </si>
  <si>
    <t>Allegany</t>
  </si>
  <si>
    <t>Bronx</t>
  </si>
  <si>
    <t>Broome</t>
  </si>
  <si>
    <t>Cattaraugus</t>
  </si>
  <si>
    <t>Cayuga</t>
  </si>
  <si>
    <t>Chautauqua</t>
  </si>
  <si>
    <t>Chemung</t>
  </si>
  <si>
    <t>Chenango</t>
  </si>
  <si>
    <t>Clinton</t>
  </si>
  <si>
    <t>Columbia</t>
  </si>
  <si>
    <t>Cortland</t>
  </si>
  <si>
    <t>Delaware</t>
  </si>
  <si>
    <t>Dutchess</t>
  </si>
  <si>
    <t>Erie</t>
  </si>
  <si>
    <t>Essex</t>
  </si>
  <si>
    <t>Franklin</t>
  </si>
  <si>
    <t>Fulton</t>
  </si>
  <si>
    <t>Genesee</t>
  </si>
  <si>
    <t>Greene</t>
  </si>
  <si>
    <t>Hamilton</t>
  </si>
  <si>
    <t>Herkimer</t>
  </si>
  <si>
    <t>Jefferson</t>
  </si>
  <si>
    <t>Kings</t>
  </si>
  <si>
    <t>Lewis</t>
  </si>
  <si>
    <t>Livingston</t>
  </si>
  <si>
    <t>Madison</t>
  </si>
  <si>
    <t>Monroe</t>
  </si>
  <si>
    <t>Montgomery</t>
  </si>
  <si>
    <t>Nassau</t>
  </si>
  <si>
    <t>New York</t>
  </si>
  <si>
    <t>Niagara</t>
  </si>
  <si>
    <t>Oneida</t>
  </si>
  <si>
    <t>Onondaga</t>
  </si>
  <si>
    <t>Ontario</t>
  </si>
  <si>
    <t>Orange</t>
  </si>
  <si>
    <t>Orleans</t>
  </si>
  <si>
    <t>Oswego</t>
  </si>
  <si>
    <t>Otsego</t>
  </si>
  <si>
    <t>Putnam</t>
  </si>
  <si>
    <t>Queens</t>
  </si>
  <si>
    <t>Rensselaer</t>
  </si>
  <si>
    <t>Richmond</t>
  </si>
  <si>
    <t>Rockland</t>
  </si>
  <si>
    <t>Saratoga</t>
  </si>
  <si>
    <t>Schenectady</t>
  </si>
  <si>
    <t>Schoharie</t>
  </si>
  <si>
    <t>Schuyler</t>
  </si>
  <si>
    <t>Seneca</t>
  </si>
  <si>
    <t>St. Lawrence</t>
  </si>
  <si>
    <t>Steuben</t>
  </si>
  <si>
    <t>Suffolk</t>
  </si>
  <si>
    <t>Sullivan</t>
  </si>
  <si>
    <t>Tioga</t>
  </si>
  <si>
    <t>Tompkins</t>
  </si>
  <si>
    <t>Ulster</t>
  </si>
  <si>
    <t>Warren</t>
  </si>
  <si>
    <t>Washington</t>
  </si>
  <si>
    <t>Wayne</t>
  </si>
  <si>
    <t>Westchester</t>
  </si>
  <si>
    <t>Wyoming</t>
  </si>
  <si>
    <t>Yates</t>
  </si>
  <si>
    <t>(blank)</t>
  </si>
  <si>
    <t>Sum of Count</t>
  </si>
  <si>
    <t>Sum of Population</t>
  </si>
  <si>
    <t>Cases per 100k</t>
  </si>
  <si>
    <t>Disease</t>
  </si>
  <si>
    <t>INFLUENZA_A</t>
  </si>
  <si>
    <t>INFLUENZA_B</t>
  </si>
  <si>
    <t>INFLUENZA_UNSPECIFIED</t>
  </si>
  <si>
    <t xml:space="preserve">County </t>
  </si>
  <si>
    <t>State</t>
  </si>
  <si>
    <t>Country</t>
  </si>
  <si>
    <t>USA</t>
  </si>
  <si>
    <t>Top 10 
Cases per 100K</t>
  </si>
  <si>
    <t>Top 10 
Total Cases</t>
  </si>
  <si>
    <t>Total Cases per 100k</t>
  </si>
  <si>
    <t>Helper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</si>
</sst>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
  </numFmts>
  <fonts count="3" x14ac:knownFonts="1">
    <font>
      <sz val="11"/>
      <color theme="1"/>
      <name val="Calibri"/>
      <family val="2"/>
      <scheme val="minor"/>
    </font>
    <font>
      <sz val="11"/>
      <color theme="0"/>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theme="1" tint="0.499984740745262"/>
        <bgColor indexed="64"/>
      </patternFill>
    </fill>
  </fills>
  <borders count="13">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medium">
        <color indexed="64"/>
      </left>
      <right/>
      <top style="thin">
        <color theme="4" tint="0.39997558519241921"/>
      </top>
      <bottom/>
      <diagonal/>
    </border>
    <border>
      <left/>
      <right style="medium">
        <color indexed="64"/>
      </right>
      <top style="thin">
        <color theme="4" tint="0.39997558519241921"/>
      </top>
      <bottom/>
      <diagonal/>
    </border>
  </borders>
  <cellStyleXfs count="1">
    <xf numFmtId="0" fontId="0" fillId="0" borderId="0"/>
  </cellStyleXfs>
  <cellXfs count="27">
    <xf numFmtId="0" fontId="0" fillId="0" borderId="0" xfId="0"/>
    <xf numFmtId="3" fontId="0" fillId="0" borderId="0" xfId="0" applyNumberFormat="1"/>
    <xf numFmtId="0" fontId="0" fillId="0" borderId="0" xfId="0" pivotButton="1"/>
    <xf numFmtId="164" fontId="0" fillId="0" borderId="0" xfId="0" applyNumberFormat="1"/>
    <xf numFmtId="0" fontId="0" fillId="0" borderId="0" xfId="0" applyNumberFormat="1"/>
    <xf numFmtId="0" fontId="1" fillId="2" borderId="0" xfId="0" applyFont="1" applyFill="1"/>
    <xf numFmtId="0" fontId="0" fillId="3" borderId="1" xfId="0" applyFill="1" applyBorder="1"/>
    <xf numFmtId="0" fontId="0" fillId="3" borderId="7" xfId="0" applyFill="1" applyBorder="1"/>
    <xf numFmtId="0" fontId="0" fillId="3" borderId="2" xfId="0" applyFill="1" applyBorder="1"/>
    <xf numFmtId="0" fontId="0" fillId="3" borderId="3" xfId="0" applyFill="1" applyBorder="1"/>
    <xf numFmtId="0" fontId="0" fillId="3" borderId="0" xfId="0" applyFill="1" applyBorder="1"/>
    <xf numFmtId="0" fontId="0" fillId="3" borderId="4" xfId="0" applyFill="1" applyBorder="1"/>
    <xf numFmtId="0" fontId="0" fillId="3" borderId="5" xfId="0" applyFill="1" applyBorder="1"/>
    <xf numFmtId="0" fontId="0" fillId="3" borderId="8" xfId="0" applyFill="1" applyBorder="1"/>
    <xf numFmtId="0" fontId="0" fillId="3" borderId="6" xfId="0" applyFill="1" applyBorder="1"/>
    <xf numFmtId="0" fontId="0" fillId="4" borderId="0" xfId="0" applyFill="1"/>
    <xf numFmtId="3" fontId="0" fillId="4" borderId="0" xfId="0" applyNumberFormat="1" applyFill="1"/>
    <xf numFmtId="0" fontId="2" fillId="2" borderId="1" xfId="0" applyFont="1" applyFill="1" applyBorder="1"/>
    <xf numFmtId="0" fontId="2" fillId="2" borderId="2" xfId="0" applyFont="1" applyFill="1" applyBorder="1" applyAlignment="1">
      <alignment wrapText="1"/>
    </xf>
    <xf numFmtId="0" fontId="0" fillId="3" borderId="11" xfId="0" applyFont="1" applyFill="1" applyBorder="1"/>
    <xf numFmtId="0" fontId="0" fillId="3" borderId="9" xfId="0" applyFont="1" applyFill="1" applyBorder="1"/>
    <xf numFmtId="3" fontId="0" fillId="3" borderId="12" xfId="0" applyNumberFormat="1" applyFont="1" applyFill="1" applyBorder="1"/>
    <xf numFmtId="3" fontId="0" fillId="3" borderId="10" xfId="0" applyNumberFormat="1" applyFont="1" applyFill="1" applyBorder="1"/>
    <xf numFmtId="0" fontId="0" fillId="5" borderId="0" xfId="0" applyFill="1"/>
    <xf numFmtId="0" fontId="0" fillId="3" borderId="0" xfId="0" applyFill="1"/>
    <xf numFmtId="0" fontId="0" fillId="3" borderId="1" xfId="0" applyFont="1" applyFill="1" applyBorder="1"/>
    <xf numFmtId="3" fontId="0" fillId="3" borderId="2" xfId="0" applyNumberFormat="1" applyFont="1" applyFill="1" applyBorder="1"/>
  </cellXfs>
  <cellStyles count="1">
    <cellStyle name="Normal" xfId="0" builtinId="0"/>
  </cellStyles>
  <dxfs count="4">
    <dxf>
      <numFmt numFmtId="3" formatCode="#,##0"/>
    </dxf>
    <dxf>
      <font>
        <b/>
        <color theme="1"/>
      </font>
      <border>
        <bottom style="thin">
          <color theme="4"/>
        </bottom>
        <vertical/>
        <horizontal/>
      </border>
    </dxf>
    <dxf>
      <font>
        <sz val="16"/>
        <color theme="1"/>
      </font>
      <border>
        <left style="thin">
          <color theme="4"/>
        </left>
        <right style="thin">
          <color theme="4"/>
        </right>
        <top style="thin">
          <color theme="4"/>
        </top>
        <bottom style="thin">
          <color theme="4"/>
        </bottom>
        <vertical/>
        <horizontal/>
      </border>
    </dxf>
    <dxf>
      <font>
        <sz val="16"/>
      </font>
    </dxf>
  </dxfs>
  <tableStyles count="2" defaultTableStyle="TableStyleMedium2" defaultPivotStyle="PivotStyleLight16">
    <tableStyle name="Flu Slicer" pivot="0" table="0" count="1" xr9:uid="{7B838E0D-95F0-4BBB-A17E-9699DF3A18D1}">
      <tableStyleElement type="wholeTable" dxfId="3"/>
    </tableStyle>
    <tableStyle name="FluSlicer" pivot="0" table="0" count="10" xr9:uid="{E972CD2D-0F8F-42B7-BB3E-B82E7CA10737}">
      <tableStyleElement type="wholeTable" dxfId="2"/>
      <tableStyleElement type="headerRow" dxfId="1"/>
    </tableStyle>
  </tableStyles>
  <colors>
    <mruColors>
      <color rgb="FFFF3300"/>
      <color rgb="FFFF9F9F"/>
      <color rgb="FFFF9C8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lu Slicer"/>
        <x14:slicerStyle name="Flu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47" Type="http://schemas.openxmlformats.org/officeDocument/2006/relationships/customXml" Target="../customXml/item2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48" Type="http://schemas.openxmlformats.org/officeDocument/2006/relationships/customXml" Target="../customXml/item28.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[Flu Dashboard.xlsx]CasesByMonth!PivotMonthlyCases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Monthly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33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33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ysClr val="windowText" lastClr="000000"/>
            </a:solidFill>
            <a:round/>
          </a:ln>
          <a:effectLst/>
        </c:spPr>
        <c:marker>
          <c:symbol val="circle"/>
          <c:size val="5"/>
          <c:spPr>
            <a:solidFill>
              <a:sysClr val="windowText" lastClr="0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CasesByMonth!$B$19</c:f>
              <c:strCache>
                <c:ptCount val="1"/>
                <c:pt idx="0">
                  <c:v>Total Cases</c:v>
                </c:pt>
              </c:strCache>
            </c:strRef>
          </c:tx>
          <c:spPr>
            <a:solidFill>
              <a:schemeClr val="accent1"/>
            </a:solidFill>
            <a:ln>
              <a:noFill/>
            </a:ln>
            <a:effectLst/>
          </c:spPr>
          <c:invertIfNegative val="0"/>
          <c:cat>
            <c:strRef>
              <c:f>CasesByMonth!$A$20:$A$28</c:f>
              <c:strCache>
                <c:ptCount val="8"/>
                <c:pt idx="0">
                  <c:v>Jan</c:v>
                </c:pt>
                <c:pt idx="1">
                  <c:v>Feb</c:v>
                </c:pt>
                <c:pt idx="2">
                  <c:v>Mar</c:v>
                </c:pt>
                <c:pt idx="3">
                  <c:v>Apr</c:v>
                </c:pt>
                <c:pt idx="4">
                  <c:v>May</c:v>
                </c:pt>
                <c:pt idx="5">
                  <c:v>Oct</c:v>
                </c:pt>
                <c:pt idx="6">
                  <c:v>Nov</c:v>
                </c:pt>
                <c:pt idx="7">
                  <c:v>Dec</c:v>
                </c:pt>
              </c:strCache>
            </c:strRef>
          </c:cat>
          <c:val>
            <c:numRef>
              <c:f>CasesByMonth!$B$20:$B$28</c:f>
              <c:numCache>
                <c:formatCode>#,##0</c:formatCode>
                <c:ptCount val="8"/>
                <c:pt idx="0">
                  <c:v>168615</c:v>
                </c:pt>
                <c:pt idx="1">
                  <c:v>228682</c:v>
                </c:pt>
                <c:pt idx="2">
                  <c:v>122962</c:v>
                </c:pt>
                <c:pt idx="3">
                  <c:v>55060</c:v>
                </c:pt>
                <c:pt idx="4">
                  <c:v>9931</c:v>
                </c:pt>
                <c:pt idx="5">
                  <c:v>8096</c:v>
                </c:pt>
                <c:pt idx="6">
                  <c:v>19916</c:v>
                </c:pt>
                <c:pt idx="7">
                  <c:v>66187</c:v>
                </c:pt>
              </c:numCache>
            </c:numRef>
          </c:val>
          <c:extLst>
            <c:ext xmlns:c16="http://schemas.microsoft.com/office/drawing/2014/chart" uri="{C3380CC4-5D6E-409C-BE32-E72D297353CC}">
              <c16:uniqueId val="{00000000-1B17-45F4-9B0C-2A83551208D4}"/>
            </c:ext>
          </c:extLst>
        </c:ser>
        <c:dLbls>
          <c:showLegendKey val="0"/>
          <c:showVal val="0"/>
          <c:showCatName val="0"/>
          <c:showSerName val="0"/>
          <c:showPercent val="0"/>
          <c:showBubbleSize val="0"/>
        </c:dLbls>
        <c:gapWidth val="219"/>
        <c:overlap val="-27"/>
        <c:axId val="1718955087"/>
        <c:axId val="1724486591"/>
      </c:barChart>
      <c:lineChart>
        <c:grouping val="stacked"/>
        <c:varyColors val="0"/>
        <c:ser>
          <c:idx val="1"/>
          <c:order val="1"/>
          <c:tx>
            <c:strRef>
              <c:f>CasesByMonth!$C$19</c:f>
              <c:strCache>
                <c:ptCount val="1"/>
                <c:pt idx="0">
                  <c:v>% Total Cases</c:v>
                </c:pt>
              </c:strCache>
            </c:strRef>
          </c:tx>
          <c:spPr>
            <a:ln w="28575" cap="rnd">
              <a:solidFill>
                <a:sysClr val="windowText" lastClr="000000"/>
              </a:solidFill>
              <a:round/>
            </a:ln>
            <a:effectLst/>
          </c:spPr>
          <c:marker>
            <c:symbol val="circle"/>
            <c:size val="5"/>
            <c:spPr>
              <a:solidFill>
                <a:sysClr val="windowText" lastClr="000000"/>
              </a:solidFill>
              <a:ln w="9525">
                <a:noFill/>
              </a:ln>
              <a:effectLst/>
            </c:spPr>
          </c:marker>
          <c:cat>
            <c:strRef>
              <c:f>CasesByMonth!$A$20:$A$28</c:f>
              <c:strCache>
                <c:ptCount val="8"/>
                <c:pt idx="0">
                  <c:v>Jan</c:v>
                </c:pt>
                <c:pt idx="1">
                  <c:v>Feb</c:v>
                </c:pt>
                <c:pt idx="2">
                  <c:v>Mar</c:v>
                </c:pt>
                <c:pt idx="3">
                  <c:v>Apr</c:v>
                </c:pt>
                <c:pt idx="4">
                  <c:v>May</c:v>
                </c:pt>
                <c:pt idx="5">
                  <c:v>Oct</c:v>
                </c:pt>
                <c:pt idx="6">
                  <c:v>Nov</c:v>
                </c:pt>
                <c:pt idx="7">
                  <c:v>Dec</c:v>
                </c:pt>
              </c:strCache>
            </c:strRef>
          </c:cat>
          <c:val>
            <c:numRef>
              <c:f>CasesByMonth!$C$20:$C$28</c:f>
              <c:numCache>
                <c:formatCode>0.00%;\-0.00%;0.00%</c:formatCode>
                <c:ptCount val="8"/>
                <c:pt idx="0">
                  <c:v>0.24816432138394492</c:v>
                </c:pt>
                <c:pt idx="1">
                  <c:v>0.33656977933590304</c:v>
                </c:pt>
                <c:pt idx="2">
                  <c:v>0.18097311203637065</c:v>
                </c:pt>
                <c:pt idx="3">
                  <c:v>8.1036251433146564E-2</c:v>
                </c:pt>
                <c:pt idx="4">
                  <c:v>1.4616255230341055E-2</c:v>
                </c:pt>
                <c:pt idx="5">
                  <c:v>1.1915537442839713E-2</c:v>
                </c:pt>
                <c:pt idx="6">
                  <c:v>2.9311986624455992E-2</c:v>
                </c:pt>
                <c:pt idx="7">
                  <c:v>9.7412756512998036E-2</c:v>
                </c:pt>
              </c:numCache>
            </c:numRef>
          </c:val>
          <c:smooth val="0"/>
          <c:extLst>
            <c:ext xmlns:c16="http://schemas.microsoft.com/office/drawing/2014/chart" uri="{C3380CC4-5D6E-409C-BE32-E72D297353CC}">
              <c16:uniqueId val="{00000001-1B17-45F4-9B0C-2A83551208D4}"/>
            </c:ext>
          </c:extLst>
        </c:ser>
        <c:dLbls>
          <c:showLegendKey val="0"/>
          <c:showVal val="0"/>
          <c:showCatName val="0"/>
          <c:showSerName val="0"/>
          <c:showPercent val="0"/>
          <c:showBubbleSize val="0"/>
        </c:dLbls>
        <c:marker val="1"/>
        <c:smooth val="0"/>
        <c:axId val="1425385903"/>
        <c:axId val="1724491583"/>
      </c:lineChart>
      <c:catAx>
        <c:axId val="171895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24486591"/>
        <c:crosses val="autoZero"/>
        <c:auto val="1"/>
        <c:lblAlgn val="ctr"/>
        <c:lblOffset val="100"/>
        <c:noMultiLvlLbl val="0"/>
      </c:catAx>
      <c:valAx>
        <c:axId val="17244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n-US"/>
          </a:p>
        </c:txPr>
        <c:crossAx val="1718955087"/>
        <c:crosses val="autoZero"/>
        <c:crossBetween val="between"/>
        <c:dispUnits>
          <c:builtInUnit val="thousands"/>
          <c:dispUnitsLbl>
            <c:layout>
              <c:manualLayout>
                <c:xMode val="edge"/>
                <c:yMode val="edge"/>
                <c:x val="3.0555555555555555E-2"/>
                <c:y val="0.20875000000000005"/>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Cases</a:t>
                  </a:r>
                  <a:r>
                    <a:rPr lang="en-US" sz="1400" baseline="0"/>
                    <a:t> (In </a:t>
                  </a:r>
                  <a:r>
                    <a:rPr lang="en-US" sz="1400"/>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7244915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Percent of Total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5903"/>
        <c:crosses val="max"/>
        <c:crossBetween val="between"/>
      </c:valAx>
      <c:catAx>
        <c:axId val="1425385903"/>
        <c:scaling>
          <c:orientation val="minMax"/>
        </c:scaling>
        <c:delete val="1"/>
        <c:axPos val="b"/>
        <c:numFmt formatCode="General" sourceLinked="1"/>
        <c:majorTickMark val="out"/>
        <c:minorTickMark val="none"/>
        <c:tickLblPos val="nextTo"/>
        <c:crossAx val="1724491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[Flu Dashboard.xlsx]CasesByType!PivotMonthType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Cases By Month and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CasesByType!$B$1:$B$2</c:f>
              <c:strCache>
                <c:ptCount val="1"/>
                <c:pt idx="0">
                  <c:v>INFLUENZA_A</c:v>
                </c:pt>
              </c:strCache>
            </c:strRef>
          </c:tx>
          <c:spPr>
            <a:solidFill>
              <a:schemeClr val="accent1"/>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CasesByType!$B$3:$B$11</c:f>
              <c:numCache>
                <c:formatCode>#,##0</c:formatCode>
                <c:ptCount val="8"/>
                <c:pt idx="0">
                  <c:v>131167</c:v>
                </c:pt>
                <c:pt idx="1">
                  <c:v>158897</c:v>
                </c:pt>
                <c:pt idx="2">
                  <c:v>86606</c:v>
                </c:pt>
                <c:pt idx="3">
                  <c:v>26353</c:v>
                </c:pt>
                <c:pt idx="4">
                  <c:v>3834</c:v>
                </c:pt>
                <c:pt idx="5">
                  <c:v>7470</c:v>
                </c:pt>
                <c:pt idx="6">
                  <c:v>18121</c:v>
                </c:pt>
                <c:pt idx="7">
                  <c:v>53001</c:v>
                </c:pt>
              </c:numCache>
            </c:numRef>
          </c:val>
          <c:extLst>
            <c:ext xmlns:c16="http://schemas.microsoft.com/office/drawing/2014/chart" uri="{C3380CC4-5D6E-409C-BE32-E72D297353CC}">
              <c16:uniqueId val="{00000000-A02E-404F-8055-2B9488BC8231}"/>
            </c:ext>
          </c:extLst>
        </c:ser>
        <c:ser>
          <c:idx val="1"/>
          <c:order val="1"/>
          <c:tx>
            <c:strRef>
              <c:f>CasesByType!$C$1:$C$2</c:f>
              <c:strCache>
                <c:ptCount val="1"/>
                <c:pt idx="0">
                  <c:v>INFLUENZA_B</c:v>
                </c:pt>
              </c:strCache>
            </c:strRef>
          </c:tx>
          <c:spPr>
            <a:solidFill>
              <a:schemeClr val="accent2"/>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CasesByType!$C$3:$C$11</c:f>
              <c:numCache>
                <c:formatCode>#,##0</c:formatCode>
                <c:ptCount val="8"/>
                <c:pt idx="0">
                  <c:v>36436</c:v>
                </c:pt>
                <c:pt idx="1">
                  <c:v>67370</c:v>
                </c:pt>
                <c:pt idx="2">
                  <c:v>35117</c:v>
                </c:pt>
                <c:pt idx="3">
                  <c:v>28257</c:v>
                </c:pt>
                <c:pt idx="4">
                  <c:v>5966</c:v>
                </c:pt>
                <c:pt idx="5">
                  <c:v>508</c:v>
                </c:pt>
                <c:pt idx="6">
                  <c:v>1641</c:v>
                </c:pt>
                <c:pt idx="7">
                  <c:v>12881</c:v>
                </c:pt>
              </c:numCache>
            </c:numRef>
          </c:val>
          <c:extLst>
            <c:ext xmlns:c16="http://schemas.microsoft.com/office/drawing/2014/chart" uri="{C3380CC4-5D6E-409C-BE32-E72D297353CC}">
              <c16:uniqueId val="{00000001-A02E-404F-8055-2B9488BC8231}"/>
            </c:ext>
          </c:extLst>
        </c:ser>
        <c:ser>
          <c:idx val="2"/>
          <c:order val="2"/>
          <c:tx>
            <c:strRef>
              <c:f>CasesByType!$D$1:$D$2</c:f>
              <c:strCache>
                <c:ptCount val="1"/>
                <c:pt idx="0">
                  <c:v>INFLUENZA_UNSPECIFIED</c:v>
                </c:pt>
              </c:strCache>
            </c:strRef>
          </c:tx>
          <c:spPr>
            <a:solidFill>
              <a:schemeClr val="accent3"/>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CasesByType!$D$3:$D$11</c:f>
              <c:numCache>
                <c:formatCode>#,##0</c:formatCode>
                <c:ptCount val="8"/>
                <c:pt idx="0">
                  <c:v>1012</c:v>
                </c:pt>
                <c:pt idx="1">
                  <c:v>2415</c:v>
                </c:pt>
                <c:pt idx="2">
                  <c:v>1239</c:v>
                </c:pt>
                <c:pt idx="3">
                  <c:v>450</c:v>
                </c:pt>
                <c:pt idx="4">
                  <c:v>131</c:v>
                </c:pt>
                <c:pt idx="5">
                  <c:v>118</c:v>
                </c:pt>
                <c:pt idx="6">
                  <c:v>154</c:v>
                </c:pt>
                <c:pt idx="7">
                  <c:v>305</c:v>
                </c:pt>
              </c:numCache>
            </c:numRef>
          </c:val>
          <c:extLst>
            <c:ext xmlns:c16="http://schemas.microsoft.com/office/drawing/2014/chart" uri="{C3380CC4-5D6E-409C-BE32-E72D297353CC}">
              <c16:uniqueId val="{00000002-A02E-404F-8055-2B9488BC8231}"/>
            </c:ext>
          </c:extLst>
        </c:ser>
        <c:dLbls>
          <c:showLegendKey val="0"/>
          <c:showVal val="0"/>
          <c:showCatName val="0"/>
          <c:showSerName val="0"/>
          <c:showPercent val="0"/>
          <c:showBubbleSize val="0"/>
        </c:dLbls>
        <c:gapWidth val="75"/>
        <c:axId val="1070293151"/>
        <c:axId val="919353391"/>
      </c:barChart>
      <c:catAx>
        <c:axId val="10702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19353391"/>
        <c:crosses val="autoZero"/>
        <c:auto val="1"/>
        <c:lblAlgn val="ctr"/>
        <c:lblOffset val="100"/>
        <c:noMultiLvlLbl val="0"/>
      </c:catAx>
      <c:valAx>
        <c:axId val="919353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070293151"/>
        <c:crosses val="autoZero"/>
        <c:crossBetween val="between"/>
        <c:dispUnits>
          <c:builtInUnit val="thousands"/>
          <c:dispUnitsLbl>
            <c:layout>
              <c:manualLayout>
                <c:xMode val="edge"/>
                <c:yMode val="edge"/>
                <c:x val="1.6666666666666666E-2"/>
                <c:y val="0.2365277777777777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Cases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[Flu Dashboard.xlsx]CasesByMonth!PivotMonthCasesYearly</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Month</a:t>
            </a:r>
            <a:r>
              <a:rPr lang="en-US" baseline="0"/>
              <a:t> and Season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CasesByMonth!$B$1:$B$2</c:f>
              <c:strCache>
                <c:ptCount val="1"/>
                <c:pt idx="0">
                  <c:v>2009/10</c:v>
                </c:pt>
              </c:strCache>
            </c:strRef>
          </c:tx>
          <c:spPr>
            <a:ln w="28575" cap="rnd">
              <a:solidFill>
                <a:schemeClr val="accent1"/>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CasesByMonth!$B$3:$B$11</c:f>
              <c:numCache>
                <c:formatCode>#,##0</c:formatCode>
                <c:ptCount val="8"/>
                <c:pt idx="0">
                  <c:v>1567</c:v>
                </c:pt>
                <c:pt idx="1">
                  <c:v>656</c:v>
                </c:pt>
                <c:pt idx="2">
                  <c:v>187</c:v>
                </c:pt>
                <c:pt idx="3">
                  <c:v>101</c:v>
                </c:pt>
                <c:pt idx="4">
                  <c:v>352</c:v>
                </c:pt>
                <c:pt idx="5">
                  <c:v>6347</c:v>
                </c:pt>
                <c:pt idx="6">
                  <c:v>13127</c:v>
                </c:pt>
                <c:pt idx="7">
                  <c:v>2970</c:v>
                </c:pt>
              </c:numCache>
            </c:numRef>
          </c:val>
          <c:smooth val="0"/>
          <c:extLst>
            <c:ext xmlns:c16="http://schemas.microsoft.com/office/drawing/2014/chart" uri="{C3380CC4-5D6E-409C-BE32-E72D297353CC}">
              <c16:uniqueId val="{00000000-E3B1-467D-927C-1C96F78D106C}"/>
            </c:ext>
          </c:extLst>
        </c:ser>
        <c:ser>
          <c:idx val="1"/>
          <c:order val="1"/>
          <c:tx>
            <c:strRef>
              <c:f>CasesByMonth!$C$1:$C$2</c:f>
              <c:strCache>
                <c:ptCount val="1"/>
                <c:pt idx="0">
                  <c:v>2010/11</c:v>
                </c:pt>
              </c:strCache>
            </c:strRef>
          </c:tx>
          <c:spPr>
            <a:ln w="28575" cap="rnd">
              <a:solidFill>
                <a:schemeClr val="accent2"/>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CasesByMonth!$C$3:$C$11</c:f>
              <c:numCache>
                <c:formatCode>#,##0</c:formatCode>
                <c:ptCount val="8"/>
                <c:pt idx="0">
                  <c:v>5995</c:v>
                </c:pt>
                <c:pt idx="1">
                  <c:v>6200</c:v>
                </c:pt>
                <c:pt idx="2">
                  <c:v>4221</c:v>
                </c:pt>
                <c:pt idx="3">
                  <c:v>1602</c:v>
                </c:pt>
                <c:pt idx="4">
                  <c:v>121</c:v>
                </c:pt>
                <c:pt idx="5">
                  <c:v>92</c:v>
                </c:pt>
                <c:pt idx="6">
                  <c:v>336</c:v>
                </c:pt>
                <c:pt idx="7">
                  <c:v>1761</c:v>
                </c:pt>
              </c:numCache>
            </c:numRef>
          </c:val>
          <c:smooth val="0"/>
          <c:extLst>
            <c:ext xmlns:c16="http://schemas.microsoft.com/office/drawing/2014/chart" uri="{C3380CC4-5D6E-409C-BE32-E72D297353CC}">
              <c16:uniqueId val="{00000001-0D0F-4CF1-A5B5-55CE6FD3252B}"/>
            </c:ext>
          </c:extLst>
        </c:ser>
        <c:ser>
          <c:idx val="2"/>
          <c:order val="2"/>
          <c:tx>
            <c:strRef>
              <c:f>CasesByMonth!$D$1:$D$2</c:f>
              <c:strCache>
                <c:ptCount val="1"/>
                <c:pt idx="0">
                  <c:v>2011/12</c:v>
                </c:pt>
              </c:strCache>
            </c:strRef>
          </c:tx>
          <c:spPr>
            <a:ln w="28575" cap="rnd">
              <a:solidFill>
                <a:schemeClr val="accent3"/>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CasesByMonth!$D$3:$D$11</c:f>
              <c:numCache>
                <c:formatCode>#,##0</c:formatCode>
                <c:ptCount val="8"/>
                <c:pt idx="0">
                  <c:v>125</c:v>
                </c:pt>
                <c:pt idx="1">
                  <c:v>413</c:v>
                </c:pt>
                <c:pt idx="2">
                  <c:v>1494</c:v>
                </c:pt>
                <c:pt idx="3">
                  <c:v>1103</c:v>
                </c:pt>
                <c:pt idx="4">
                  <c:v>710</c:v>
                </c:pt>
                <c:pt idx="5">
                  <c:v>44</c:v>
                </c:pt>
                <c:pt idx="6">
                  <c:v>55</c:v>
                </c:pt>
                <c:pt idx="7">
                  <c:v>93</c:v>
                </c:pt>
              </c:numCache>
            </c:numRef>
          </c:val>
          <c:smooth val="0"/>
          <c:extLst>
            <c:ext xmlns:c16="http://schemas.microsoft.com/office/drawing/2014/chart" uri="{C3380CC4-5D6E-409C-BE32-E72D297353CC}">
              <c16:uniqueId val="{00000002-0D0F-4CF1-A5B5-55CE6FD3252B}"/>
            </c:ext>
          </c:extLst>
        </c:ser>
        <c:ser>
          <c:idx val="3"/>
          <c:order val="3"/>
          <c:tx>
            <c:strRef>
              <c:f>CasesByMonth!$E$1:$E$2</c:f>
              <c:strCache>
                <c:ptCount val="1"/>
                <c:pt idx="0">
                  <c:v>2012/13</c:v>
                </c:pt>
              </c:strCache>
            </c:strRef>
          </c:tx>
          <c:spPr>
            <a:ln w="28575" cap="rnd">
              <a:solidFill>
                <a:schemeClr val="accent4"/>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CasesByMonth!$E$3:$E$11</c:f>
              <c:numCache>
                <c:formatCode>#,##0</c:formatCode>
                <c:ptCount val="8"/>
                <c:pt idx="0">
                  <c:v>16651</c:v>
                </c:pt>
                <c:pt idx="1">
                  <c:v>6496</c:v>
                </c:pt>
                <c:pt idx="2">
                  <c:v>5020</c:v>
                </c:pt>
                <c:pt idx="3">
                  <c:v>1758</c:v>
                </c:pt>
                <c:pt idx="4">
                  <c:v>347</c:v>
                </c:pt>
                <c:pt idx="5">
                  <c:v>120</c:v>
                </c:pt>
                <c:pt idx="6">
                  <c:v>979</c:v>
                </c:pt>
                <c:pt idx="7">
                  <c:v>13978</c:v>
                </c:pt>
              </c:numCache>
            </c:numRef>
          </c:val>
          <c:smooth val="0"/>
          <c:extLst>
            <c:ext xmlns:c16="http://schemas.microsoft.com/office/drawing/2014/chart" uri="{C3380CC4-5D6E-409C-BE32-E72D297353CC}">
              <c16:uniqueId val="{00000003-0D0F-4CF1-A5B5-55CE6FD3252B}"/>
            </c:ext>
          </c:extLst>
        </c:ser>
        <c:ser>
          <c:idx val="4"/>
          <c:order val="4"/>
          <c:tx>
            <c:strRef>
              <c:f>CasesByMonth!$F$1:$F$2</c:f>
              <c:strCache>
                <c:ptCount val="1"/>
                <c:pt idx="0">
                  <c:v>2013/14</c:v>
                </c:pt>
              </c:strCache>
            </c:strRef>
          </c:tx>
          <c:spPr>
            <a:ln w="28575" cap="rnd">
              <a:solidFill>
                <a:schemeClr val="accent5"/>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CasesByMonth!$F$3:$F$11</c:f>
              <c:numCache>
                <c:formatCode>#,##0</c:formatCode>
                <c:ptCount val="8"/>
                <c:pt idx="0">
                  <c:v>9154</c:v>
                </c:pt>
                <c:pt idx="1">
                  <c:v>7621</c:v>
                </c:pt>
                <c:pt idx="2">
                  <c:v>7024</c:v>
                </c:pt>
                <c:pt idx="3">
                  <c:v>8298</c:v>
                </c:pt>
                <c:pt idx="4">
                  <c:v>1964</c:v>
                </c:pt>
                <c:pt idx="5">
                  <c:v>88</c:v>
                </c:pt>
                <c:pt idx="6">
                  <c:v>268</c:v>
                </c:pt>
                <c:pt idx="7">
                  <c:v>2238</c:v>
                </c:pt>
              </c:numCache>
            </c:numRef>
          </c:val>
          <c:smooth val="0"/>
          <c:extLst>
            <c:ext xmlns:c16="http://schemas.microsoft.com/office/drawing/2014/chart" uri="{C3380CC4-5D6E-409C-BE32-E72D297353CC}">
              <c16:uniqueId val="{00000004-0D0F-4CF1-A5B5-55CE6FD3252B}"/>
            </c:ext>
          </c:extLst>
        </c:ser>
        <c:ser>
          <c:idx val="5"/>
          <c:order val="5"/>
          <c:tx>
            <c:strRef>
              <c:f>CasesByMonth!$G$1:$G$2</c:f>
              <c:strCache>
                <c:ptCount val="1"/>
                <c:pt idx="0">
                  <c:v>2014/15</c:v>
                </c:pt>
              </c:strCache>
            </c:strRef>
          </c:tx>
          <c:spPr>
            <a:ln w="28575" cap="rnd">
              <a:solidFill>
                <a:schemeClr val="accent6"/>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CasesByMonth!$G$3:$G$11</c:f>
              <c:numCache>
                <c:formatCode>#,##0</c:formatCode>
                <c:ptCount val="8"/>
                <c:pt idx="0">
                  <c:v>18720</c:v>
                </c:pt>
                <c:pt idx="1">
                  <c:v>8779</c:v>
                </c:pt>
                <c:pt idx="2">
                  <c:v>4291</c:v>
                </c:pt>
                <c:pt idx="3">
                  <c:v>2529</c:v>
                </c:pt>
                <c:pt idx="4">
                  <c:v>620</c:v>
                </c:pt>
                <c:pt idx="5">
                  <c:v>118</c:v>
                </c:pt>
                <c:pt idx="6">
                  <c:v>468</c:v>
                </c:pt>
                <c:pt idx="7">
                  <c:v>5661</c:v>
                </c:pt>
              </c:numCache>
            </c:numRef>
          </c:val>
          <c:smooth val="0"/>
          <c:extLst>
            <c:ext xmlns:c16="http://schemas.microsoft.com/office/drawing/2014/chart" uri="{C3380CC4-5D6E-409C-BE32-E72D297353CC}">
              <c16:uniqueId val="{00000005-0D0F-4CF1-A5B5-55CE6FD3252B}"/>
            </c:ext>
          </c:extLst>
        </c:ser>
        <c:ser>
          <c:idx val="6"/>
          <c:order val="6"/>
          <c:tx>
            <c:strRef>
              <c:f>CasesByMonth!$H$1:$H$2</c:f>
              <c:strCache>
                <c:ptCount val="1"/>
                <c:pt idx="0">
                  <c:v>2015/16</c:v>
                </c:pt>
              </c:strCache>
            </c:strRef>
          </c:tx>
          <c:spPr>
            <a:ln w="28575" cap="rnd">
              <a:solidFill>
                <a:schemeClr val="accent1">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CasesByMonth!$H$3:$H$11</c:f>
              <c:numCache>
                <c:formatCode>#,##0</c:formatCode>
                <c:ptCount val="8"/>
                <c:pt idx="0">
                  <c:v>1507</c:v>
                </c:pt>
                <c:pt idx="1">
                  <c:v>9171</c:v>
                </c:pt>
                <c:pt idx="2">
                  <c:v>22156</c:v>
                </c:pt>
                <c:pt idx="3">
                  <c:v>12113</c:v>
                </c:pt>
                <c:pt idx="4">
                  <c:v>2448</c:v>
                </c:pt>
                <c:pt idx="5">
                  <c:v>134</c:v>
                </c:pt>
                <c:pt idx="6">
                  <c:v>192</c:v>
                </c:pt>
                <c:pt idx="7">
                  <c:v>291</c:v>
                </c:pt>
              </c:numCache>
            </c:numRef>
          </c:val>
          <c:smooth val="0"/>
          <c:extLst>
            <c:ext xmlns:c16="http://schemas.microsoft.com/office/drawing/2014/chart" uri="{C3380CC4-5D6E-409C-BE32-E72D297353CC}">
              <c16:uniqueId val="{00000006-0D0F-4CF1-A5B5-55CE6FD3252B}"/>
            </c:ext>
          </c:extLst>
        </c:ser>
        <c:ser>
          <c:idx val="7"/>
          <c:order val="7"/>
          <c:tx>
            <c:strRef>
              <c:f>CasesByMonth!$I$1:$I$2</c:f>
              <c:strCache>
                <c:ptCount val="1"/>
                <c:pt idx="0">
                  <c:v>2016/17</c:v>
                </c:pt>
              </c:strCache>
            </c:strRef>
          </c:tx>
          <c:spPr>
            <a:ln w="28575" cap="rnd">
              <a:solidFill>
                <a:schemeClr val="accent2">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CasesByMonth!$I$3:$I$11</c:f>
              <c:numCache>
                <c:formatCode>#,##0</c:formatCode>
                <c:ptCount val="8"/>
                <c:pt idx="0">
                  <c:v>16017</c:v>
                </c:pt>
                <c:pt idx="1">
                  <c:v>22219</c:v>
                </c:pt>
                <c:pt idx="2">
                  <c:v>9762</c:v>
                </c:pt>
                <c:pt idx="3">
                  <c:v>9799</c:v>
                </c:pt>
                <c:pt idx="4">
                  <c:v>864</c:v>
                </c:pt>
                <c:pt idx="5">
                  <c:v>185</c:v>
                </c:pt>
                <c:pt idx="6">
                  <c:v>454</c:v>
                </c:pt>
                <c:pt idx="7">
                  <c:v>5465</c:v>
                </c:pt>
              </c:numCache>
            </c:numRef>
          </c:val>
          <c:smooth val="0"/>
          <c:extLst>
            <c:ext xmlns:c16="http://schemas.microsoft.com/office/drawing/2014/chart" uri="{C3380CC4-5D6E-409C-BE32-E72D297353CC}">
              <c16:uniqueId val="{00000007-0D0F-4CF1-A5B5-55CE6FD3252B}"/>
            </c:ext>
          </c:extLst>
        </c:ser>
        <c:ser>
          <c:idx val="8"/>
          <c:order val="8"/>
          <c:tx>
            <c:strRef>
              <c:f>CasesByMonth!$J$1:$J$2</c:f>
              <c:strCache>
                <c:ptCount val="1"/>
                <c:pt idx="0">
                  <c:v>2017/18</c:v>
                </c:pt>
              </c:strCache>
            </c:strRef>
          </c:tx>
          <c:spPr>
            <a:ln w="28575" cap="rnd">
              <a:solidFill>
                <a:schemeClr val="accent3">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CasesByMonth!$J$3:$J$11</c:f>
              <c:numCache>
                <c:formatCode>#,##0</c:formatCode>
                <c:ptCount val="8"/>
                <c:pt idx="0">
                  <c:v>29468</c:v>
                </c:pt>
                <c:pt idx="1">
                  <c:v>64492</c:v>
                </c:pt>
                <c:pt idx="2">
                  <c:v>18972</c:v>
                </c:pt>
                <c:pt idx="3">
                  <c:v>6523</c:v>
                </c:pt>
                <c:pt idx="4">
                  <c:v>1458</c:v>
                </c:pt>
                <c:pt idx="5">
                  <c:v>267</c:v>
                </c:pt>
                <c:pt idx="6">
                  <c:v>583</c:v>
                </c:pt>
                <c:pt idx="7">
                  <c:v>6484</c:v>
                </c:pt>
              </c:numCache>
            </c:numRef>
          </c:val>
          <c:smooth val="0"/>
          <c:extLst>
            <c:ext xmlns:c16="http://schemas.microsoft.com/office/drawing/2014/chart" uri="{C3380CC4-5D6E-409C-BE32-E72D297353CC}">
              <c16:uniqueId val="{00000008-0D0F-4CF1-A5B5-55CE6FD3252B}"/>
            </c:ext>
          </c:extLst>
        </c:ser>
        <c:ser>
          <c:idx val="9"/>
          <c:order val="9"/>
          <c:tx>
            <c:strRef>
              <c:f>CasesByMonth!$K$1:$K$2</c:f>
              <c:strCache>
                <c:ptCount val="1"/>
                <c:pt idx="0">
                  <c:v>2018/19</c:v>
                </c:pt>
              </c:strCache>
            </c:strRef>
          </c:tx>
          <c:spPr>
            <a:ln w="28575" cap="rnd">
              <a:solidFill>
                <a:schemeClr val="accent4">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CasesByMonth!$K$3:$K$11</c:f>
              <c:numCache>
                <c:formatCode>#,##0</c:formatCode>
                <c:ptCount val="8"/>
                <c:pt idx="0">
                  <c:v>19806</c:v>
                </c:pt>
                <c:pt idx="1">
                  <c:v>34938</c:v>
                </c:pt>
                <c:pt idx="2">
                  <c:v>32467</c:v>
                </c:pt>
                <c:pt idx="3">
                  <c:v>10898</c:v>
                </c:pt>
                <c:pt idx="4">
                  <c:v>1047</c:v>
                </c:pt>
                <c:pt idx="5">
                  <c:v>293</c:v>
                </c:pt>
                <c:pt idx="6">
                  <c:v>713</c:v>
                </c:pt>
                <c:pt idx="7">
                  <c:v>7643</c:v>
                </c:pt>
              </c:numCache>
            </c:numRef>
          </c:val>
          <c:smooth val="0"/>
          <c:extLst>
            <c:ext xmlns:c16="http://schemas.microsoft.com/office/drawing/2014/chart" uri="{C3380CC4-5D6E-409C-BE32-E72D297353CC}">
              <c16:uniqueId val="{00000009-0D0F-4CF1-A5B5-55CE6FD3252B}"/>
            </c:ext>
          </c:extLst>
        </c:ser>
        <c:ser>
          <c:idx val="10"/>
          <c:order val="10"/>
          <c:tx>
            <c:strRef>
              <c:f>CasesByMonth!$L$1:$L$2</c:f>
              <c:strCache>
                <c:ptCount val="1"/>
                <c:pt idx="0">
                  <c:v>2019/20</c:v>
                </c:pt>
              </c:strCache>
            </c:strRef>
          </c:tx>
          <c:spPr>
            <a:ln w="28575" cap="rnd">
              <a:solidFill>
                <a:schemeClr val="accent5">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CasesByMonth!$L$3:$L$11</c:f>
              <c:numCache>
                <c:formatCode>#,##0</c:formatCode>
                <c:ptCount val="8"/>
                <c:pt idx="0">
                  <c:v>49605</c:v>
                </c:pt>
                <c:pt idx="1">
                  <c:v>67697</c:v>
                </c:pt>
                <c:pt idx="2">
                  <c:v>17368</c:v>
                </c:pt>
                <c:pt idx="3">
                  <c:v>336</c:v>
                </c:pt>
                <c:pt idx="5">
                  <c:v>408</c:v>
                </c:pt>
                <c:pt idx="6">
                  <c:v>2741</c:v>
                </c:pt>
                <c:pt idx="7">
                  <c:v>19603</c:v>
                </c:pt>
              </c:numCache>
            </c:numRef>
          </c:val>
          <c:smooth val="0"/>
          <c:extLst>
            <c:ext xmlns:c16="http://schemas.microsoft.com/office/drawing/2014/chart" uri="{C3380CC4-5D6E-409C-BE32-E72D297353CC}">
              <c16:uniqueId val="{0000000A-0D0F-4CF1-A5B5-55CE6FD3252B}"/>
            </c:ext>
          </c:extLst>
        </c:ser>
        <c:dLbls>
          <c:showLegendKey val="0"/>
          <c:showVal val="0"/>
          <c:showCatName val="0"/>
          <c:showSerName val="0"/>
          <c:showPercent val="0"/>
          <c:showBubbleSize val="0"/>
        </c:dLbls>
        <c:smooth val="0"/>
        <c:axId val="1425387503"/>
        <c:axId val="1824084767"/>
      </c:lineChart>
      <c:catAx>
        <c:axId val="142538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24084767"/>
        <c:crosses val="autoZero"/>
        <c:auto val="1"/>
        <c:lblAlgn val="ctr"/>
        <c:lblOffset val="100"/>
        <c:noMultiLvlLbl val="0"/>
      </c:catAx>
      <c:valAx>
        <c:axId val="182408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7503"/>
        <c:crosses val="autoZero"/>
        <c:crossBetween val="between"/>
        <c:dispUnits>
          <c:builtInUnit val="thousands"/>
          <c:dispUnitsLbl>
            <c:layout>
              <c:manualLayout>
                <c:xMode val="edge"/>
                <c:yMode val="edge"/>
                <c:x val="2.1505409297537567E-2"/>
                <c:y val="0.12078703703703704"/>
              </c:manualLayout>
            </c:layout>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Cases (In Thousands)</a:t>
                  </a:r>
                </a:p>
              </c:rich>
            </c:tx>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[Flu Dashboard.xlsx]CasesByMonth!PivotMonthCasesYearly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Month</a:t>
            </a:r>
            <a:r>
              <a:rPr lang="en-US" baseline="0"/>
              <a:t> and Season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CasesByMonth!$B$1:$B$2</c:f>
              <c:strCache>
                <c:ptCount val="1"/>
                <c:pt idx="0">
                  <c:v>2009/10</c:v>
                </c:pt>
              </c:strCache>
            </c:strRef>
          </c:tx>
          <c:spPr>
            <a:ln w="28575" cap="rnd">
              <a:solidFill>
                <a:schemeClr val="accent1"/>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CasesByMonth!$B$3:$B$11</c:f>
              <c:numCache>
                <c:formatCode>#,##0</c:formatCode>
                <c:ptCount val="8"/>
                <c:pt idx="0">
                  <c:v>1567</c:v>
                </c:pt>
                <c:pt idx="1">
                  <c:v>656</c:v>
                </c:pt>
                <c:pt idx="2">
                  <c:v>187</c:v>
                </c:pt>
                <c:pt idx="3">
                  <c:v>101</c:v>
                </c:pt>
                <c:pt idx="4">
                  <c:v>352</c:v>
                </c:pt>
                <c:pt idx="5">
                  <c:v>6347</c:v>
                </c:pt>
                <c:pt idx="6">
                  <c:v>13127</c:v>
                </c:pt>
                <c:pt idx="7">
                  <c:v>2970</c:v>
                </c:pt>
              </c:numCache>
            </c:numRef>
          </c:val>
          <c:smooth val="0"/>
          <c:extLst>
            <c:ext xmlns:c16="http://schemas.microsoft.com/office/drawing/2014/chart" uri="{C3380CC4-5D6E-409C-BE32-E72D297353CC}">
              <c16:uniqueId val="{00000000-E697-45FA-B64B-0940C540BACA}"/>
            </c:ext>
          </c:extLst>
        </c:ser>
        <c:ser>
          <c:idx val="1"/>
          <c:order val="1"/>
          <c:tx>
            <c:strRef>
              <c:f>CasesByMonth!$C$1:$C$2</c:f>
              <c:strCache>
                <c:ptCount val="1"/>
                <c:pt idx="0">
                  <c:v>2010/11</c:v>
                </c:pt>
              </c:strCache>
            </c:strRef>
          </c:tx>
          <c:spPr>
            <a:ln w="28575" cap="rnd">
              <a:solidFill>
                <a:schemeClr val="accent2"/>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CasesByMonth!$C$3:$C$11</c:f>
              <c:numCache>
                <c:formatCode>#,##0</c:formatCode>
                <c:ptCount val="8"/>
                <c:pt idx="0">
                  <c:v>5995</c:v>
                </c:pt>
                <c:pt idx="1">
                  <c:v>6200</c:v>
                </c:pt>
                <c:pt idx="2">
                  <c:v>4221</c:v>
                </c:pt>
                <c:pt idx="3">
                  <c:v>1602</c:v>
                </c:pt>
                <c:pt idx="4">
                  <c:v>121</c:v>
                </c:pt>
                <c:pt idx="5">
                  <c:v>92</c:v>
                </c:pt>
                <c:pt idx="6">
                  <c:v>336</c:v>
                </c:pt>
                <c:pt idx="7">
                  <c:v>1761</c:v>
                </c:pt>
              </c:numCache>
            </c:numRef>
          </c:val>
          <c:smooth val="0"/>
          <c:extLst>
            <c:ext xmlns:c16="http://schemas.microsoft.com/office/drawing/2014/chart" uri="{C3380CC4-5D6E-409C-BE32-E72D297353CC}">
              <c16:uniqueId val="{00000000-08E3-47D6-B2A9-A0BF51B35CE7}"/>
            </c:ext>
          </c:extLst>
        </c:ser>
        <c:ser>
          <c:idx val="2"/>
          <c:order val="2"/>
          <c:tx>
            <c:strRef>
              <c:f>CasesByMonth!$D$1:$D$2</c:f>
              <c:strCache>
                <c:ptCount val="1"/>
                <c:pt idx="0">
                  <c:v>2011/12</c:v>
                </c:pt>
              </c:strCache>
            </c:strRef>
          </c:tx>
          <c:spPr>
            <a:ln w="28575" cap="rnd">
              <a:solidFill>
                <a:schemeClr val="accent3"/>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CasesByMonth!$D$3:$D$11</c:f>
              <c:numCache>
                <c:formatCode>#,##0</c:formatCode>
                <c:ptCount val="8"/>
                <c:pt idx="0">
                  <c:v>125</c:v>
                </c:pt>
                <c:pt idx="1">
                  <c:v>413</c:v>
                </c:pt>
                <c:pt idx="2">
                  <c:v>1494</c:v>
                </c:pt>
                <c:pt idx="3">
                  <c:v>1103</c:v>
                </c:pt>
                <c:pt idx="4">
                  <c:v>710</c:v>
                </c:pt>
                <c:pt idx="5">
                  <c:v>44</c:v>
                </c:pt>
                <c:pt idx="6">
                  <c:v>55</c:v>
                </c:pt>
                <c:pt idx="7">
                  <c:v>93</c:v>
                </c:pt>
              </c:numCache>
            </c:numRef>
          </c:val>
          <c:smooth val="0"/>
          <c:extLst>
            <c:ext xmlns:c16="http://schemas.microsoft.com/office/drawing/2014/chart" uri="{C3380CC4-5D6E-409C-BE32-E72D297353CC}">
              <c16:uniqueId val="{00000001-08E3-47D6-B2A9-A0BF51B35CE7}"/>
            </c:ext>
          </c:extLst>
        </c:ser>
        <c:ser>
          <c:idx val="3"/>
          <c:order val="3"/>
          <c:tx>
            <c:strRef>
              <c:f>CasesByMonth!$E$1:$E$2</c:f>
              <c:strCache>
                <c:ptCount val="1"/>
                <c:pt idx="0">
                  <c:v>2012/13</c:v>
                </c:pt>
              </c:strCache>
            </c:strRef>
          </c:tx>
          <c:spPr>
            <a:ln w="28575" cap="rnd">
              <a:solidFill>
                <a:schemeClr val="accent4"/>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CasesByMonth!$E$3:$E$11</c:f>
              <c:numCache>
                <c:formatCode>#,##0</c:formatCode>
                <c:ptCount val="8"/>
                <c:pt idx="0">
                  <c:v>16651</c:v>
                </c:pt>
                <c:pt idx="1">
                  <c:v>6496</c:v>
                </c:pt>
                <c:pt idx="2">
                  <c:v>5020</c:v>
                </c:pt>
                <c:pt idx="3">
                  <c:v>1758</c:v>
                </c:pt>
                <c:pt idx="4">
                  <c:v>347</c:v>
                </c:pt>
                <c:pt idx="5">
                  <c:v>120</c:v>
                </c:pt>
                <c:pt idx="6">
                  <c:v>979</c:v>
                </c:pt>
                <c:pt idx="7">
                  <c:v>13978</c:v>
                </c:pt>
              </c:numCache>
            </c:numRef>
          </c:val>
          <c:smooth val="0"/>
          <c:extLst>
            <c:ext xmlns:c16="http://schemas.microsoft.com/office/drawing/2014/chart" uri="{C3380CC4-5D6E-409C-BE32-E72D297353CC}">
              <c16:uniqueId val="{00000002-08E3-47D6-B2A9-A0BF51B35CE7}"/>
            </c:ext>
          </c:extLst>
        </c:ser>
        <c:ser>
          <c:idx val="4"/>
          <c:order val="4"/>
          <c:tx>
            <c:strRef>
              <c:f>CasesByMonth!$F$1:$F$2</c:f>
              <c:strCache>
                <c:ptCount val="1"/>
                <c:pt idx="0">
                  <c:v>2013/14</c:v>
                </c:pt>
              </c:strCache>
            </c:strRef>
          </c:tx>
          <c:spPr>
            <a:ln w="28575" cap="rnd">
              <a:solidFill>
                <a:schemeClr val="accent5"/>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CasesByMonth!$F$3:$F$11</c:f>
              <c:numCache>
                <c:formatCode>#,##0</c:formatCode>
                <c:ptCount val="8"/>
                <c:pt idx="0">
                  <c:v>9154</c:v>
                </c:pt>
                <c:pt idx="1">
                  <c:v>7621</c:v>
                </c:pt>
                <c:pt idx="2">
                  <c:v>7024</c:v>
                </c:pt>
                <c:pt idx="3">
                  <c:v>8298</c:v>
                </c:pt>
                <c:pt idx="4">
                  <c:v>1964</c:v>
                </c:pt>
                <c:pt idx="5">
                  <c:v>88</c:v>
                </c:pt>
                <c:pt idx="6">
                  <c:v>268</c:v>
                </c:pt>
                <c:pt idx="7">
                  <c:v>2238</c:v>
                </c:pt>
              </c:numCache>
            </c:numRef>
          </c:val>
          <c:smooth val="0"/>
          <c:extLst>
            <c:ext xmlns:c16="http://schemas.microsoft.com/office/drawing/2014/chart" uri="{C3380CC4-5D6E-409C-BE32-E72D297353CC}">
              <c16:uniqueId val="{00000003-08E3-47D6-B2A9-A0BF51B35CE7}"/>
            </c:ext>
          </c:extLst>
        </c:ser>
        <c:ser>
          <c:idx val="5"/>
          <c:order val="5"/>
          <c:tx>
            <c:strRef>
              <c:f>CasesByMonth!$G$1:$G$2</c:f>
              <c:strCache>
                <c:ptCount val="1"/>
                <c:pt idx="0">
                  <c:v>2014/15</c:v>
                </c:pt>
              </c:strCache>
            </c:strRef>
          </c:tx>
          <c:spPr>
            <a:ln w="28575" cap="rnd">
              <a:solidFill>
                <a:schemeClr val="accent6"/>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CasesByMonth!$G$3:$G$11</c:f>
              <c:numCache>
                <c:formatCode>#,##0</c:formatCode>
                <c:ptCount val="8"/>
                <c:pt idx="0">
                  <c:v>18720</c:v>
                </c:pt>
                <c:pt idx="1">
                  <c:v>8779</c:v>
                </c:pt>
                <c:pt idx="2">
                  <c:v>4291</c:v>
                </c:pt>
                <c:pt idx="3">
                  <c:v>2529</c:v>
                </c:pt>
                <c:pt idx="4">
                  <c:v>620</c:v>
                </c:pt>
                <c:pt idx="5">
                  <c:v>118</c:v>
                </c:pt>
                <c:pt idx="6">
                  <c:v>468</c:v>
                </c:pt>
                <c:pt idx="7">
                  <c:v>5661</c:v>
                </c:pt>
              </c:numCache>
            </c:numRef>
          </c:val>
          <c:smooth val="0"/>
          <c:extLst>
            <c:ext xmlns:c16="http://schemas.microsoft.com/office/drawing/2014/chart" uri="{C3380CC4-5D6E-409C-BE32-E72D297353CC}">
              <c16:uniqueId val="{00000004-08E3-47D6-B2A9-A0BF51B35CE7}"/>
            </c:ext>
          </c:extLst>
        </c:ser>
        <c:ser>
          <c:idx val="6"/>
          <c:order val="6"/>
          <c:tx>
            <c:strRef>
              <c:f>CasesByMonth!$H$1:$H$2</c:f>
              <c:strCache>
                <c:ptCount val="1"/>
                <c:pt idx="0">
                  <c:v>2015/16</c:v>
                </c:pt>
              </c:strCache>
            </c:strRef>
          </c:tx>
          <c:spPr>
            <a:ln w="28575" cap="rnd">
              <a:solidFill>
                <a:schemeClr val="accent1">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CasesByMonth!$H$3:$H$11</c:f>
              <c:numCache>
                <c:formatCode>#,##0</c:formatCode>
                <c:ptCount val="8"/>
                <c:pt idx="0">
                  <c:v>1507</c:v>
                </c:pt>
                <c:pt idx="1">
                  <c:v>9171</c:v>
                </c:pt>
                <c:pt idx="2">
                  <c:v>22156</c:v>
                </c:pt>
                <c:pt idx="3">
                  <c:v>12113</c:v>
                </c:pt>
                <c:pt idx="4">
                  <c:v>2448</c:v>
                </c:pt>
                <c:pt idx="5">
                  <c:v>134</c:v>
                </c:pt>
                <c:pt idx="6">
                  <c:v>192</c:v>
                </c:pt>
                <c:pt idx="7">
                  <c:v>291</c:v>
                </c:pt>
              </c:numCache>
            </c:numRef>
          </c:val>
          <c:smooth val="0"/>
          <c:extLst>
            <c:ext xmlns:c16="http://schemas.microsoft.com/office/drawing/2014/chart" uri="{C3380CC4-5D6E-409C-BE32-E72D297353CC}">
              <c16:uniqueId val="{00000005-08E3-47D6-B2A9-A0BF51B35CE7}"/>
            </c:ext>
          </c:extLst>
        </c:ser>
        <c:ser>
          <c:idx val="7"/>
          <c:order val="7"/>
          <c:tx>
            <c:strRef>
              <c:f>CasesByMonth!$I$1:$I$2</c:f>
              <c:strCache>
                <c:ptCount val="1"/>
                <c:pt idx="0">
                  <c:v>2016/17</c:v>
                </c:pt>
              </c:strCache>
            </c:strRef>
          </c:tx>
          <c:spPr>
            <a:ln w="28575" cap="rnd">
              <a:solidFill>
                <a:schemeClr val="accent2">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CasesByMonth!$I$3:$I$11</c:f>
              <c:numCache>
                <c:formatCode>#,##0</c:formatCode>
                <c:ptCount val="8"/>
                <c:pt idx="0">
                  <c:v>16017</c:v>
                </c:pt>
                <c:pt idx="1">
                  <c:v>22219</c:v>
                </c:pt>
                <c:pt idx="2">
                  <c:v>9762</c:v>
                </c:pt>
                <c:pt idx="3">
                  <c:v>9799</c:v>
                </c:pt>
                <c:pt idx="4">
                  <c:v>864</c:v>
                </c:pt>
                <c:pt idx="5">
                  <c:v>185</c:v>
                </c:pt>
                <c:pt idx="6">
                  <c:v>454</c:v>
                </c:pt>
                <c:pt idx="7">
                  <c:v>5465</c:v>
                </c:pt>
              </c:numCache>
            </c:numRef>
          </c:val>
          <c:smooth val="0"/>
          <c:extLst>
            <c:ext xmlns:c16="http://schemas.microsoft.com/office/drawing/2014/chart" uri="{C3380CC4-5D6E-409C-BE32-E72D297353CC}">
              <c16:uniqueId val="{00000006-08E3-47D6-B2A9-A0BF51B35CE7}"/>
            </c:ext>
          </c:extLst>
        </c:ser>
        <c:ser>
          <c:idx val="8"/>
          <c:order val="8"/>
          <c:tx>
            <c:strRef>
              <c:f>CasesByMonth!$J$1:$J$2</c:f>
              <c:strCache>
                <c:ptCount val="1"/>
                <c:pt idx="0">
                  <c:v>2017/18</c:v>
                </c:pt>
              </c:strCache>
            </c:strRef>
          </c:tx>
          <c:spPr>
            <a:ln w="28575" cap="rnd">
              <a:solidFill>
                <a:schemeClr val="accent3">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CasesByMonth!$J$3:$J$11</c:f>
              <c:numCache>
                <c:formatCode>#,##0</c:formatCode>
                <c:ptCount val="8"/>
                <c:pt idx="0">
                  <c:v>29468</c:v>
                </c:pt>
                <c:pt idx="1">
                  <c:v>64492</c:v>
                </c:pt>
                <c:pt idx="2">
                  <c:v>18972</c:v>
                </c:pt>
                <c:pt idx="3">
                  <c:v>6523</c:v>
                </c:pt>
                <c:pt idx="4">
                  <c:v>1458</c:v>
                </c:pt>
                <c:pt idx="5">
                  <c:v>267</c:v>
                </c:pt>
                <c:pt idx="6">
                  <c:v>583</c:v>
                </c:pt>
                <c:pt idx="7">
                  <c:v>6484</c:v>
                </c:pt>
              </c:numCache>
            </c:numRef>
          </c:val>
          <c:smooth val="0"/>
          <c:extLst>
            <c:ext xmlns:c16="http://schemas.microsoft.com/office/drawing/2014/chart" uri="{C3380CC4-5D6E-409C-BE32-E72D297353CC}">
              <c16:uniqueId val="{00000007-08E3-47D6-B2A9-A0BF51B35CE7}"/>
            </c:ext>
          </c:extLst>
        </c:ser>
        <c:ser>
          <c:idx val="9"/>
          <c:order val="9"/>
          <c:tx>
            <c:strRef>
              <c:f>CasesByMonth!$K$1:$K$2</c:f>
              <c:strCache>
                <c:ptCount val="1"/>
                <c:pt idx="0">
                  <c:v>2018/19</c:v>
                </c:pt>
              </c:strCache>
            </c:strRef>
          </c:tx>
          <c:spPr>
            <a:ln w="28575" cap="rnd">
              <a:solidFill>
                <a:schemeClr val="accent4">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CasesByMonth!$K$3:$K$11</c:f>
              <c:numCache>
                <c:formatCode>#,##0</c:formatCode>
                <c:ptCount val="8"/>
                <c:pt idx="0">
                  <c:v>19806</c:v>
                </c:pt>
                <c:pt idx="1">
                  <c:v>34938</c:v>
                </c:pt>
                <c:pt idx="2">
                  <c:v>32467</c:v>
                </c:pt>
                <c:pt idx="3">
                  <c:v>10898</c:v>
                </c:pt>
                <c:pt idx="4">
                  <c:v>1047</c:v>
                </c:pt>
                <c:pt idx="5">
                  <c:v>293</c:v>
                </c:pt>
                <c:pt idx="6">
                  <c:v>713</c:v>
                </c:pt>
                <c:pt idx="7">
                  <c:v>7643</c:v>
                </c:pt>
              </c:numCache>
            </c:numRef>
          </c:val>
          <c:smooth val="0"/>
          <c:extLst>
            <c:ext xmlns:c16="http://schemas.microsoft.com/office/drawing/2014/chart" uri="{C3380CC4-5D6E-409C-BE32-E72D297353CC}">
              <c16:uniqueId val="{00000008-08E3-47D6-B2A9-A0BF51B35CE7}"/>
            </c:ext>
          </c:extLst>
        </c:ser>
        <c:ser>
          <c:idx val="10"/>
          <c:order val="10"/>
          <c:tx>
            <c:strRef>
              <c:f>CasesByMonth!$L$1:$L$2</c:f>
              <c:strCache>
                <c:ptCount val="1"/>
                <c:pt idx="0">
                  <c:v>2019/20</c:v>
                </c:pt>
              </c:strCache>
            </c:strRef>
          </c:tx>
          <c:spPr>
            <a:ln w="28575" cap="rnd">
              <a:solidFill>
                <a:schemeClr val="accent5">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CasesByMonth!$L$3:$L$11</c:f>
              <c:numCache>
                <c:formatCode>#,##0</c:formatCode>
                <c:ptCount val="8"/>
                <c:pt idx="0">
                  <c:v>49605</c:v>
                </c:pt>
                <c:pt idx="1">
                  <c:v>67697</c:v>
                </c:pt>
                <c:pt idx="2">
                  <c:v>17368</c:v>
                </c:pt>
                <c:pt idx="3">
                  <c:v>336</c:v>
                </c:pt>
                <c:pt idx="5">
                  <c:v>408</c:v>
                </c:pt>
                <c:pt idx="6">
                  <c:v>2741</c:v>
                </c:pt>
                <c:pt idx="7">
                  <c:v>19603</c:v>
                </c:pt>
              </c:numCache>
            </c:numRef>
          </c:val>
          <c:smooth val="0"/>
          <c:extLst>
            <c:ext xmlns:c16="http://schemas.microsoft.com/office/drawing/2014/chart" uri="{C3380CC4-5D6E-409C-BE32-E72D297353CC}">
              <c16:uniqueId val="{00000009-08E3-47D6-B2A9-A0BF51B35CE7}"/>
            </c:ext>
          </c:extLst>
        </c:ser>
        <c:dLbls>
          <c:showLegendKey val="0"/>
          <c:showVal val="0"/>
          <c:showCatName val="0"/>
          <c:showSerName val="0"/>
          <c:showPercent val="0"/>
          <c:showBubbleSize val="0"/>
        </c:dLbls>
        <c:smooth val="0"/>
        <c:axId val="1425387503"/>
        <c:axId val="1824084767"/>
      </c:lineChart>
      <c:catAx>
        <c:axId val="142538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84767"/>
        <c:crosses val="autoZero"/>
        <c:auto val="1"/>
        <c:lblAlgn val="ctr"/>
        <c:lblOffset val="100"/>
        <c:noMultiLvlLbl val="0"/>
      </c:catAx>
      <c:valAx>
        <c:axId val="182408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7503"/>
        <c:crosses val="autoZero"/>
        <c:crossBetween val="between"/>
        <c:dispUnits>
          <c:builtInUnit val="thousands"/>
          <c:dispUnitsLbl>
            <c:layout>
              <c:manualLayout>
                <c:xMode val="edge"/>
                <c:yMode val="edge"/>
                <c:x val="2.1505376344086023E-2"/>
                <c:y val="0.22726851851851851"/>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Cases (In</a:t>
                  </a:r>
                  <a:r>
                    <a:rPr lang="en-US" baseline="0"/>
                    <a:t> </a:t>
                  </a:r>
                  <a:r>
                    <a:rPr lang="en-US"/>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[Flu Dashboard.xlsx]CasesByMonth!PivotMonthlyCases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33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CasesByMonth!$B$19</c:f>
              <c:strCache>
                <c:ptCount val="1"/>
                <c:pt idx="0">
                  <c:v>Total Cases</c:v>
                </c:pt>
              </c:strCache>
            </c:strRef>
          </c:tx>
          <c:spPr>
            <a:solidFill>
              <a:schemeClr val="accent1"/>
            </a:solidFill>
            <a:ln>
              <a:noFill/>
            </a:ln>
            <a:effectLst/>
          </c:spPr>
          <c:invertIfNegative val="0"/>
          <c:cat>
            <c:strRef>
              <c:f>CasesByMonth!$A$20:$A$28</c:f>
              <c:strCache>
                <c:ptCount val="8"/>
                <c:pt idx="0">
                  <c:v>Jan</c:v>
                </c:pt>
                <c:pt idx="1">
                  <c:v>Feb</c:v>
                </c:pt>
                <c:pt idx="2">
                  <c:v>Mar</c:v>
                </c:pt>
                <c:pt idx="3">
                  <c:v>Apr</c:v>
                </c:pt>
                <c:pt idx="4">
                  <c:v>May</c:v>
                </c:pt>
                <c:pt idx="5">
                  <c:v>Oct</c:v>
                </c:pt>
                <c:pt idx="6">
                  <c:v>Nov</c:v>
                </c:pt>
                <c:pt idx="7">
                  <c:v>Dec</c:v>
                </c:pt>
              </c:strCache>
            </c:strRef>
          </c:cat>
          <c:val>
            <c:numRef>
              <c:f>CasesByMonth!$B$20:$B$28</c:f>
              <c:numCache>
                <c:formatCode>#,##0</c:formatCode>
                <c:ptCount val="8"/>
                <c:pt idx="0">
                  <c:v>168615</c:v>
                </c:pt>
                <c:pt idx="1">
                  <c:v>228682</c:v>
                </c:pt>
                <c:pt idx="2">
                  <c:v>122962</c:v>
                </c:pt>
                <c:pt idx="3">
                  <c:v>55060</c:v>
                </c:pt>
                <c:pt idx="4">
                  <c:v>9931</c:v>
                </c:pt>
                <c:pt idx="5">
                  <c:v>8096</c:v>
                </c:pt>
                <c:pt idx="6">
                  <c:v>19916</c:v>
                </c:pt>
                <c:pt idx="7">
                  <c:v>66187</c:v>
                </c:pt>
              </c:numCache>
            </c:numRef>
          </c:val>
          <c:extLst>
            <c:ext xmlns:c16="http://schemas.microsoft.com/office/drawing/2014/chart" uri="{C3380CC4-5D6E-409C-BE32-E72D297353CC}">
              <c16:uniqueId val="{00000000-22E7-4493-B741-ED653BEBF9FE}"/>
            </c:ext>
          </c:extLst>
        </c:ser>
        <c:dLbls>
          <c:showLegendKey val="0"/>
          <c:showVal val="0"/>
          <c:showCatName val="0"/>
          <c:showSerName val="0"/>
          <c:showPercent val="0"/>
          <c:showBubbleSize val="0"/>
        </c:dLbls>
        <c:gapWidth val="219"/>
        <c:overlap val="-27"/>
        <c:axId val="1718955087"/>
        <c:axId val="1724486591"/>
      </c:barChart>
      <c:lineChart>
        <c:grouping val="stacked"/>
        <c:varyColors val="0"/>
        <c:ser>
          <c:idx val="1"/>
          <c:order val="1"/>
          <c:tx>
            <c:strRef>
              <c:f>CasesByMonth!$C$19</c:f>
              <c:strCache>
                <c:ptCount val="1"/>
                <c:pt idx="0">
                  <c:v>% Total Cases</c:v>
                </c:pt>
              </c:strCache>
            </c:strRef>
          </c:tx>
          <c:spPr>
            <a:ln w="28575" cap="rnd">
              <a:solidFill>
                <a:srgbClr val="FF3300"/>
              </a:solidFill>
              <a:round/>
            </a:ln>
            <a:effectLst/>
          </c:spPr>
          <c:marker>
            <c:symbol val="circle"/>
            <c:size val="5"/>
            <c:spPr>
              <a:solidFill>
                <a:schemeClr val="accent2"/>
              </a:solidFill>
              <a:ln w="9525">
                <a:solidFill>
                  <a:schemeClr val="accent2"/>
                </a:solidFill>
              </a:ln>
              <a:effectLst/>
            </c:spPr>
          </c:marker>
          <c:cat>
            <c:strRef>
              <c:f>CasesByMonth!$A$20:$A$28</c:f>
              <c:strCache>
                <c:ptCount val="8"/>
                <c:pt idx="0">
                  <c:v>Jan</c:v>
                </c:pt>
                <c:pt idx="1">
                  <c:v>Feb</c:v>
                </c:pt>
                <c:pt idx="2">
                  <c:v>Mar</c:v>
                </c:pt>
                <c:pt idx="3">
                  <c:v>Apr</c:v>
                </c:pt>
                <c:pt idx="4">
                  <c:v>May</c:v>
                </c:pt>
                <c:pt idx="5">
                  <c:v>Oct</c:v>
                </c:pt>
                <c:pt idx="6">
                  <c:v>Nov</c:v>
                </c:pt>
                <c:pt idx="7">
                  <c:v>Dec</c:v>
                </c:pt>
              </c:strCache>
            </c:strRef>
          </c:cat>
          <c:val>
            <c:numRef>
              <c:f>CasesByMonth!$C$20:$C$28</c:f>
              <c:numCache>
                <c:formatCode>0.00%;\-0.00%;0.00%</c:formatCode>
                <c:ptCount val="8"/>
                <c:pt idx="0">
                  <c:v>0.24816432138394492</c:v>
                </c:pt>
                <c:pt idx="1">
                  <c:v>0.33656977933590304</c:v>
                </c:pt>
                <c:pt idx="2">
                  <c:v>0.18097311203637065</c:v>
                </c:pt>
                <c:pt idx="3">
                  <c:v>8.1036251433146564E-2</c:v>
                </c:pt>
                <c:pt idx="4">
                  <c:v>1.4616255230341055E-2</c:v>
                </c:pt>
                <c:pt idx="5">
                  <c:v>1.1915537442839713E-2</c:v>
                </c:pt>
                <c:pt idx="6">
                  <c:v>2.9311986624455992E-2</c:v>
                </c:pt>
                <c:pt idx="7">
                  <c:v>9.7412756512998036E-2</c:v>
                </c:pt>
              </c:numCache>
            </c:numRef>
          </c:val>
          <c:smooth val="0"/>
          <c:extLst>
            <c:ext xmlns:c16="http://schemas.microsoft.com/office/drawing/2014/chart" uri="{C3380CC4-5D6E-409C-BE32-E72D297353CC}">
              <c16:uniqueId val="{00000001-22E7-4493-B741-ED653BEBF9FE}"/>
            </c:ext>
          </c:extLst>
        </c:ser>
        <c:dLbls>
          <c:showLegendKey val="0"/>
          <c:showVal val="0"/>
          <c:showCatName val="0"/>
          <c:showSerName val="0"/>
          <c:showPercent val="0"/>
          <c:showBubbleSize val="0"/>
        </c:dLbls>
        <c:marker val="1"/>
        <c:smooth val="0"/>
        <c:axId val="1425385903"/>
        <c:axId val="1724491583"/>
      </c:lineChart>
      <c:catAx>
        <c:axId val="171895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86591"/>
        <c:crosses val="autoZero"/>
        <c:auto val="1"/>
        <c:lblAlgn val="ctr"/>
        <c:lblOffset val="100"/>
        <c:noMultiLvlLbl val="0"/>
      </c:catAx>
      <c:valAx>
        <c:axId val="1724486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Cases</a:t>
                </a:r>
              </a:p>
            </c:rich>
          </c:tx>
          <c:layout>
            <c:manualLayout>
              <c:xMode val="edge"/>
              <c:yMode val="edge"/>
              <c:x val="1.6666666666666666E-2"/>
              <c:y val="0.404830125400991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55087"/>
        <c:crosses val="autoZero"/>
        <c:crossBetween val="between"/>
      </c:valAx>
      <c:valAx>
        <c:axId val="17244915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Total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5903"/>
        <c:crosses val="max"/>
        <c:crossBetween val="between"/>
      </c:valAx>
      <c:catAx>
        <c:axId val="1425385903"/>
        <c:scaling>
          <c:orientation val="minMax"/>
        </c:scaling>
        <c:delete val="1"/>
        <c:axPos val="b"/>
        <c:numFmt formatCode="General" sourceLinked="1"/>
        <c:majorTickMark val="out"/>
        <c:minorTickMark val="none"/>
        <c:tickLblPos val="nextTo"/>
        <c:crossAx val="1724491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[Flu Dashboard.xlsx]CasesByType!PivotMonthType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Month and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CasesByType!$B$1:$B$2</c:f>
              <c:strCache>
                <c:ptCount val="1"/>
                <c:pt idx="0">
                  <c:v>INFLUENZA_A</c:v>
                </c:pt>
              </c:strCache>
            </c:strRef>
          </c:tx>
          <c:spPr>
            <a:solidFill>
              <a:schemeClr val="accent1"/>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CasesByType!$B$3:$B$11</c:f>
              <c:numCache>
                <c:formatCode>#,##0</c:formatCode>
                <c:ptCount val="8"/>
                <c:pt idx="0">
                  <c:v>131167</c:v>
                </c:pt>
                <c:pt idx="1">
                  <c:v>158897</c:v>
                </c:pt>
                <c:pt idx="2">
                  <c:v>86606</c:v>
                </c:pt>
                <c:pt idx="3">
                  <c:v>26353</c:v>
                </c:pt>
                <c:pt idx="4">
                  <c:v>3834</c:v>
                </c:pt>
                <c:pt idx="5">
                  <c:v>7470</c:v>
                </c:pt>
                <c:pt idx="6">
                  <c:v>18121</c:v>
                </c:pt>
                <c:pt idx="7">
                  <c:v>53001</c:v>
                </c:pt>
              </c:numCache>
            </c:numRef>
          </c:val>
          <c:extLst>
            <c:ext xmlns:c16="http://schemas.microsoft.com/office/drawing/2014/chart" uri="{C3380CC4-5D6E-409C-BE32-E72D297353CC}">
              <c16:uniqueId val="{00000000-4624-4E05-8343-9399AF3ECA35}"/>
            </c:ext>
          </c:extLst>
        </c:ser>
        <c:ser>
          <c:idx val="1"/>
          <c:order val="1"/>
          <c:tx>
            <c:strRef>
              <c:f>CasesByType!$C$1:$C$2</c:f>
              <c:strCache>
                <c:ptCount val="1"/>
                <c:pt idx="0">
                  <c:v>INFLUENZA_B</c:v>
                </c:pt>
              </c:strCache>
            </c:strRef>
          </c:tx>
          <c:spPr>
            <a:solidFill>
              <a:schemeClr val="accent2"/>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CasesByType!$C$3:$C$11</c:f>
              <c:numCache>
                <c:formatCode>#,##0</c:formatCode>
                <c:ptCount val="8"/>
                <c:pt idx="0">
                  <c:v>36436</c:v>
                </c:pt>
                <c:pt idx="1">
                  <c:v>67370</c:v>
                </c:pt>
                <c:pt idx="2">
                  <c:v>35117</c:v>
                </c:pt>
                <c:pt idx="3">
                  <c:v>28257</c:v>
                </c:pt>
                <c:pt idx="4">
                  <c:v>5966</c:v>
                </c:pt>
                <c:pt idx="5">
                  <c:v>508</c:v>
                </c:pt>
                <c:pt idx="6">
                  <c:v>1641</c:v>
                </c:pt>
                <c:pt idx="7">
                  <c:v>12881</c:v>
                </c:pt>
              </c:numCache>
            </c:numRef>
          </c:val>
          <c:extLst>
            <c:ext xmlns:c16="http://schemas.microsoft.com/office/drawing/2014/chart" uri="{C3380CC4-5D6E-409C-BE32-E72D297353CC}">
              <c16:uniqueId val="{00000001-4624-4E05-8343-9399AF3ECA35}"/>
            </c:ext>
          </c:extLst>
        </c:ser>
        <c:ser>
          <c:idx val="2"/>
          <c:order val="2"/>
          <c:tx>
            <c:strRef>
              <c:f>CasesByType!$D$1:$D$2</c:f>
              <c:strCache>
                <c:ptCount val="1"/>
                <c:pt idx="0">
                  <c:v>INFLUENZA_UNSPECIFIED</c:v>
                </c:pt>
              </c:strCache>
            </c:strRef>
          </c:tx>
          <c:spPr>
            <a:solidFill>
              <a:schemeClr val="accent3"/>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CasesByType!$D$3:$D$11</c:f>
              <c:numCache>
                <c:formatCode>#,##0</c:formatCode>
                <c:ptCount val="8"/>
                <c:pt idx="0">
                  <c:v>1012</c:v>
                </c:pt>
                <c:pt idx="1">
                  <c:v>2415</c:v>
                </c:pt>
                <c:pt idx="2">
                  <c:v>1239</c:v>
                </c:pt>
                <c:pt idx="3">
                  <c:v>450</c:v>
                </c:pt>
                <c:pt idx="4">
                  <c:v>131</c:v>
                </c:pt>
                <c:pt idx="5">
                  <c:v>118</c:v>
                </c:pt>
                <c:pt idx="6">
                  <c:v>154</c:v>
                </c:pt>
                <c:pt idx="7">
                  <c:v>305</c:v>
                </c:pt>
              </c:numCache>
            </c:numRef>
          </c:val>
          <c:extLst>
            <c:ext xmlns:c16="http://schemas.microsoft.com/office/drawing/2014/chart" uri="{C3380CC4-5D6E-409C-BE32-E72D297353CC}">
              <c16:uniqueId val="{00000002-4624-4E05-8343-9399AF3ECA35}"/>
            </c:ext>
          </c:extLst>
        </c:ser>
        <c:dLbls>
          <c:showLegendKey val="0"/>
          <c:showVal val="0"/>
          <c:showCatName val="0"/>
          <c:showSerName val="0"/>
          <c:showPercent val="0"/>
          <c:showBubbleSize val="0"/>
        </c:dLbls>
        <c:gapWidth val="219"/>
        <c:overlap val="-27"/>
        <c:axId val="1070293151"/>
        <c:axId val="919353391"/>
      </c:barChart>
      <c:catAx>
        <c:axId val="10702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353391"/>
        <c:crosses val="autoZero"/>
        <c:auto val="1"/>
        <c:lblAlgn val="ctr"/>
        <c:lblOffset val="100"/>
        <c:noMultiLvlLbl val="0"/>
      </c:catAx>
      <c:valAx>
        <c:axId val="919353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293151"/>
        <c:crosses val="autoZero"/>
        <c:crossBetween val="between"/>
        <c:dispUnits>
          <c:builtInUnit val="thousands"/>
          <c:dispUnitsLbl>
            <c:layout>
              <c:manualLayout>
                <c:xMode val="edge"/>
                <c:yMode val="edge"/>
                <c:x val="1.6666666666666666E-2"/>
                <c:y val="0.2365277777777777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Cases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Total Cases by County</cx:v>
        </cx:txData>
      </cx:tx>
      <cx:txPr>
        <a:bodyPr spcFirstLastPara="1" vertOverflow="ellipsis" horzOverflow="overflow" wrap="square" lIns="0" tIns="0" rIns="0" bIns="0" anchor="ctr" anchorCtr="1"/>
        <a:lstStyle/>
        <a:p>
          <a:pPr algn="ctr" rtl="0">
            <a:defRPr/>
          </a:pPr>
          <a:r>
            <a:rPr lang="en-US" sz="1600" b="0" i="0" u="none" strike="noStrike" baseline="0">
              <a:solidFill>
                <a:sysClr val="windowText" lastClr="000000">
                  <a:lumMod val="65000"/>
                  <a:lumOff val="35000"/>
                </a:sysClr>
              </a:solidFill>
              <a:latin typeface="Calibri" panose="020F0502020204030204"/>
            </a:rPr>
            <a:t>Total Cases by County</a:t>
          </a:r>
        </a:p>
      </cx:txPr>
    </cx:title>
    <cx:plotArea>
      <cx:plotAreaRegion>
        <cx:plotSurface>
          <cx:spPr>
            <a:ln>
              <a:solidFill>
                <a:schemeClr val="bg1">
                  <a:alpha val="88000"/>
                </a:schemeClr>
              </a:solidFill>
            </a:ln>
          </cx:spPr>
        </cx:plotSurface>
        <cx:series layoutId="regionMap" uniqueId="{30BF05E1-4C3B-4FB3-B984-15C7FB01C768}" formatIdx="0">
          <cx:tx>
            <cx:txData>
              <cx:f>_xlchart.v5.2</cx:f>
              <cx:v>Total Cases</cx:v>
            </cx:txData>
          </cx:tx>
          <cx:spPr>
            <a:ln>
              <a:solidFill>
                <a:schemeClr val="tx1">
                  <a:alpha val="92000"/>
                </a:schemeClr>
              </a:solidFill>
            </a:ln>
          </cx:spPr>
          <cx:dataId val="0"/>
          <cx:layoutPr>
            <cx:geography cultureLanguage="en-US" cultureRegion="US" attribution="Powered by Bing">
              <cx:geoCache provider="{E9337A44-BEBE-4D9F-B70C-5C5E7DAFC167}">
                <cx:binary>5H1Zk9u4ku5fcfj5Uo2NADgxfSIOSe2qvWy3+4Uhl8vc952/fpJSyS5RZR9ZrRs3RvdFNkUlKskv
AeSO/35q/uspeF5n75owiPL/emr+fO8URfJff/yRPznP4Tofhe5TFufxt2L0FId/xN++uU/Pf3zN
1rUb2X8QhNkfT846K56b9//6bxjNfo5X8dO6cOPornzO2vvnvAyK/Bf33rz17ikuo6Int2GkP99/
ePj3+3frr6EbmW5eZO5Tgf98f/1cv/scZ/7gDvnz/ac2hp/a7989R4VbtI9t8vzn+z1y8v7dH8O/
fMDluwAepCi/AjEjI8EQwRrGnGCkUfn+XRBH9sttRcgRpkTVMGFCVaWqsd0fv16HQP/C0Tujf652
d+9NxjZsrb9+zZ7zHJ558+/hAHtPA+/i80/fwve/OXynkVs8f333UKyL5/z9OzePN8xlrRH3T/zh
YfOK/tgH9V//PfgCXtrgm1e4D9/wf7r1D2G/iYp15sa/fLu/DbuUgmkUU6oyphGQmz3YxYhIAvcB
eYoOYX/h6DsEv5DHt2EfDnAE7EOSi4f938GXdfTrOfXbqHMVC6IKriFGNK4NUKcjmORI44yqKuNS
qDuR2072LUOngz6gPwLzAcXFQ26sC5jq69IuYeX6xaT6bdxhLjPMqYopljCpB7jLkdAkfC9URjWm
Urz741vcX3F1OvhvDXKEBLxFdvFicO8+OWEcfd3B8OZ++psygEYwrZkmGBeIYYT5QAbYCAlOEKEa
rA8Sk8Hc37F0ugAcjHAE+gc0Fw+9nsVx+HxO4MkIaVKARisEUhFAOwBeHYF2B0oAURGTkvT3tyvP
dvJvGTod9gH9EaAPKC4e8ofy27c4AHX/fAs+AkwFQoIxTqSGOB1gTkYc1H2qybcn+wtHp4M+HOAI
1IckFw/7v4Pg2T67gkcZhS1eg1UcSU2Ctban1oM1h8HWA0tOUtELxk7odgrelqXTgd891PcRjkD+
gObioTfWbWmvd+/+HLs7GYEtJ4TQ1H5vVw8mPB+pnMOEJ6THnw2B3zL0HbRfLERvm3MD+iNAH1Bc
POSwqUXNORFHI0k4VokEuDHlYmjB0xEsAQTsPU0IlR5M9Q0/pwO+T34E3vsEFw+34azLYl2m5Zln
OQH7HamYaxwmOx0u79pIBcVeo2Di97663pn3WpX7wdTpwL8xxhHov0F18SKwBE/tWa14sOBAXSMA
PNI0jnpX7N7mDjNegzuCYtbb8EMLbsPP6cDvkx+B+T7BxcNtBG5UxNFuxp1jU2cAuMa5lJIB6pQd
As5ULGE5ANuObQVib7pvOTod8pdH+j7AEaAPSS4fdggnlecOyfSqOwFHDezeb+zsfCSRJCoAzzlo
csN5bmw5+o7a7ytzgwGOgX1AcvGw32QQXozOurzTEUAOThjQ6VQJxtnQTwO2G+zsKscI3LjqAewv
HJ0O+3CAI2Afklw87DC3onVknzkU12/WhBJNbGyzIe7qSCVgrMOUJ28p8juWTgf+YIQjkD+guXzo
46AMv7j/F/R5QSVlhEhQ6w80OgErgdA0RiWD3WDgrjFeWPoH0A9HOAb6Ic3/Quj3UwT2HrpPwICk
g5/umr+fYNE748An92KUDZU4dQRRF/C8q4RoEIjHEJt7rcT9SAb5OUdv+2R+UO493/bx/hdi9nup
MpCS8Xze/RlBcBx8KQJB8By865o4mKwSYusQR4Wtm/c+uH0gtwydPlUH9G9guvcVZAsNKC4e8pVb
9Sb3mY0wAto2QhwRAb5Tfgi7GEmsSgiuCyYRJE0MfC4/mDod+jfG2MP67TSpN6guXgQm2Trywezd
Tb3zWOES4qKSqWBzYW2THLHndmEjAklSqtQgwPqGo3XH0unwH4xwBPgHNBcPvRFnRbA+b84EhEkR
hoiJygRoZ29FVcD9AtNeUwU6dLjtODod+YMRjkD+gObikf/0nBdPDnw8Z+ec93iEKCz6EEAXsLwf
LvyQLMc5JS+pdAfJcq+4Ol0A3hrkCBl4i+zixcB8Dtb1Ojtz7gyBkCoEzxC4YfvMuIHOxyDPAnwy
ghJGQMMf5EztODod/4MRjgD/gObykS838/+s3jjc+94pweBY7+Osb4ZXIdQGqRZvxVrMF47+AfLD
EY5Bfkhz8ciPM/fM8x3S4gFVyJOUoPEfBFjlCLwxVGBIpYQV4SCNomfndMj3qI+Ae+/3lw91nkMx
zs/9Mr9d+QJ6O2REU6h8gQqXbcLrnl5PR7DwM1DroEbijVypcc/PPwB7j/wYtPcILh7uH96rn/q9
fhvx3oMDxUyg0hPUK+yHuzlCVMItDk5XKIYCV91brrjTQd891PcRjsD9gObioZ9AZd15A+l0BB4c
mMzgxXkzBZqNqGAQZAE97626ly1D30H7hUC+7Ykd0B8B+oDi4iGfPkfP+fOZt3LIndAwAuOcYCYP
kicgnCp7r55KuOyrnQZ+9xeOTgd9OMARqA9JLh72Rzc+dxosRMcJp1JlWu+NHRY68RHcxODHfylx
G4C+4ed0yPfJjwB8n+Di4X54cmIoqj63ys455EuAOs5VtM1z3VPjYG2H+hdJMRYcLPVhect3nk6H
/XCII6A/JLp4+G/LIlqHO53qHK55PGKQ+kYhJochAHNY00ZHHNZ4DGUum/y4YT7slqHTgR/QH4H6
gOLiIZ9mEIU987YOPpk+1xGpkAoN83ngkaMjyVlf8YRf8qR28ratcNkydDrkA/ojIB9QXDzkD1C/
XJx5Wwf9HSMIvkOKBFhom1qGvTUeQGeaqsK2DpkWhyWMO5ZOh/1ghCOAP6C5eOhn69A9v+nGBJKI
gxvmTT8sgy0AitqhT4XQDjsW7Dg6HfmDEY5A/oDm4pH/tG7Pu8zDjOe9e51sQm+brIq9Gc+h1gEL
KHR4ibmDK+e1q2bDz+mg75Mfgfg+wcXDPXvOfDc8b7gVEIc+QxqlDNzrMJeHphuE2sCI3+36B9Ut
O5ZOB/1ghCNwP6C5eOg/rbPs+az5NXTEIMiOYYVXd/0H9qY6xNmh+1Sv9JFNes3BVO8ZOh327QN9
pz8C9AHFxUO+eP727TnLz+2SBXUOLLfv1WwDPb7vSvFdIoYlLt85+g7bb/tkD4c4AvlDoosHf/Vc
u2cNrMN0luCrAV0NgUsG9/mSe9NdHfXtyBjSELSpgh8MXHQbfk6HfZ/8CMj3CS4e7vv4yT93Fh0e
9fWJkCkhVEmhKckQcahbhSwKovIXJR7uv9bldiydDvrBCEfgfkBz8dDfQO6sfVZfDbjnXreW7NOj
9qY6uGZhY4cYO0x2SSAguw/8lqHTYR/QHwH6gOLiIb9af4X2mGfW5tCrbLg9uNUReOlV0OWgYBkW
/mG23Aszp+M9HOAIwIckF4/4QzF6t1rXoDE/nXWqM0iWgfxoxBk0Eeyz5AdTXR2BNQ8FjBxqKbTD
SrbXbJ0uAG+OcoQUvEl38aJwU+TP565kBZ0OOghCByLw2HE2rGQFEx6C7VC+DOUUfKv6vd7otwyd
Dv+A/gjgBxQXD/n1Os/X5W6XPUcEDlKqIKsGPLQcS8iK7PtK7a35EIGjUNX+Ojr7GvItQ6dDPqA/
AvIBxcVDfhVHWXzWpZ6OoH8cIA6ZkRBX3/SL3INcjH64coaG+5ab0/Ee0B+B94Di/we8Cxs6iGbt
Oac5tJfrMe+7Q2+bhA6meZ9AB2F2SLx5s/YVQHhh6h9BPxzjOPiHVBcvAg/Fc/nlvD5aMoIcaAR5
0ruGogP8xQiyqsB5v9kChpP+hZ/ToR8OcATuQ5KLB/0eqt1zqIA6b1AGTocAnV2CGf+zlmN9iqWq
Qu+SXYHk6+39B1Ong//GGEfg/wbVxYvAtbu2IfninOs+7PUQe4XGoT/W9b29XkKVFIgHWHVbz97A
g/PC0engDwc4AvkhycXDfhM9u1/PjTpMeMiehZRK6Dd4UAWljiARR4Oi55eGRIOI3Jah00Ef0B+B
+YDi4iGH5NGyDc691EPpC7QNhV1+o8MNLTnoOgeSAO47aFS1aTG8W2e2iXU7lk6H/WCEI4A/oLl4
6G8iOBcC1vnd2z+HEQ+pF0xAjylodECgf/iBn55vAjhMfSmLGqbR7lg6HfqDEY6A/oDm8qHP6zM7
7CD1AoKsCKY1dDfp02sGaj10DYdDQbZnBR3462827PwD0Pfpj4F8n+LiAYfVDbKnn4r11zMb8xJD
vzk4AQo0tzc6GkE8FhKtoOkcpOXwbcOb10r9K65OB/+tQY6QgLfILl8MeiE464IP7hxQ76DfIETl
YQVAw2gN7PXQ9oRxqIrcxOoGORgPG4b+Afj79Mfgvk9x+ZCXQeBW67NGZqGjBSzz0BseInCbdtKD
xR66TUMWPTQcptCA9vDAgIcXlv4B7MMRjgF+SHPx0D/GYeK7521dSEawoMMJcIA+VaF78KFuD+UT
cCwYVND1nYeHp4PsWDod+oMRjoD+gObiof8Q5GfvYQVTHVqEbwM1vWN2z33TnxgASXba9pCood92
y87poA/oj4B8QHHxgH9a5w60rDx7twMCZ/zB1g3LOVTKHRzpC41NoKMh3cbgh1k4P1g6Hfg3xjgC
/DeoLl4APm/PKN6q1+cw5fuD3aA4Eqw5QqG3zcEBYGKEVAoFkhqkaWwt/deq/Yad03HfJz8C8n2C
/xdo//yM5++nZpvrYj3enLcNDXUPTv5+8+6mDQgcGT64+ZLW+jbOWxzmX/98Dz0rKKhikAb7/Sjv
fqC9pNhXHf52nqB90ud1Xvz5XhFg4kPdHBzyvOmHsDHia2iVuL0Fp0zAAVJQI73x+8AfjKCJpgOn
guMRhd6GffPxvvPhpvwqj8vNLTh3ClJ3MHRYIJuGt9r3A9Jv46C14+j7i3u5fheV4W0Mh6Pkf75X
YQdKtj/r2YWCD/ApwmnrcEClBr0U4WQ6uP+0vu/7+MKL+D+ZFnCahUo5azI/K78oQvHjcaupz5nL
b8tI+UA9xexCz54QV8nL2wyHgTclTu6bPpGmyNHETjDXaRVa9sfUsbmjszrB7bWapbgx20Q0DtcL
pjnJfcOcx5bl6g1LbOevOqw/F7XafCWsCiclV129w1E1bm0U6W7DiCnjOsK6IqOC6m6F0g8Zi2qz
V7P0ktDO0p1alQsrC+hDVbX2Uy0SNJeFmudjGnRqZiaOVehFGY1j6o5zDS855Q+MZXObuqUe2XwW
kNQ3rShITc1yP5at0ONGq5LJ6zPM9977U5y0mWs7L2fTf7/81/Q57j21+eZY8x9f71/+OPW8l7jv
R6AP5Pj+OYcWPT8R8l/e/K0ZgKDD9s9nwKBlzA/p78l20i96Q5eAKKvQ32ebcrqTfjkCdRfC2Uxs
2jr39WY76YeoF4VURjhyYVuLBgPupB+6QXOIekCmAxD2Z+78jvQTGGhf+lUB5hjoXxBogZQ5Cnb4
a+kvopDVsq6TeUAK/7YgXjuuPRrM46zCtq6WdrLMqyKmemcraaRDh+K01EXTFtkKJ1ZtjZOwbBvd
KyTGY5xToiQ65lbKjTAovHhe1VoeLNLab5ceUuZOVdLMqFMZsXFHOMx3PSPV3+ANIjct00KkZ4nQ
FU9a3y5O/l6vopDByCGS+XPZ2/XkeoNoJ3l4BAHxXevYbWHyTvI0aByLIFWuP5L75fyeneSpUOgO
J7dBtyoBMdfNoX47yUNQF6PB0d2Yov5oN9DbdhNwb/7DrvNy/XrdxfA4A8mDvDzohkZVqKuHehy0
L3m44mmFkB3PW2QHNxUKinuLxLpXOnpdhp3ZYaszWo0ZpW19U7lvz7qgluarl/YWF+BfPuACIssb
oxPKuPtaoNfyX+VI6VKJo3kUaOkkUa2HSguvuqrF12pHw0kbZlcZF0blEJ3bWBnbavGtbRJn6qid
pzOSZfqvWXpjSkIWI3hHewWagO48eDGZAj2BE4miOWmTSvcDpTBR2WEjCMTXsPDQbdCUszTOiyml
9hdwrsVGCec0mVC9rkeqcm9FQozLqC6nVFUtGCD0dKF1vhFBeaMhkFJPE5piQ8SFPZaJpZqxyGZK
nc9qgq2FYjcffv1EvXE/fMm9Fx8UABAo8PwOXnKqoLyJ8yyaI61DSyoaPJZOnI0T1zJoorEZsTJ3
mvsNmeGETf2w1HNq8LhIVrKJoIWRIDcRkZ8syBEZ/wfeDrZ/KPoBQYcUUdpX7/ddVl8LQJEXXlZL
Ec4Lu763am7WFMHyh3g7tZHG9VxzYqOl6WdVK4tFoJJQJ3U6D7jTGNTyu5tQubFR+x/5OhBMOFkT
Mt363FUN8pX7sxxe8wWLZZOQPNNmzJ+nRSQMikrHUJU20xMcrQq10Fun0MagMIA2Ytcfk7COzThK
G71TO3wVVs5/EEy1h2lfU4L2RtCLFmqkAUvwzu6z1OYYdbbVVDPq4Xqiepay5Fk4RkQqV1rgZg+B
deUTat+ldeA9RpiPW7VxjI5xdxJmVaMjK2muIxaDilEppVk1AVu01J5HcYc+ZbWti8rKrjrQXPRA
KsJQffbI2waveIUWrGSTCHvZFW5uPOinNm+UWNW7hHSm2yjjVjZ0XFntl7iMKkMqWjPJ43jFclHB
npLPVRp/doqC6E1OAz3w8Iwq+TWtM2USx1l7nUWmbNtvrpeSMXJ4aTYiqUzBogbUp6YZcy1zzU7r
ar2O6spsiXz8tSRC3dHBPIHChU2hMSikYB71wbDXmEehJm0vLMoZqUudkzC+pra1TCNNWxKPZnMv
tT3dT2V121jNdROxbtn5UXTrOdGtUjaOzgvFNyOs2Eutyp6zULSTNoUX1JZfayeGZ29Ta+lbnbV0
LPGUpJ47dd1Wg/dLTJWz2uRCST5bhW84jtSMoCH5NLaIWNSE3fqSPGqtU82dXKBrJYOPzf98zbYX
BS9vK42nBnVaPs4V7NxsPgJHu8aWjOd1jK1xyeOlyKN7gLG8DoqmmeWFih8rFrV3jnXT6KK8jYoQ
T5Hf4ccuLw0/z5wbzUtSvW6RMgbh6czcNjmJA0MtQm+aIDUzME5sQ43zdOKAeTBPIm/OWOdfFVri
XxH1S1uSyGwabF+RwEGTriuDOWxwJuKlN4HJ7RqIZP7MaXO24rVteisfx8WKS+C+SAP3Cru5ERLb
vgu9Ty1YATPY2nLdwV27jEBTuo5cnShtew1ekVuppopZJZk0MYm0Ve2k2ZypsVgEqBE6jhMM2pXv
mQUKK71mbbzEsmx17rj5qnQ1wyu6dqE4rFnlQTIJwpLO/NxaR1X1QSaxXGww4oGTGalDsSnqvJiA
MvlZdTS8sNMg0JtaVVdeEc9pqFzbSRGNhRKIFeyqcy0V7p0o5DIsQrpysO/eWUrl3iFPc/QYpdc0
i9OpoqT4oYyEBSuzjAzesAkm3F6pCTwjKG/tda2AtBAGql8ZtCsiPMF0m6V3Gne9eUwzNC2T4m+3
sKNV3uDIbLUyN0rBDM1Xm0UrZG3QFnZ5T7HDsawYgT8SeCvWf+QtojOrdq79TlgTDReO4cQYllnZ
3Ht1FC0UFbs3DXLsiVexxOhK5OoRz4J55dDuNo5cdGvxRHddz52nbblusrS9LUOlua2K8KPm+8uu
LOisww29ZyhVbtyagb4BV5Shx6hr4CXjWLtp20jnSa4t1KCbl7YmbjYfqp25c00Gjr657LRIbm/4
YLEaRVXL8eY7x3NrAStUMw1J3K02P4aoh2uqvfqrha6chAJVRmLn9l3WfwRhJ+cwSUAr7i/bFBbT
jDrNFcv4dPMVQ5FjGzVe5DSsDWg750wJ8e0HP3LE1PYZMmCBUe43H8hTF07Qdteo/4UjUTkLZGHp
NLkSOeW3m4+CwAttWfu0uQoz2V3D45kNKI6LNq8SvXKd4GHz0VTWZ9mJaNLCoq3nZdFYoKojrIuC
jbMgDBddkya3WlAXutpoxYMdiTFssN1KSaKFV1LtI3aR0MM6rx9oXJk4tj8mUShmjiraWal6hR7z
vBwXZeLpSMuV6zL3S73sSGw0Vpp8lmlluPxr7fruh6IFIUZVbrBA/YjVXDNkHIo5Zo6rlykTZkqa
pyAutdtM6oEgf8uQVreVzqyy/VjyYsl4ORWOk824F+hRZFeztsCZbmmq6ZVasAwsb97AvBgrOQNL
qA7maqCm47wu1LEbqqsyszTdFVk29VmAx7boaqOVWaxrad1Og9DvJnaNGr3yfDxHifuNwNI20ZKa
wcpVSjOoYZ3IwDli4GkXK4Hh0MgMs8a6c4Lw74KWzoTB4jsLvUiPslJex0rhmIpV6zmqwilKPGYo
LfngFbzVYelKb7kT3bmofrQahY9rW5NGozrWQsNxZAaB5owtaV8Fjltu32bAOmXeRZneJ+XME5/V
uut9UsuyuEUFN700sbfrUxdI+tiCLGf5XxIpyR3sVNch7eql5mqRgWXzIHjtTkt12YD/Z9oF8C2o
7nyc0SZZ1HXzN8tZN2Fufl2S2jbKGhYJ8PmYrNM0I0/q0GBeN3OkTGeYOkYFA3y2g+6B2zZbuXau
jaOIxlM/ynXU1NoYaa6ySFPDwXlmaA4Ol4DfrbTdelnY4lYkXaP7yBLjtPUVQzpipgZxpitYGiWo
wtPIiiKdSYuDokHbSRfK1GxcO9YVJ2qMTMFfkBJloK+W48TzQqOOynjpVdSDXxXOqqF4WTiyXjF7
THHUXeOyWkaxp3zqulmrhcysidPOpBv4M+om110powkYZMFUpJE7YYqz6Op24vjVJzduQV1prEdE
fcP2kfrg263JSgfpII7KR7u0pek08VQrK2G2qt3dyvQuUz28sHLXnoikSeDPk05HhYSNteqWEjxZ
c6dt+o0ABzcolHyhBd2V63mGbTn13E9DdZHIEDRwG3bWNom1ldPrAaEyaQo1W3CbqYsur4SB7MiL
n5CMfRPViTejZXKVBiS+RtqzU9NqYVn0r76NxtxXs2fXixUjhdZ4c6XQbnBJxUJtu2wc8VAd24FX
z0pBm3vOOryMBIPtWBap3hFfTFHRZLdZaYV6FXG2jnOZfHaF87Hya3VB80waNUtcswxCxYBsYTpn
pZ0tSmuR8SyZyjxQdelW/hyl/DqtxiJxbT3K41ZX8nAW+fwWe2E8VTQzSZJ4nmpJqxciBv+d53m6
FFY23zCvFHZ+l5TaVWwnygKlrqurbYyMonTRlRb6084O8cTRHqsqzWAZqNw5LRrY/SVzZqrrfU6d
Vrkq/Fxn8GStkhU3zHNyPWduuGycRpqaV1qTGHTUtKzoTKPpTZBV2azJJ3muJPO4SqpZ1TxnahRf
1bGszc7KviWdpHptwwbuqYkRdukce6kykXaczYKY0gVsatGYAXiGhnMXTNUo1R1fCDPPYSksreYT
qRJqOC08AjRWCk1fiZU58UCa+jEKy4qMKMLpFCRoTkuq6lrnUbBv7WJMrUi3a18dN3YBe4+taZM6
4KswSseWlSiroCoCs8tU3yxzMQYxIWZRGK7HnwPmdrdOMSauEHNSaHKaeUwPWCsXZVIS3XGlN3XB
V6FX3ANTqwoey9oslVSO7SRLl3Vtitihj1mJdWlnetiU8Serq5NJ4WqPpLQy3e0ss6zT2AB2qA7r
RjYBd7P3oWzRt0y1uW61wrvPyhCYa+m6qpTO6HCYTLBSxIajVDU4r6pkGbjwdwIVpm5R+rA1Fd41
zwXopjT0ZorT+ObmsiyrZgU7C7ziSi7BB6pcV6rfPJRhOPcVbVylNb+SkVMvE65WetBy6wrUVGIK
4od/Yce6VWqveqYin4Pv4UpmSWMQpvlGFkZ8SaSmLrW8LMeoIosGzLjNN25d86UkQaunHfXHXuAm
GUgc/DbZUJXJMqs0prNQOEYQufUqA8edWSI/MaKwqJdctLbuOmAmsYzApWJ9hcZnwQQcf2jiquHf
GRhky8p27dXmf5sP4VSOWSNRGqodK5meIqYsNS/UU1KxxeYnuesvmrRQpk2nfRMFcc0KtdeK6tEF
VzjZfkQBoJdWqWW6leh0AeZXm0e6Z6ooDm5k535GqddOFHSNwaS7Y+ltE3B+q6iw+8RWco8Cos5S
8ODoStUm95vvSrXJDDur5DRPqAKqtILHXetk97HvGLIo0tvNlQU9/RZcVp6+ubRnKoRCJyDGkZny
0B1DX+5kDCJD73xO6F3ru7HhB5lrOF1b6hl4W+YpbR2j4bi5RnWxKpGdPtjwN2DbuIcghb2I2zSc
MQbsZBlOV1LzP2CrFitcyLlktTAZSuwJsh18X/gY3TscGywHBq1CY5O4RmCBEXsMrqlaJ2U/fWQ0
JomYgbkRrySsvwbUvce6qig3ONfQou0QWtRd3IX65lokDOmCJSkEC7jugYG0VFopDRIGrZGDE23B
FPueljKbdrSRy8Rp6kUFil1ZN91i8xEHsgxfXTtt68B8a7oxgfcMW2bLn12ct2OOZ1ykTqKn6l2Q
lNVCwCRagl5e6Z3v6GGYaCZQeEvh2Nm0ydNrYnV94ET9S0EdTAeBIhP0hnkTcW8cuTIYl3a4ImXw
VxbzL1aG7KUSZDOkeRxGc1dVjFwA1r5DtXetde51loE5UpBH0PBmHi6vGxdYbTGDsUMMSyQNVgXs
AlKtFd1rm7/TwPGNlHifFMR03CFqeJ77yCMwvTI6p6CjVRZnBhzp6MIU1J7Ujq1FJ2a1rD4okVMa
Vfc5RLwzeeSGhv3oJJarV+DZnkaNAhagtEFK89bAeT3zWHEHysknp99hAlZP23iSI5KaSToj2Jvb
wZxkzq0fcWtaWKDhktzWcWSHulXHEawV9kph7bwWuZmn1QLlaB2X96DnW2MrbXO9a0CrwZnAc49a
xFCrZlYx5k+DSsGzgMOcSrG7dFGcGUiWz0wR5YSr/rrxu0SHpjifSMyLeZTojQUaurQDPgdXm9FW
gemBT2kh+uVy8xGqJs8cPsOe9px38JxemU9TyudYFmjMmHrH3UbTi8w3SIwTXYkSaUAN16SuZKj7
VFHMxCMzjyv3CnXySZxWYtzEwZdGK0GJ7907oTRSX35ERFPGFpeunuaNZvK203Q1sxM9dv1Mh63T
cCswh+IQf7PgVSe1FZmdAvu2gkERKPx07X+mXhLeJihMDTttwknvQY6SrvgKC8cNLEOOnkDc70Yq
tqpHtUhnNIy/QdSNGZankgluNPWjzem1lqrz2C008IByvIgCh4F95dAPXEv+yko3WLgJmMBMs0LD
0WpvRdJ8maeJuPNFr31F2d9uFCefAJIrJbA+Zmnl6m6WriHK4ekBT7tpXquuwavAMlzHRxBMofdg
tPtLiAE1ugwoOMwEda6VQDMLl2TXhR+ISV4oHytYfuBAYbn02kqOkwS2L2klmQkHx2SGlVnOrAgU
bdqhe627LhM3nuYiSe5cFzyGWaOHpc91xoUAo5yTaYVbPYmtcFUFCQFj6QPCBVqhmiYmiHAOtlAK
L5FkS5YW2TLJWGCqQZYaWEHVXFOLvyNwHOm1zBcxaZwJrHuwfqnohgZY3DrgoI4Ufiu9ecVatE5Q
nRqdLdjSC7R25qHo7xR0qalfyTvU8avOIq7hw9GHU4kdrAeVpk78uirGwWMNTuWZ4nqVCV7q9CZO
3QfBfFPpLLkC1CrDU8GfZEG3j7H0waXsxaEpyo4vmQ+zfy4aP53gShTmZt+wFfJBa1U6B0VhFft2
bfo5cB8w707y2voQe9EEIpsf4fSl2oxsUuuoLVNwVGex0bleZOLav8OKButWY8cL3OkqTjrDJXVg
5LllGSXItE7t9KaK82tfCRPD8eC+34JO6yLLArMondV5SgwrsqQOvom68BtdibvatJOGLnAZw74Z
inhiie6DVGWy6F3XnbH5b47dJNBzCwLBRfK3LANLb9BjHGkTxa9ZCKuQxIskDMjCScCmTAQzg/SL
7IIvHjgoFh3ogJFeEQgXb64jUumN4zpz7ibxIiFNvMj6j83l5oPhzg30n962Ev7617XQ8klbOw+S
RFOc1EZa8c/CT0sjZwHhY66wSdhG/qxKQ232P+R9aZOcOLfmL6IDLSD4MhEXyL2yyq7FdvkL4a2R
WMQiAYJff59Md9lte7pv9MyXmbcdjgwyK5PKAunonGc5Gi5vADJ1XNuoxGqyJEM81JmVoj9eH6Zy
Idvls0QNzvzUIVm7yetRHWqvQep1N3Zga0Y1vdZ5d1PFZXTUDavTums+LI0rEo+ZCMN+9I4rvTNN
PKLS9KKNqAYP9KSct0VRrvd53+hE5GuzJXPxWuwGkzcPSkxPA8yGu8kofYRfqTm6Ik7cMNDTQtaM
7bp4Fg/jAFolnqK3vmvaxzhf2sdVdGDUHYj6+eC1YXWcWbTcykX1WSA8k1VtlxRxTXBp6mPuS39f
WNClsxmBZCz6sPLcA6JtG5p4zmuOEaMJwFX+4BC4uq46xu36GTdbIGR7wYHPOkoiWtpMdcs7Otv4
dpYr29Vx2KFQTEu1YjVGV0VUgAvPpjYCrFsDWRnror0LSnOO2laf+lHvYozkzPN1jHcpAEROktQ3
Gxqt1buwaYZTrgE25MrozIAvu6lqfctI673p4mjeCuQIh9oW0+vYi9cL/WA/uUruxGp302r5gxCy
3WEK6H0upX7T6vykdel9GHOgdzwi061rZH2LJRqFUjxtOiTjH4oOGM+o0lY4/jwV8nWYK/GlkXM2
2SGliDF3dc6mG12UfTL4y77nJvzYaBah9ApwX30A6fUo72MHQmcaAfKioBZZW5jqQL2ZZaLh637M
43W3aoSOhdUMa4s1gObWrO3mcuf3bgeIwxyNNmVi5RjeFn1RAw9sSeaFo3cjBq/IFhPzDMX+76w3
exSU4SHsWZkUQt9VZCKPANuOBQAF5CjxcgpQwS2slQ+DzcfN5ZnoQceNjRW3FsRw4prV2w98tBu+
6EeJGiEtR1TBxdCotIymdsd9m4b5UmYjMvPXrjgvZSDO5dBiHfLCT0NklkPwXjtrb0eVEOe8RAU+
PXWsw4XB5nOHuXTedugmcZ6H5hyVWt2QOq5BD7oT2Mn2gJh5nkg5vqZN+KHiSIl53WQtEN9XpW+8
lEosUsRFSR+O96PBYmwKP8pctH42fTPtec7LxAO4moC30tvQB4E7DHJbDoWEgECZM4uqOSvnEVXC
6idQCAz7cVyepbRI0eeB3F5hKbhDdqCNwnvif+gZ77a6bbGE2ehd2FVdJjvJjrVaA6AY3XakFGPM
DWA9i/WNWnq9p8v8gLu1HEIdowaqpnWr6cgTES1zEouR7qrCX7cEAwwhok7DMk7XCuiwafF+yYa3
sRV1OoFG6hd/PE21vQHMGdw48izG5k4HZngtVw0xTVjYs9eYpOFY0obZuF2wPC/xfBvr2L8pKrsJ
cHmPi9Lv6jWaT1MYnkpahrd6md8W2mtfjX1+I+SIGTiHVeo7UDbVEt7FXe2lFQ2Tai3M3QpouxBg
bPg8qu3a9vJk1Xi/hhWQ9OBzz9xGB7TM5sJDsl3yZWOYvlTqFsikFyE/bjbjzMQOkpAic7P95M+L
PK1eoDIzuXY/7aHRUrumdeNZ9hNN6wJImreeodsIdmwZWOZ3ndxckQPTNGGW214mcaH3g5j1Yaqm
MVVRT/ZLhcvBOb9VTSSeh6cFQTnI7d1Cp+G4TNVD4ai6LZeOnipLsrDn/sZBe5VUsmvPuZdehMNH
dPUK9x5XW7mg8JQA9OZx9HerQfkPqLh7i2iPLNwvtysr9Xu7HhaljiPj6jb0wDUjSTJh4g+5f6cK
ZEICzNMraRAO2WC9m3LwcFJavJoDgAFuWM8Rz8l+NGO1JShCNgVYiTRccf2Q2IYn2UbjaWzjp9nF
/a6nQ56SQbMnwZcMgQcf6myQyXyMJzAqJT25vPwysTrcdnXpHfV4r1w0vpsW/91oscIKveqdJLjF
vOZk1w2rPBSjXFIJfn5pQI2RMmS7VkxdOvv+dBs6cMAdEr/S8pu16MQhdu0bTkp5Exjap4um8abu
cpYujSkwCL3qdYRTZCpya0JZme98uRvXIp2c2CvU/ydjZZ8E8RKeWuSMuQVwVE3U7lDh9ufA88ej
k0BNg5aclQzf+A0f94hVb0BVeADP295s3SW1IAMIXxoZ4EsUo49GXZPGy8wTZ2e1wergWZAmFYCT
nOwmLL1Hruh67Hg17bhabgjSjRt2eVAUEXkoxlM+IyPs/KhPRtBSRxWCbO4UeZwhMNrlpacyrz8B
SW1OBdMkNbP3e533PfiJvHtkPJruvKraBdGzHyzBo/GG8HEF6G/n6ln5kz2Lmgw3wZjvxUx8lIhl
fsQVWYHTqUe7dMFt36/g8yILlRyAs1NT8+YkizpK9VDwtCe9PjmPokBs3NkrkfJJ9JvM6iAcXUYL
9SUs+3o7yoAfQ7+ODrF90xQtmANS5mkoKtMkIRZ2wK0Uh0NdrEdVdd0mB2SRhAYBA1/QHbUBK5DE
hmzdVAD0E+XCU+oV06EELjTMfT7su9H0WT4FLmmhpUgChfVlpXlBsSJ2860MIrItaxDxk7ZPlKl5
r+e8XMBog2KqNZvPBRSIMUJyZcTd0A/mzl4ermGnxgyGDqXaC3cH0hK5em8jfSsuNDV3xJwDd0eL
QO6jEhG+1BD1LAup7uTlSCjvS9Wi6NZ2DvdzTcCNxlM2DTVey/U5bCdzw8t6FyGNPQ2hCzbdWtUH
WTaoFKQEyypQgcbsSQ81lknu+xuP5yVW7iI8z9aV+7nxz5Wzx9jo5hTPlTz0fj3tEffWzcVvDjC2
Mbu6XT9IwQpUyE38MBJ11nbwn3O26kzOod74K3k1GhT+TTN20KBULjWq1zs+tN6x8+v3M6Eyq+b4
1OlAX1hz8SbWdYJ8/wibW/E4WHJSs1tORTDSTJZiTCDy+bRIPuyWvJ03nqQnCd7o2flFtoY2TAak
pLekK/Izd2WBdHjacAAoxwmpHhEt+VjN/XZVDdgDJKE6AvrXjN4AbpMC2dlN2HEyaXoTP5Y63sXS
pjNy1xtXA0+YGnokZOjver+9A0S/qSrafXCT/yUoxk9Bq9t9HpvlsQM8DWjhUXVM7WcLcOk6Hq4j
I/e7HUfKsels3Wa0afJDDZVrisGNEW+qJz70fhoBztgZzYfXGpXpImme+GyxaQ+oDDzU+0lakhKs
G1Cu6uGmKMkjCHA/qzX4nAm12xbIFso+0J3pqMz9VDX80LdAKkq3Vsk0tO6NhizXMyteqmt/hzyT
Pq0jsla90nV3DcKsBaukIuR0gbOfZshSzs1g/N0y9W22aDCbQ0m93eiJ4Lwa8Ua2rX3U0LOfJaNv
qv51CP7/IawC9RgPBAi1VmQnyxgygdgfjnzuOh+wAA6vzxlkTV+P1iUejtencuGQWSkVY62zWBJU
GR8Ytvtd02qs++P1Qev5LRmqOnOQYPBYdcdRdGDu/dp/OaxAax/m5QywuT1eH4JLpRZfyq7rkT8q
rB6tBQCOKV8mZcT08bItXQW4RORV8vVYq1AlxcDKABKF+pCrvDnqmfzxEEdKVEnYn4jt/YNh4+fK
Nv2mXBecYF5WfbTQfR6vR6RqQ8Tw8G0pAlknE0Cz49dDdzlUBcUXFYhG0gRNBl65OxIsWsf18nB9
+v0hEFJt+gpcrQqq9ng9wfWEX0/17bWBx9kqinbfoABb07qq803g5jfXt1XX164nqPwWX+n6FX46
YdVBnAUx45seGOmxDWfcCK+U/fHr88uLhfRWYM0DtDMTM2lUa52aCUU+uLv2eD36/jSXHhLVwiJX
wju+v369/D+99v3p9/cx0DxV8v3MdRHUwA70iNQeN1B+v4vX557X4U4oUxwx+H0Ql4ofcz7wYz3L
kKU2aCDIiKvdPEcxoMOH6xs8/jGmpjs44Tpziknzx3nFqjE6rr8ibycNZhg/uR4RGZmNX9pP31+6
vh5d3nY9MnFkdotoD99Pd3396zlbB+CPd9DPNRRBGAiePZYm/OPo+vT6g1GhAq+rkaeqe4hBfh5s
J4HgTmG9iT1Mq7pvzBF5UUILyJCvt1leh9v321pX2+kyqa4zyamxP14fpssRD5cKLImSG6+Y3bHv
tDtSwPMA9fD0+8P1tUauqAw9oOaVzbvE1k27uf4hRYlJcn1YxFBsimpwkItE+ikuJ0idoBeoAxDI
0LkMyUXXJF3CqmErwq5LFgW4L/aXTdSIHYsDKLaiRy8ahwR0865stMMSHW6bvv/cKPlEtL5nFSDY
2W0WUPkJoHMPamsC2cGyQ4JGT1GAEp9UJF1Q4SWgDp9qRe8aWkZbulSfoxj1Dojwp7DFL2zshVnE
nPZ0+zZa2GHShqc6l8XOMHbmGG4JVGDnquihPgrcG9oHd9B9FzcFL7ZyvYDNKr/Jq1AeBb5gMidi
MR+BxYErBzGaQABWdTnuDE4ITUZijF02Ngf6v/Qc6KbdyLpuIGqpwkMesnPO+ZCw8ewu3PBom8SE
5Z0v4hNfTJ4CrZtsD450XLLAjG95PbwCYrYb8yfiFySTS/SpC97asAnT1sYHU1SfEK0zkID4ewq1
K70Ieq1++bSuYO95g9sNYjZa4igpuuCJzuKD5+9805SpE/ZTZMGzLLHwEopNnZLcVGvaLGBwJEWx
gGVc8TqRwahTNVY88XJ/MwIDOhe5et+rvkbpUZOEUHdoIbYowdxMDWrLPH+lIvCJxYJUXvM8EZ3o
0jhjNR9TsDkAZNDIcjsDQOXWcxc9yorSjVhIHaKHug4TwnDlDCqxY06ng1eM5YVXkNtO1uDPY/Lc
hjsao8xiDVL8bsi3ZspfK3ur24Vt2qZKeTx2CRwFTWZZOqGmrU1UZki/QASGIAcZ2eUQ2ySu70cw
VkAlKVXneGAPi6Vxmod2TKGNuAdEdcbfbpJuUVAUK9RVQuHqDTFJymClSRfqN5idvxOb2RU4aWlA
cCPBP/ACg4sQus9XDg6Dyd06qX4Tjv5HFBAGU5aSIcPYLjPkh20GXD5x29x2bxfLNDBp9VF185JA
E51BIZlv1kD0+IPJ/SKCz3mYZ8F87CpPp4PFNR4Hn25y2iwgUZp8Nzi+5xB5pT6UO1vf66utldY9
0XqkW+d5ywZZMt1pqf1s6NtpXxYuTrm0/NEtHVRJvj6tsYQaoGmCx1UT8xqs+na9lA3Xl4oqToZx
Jve+XjysQkG8Mf36THManJvVioMoqyYtOeCCtaDiUAROPHqj7MGg5/4WvCIEnUH+6KAuPsQoEpO2
15igTAmABwGB3AeWnxx/geGdfs1DvT5I2WXtULZQ+uTIeHwMmxgaP+haoFdioNGATJjp0bmlvJ26
8gkLxfR4fbDu6JzxH8r2RuU4U9mzz33EYtRY+fwo+AC03y+wFK5faqXGI1WzeqWYFyVzs2VdThGr
6ngvxHqZJp66L6Q4Ss5uWhCz0RRMpx4GoxO3o5c04p5ZJu4dUdulXqdX/kgfej18kn4T40cLsOqF
6buQ2wGFOpkPEakYosYAsU0LkxRphm7TxMOu5YbdElR2Exp6niD8/oB8p9qWgBGB+zmFdJHPN6J8
03RlhOx/Hja5cRgF8yOEHjah0zwn2AgCqVOHtLD2zz2MbueALvysKeSKDrqGbegtIWZyGaRAsWvA
/iKFoYnccMJf99MEdiks3AZwlUla7y1zU3hmNrpx0F3t17VXWdNIl8Ep0WWDshe1eiM30Id/WWr6
AGWFfLCA52G9ap7C+bSsJn4I4AGTQfW2Ict8k8dLdy49cn9V3fQDUEnV+sdiHfZTiF//98picnEM
/CDcjqC6gu8ebg6CPYx+tlqsEy1jJVi3r0hU7ecJpLdtci+BZvApgmjxwTVmyIZ12QYXcYcLrfof
vgL9xe2BhtsIqD4JCDxNPvtJzh7n0o4lBP37xoPcKR/pnSgQAbxZqgwL2TNcaO1FENBt43aStzwu
0pg2JPW6dkpNzxoo4wp5uohN/Yk0d1NUPFqQyweUq/7tRQV6RaP+/sLRi+D6pwuHTWJ8uCegw4eV
+SdBNtwMNStbhwsX23BTw0F1KKb8lrAVsve25rtgitrMTeQwhYvcoWyqnle2J7z6qOblJjc8/uA2
HYnkx5D6b1qAOQB/gi8QqAQc8QspMNCYV6aF869Raj3+D9//F3MDrnp86aMXwYbtX7su/FlQvpgS
nhkStgh1Gqk799pMWYM/IhhAsi3+AaoMnULyNG3XWrybQoXwwM+lje2mpS3fQNt/M0cfg6oc9msY
vYsvCEhfds+Yea9K13U717VzahoZ7GzJb7mtx/T6R/xhe3319XJ/dWx+8wT+9PT/Q+cgh5nvr91b
b5e2gcH0z+atPyy3lz43f/hmBToewyAFJ9a3fWRf/FtwDsKuCl3UN0/hi30L7kB0ycXtRlulizn2
B+NgQGBvFWisdOm5BLvhP7BviV+mBnZZwHY50LXBicgQX370KlAfBKwqm/7AFJlZgmDWgvidqCje
zrJEssvnPIkiCDYRlbZUsMMACThESPU7XTa3Q9W3mymcz4E/f2pbp0DfmtfE1NGmYWVxYBP90lV2
TckSAJw31YVGPPqLQUk+ySWpSBPsQsvbbQi5YBq6WWWRX9+WsX8bB/OatFDXYZkK20QYb1uV7AYm
mmqT+wMAeoM0iORYDQwTjyBvsKAxEGNVWVsoXqO3c2+fEJ8+ugs/B7K7TdSco36u2KepoztO83sV
iBIEanToTAi2FyytKThg9GptHBQ+Qw47i+kEcu0OrsYgtuAh4XRkTQ7/84WhavgmqExLNgBuV7pZ
xcxvJIXS7XGM5mFItaA1fAN1+TUU/4fPp4sx9a/n08tGt79OqMvnXiYUuk7A641t/P4w42KuvUwo
jo7yaCcKAxwC/dfNQV5mFPsNTQygzRXY6zPi19aEL4ZI9CYWaDwc+9gWOAxCdC/5BzOKCPz+H1cb
YIUhrK7ohAN+GYvOj1NqvNQJfsuQPs8GA6fQGJZVu/cYQSCuwXI23axT+NUh7SxBI1sWBYeZVjTt
AcBnlYUA0k1juCftHKRNUZC0gEfAFMChKzDXmo/+K+eBzJBNBDNOj6w+XkAiF3b24BhsvS3WBPmu
psW0ayrdH0aQnTsnZQ7jGQHQPuaP4EUJ2HNY4EXTVHtbMJdaIsfNxCAAZV33vmIAqeuxxM/GIily
WiQrHz5iwAM3rBY/jSfY0wbzEcD6bSCn7sBmrqFs6N77sobmtK/CjM2FSJE0rBsjJ6DsWD7TEELy
mxUWp9RRGG5wEdvUUGnBgkL/5UbZZjn08I2ZzmSxoIHB+21MsEQHhxojjYV4bnXzWYXSoliFko4P
MjHSvqUqpmlXoTIMYLEC3htvqZurswKKnM0hSpyxUB/HZVYoCG2+sV0Hum9AULKTWhMCoQuKjiY/
FT4nqZy7JxWFBpSmR/eWmepmXvMuA+B93yEVTAoA2pt+gpeAOAg3ihxoP+Q6AcSjRZ0pFe77pUsZ
6grwfOEbSMbzZFURqnPWfJlqr7+k3/Nx5gJKTmhLLKsgbCJiIz1951g9pcD2gep38RkrxROcX4Cg
PWl3QhGgtqIXW5guD7jWbYqkv4H40PuAml1vuch7SgFpxP56u64IpFBT1vn8RUYVCqMJDm4/lDkK
HVgTExWWARSsWmQexMRTUqxdtZlnLU7YoKkHrTFLL6uEvx6LUHSbdoZsictaP1QV7ncp5mDfiOmj
Q3kPw3FSFqY8dQWB6DzveNJKCIQbNr8LA3AqWgTZtBblTkM9B7wzrgFVY5ZUudnnETQkZag/w68z
JxBHA16r+3dzawC1+BEYp9wWEBJD//QvSE1E9LepyX/VHz/o5ZdAev3U90AaIlD9sF3e90BKL65y
OLq/dvfB73oJpEhNKA3QyB26Fey0hmj5p54GiK8ESQA6EAgC/OafBNJL34Sf42gI+zz2AkDTBRiq
fkpNIIyrTaCRhxfj0NbbgQJS7JNStjo8WkF7NMSwDiafthRp27XBncd0+zqcivxIYOn97NaavzOm
47CdRUylk+30LaZEoFPfTkCGOuQtU9zKnauVeORjKG5iBOqwrgqI2yG26ASbdtNl1HnX8adMl/me
uW8LCHyGliOAzwOgs5iDKSsblcm1Kp4qsKmPLQa6uI54DP126MHdaW/cLVb3meIrHEnw8jTW7aDu
MSxKgZbS+HmOm+6uaWJ61+VC3IaTUI+sKKpHmJkXIG5+9S5ytN90gBggAmrEkYRiftA0VJshCJYj
BR9+N/msT2vqIwixMdhEQ/E5rnz1pgua/qMGGPNvSEVEjPH016lIKj+M9sPYj9/aZX7rC3L95Msc
itEGKQbGKJgfQ/bBUDC/zKFLdwZ0tkHfe0ykrxPl+xxCqxyBfOTrZ/48hwg6qaHPDprsIVu5tnv4
B8kI+2UOoXSAIhTN1wkc+0L8lIs0E+Ac5RtzkHB47VlUYGWENN41v/dUr35majEv+2mpWPi+94AI
np1P7+pxNTtIbt/2ElgknI83blyzPFq/9OHyGHjCT2iHn3B4uSBxuYNG5ksbxV+mFctUEGoI6qZ3
XhXQlM99kbC8rMOMRzC1Zw30ZcG5ImI1b6lsAteka6BZuQFXXsBB2E2efnZDV2f10i3ek4c35Mjl
uftqg/8Pz5/J3+bP1y1mf4n50eVDL+MV2+eh53qIXTIFOs9cN8V9Ga8BGo0A1AkYw1YcaCeCT72M
V/4bxg9qWLCOX3dm+R7z0RYKTZcYJgUJQ+BC4T+J+ZcNAX6K+RQkvuACcA1DMn7pc/OnLk6jJjoI
OyMPOlZDhIR3bhnZ835t0ECko125QBHbqOHerpzIrRUeLw6u7UJyCFqP8NSZajIf0WgggFa1CWB9
DHLhsqnp8532SHwLNT2FK9/ADGojxz/Y2lTvK+4+Md9+9PrVpaEuWDqLAdIQDsoyfKCQKEwb5dd1
t2sJG5Go13G0vueThmRD8HY65XUfR+8lL/Ip/TckJzH6b/x1cMXaiI2lfhmo4vKp7wMVLWqQy6Mm
wxp2gTm+BVZ0kWfYDhZWoRBdl6JLf4WXgYr+pCQIUAAy5A04AX70UuVdAqtAzI0hNsNpMfT+QWC9
fLMfByrausQRwRnDEOlQ/FMvFOu3wciYjvYCIoP5IXKR8r94aH/UqP7oV/qT8ECgQIryDgs8gWC7
fw/wcYZjl29hgHxuVVBuoVPuT0D/X82WD6hXpBpgx0MWzDEVg9eeZiBFpB8dgt6SKSnnATRMUBbp
RRxEt2pE+j/DUHYqpqHXW9EqoLK6nAIoz6fBZWsd0mmzOjSZWGsGWV84gOaZvVeNiyGFFi7perj8
CGeor5BKNcQ1kEoIgTZncrPCH4DgPCQlE1AxBl2V0LIc0nHsjovjXVIX8VPfooGCp4MzZBC/932Y
eQUUE62G8iTqu3dkne91D+HYPEM53UCbmJh1OgYUvBhaSkNDYn7PwwaXQtcwtNThA8qdx7BU+wBW
vO2A8lMOEduhwdUNzT0FgKpJNDVByiDv5x3m3FR1DytbFdyKeZsy9LFKAwkft69EmfWkik9wsuuM
y0HFryEZMvzhXzBDkdf/3Qx9sL9s7vot/7l+9GWaYrtWGmAbTswrGiDFwKLxp/UEaDVa3yDV+dox
7WWW/k1zKo58CrQCtvf82jGe/aNZ+gtdEfpw3wD4iULO0Irpstz8aTlRaIjA9KTUIVpoVb+zdYye
E/CRT3BVtPkosrWb3yrtD3frFHUHq4LFbXHYun1YoPcKvMcdgfMsxPz1X1fj7LnHC15Bs6UjaOGD
IhU8aiGnLG4Gf29Y+UFIH/pkzvQJ/QOalIw9mvbNsLvV/aUbwuqmjLetj6xqWlpQpIWf5WTc+WN/
CmBVckVfHQ2I2g0tvfhtrcb6sWZDdaurPk473b+N/MpltguCx1B7w3sotctDSavuuVw1TF3lZDNs
6zdCvkqXs2ji8pFSiW4DBGqNrEA/mL3nFe9cHkhoSNGaqap9c7SkKj6MIXvvmr7IbGygMPVyCrLO
TM2HUXGZoSXiZ/R3MmfKJ28rrK9v+zJuRObQQYsmNFwjtEAp5ZhM0dSzFPGvfz2yWccbfIzB3Ij+
MGHaz/DVbEoBNhlG15Fy1G5Qtn4Bk4s7EGpUdgldBYenMW8raK/6+D7s0LarbaI6gJy1hjfQXNf9
xbFKVf8HeeFZfRpa0/5uf+xpeF0vvpEb/wttpfH/57dcEtBv7/l/qgsiQTL112vy950Vf1mXUTh8
X5cxQcEuC9ASASYXulp9n/AcBQ80iphtgBVQ8fwpgbxuDMO5AIn1sj/Iy7p8QV/RVlowZHtX/PWf
zHj6S8ETco6uKPAuXjoT48Q/zvi6Qge6ofKCPSZpA1k10tbnEe3dPjUzOQWT/zwE9afRNxXguxBq
4X70eXFEmwN05xEFC7cCSg21mb2RTjC8mWVI0SYzXEdo78S70pV+WvWq2iweGmg1EFvAeDiiV0J5
h/YCnYF2tNdPZQ/s88wpPGG7ZYmNTApjG/dvgK1Q8v7dKNx/aFT9py7W3xedy+e+LzpYVtDmUtDg
ZQ/wl0WHo60mRh8aEWIboq8J4MuqA3KAYsRGqMmvG0+hFn4Zgwz1DcrkGOuUT8CxR/9kDF46PP6Y
G2LJw54nV+wMOxr/3PMNCkSl1wHe7yKOOm9XreF4Kpb484AmMX2SixxeVq9Ef4J7Tkavgf5X98Fu
pI1n7gavjj4iD5viU1G1t+gyVWeVm+UGLVTsPh9WlpJ5QlvOavAPkHoP99QOl3pGc5x5+OChwU5i
hIYcu1/K87KOr/tLpzQIdebUk8CiITpENufRz4B0AemX4T0ACXQU6dCip8vtWyILtGZyq4TFqYxX
sut94UHsh18Rp1XUt+8Gn/cFlBTzcnEw+GFe9KkwRrIMvAMauQRimugtJGwBpO95TaME7ijHDksB
qe9+KNZ8PraiXaoPsnS7wYfx90lVDva4oR6Pw4wWMZ/IUE//hjxNxFCB/HXU/q+6/lL8b4Hey+de
5ov4DZEVfXpQoccAqy7dMV/mS/QbgCtoCgQ2dLjgTfjRy3yhSO2ojzILlfjXwPxtvvxfgVQU68JP
8wX4lB9FAKmAVkHf8GPMVqSGuoDW9YFMU8Ey2iN3fxd5fhF+meLyVWtJjAaTy+L5B7j8oIl08WDt
syzgzF4kfFE+/aiaus2hHOx4QA/hGBfls+8KNMCSFXEP9RjkqebU/6C4g4AP4iCv30hqQAXl9eCC
T9eb8B8OLlFExL8eal936fo1Obh86mWgBb9BTUDwDwUquaQA3wda+BtWZuwgIYBtXuQOCOcvA439
hmLaR3bOAtT1l8r820BDA2WU8xRdFL/CAOKfBGZyKf9/Gmn0gqkCpcKXu4z7H0daPhADBy6XB2YN
ClsH+nZMVtD0y4bWEURjtg3mXdQjoz9CA4Gs11zhnYDzm8U1s7dFpkAv/nUZdGhSiG5BiZ3bZj7C
3cnQ+xhtRgOXera/Ye1M0LsudoUGZzAG+kM3dF79qkAPJjT+aIr/Ju88luNGlij6RVDAmy3QaEM2
vdcGQZEUvPf4+neqJT6RkkYRXHMzi+Fg1GqiqrIy7z1X9meaxn5Ep1jeD3jCtWnsd07KzDBuERBH
oxRfLdFQu6FahVs7YjrZVkZ4DN33Ph9q7sJ5/QQrxnTVSdskcvk9F4Jrra8f2gYh6yzmdOArV1NR
pSumBYabKcDBNER7rjLblyg5thjm7qUhZI43q6NXSOG3srBXNN0S2JhGhJIMcacRWkccIKdab4EX
N/XWC+zoCZRrjYu/my/s3jxDGPM9yezGhUPEIVf186ZPoZii6FBRHM8rrAielT3IMvSofOG4W/ws
w0lUVWdzmJ3nRfWQ4q9G0CFtpbZ0pyRfDc7sOT0EhbA4NUGLrCm9riZGgaqT79SyWDsZSJXZ8lSl
X4eDtTWjyKuVYWfKw7btR/7CoavPd6MZr0pZejDV7MgEY2Oixp5SL4uxQDbGKltKX27xxLTZjVUh
bYb7lDN1nOrEbYyTQn8KdNtL2XmQfnmTE6+TEQbA0F84Q3lXO8EeFpPltUu1k6Z+FTWaZy1fc/xd
HUc93ijPGu5nm77hck2Twl0wKNJVX9uJvrelSUXQq95DUfbzefIKJTpGXxt5bTRhRDeSu6w9XWJz
Z7XaVi4D7nD70JxWzqwgunS8yAp93jpfLZ/yAYZm5YBMa4/y2b5r7ZBW5bCTl25VtppbW9WFHKBJ
KVqhc76oJCfyYDJ4aIVXhdU5lAmTjxLnKBoTBs75CZF/m8Z0rns5QugWzw+9M65ZJLFn2RASZvtM
jWvmYJ9h+xRhR/+9fa4B3Zf/j+F6U9e+2T65WzmMawwwGcpvzXnuVuyaIiMbTxzDUJ76tX3CiGLO
w1KmKYoJ7df2STybzZyWLswPkZn6ke3zL3Utfzb+L5vaG8GMCHt7200J6Acki9wbW5ij5mmQKBnQ
yF6W21Xf9aKmzWrqW2lynhNR8o7yXEobVRRyUjfL5VPBa5kc6rz2UPMFOQlTAMrKGtulNC+QR/sV
ubJfkwByGL3KGysWpjNz3NuN9p0gB5oFESt6DMvjoWdA2+ZYz7GOuU5SXzKj0jwdX6md4he08/Mu
da6iQD/qNPN+KlQ4K1V/HqoyGvYWWfyknap9ew+/tfa6dglXRT5uVT2+6JrSD204PEuTH/XSYGLT
HSv2Tav309F66g0j95ApO+m3ckKR483imggKWVwZFfSf1mdYD/AH/rUemAEU0x/VxOGh12qCuoA7
vElh+mNMyvv2WraSN8WYSpzgP2LG+NHrcpC/iAESKjBdVYmgU98sB/kL4fIanQEBVYM686FrHoXw
79WEJaYMiMmFKtdm/b1fD3E+4pePMKc6yPk7q15rfeJLBpyxbPT7ATGkwavtyzqWrigv0NjiktVK
4wGbrInQyQk3nFf4WzcWHOF+yC7B/Vwu86xi2dMqnxGt9H2YhvGmZROvUGpWaxanGxDwIYmkj0KJ
zzuj5CgItpXRr8uQHJAFwWKBNnHhJqbM+YbB1BXzBV/GMmYFCWc8Hv/q+9TlfkaDs4ZvqFsX3CTh
aqCQCr7PxmUwP2XTY6kwvG2GtL9VMwkyxmI76yGsWBus6rF8mo2GCa/ZQkKRmxW9mEtw39DhJNeO
zpIl8sM4BXt45ujImRCEUloZqeU1cbZG2rpbjNLnQnw8MyzwFDxGsKM2ablW6bEECooPqZYf2fie
7Mjmu9PNVZrLoA/1bT/vtX7GknwZmC8zdBo36NBpqRi2muYU4LyPId8LZYYnznyVmdJ51sBE1sGJ
8L0dGwXMNfiM3mc4tbR/yiCISS2jxyb+c1hHafyr7qe1wigOyeWv9t7rSuXgUlDx4HvhYsBqZFN4
XalCScQyRa2pQuhDJP324IKVD/aYRUVfkISpjxxch6iFd/p/PpzoCTLu5o7LFeT9QlXlJImGJdW3
Q+tINPeK6T7oR3tvzvG5EaR4Txr4qbmmC5tzNa0kLjleQtbBZnAswzf6OeOln6PtJOOci3NQUlU4
XvRmMn3HMhJ6pRDVdLNSfwOYk9ymcfJcIzTyJ83IVnQVqbLGST5vhUSnFGKdKiy5lTKHOFLEAhzg
5iBsLEsEcDlI06Vt0+vaKpJrKB/2KZJI7WwS2qA+a9Xd0M3RTqEoz1Hfabs+i4KbdEyemrb5nmnV
ALa5jhsvkacTWpe6D5x1Pgo1/Hv44x+NeBpAgMqBF4R5sylmZozTnN8pAZ5uOXK2wtf9JFmN8gCz
LEXNfOhdYoymj1nij282EQpFmjW50l3m3OhXUjqn8nEI9u/MqNvs6xwtveI5lYaAPBr65JkkmVi5
KRsrLv2E2SPefdOQdp9h/Ynz6b+rxvO+Kx7zP45Jirpfiw89NBUeDXlds3+Knl8XH8ekzepS6O8Q
IfOualTo7rAe8B/AdPtRUL52Q8nsokkkvxmif2BS/pe4CZWBOyN3LrIG1DUu/m+rxnKYA6PUzYm4
CSvIV4maaXsp7dbSBIsvz2Vef2mx8mX9459Tl5bzusHfvashu3mGmk+7WCFjxNVJKnrWwijB45ve
BVHZ3JXg+jdqGWOolIJQf5ClQStdyuGWajIKcetNZ4W16dJ0lQ+JN1YPg9xyYkqOU3zVRi41SxTq
XzOnPe8aoFdsBtW2GdPclWoj0YE8TOWxE5alh8xVYCLsEMdpcYYK0e/Q8rmVI0FUNte6CYUW/H8S
wvdRhjmDxkH+RSfxucPaYpC4ZFwqS5m8CmO4bBUVpLFEJslnWAOisvrvNbBpXght/nMNiKfelIqW
rmiOSNwR+S+cTa9rgAk1cyCmQVjWfms8oRYxuVTR41Q0hQONV/N1DahcxbiIkWn6Y3b9gRVgif7l
u+OH7itgDUK1iCaSRdTXuxUQ13VtmfOgbNNQV7VNPCnySZ7DXRwyq/G7UQHP2NnArHCNjLWr5LHA
Lo/BcTAt80WV0inRmqDFftqjRG0ClKBx4FwuKTArys1VWlmLH0HP8x3a6nvSgqSjqRsUDKMqqEaR
AKYmk3o9aHREYnyjOBBC3k1D/dqmzQBKQ6o3ZlI6UNnlxfLDrt1mlRBapDPWPiGk6q6ztr+JYOBA
T7KVzDwqpjhBjkvuHccZXvrpe82RqOT4kRdbfQCiB3tnDp6LJhk8aVD5+IqeewMm401ocr4iz5hW
hThzAxpZrinOYYsDWRIn88QRvYQk2fl6ZzU7auUoTtycbXBV21CBoLrT6kp6ZcpqNybhotwrcZkv
20+wnBBL/Ws5edFL3v/FtHZ47HU9mSwabtoc3uLCJFR9/19P5hcWBjpyyyE86L2uQ/0igq5wlHEW
iSRgFsKb9STLOG8QXv1QZn2koPuLTJA0JdRfFI6UdCzg9ysKn3fSFIYibdt6Op8seLc2BKbKa5Qs
eZxmZge4nyFIGJIG1G4Y3FZvrgqzrD1Zq1p3qIi1qecYrHEnXctdErh1YXT0BRcFhFupJyEAoVy7
o94r7ytp9PNCj7x+VspvVY3KCNeywksI8KdiADZL5dYIYmk+gppSyn4zhbAMrFzXbvqcHDIJHIFk
Rf6neDe5qf/3Vu89dt1j89iHffvHfk/p8Gu/F2MrxEYicU7cKYSA+nW/R5Ft4kFg1sXLS7nPbvvr
wmEwFGbCoCl0Bw6awtf386AORMj08UC8P30LKJgIyxaLAD3EH74F2hKDAlmt2i3KMDZHLfdZ44p/
UQ5X0L8i2Ucd4COyC/LbbpIbTw/jLnvAnQl+0wmGIvBbKzVk7NJNvpFsBVbIUoCt1KXNgGMejPa2
arRTs2JfbxCwt5W0a0leBLCk3ZADuQtHsKEdUBZPsqbLSLPIX+mvpGUktCsJQWImAHKyDXeQB9ns
vioTKH1MEVEVr5USbkaS2qepkp5wISHBJiaSBdDdrhi7rVVUtNmZDVRWZXpBqvtZKzDVdXipGsLQ
1OWE/CTxOQOgfRG14MDBrs+qs3LCJXadXLlQu+FUDtTnEu+9108C34TCKbf2leqcpwNeIrNeO7oF
kKNZq3r9oDAY0KL6kepKcfOsIlYkz0/kzrkJ83ZfaNBVWhPiic2Fv11HALAqJ1M9y6rurAjZeFVZ
sKocwCNA/V4mRwMOU0M9i0rTBSScur22bJJEtTj8htuFHBjgvrCwa8I0DQ18H3PVbV1km3QysGSh
noQPke4g6J8WPUYpIBVSGl/2RawCcpM0jGDmE2ObOyXtgPTo5guT+HswL6M7VobpYqICsVMDDu8T
y6c5UfujhfgROwlzDWIKXF2PbtNUOTNJ06FrAzQ/v2rBR+3o0OOh4zFSEiC+JNoVcrJpO1ad5QaT
flPnMHW0Jr6HFEDujfOcxvwEv10IN3x5Nroi8+Q5OJUG+dtY6ZorhdFtWDinYRrz/VeFb0aQOhRN
P7U7igvd2iDXvlZgarmaYTIrUU4w7JJmqM5dezxPw6w/AXLDQhAz4pFX4QiW4fYT7HO0Lf+1z9FW
oWfw0vyxyR2e+3UIc7qpaJYNnQoVS+uvTc76QjGLJJ9h6cHK+naHM0lbFufiHycwQd4Us/yQaatQ
Z32gpjVFy+RdTQsVgyRK5ATizslp/P4Enju975WF7mXHAD6r7PJ+GulUFJMlkE+NtJtoCcDWZrl5
Ku7trInstQw2CEpmPeIcEdx5wpWVWorOaJr0pmtkfZgxo0rCwbVbIMuYbsYbOqSZhfh+spxVHXfr
GG3NtR313wvALe6AsdIA4okoxrCIEau+z83gBTSjVmOgMw5jgnBpR221L0H/HGdscWrGgvZD3C5n
TF3L21CnBePCws2RaWF9C9dpVGwSHQJCHicAKZzpIaIH3PgzDLWzzqgoLobcbDHd1mrryUlunYWI
JZ9wLKiE9VSqvrFRI0A6H/d5O7Oiy0PR0KTVN7gnkfcJFgjV478WiPc49+HjH8vj8NSv5YFBhI7C
zzb/W+mxKXQIiBNlBF+0+d8rES0qBwUL+M+F8LZGZbDFZRG1wQ9v40dWiEX38o8VggTM4EaKuFE7
rKA32mNagn1NuzDaxVlThVdSpjK37eVxvFiCYryCIKbdAkmBzx2NQIHWaeYohEPQrLG3iWXPeAZg
zEKjR3WQ9NIdwgPNHRbzKTTlfFUFw1kS6uU+yB2IkAQLUpSAKqydgWLWkXoG6EJjUBZaLB8h2JKD
lQag2dyxqJPhIjkIE/SDSGHkKlCvJxJ6YrfqYuwFDZNne8oQ6s4SXq7HOGrJgGj7qMcfEHaBetQM
Vb4qZO2ORo26qotKPR118zkOk34rS420TYOgd4OeiAbN7FaKPPZehmgCcoMC3K5BQW20waobM/um
cWK4ENTpgjZRMS+RuquUDss6hXa9AUNMhJ092jclTmW/jOAJOzNQd3fBy3geZk6+TdqC66HVVCm+
ASvOVmQoBqcxV5vTBmwY26XWnUtJM3+GwRyOxH8tPYTATfmXdot46nXpWV84SYCaIOPhu/vtZMJm
g74SYuqPVOpf5bf2xaTwJqSXo+PnKOC1/GZQTW7vj/8ZxfwHTiadj/XbuuMjMUZXUbVxMVC4Grzt
N6pdPUo20tudHZtth64RxpAXMH42iyyLzxCrJ816kDGabdvAGbWLUQcY4kpKZdxTFMraEbomJX1I
I0d7oq5ucIqR9mfAi6tmM/kGh2+Ur9qptdWrShvt51IGBeHJhxj1QbabZo8AlXj1ypnGJ0NfMNo4
NRE8fO3XzOobwP15shKJBF7UjGtz0s4TBwpJZ6aIgDoVH4xh3sMD2qmVDENQyN4kPiFgODCbc3g1
9NWTKZejG4g3vVavP8F5wh3wXy/1MZieP6+Uh4de32ntC04RDajIzyYi98bXK6UwpZi0r3X6hMLL
QuPxteBipKzhfIHVo9FlP9w2X99p+QtCDso33JZI34QY7gOvNVKO399r/JcOVRdNe0bihxbn2/da
G2dHncAQb0M1kLlPJdK+C1GzbwysW3ArzGSdyXmzkrVyfqQPcQ/DG3hDFU/eFBG1AAFwEzoAJ+ax
jS/h+CeIJ8FxyzFqHicln8r8OtYtTEM6eLmaukFenqBM3lLccWvJ400mcUnKo5uQrFs97Fc2YIxV
EwkN1zaL+jvG4St7ym+JzEvpzXU3jJ/3lUmmyaKva4L1QjtF4FwZblRflHK770usMrZ03uLnkmJr
jQIaADHUsl6Rt/1keTbIyqloFHfWcXCl1RG9f9IvNWgW3arqADP3bbMrhtANVOnKCYczp6i92lL3
C6AszWlImdCr8zBchJjDBFKqn09luIczHaBNrrigtSUsbS7TJGGYF07/1Jnz8WKYl3Z7PELQLphH
L7M3kSim6k/1pB+n6FDcVD+f1Q2oFLjrGOzxwBVqtV+i/jLXpseuWu6SCL495LN5BDhkMyCY72zF
OJUtyHmFRiByL6/h6M5HciDJjmtJc3wil3N1P4fz96aIFn9M+36VFx25kbFcfI7uEUXWP7pH0Uvx
CHDyL2Ujz72uc4MmJS0jRtIHtdTbUQEOaIxs/MAGL8QY4c06x6Wicw2DtWzjKHNsqtfXda5+QerK
BsCA67AHfEyjqvOHvD+/6PQIoABXI1iizCfen1/2aI1DYZJdtvSWBOONt9/RkfjLXeprDJdlaOKB
wTXdTvOv0kgEDSrmVS8LXHlgex0CZ6+JUG7klU64PF4CbmHT11iWXyp6tm4XT8QYhlnqq3WykUxy
ipYqPiJse930UummxHmJWIkk6Yh3MQCDNdSj1vPSLIzXALwYtpT7HYz6oymboY/a6YwdgYgnhW5L
X3T7SbcIdZtALKIPGyqr9ZvQ+do70zHd0Is+h2RqO0fhTEpeoR8HHZGmduB4uBBOGpUonzo20bm0
l1NmfQN+8c2a569JXfkg+rGCqUf5oK2dQtnXVXYKPeNxIOO8mu0tAbmXEQEUbjmBKJqlwOuqvHFJ
VbgfIn1NGPAmCAOG4+X9omZEyQ57rcnWoWnc5324aydnb2jJVsD5jbKPVkXdb0Dhr6GlHkMqODXm
EWWOxG1zatpsB+6MyKmJsONMWUtjcW8OzZog0N2EeRZNe+Kp2XQzKd12SnocwlW4Irz2Zhj50kiJ
ObLjlm20PI31+WiUlJtOhEU0HOtTovZeFE0qsUoY93IHgV3vnBWysS9noOcmxb0TQEPLKryDsKOM
ETSvMabu3GeEDpXJ3OxJTRMqF51crDq0a3KUuNKqEn9zmoAnFv3HDBCUsA0PwkFcm5mxYxOd1TU9
Qty1bVL7SzpFUEMPNmQuOoZx8RkqDaF7/O9NyP+rWEY887oBQf0Dc4XCk7SC39o6zhck3wqKMu6n
P2kir4UGDjqa3WwLXFD/UHnSBHJE2W0ILprzoQ2I39tvGxD/A1G6yxiYkAgwAf1tA1oIl21mrdmV
qQMsWjQuVV2+D+lkVhkvWUhvM5SdJ/LOcWW2tWgEx5c6qi6rz+D/5STfkc2k0CklFTxc6QOJfMFE
mJkKV7xcWmBaw2MjaWf9nL6kQ4wIbSDQqOOcbURXlrLNc4Bz+Vmo3M4dGOSqNfb6bJ468rQ2RVMX
GvadM5HBlinFcWl0rDvL6+kDN6G84Y/fE9VzXUTVXrI6xGUSHZ6wGGEty3uZfvKy5GSYTyiZmyc2
zQddH46N1NjjMbkcizryiLN7ntvmTA6dc3PCkd+S6yKFUuyFXXw/dhrBB/H5QisXnZBBhVOA6zUr
OLz0xLulNz2pp02utfXaomTLmnFXi0Z6JVhlCb11+BdnKAxIFOyStRaBJKIL3zbj12yoH4y2Ioy8
hNRmJqdqalz1ZnY96eFZEmg9IdYawFtw1TH9fru3Vbc1wiPNHh9JbHzB/EhgR7hNsvzWiInx6LHI
js5AaFzS+0FJJpcXlqM938gCVTi2OfTlygbtP6sdli/0RuSF8lv/moEVGlYzqNaSxE59jkegyPVa
D9nHzfmEgmWtLdW1Dm9NWUQEKdlarZFcFJ0KAzw5Mh0yJDTzypyMG7I3T1qjvZuMYOMo2d7gm6zN
/iRonXWFKKJBwRhG/fGwlCfGmIPDs7Z8K6lbFY2v6SXD4+V0kur9sJBuRODSlBgr3uNnOdZ2doPb
jTOgr+YjmMk+qQDHhMltrca65Le+jUb9ZkzDnVGY6wASzZyNTypMs37pdrIkAyPuWhGbrPlkLp8b
qfbQaBEv5TyS2TfqO9WxThrbWekcDkCcfQY/p8oyXMjgbFNF3kTT8qwBdoBUl5d8knEN+fjBmIHb
mVN73fb9qaxnG8fqMI9PpCjHO8nu9oOkdrCEyxsl4UTo2PMdxb6a52otj+02IviG1yqkNg/iq1Hr
TvTCUiDAN5f5VD91AoDepnrPhMFALtNfVn1L+Muy52s8zfPFPpZnGTDWyKVTZtjQZAnM6UgtXMIQ
Wq+s40eriOFjdffcf4VwJT+XZqPxFib7hG8xkUhHE9weEAnSKQg8qQyiMWwbRi/JcxS85bhBsxp6
WScB2jPH6zIs4BUmvOEIW5xVO0InZL8js9IqVEwwOcQgJSaOUypuaIw96kW072073ddM0ta1GRle
MxNEgg2xJbFQjQMwdzHxO5Wk24ysDH2tBkbiI1WQ93HTxPuuGcw9X1+y6aGII0avx2JfYQAiK0yS
j7iv58fEJI4rTu7+mNmKAZA8hu4txaGj7uIuVIQTJBZfQNN2DaGWjTQY6BBUeLpmf6QNwoWSqI9l
Z5B3PDs3cpM+4waeWkI7FtveAYHZKAKGtNAkd2Unv+nT6WWElzTDTaoEQMmApJQKpJIWTtNKTrWT
rrJWspiq9Gn3INvB4HaDdjUqKa1iMYaRknivx9JpwHxmEIOagIkNBhrAvGKEk07Phhjq2DlkUkMJ
X3rmPSpzH3Ij03VgmjdlL5ilYjikMCXKmBYZTjtCx87SVSNGSeSsXtlzQlTbcF5leHXM+DmfgsdC
TKHANvduHOv05xhR6XVEDIHBtfATnP5AX/51+mMZKv5m8zg89loAgCJlEoPnzTh45N4Or+k0CHye
g7Dh906DgGZgvacA+AFh4lh+vYHoXw7TbEzHQIE/WgDQivutAKDMgLnDzQNVlBiJixvKm871MqVT
qY9agL+9MmRftkNicpe8uoxqrgFV+zwzf3ax/dTk8/V3xpT2q0XXISdF5bLl7O+9Yhr1bR3REEjT
zkb9mmLV5CrulxXHEU1iaz0qy8zMpyYhelIit25SzV3GGBW96dzSOjsGgBERx9hpboUZxaU1/BDj
QFkBfL+qHFxlPcNTl7bxcSfhEpWbNffnJ7MlvKDqYGssrbYyq/KuHMbvTG5KF9P4SUHjzySMrEUK
IiXyWpey4pFLyzO3/H6Fobn1YkU5nuuJfR3W0wqXG7nfsf6cGWMLRYaZkpqo9AhVN8CgiprqrJiQ
FspJdK7oiR8b6t2yxDfL0J+bRvetHsiP69h1xFlQeYMF1CKRCc1zlSqZTiauW/sMHOlJqeWNj33x
thwS8zZBQ3vEjHn0qe5vYF5cSSYDtEnFzhcI310Xf+8RZWN9oW3vTUsybo05+C7XQ8BRX8jDcVmB
XTU7S9u0A9nl2FWscJ9UbEvXjKmd6SpqLLX0rSRL9J1sdeq4ixNGcF7MvQ4fIewQfaNXpbXLYWPZ
Xgtto/KbzDFWI2207PITbAe28s8x1j4eROPxbzvC4cnXHcECBI5qkcJBgNfebgg2ahYZsRW8tgO3
+F1LAtKGzhiYEl5gEGiEv24ICBtR3UM0Zir/8daj/kfr8TBlY3zMGBrUrPZbS6LRJlI2IyPfFcVU
E4xnhe1JUhjVXRw5x0Yokz4tO7NuXtIFDLZqNpgXRo2AAkOXXqlbxZAyCDedNR0vwA8Cv1CW4GHM
MhoZo03+hOOp87CFDXtCXsPFQJpfLjeXKc2K3oLXHSnVNQnEPm2Kx9Tq1kmrLt40N+eyNW1UvCrN
GD4uTXGninieGakXIDb2l+yamKnai/PpIpKz4yqJ1n2ZnXbKcE3In8AXUmsoofnVjOJjcD/ni9T4
bIunmRO3hhtI2RM8QqYHco4G3ovptPdStrL7CRp6kn+PcQLrZKBC5aU9Dxdup4mGfZSrXMnN+0Qx
KrcXTX3JpgAz6PMr47Rmy0UGeRgBkCXnqjMZmddhPDaUPH1YHYc0QUN6AMQmIR2a/R5JpuUnOs3m
Y7nVF+IlZ4L96l1BVCqxW8rpFEdHQ1N9H2MaocTjUYPmduoS9OSr0XRV6uFD2BL3JbDots44GhlJ
SHVnXEe4lNxCYNT7umzR6iupP43ZcWsSUmeH6KxFOLFR5TR2guVaV8pojQ0fLz3fOFPL8yRWL5Qe
Z0ReaiRaTxSl5IwfNfXQY53ODQ9OC5FCmiVtjVSy/G4OL9EOkDnbJiUdCWknAWlaNQQAM+e/J5S0
ZUdXd6Bi1i1oZqaNceVJJYGG48H07zgCAKAeYACfYP/h2v/PcqTM+vxb/PiXjijPve4+1CNAvJDf
igX+HumDgQCdHHZ5tMt/iD3FRJkJt8pMT6CAf20/iOlQraBO+b+x5wOTj78ZCJgwwlClLGKMbomB
39tyRAL2h7J63uoO0SYVkcAMztJa26fEOtH4Qu7V7AjO7LeqPRWRvEqQDCT7KJDRZYK+sobvRDQm
XmJg1IlxyucTkmnkzVLbbvHs3CppIW8qs+q/pgTZHslWNqxaxNGZUEkD0iaiSCinFaGh1pDfkQiD
rrrTM2XPtIbUWWMq9xmjUp8xN1lYWnsuKRoqqWR2LhEqzK4qlNtqO05khueK29YRKy4q5ws6vYGX
oA/wHHMKOHlzLn1xWK2AjgPPnolgfoyqNvfHeb5VtQGUNvFU89Jp8TYs+3A5l52Fa7IRGKN+8QkW
BNKOfy2Io5fv31/ISv+LEVs8+LoijC8ImH8eq4dAgP+PAlGWYHNj2gdNznjvw6YKh5QCDfj/qqzX
45jBt2lzjv+gWwjB1gfWg/mnsIRE5wNdiEpBoPferwcASrOWKnO6iw/8CfPAoggOXIoK/EC/rQ6M
UiQPebVRDuzSsMpr0IphkduoIMGbLha8/6UcvyWQT6vGTL+GkPpvpxHAw5LHWo/TC1gqXfxgYwqA
al1VjBSsgUGp3w5l0GwqLBf11l4k9UxXCs4cdemvB8Fs0w74NuuAcmsOWLfqgHgT0adSTEQfvAIi
sXUA/atBG6xVFJXtTmmNnPROQtJN+zan4+iaNSEdkoMzVVIUoyNvsNFqGAlFtMlzGpFSgEp2lFBy
uWqfgafMDbMmf4xQZRB6gdVzqgU6GszaMs4sLZgHcmO1cDjqxmiuziDi2yD0FakJnwadqYhgU5nm
evoB8UBNAtGjPdA9PsPCEiL7/257r16yx/Gx+YtuRDz3uq7ERVWQh6lxqSSZZP+asbPkVE3WhD3z
p4HntfMNh0hBw0VHXMiqWX5vDxpeMoZWOKgt1F4fA87je/v94kvRjFCaWR4UWexEfPK3J00MacCm
hjK2U1dU6JiNpte8WouTjlBb2+p0L8jCksmblsznmtGH48qpanJiYJ5gR2mEM4VLqbnqqL8QJDVT
1tQnDvP8S1qDg+STy4APMs4cIqFz7Woa6m1X4V3LDC7UJBkT+RvphBfH7XUx5ESjy5ab9dWjPNJy
CohuZtBnYCB1q6wZpE2wGBh6LNLltaxfx8hebqI0ewmWdp1p6XnopPswwIKtLBIMFyHo7ijDekAI
cfwMccs6xU2tv4wZpEqXzLNxAiXT7AlZXCgsp+7WkJrGbQdTn1a0zs0zOy0e52Dp/LnIu1WilPOq
IgoPhoNsoyYIvtrYHrwpp//mzOjabOwReXbHdfTFIDLE1QdjwESH6FocnGRk5OrKaRFZ9ll56dAa
7BaZPCF8p3s2ktgFWqO5zejMuzQYb9NOulUKpGNSBapGJX9Rc4LEzxMz5Rdj6wSGdpG6NawqXdt4
25v90MHVbZbsvBGk3UIwdzXgu5murRNB402K7msk+LwhoN4CqeF2Ad3bk9QbRsWuy2bn1ClKnRK5
GDZxHJ6VjU1X3pAQDSwJlvMaMKU2DzndTf0brYoMou1irRq0Tivaxij2C0qRNk4vO621wFQMx01o
vNiNY63MzhAZnma4ilL7Kolsvn1p+VZ33EJmSyLTMI+vpbFXaANX9WZ2FtChsWF46mSN0P/T86yy
Ltq5Lj1jBHQt6ct5j3Q7c0pIP6hzqfMlDMWxXH2Gzh2G1n9tYB5LNHssnv8olQ/PvW5gKAQoRRn/
Q6AWXhGu468iIfMLQCgDhOBfNjAkpejbfpbXQlbwWhlwURc+Jupomn6CZf2RyuAgbftNlA2aE9Ib
5Th75u/wSwZRvWnYxG4FEzJr4nghP2sgVAZflTp4RubimMuxZgUV6ZqpqQdfU3qO9KPKsK5PU41C
F8+J8lC0dT9eSXEpMUCYLHvcf4YDUDiX//sAvOpe+m8vf6krxWOvr8/BO0dyo6AdvHepgujjLUCV
r8ESw1fHQ2/OP3xM8LPgIh80K79enwOHj9KSY+vj55/+x/FngloTFlkoKfRCRRvq7fFX9vVU2pKe
7ph1jDh/ujZeruyMLHCI5gtEYPqbfXm72Ng9vUK2Bqw32ricSupgajejmRI/xcGPRj7XbPYwsMDr
VOjoAfRF3XHcTXmynQsCU4swhS9ea8aaHR7FQljfDLbxFBFPOiiBfT5FFZgTInb9JNX084E0Fuee
6iFSThrYxumVQvx7DC/EOk5FHwqnQnPS5H1ERhPEQDvjKvkS9MsU3/dqWq8+w+sr07X779cXRNNT
9NK2f9n+eO71/SXsAS07prrfHNa8mxibuXsJVIfYFH+9uwCjkFtBjdKR1b+v3fgv4Q+8GkI/tPWZ
/BnvVVPsdnQJqB8Zkgj5xPt3d4adRzOgnrdNYTOCZ/tjpJq0SbJDN9BHp1KC9c7Pl5lqS7WrkvDn
YTSqFdmvUf6tbyWjEWnOpnIxLnQQvUae57tGizn8Y6mTj+tS57reVY1NrvTh4r0cLuG5UiCW4V5e
luMtUVa5n+o2+cVZ4tb5dDdqwFadKYiO9UbrMFQbT7S2oIlEkblTpImySaqaKHaXmg67HGqFz2DS
vNeWct7k1ECY56R23dRJso6MWXmABz6uOmyOm1QNrP3/yDuz3biRtNu+yo9zzwLn4QDnhsxZylRq
siTfEJJsc57J4PD0Z4XqFyyXXQX42g00utHVsgQ5I+Ib9l57YIUQ2Up8SNq4fO6Eq+3CKun3rMAn
OOeNQ0XW2pfuNKCCH1iXNJY+bnInVvyWkunOKGf3zF4XjWg4NKsxAesP4kfdTHNYUGhY4d6ajVsj
U4rrP+EQGf9ZQ9x8LbuORuiXxi6+8vsxkulabNmADziSmv+9ioB55XJHehynt8E9U7XvZ8njWmYc
h39F2leZC3woI5hLfwQZ/M6A4aezxA9HzAvQApbzGt/zx7NEZVs7Ag8VsW5GKL5paRTXu7LqzPTS
ItCHW4RPtOAYlVMwxw5cR8p6ZUsaEBkV/RSuU7UJqnr6xtifQPPY9jIExErJh9YpxMZuh71aqpOf
LGPuu/PyeYrVr1MSFQAQshdhqSKgmjrnc3yIRHeTVGN4mTQYy9DiOyCRu2k+IxN4riRasne1EBdl
n6MdSNUzcPplRfTDuMqHyg5ixfqW6t09nu5+l8pkxVpmLAqZtgg1gPGzM3eBkxqTrxTD1aLCw3cY
eUPhNJ9V1IBfS6GOK7sax+MiQ8Os0DXJLec8nLQsZ/M2xpHn215tvcRCZGTXGd4hbd3yumLKfiVE
aAddT7bGn3B6VG7lf3+C1pyd6RfvD1/04eB4EvuGu/GfizKTpTrmLU/Tocj+TSx4PzgQQHixWKwB
oWGBKvkb7wdHIuYY9bF8+7v8/q1HiKzRf75CGMhQ6SEQRrHiAcT68eT0xezFMZmVu9k2Gz7cpRF2
Opujepguc1NFZ1EgBYMyUxCj0kJfgxRHiv1o2kFusfUhbjEOcq8td3g80usUCsdFXPbi3FZK90q/
na896NuHOLcEahI32qJm0y5ce1ZpbMdsJwh09ql7lhUE762R5yhKIrjbT2IuujVzsJG5uFOfkrDS
do4+fRUD0Jqa4JWAA7qr6N9ZDHG44eDcUw1KJomhYkA3WDmn3mUhWMB3jr010JXRvA43jmhA4tfx
sVmk4LQbwdcqqKf6kKBsS+z6MHYPCULAQAhhAluou83iofyJk0EjzRGMftjQN7OdZtg+jpiXTeI6
e3xwFVAQr1ghERCHhvnqtpvMfstMr98IUumv6sTOcLMLhFO5DQqF3/i619pD4olFveij5a6Ta/9R
679Z6ABm9AB9KQgBpoKQMq2vqHw/6WZ/gdwN7izxULKhv230JV3RUT/l+aL6nhQgGG9SBDQJjnA+
KYpTb2bear+UwgWtLVA4peMM+bZknigFDl2dhqu5RzLTNZUbNESfrSopiQDNAmOsipadwg0YVGpj
b8cZhSWCyrtR6q0Wvf9iGtpNNhN+cxk7lfBynHMNgSK2KFRyXBfXrtZZFIfVJtbDttsZHRGIl2Ff
zU9gxgovIH9UUfiZJL0dhgwk90mtygNjngdGtYPPZ5gCvnRvqNhAwMOCH0eXGYrEw7PPHtFb8jcy
q+O1JyHy7RtOXoLli2F4tiRqXreHwdfySD8DrXcPk4kK1JNw+rkxO5IUGuB/1YjCOK1Of8LNJ5nn
/37zXZVQL5KffQuu/LL3u0/2jtS3qIb+noJyt7yPHpy/YOthTOLS+edSAtkw8wqsen8HJcie7v3u
Y67K6AFJEUWFrOl/K0hcsl1+LMCpY0C4U7tQ0hAAKq/GD1s6CEfC7hOW1tGIddvp8z7euKNi8l8j
9c7r3PjJ9Aj+7dHw3swJItMRT/f4SVBhz4Vps/jGtZlM+zbz8MRNdy3Ualb/8dc+aa8FipVtlJUb
QuHge7XxHWyia0stHsDvoW1DnGd7o+anYrrALJN+sjrH8idDe1HxLAQLk7ANyKVcXXujVT3OoRBn
7KhTeDnZTnlms4BfoRyz6yxBurcp40bER/PNKhgODBg3FGSnMmzWiivOFnIBBm3Pkwsxr5BKgsKC
8NENp7INN4VTXSQ5DlupPRhFehchRmAGd6tJdUIZ5Q9pWb6IbHnpuv4QNc45kXoGuyp2Vts+svh4
Jlf329hg/kFgMPbiylaGawJFjxoqiRa1ROHaF0LKJ9IpD2kJJpCBERDar5rUWKhvcgvFkNILjzRp
0BL1UBy5Hd3LbrDqeP9HnMj/bIevyqr88vwLBzoAgO9HkmmgrMZpfvGUMxT8cCTtv+Q4h0Ke40Ui
ycd5DmEjkkCPz/otmkp+1fcjiV2Q+YtsY98qnN8ZB1Ky/3Qm2XRrcinJ4pxUFLlJ/HAmCzPP3Saz
4j2LsUp7yhnwKardMuozCxjwhDdBVtXNcSk3Wt+Ozs5sEVu45VUxTKzxmv6sz82taIpH9MCXuv6Y
J+bWa8O10trBkCoEW43rRYmIVsgRshf7HmU0yphN24esy8t1N1m+sJfbEBt8btxbYtpyS/jTVG07
92tevpYgu7xkXtd5tp0Bk81NtvWmbNUx9w+Xdt0uxOiiOnOaFBfcQ0qsnJVSqyzfeueusdtjUqBU
McdD2XercBA7cEvPWUR8brRuIS1EwGhDJWY3Ml0tig0wZ55P8RQFxawEtAO3njtf1t2Tgt2nqrKN
WeC1ge0eNTdZpOwHvTs1jbXRUJVH8e0s0n1l9JvI7MheQQ9vZKNPUbWakmfFXraNc/JmBAQ26DOE
3qz/A5HGgUYORYj4WaXDdmN4hXm3Ahu60gdzQ0QM0qE5XLtDepTh3oqubCv2Q0Irjl6eIPJejBeo
FGA10nk7zcOnxiNcy2lvNHhtuTI+Ds2CaYu9ijZuhmw5WDOv+DLdIfe7tUK09Ga7tnpIwXP7KTPU
FZ/KLxXiAsWI+D1j4MqRJ6ftQYUcr+tNoFsvITz5CK68kRIZb6pBZc4saS9dVN2upNBDo8+6UwWb
vpeQekMDV19Jbr05BiMcewWevSfB9h6EeyUdNwo0mQ7yfb3cQYfDi/oYO2EQe4+8W1sv/2wvCPA9
9MYg9Ls6doI8jw+Mop4nMVwLp92NQPdr4PsdynDWgUFavzbWscc2XTLYVgmicQH3GwD8NUD+tVqv
XcIIMwD/XZ0DkbyYU3IMwP+XxABMMg4geoxzVFAJfWg97FpCA5I2CkCy7gzCBDzGMbFa+kVWbAzC
Bvq691vCBxyZQsBO60TleqnMYpWT7xD1FRIPZZdb5BeU+EuaBEEqwQbWRBoa+D5B4AHakJ1iPMLf
CUC8EqMQYo7LSEhQZFZCLFMTMpmfgK/9m0egQqT287UzUnh7hC1Yg9oF+sB6XvThEX3uriWaHQg6
KdhFfqFYReL3jvqtVp1DFyESbxMEVrpe3mvzcjH3yF86r/DzxA6SzNmGWb7qiH9wO+3BayM8bG5V
gENC5jLLtAhDKzrWadoN1oR60xMn4ZDLW8p8CbPRt2aTbw3OBC8m6/b+wXLDTwlpFJhXEl+0xtG0
lnWilQsSNu1VV837JDW2Nk+jrzg8SGnmXZKYekhkxoU9yWGvzL1YmmrYj0Rh9EVhqZcGKZe8e5BC
AtVcNN+18ifdVpKzo0cK9KHyJpYojAWfflwswDFi76F/42Us7Etvpmnoi0P6htXQJlNRN+4bbsOa
TO9MpvjVLDkcY8Z3/xMeRJXS8N9L1E37XGaI23/Rn/N17zUqcjGac4/VmM226y1+9b1GhQOtM1KS
OhiKzrflwnt/jrJd5b2jfDSQj9hSfvr+IKKHBzFEbQrTiN0aGtffGGyZcoHxw34M4YGLKtaF/4Oi
Vip+Pr6HjhWXiVJEEdEhxaXqicTW+WTlbHNHnqXlQtN7U/P1wlGnLb0YoYtF3bMan97kzuwfrFX/
JoIu3wTRo6vY+1CwSd4CjMjJUHmTT2tvUmqj00f1AOAlusnMxRJXRjaPeGJtduDrfPS0/gK1TrzG
CVr6rho/u1WbISv17K0NAXPtDWTAhIb2OtUyaZI6ntTJYiwK4zh7bdY+5UnWzL6XmxYGupYRs7Pv
Eplf6di4Wcak674YXv8wdnhNHK41c/UnfMrlZ+LfP+UPz237qx2e/Krvn3GJJEceplPD/fMzjnmT
5pzc958DEInRIn2LySp/VT+oJakH+RfkWkZGMvT9t+ybtFs/fcghDKKVkRkiMgSRevWHDzkSxibX
QnOnRzOM2AivINfpMYpKY5c29RyMTfvZgw4HRVbVDjWI/KATySJTacDw1PXgO1k1bcZyfI76+FB6
y30n8pvG07PVpCXGZZ94mzzjVq4y9L6hERuBaNL7pkbXETrzXZYi2VoMqWKeOziGpePujbzS1jW1
b7kbINj228qKBUuHMPK9UcGPrt3Aeor9cWKaYCvrEJuZ2ppnBfhX3OrXM4LKdZpbW6ZXm0Kr9hL2
KlIFaoXzGJUIOEXl6qeawLug92yqpam+imvzpp6xmnA2YAld4zZZJ9QIAffRuK4Yeg2Ztm/ASKT8
AY2q3lmhvS4wXhlNtolmJKeZSSoy1YLpabBDjS3IlY1WK2cEeHelEg6BEhZfacWuqzrTsDW23mac
8mM6jfdTh3u/yvB7ok+hXcN72B2TJlzr83AzE4AQF8bWE9ZWZWHVpWYwpm2CM9w9Ob1DBFOJHUXd
jCnv7+Qeq3lo0HKUZ8VLThjtzlqeHbxx2LpVcrKcBSk9JMawZuCnatkGXel17BL+HPJE40U/9eNW
TNMWQOrG6cozc/y14davedH0gV5V1woGd1a4p7prL+1Uudfy4tYyiLgdzICHGIRwT52rE1DdeTu9
LS9V0bgESuQbYS2HDFRhNDG398qHIXX37qiCXssZABnxynYbUo3kQth9Mex2kbnUT+x78wCbZesz
b/d2Zt5p6xbaRq81h95Epsc6zlxUM3CEnbkPk9su8ycBzPIl79SB2Zuea9m2fotOJIN7qU7QNgYd
LVRelBtVU57jMSnWmjtXQUVOtuY0zmZIU8vnGVC3/Cy7KZ5vpsW5F7V31IyES9PIRZBm/biBRUeo
RNRfgkncO4qKlzSPIO3DuMyV9CtKj2iDRZ5+ysawMxgiiBN7Z1C3BXHE7M0ZHW0LhCsJamExNRhY
PuJ89v6ISkP/zyXaKaHvbp9/LjTkl71fwtJDz3NLQfBmof/omPH+okIGyEGxIc1rkjP3XmhIAJUc
hf2vjuJjUhJzMulswUQPctGQfP3fKDS0txXZx0pDahgRCPMMIBSyrX8uAlJe4hZok1x0KZ/LxuiO
pfTF1tIhO8TLHZaKcKNjy2KEM20bUsvpk8MkqKTHduyHcY1x1CarnYmwbjJQKycOydLL+AmMuoY0
rLqWeLTppKDqoBHH02sVBJw00udLPZH5pbT+tha9lHQDx9IWjD1YK4YjzusbAlc2Y8RMVxtoOqhC
XhfCZwzpMY5GcYzT/FZI97HWNyG+vG6njCPsxOFuEgKzG47lPG7vF6ToNOrGkUX5LjJA1xrRXZGE
22UxLsomezSlC5qN3pOCLbpq68o3pVMaqeXnyhuurLm/thkamG1G7li9J/MiQOJ0bMphz/wZgu2U
RRhQ2pesc09pw2a/wEWX1p0Z1LZ5NLBxK2b0olIxkS69Edi88a3fV5jubezfbpnvEuzgSaeQmT0f
BjMMOoX1xhgf1Dz9MuIIzoR7sQh8hdjLnVE7OVDqYKSt0wSM0YQRXQvL/YKQ08RU12BUz915Fy7h
psbAbmJkDzG098LbthjcQ34oeEz3teHcpZW1cbvlrsIQ32KM14WQCeCL9OrzKLR3qQGzCSu9qc4X
oWNuSkb1QY3ZnvHoZZ+2GdxMLaVlm1s13lV1vFxptR2OgatEWfbZLfQ6XIdQLL8xkbX7V0oPQZM4
1ritidy4UTrdvW74XcLqE20UQpSv0JuuUYFl1hXCrrlHT1rYB4C5VkASQnUR0WhioDfynTfX6g7S
bcozH7kbu8rDA8VrxJqDS9ss+oFMWrvZoeS0105fTsjNcHOpypzv+tg4DWqDTLHol2llvVm5K+nq
bt4M3l3bTweZkrCyx2UCS5WwWcqeFdL01LLRgkFukHKlfcUy8W1oUu2PuDe1/7w3d6AdkuJX0gP5
de8Xp/mXzRpBhwHLUkCi+75vEQAjyaEj8Tj0R3+7Ht4vTtmGUdGCRlJNGT/3oUOTIT4UtcgOHQdX
BDag37k43yTWHy9O5JX4IzSdyE80EPzHj9VrNy40/VHm7vKytQ9LF82mb+RTtfZm4jQsBDafjLzM
i73SGuV9gg66owqyr8RMhsEiQ7lzGc8Nb4JTY3flBpzFl4oTSs7CgrZFprmpxLqN0Vj6A0FvGASu
03naDTIBjizEJjCG7hEzwmnsSIkzS/1g1MOZyXq76gz7MR9JR2yU28Gpzg5Bc6Man2aZPDcV3U0m
s+i6bFqlg6YgpIGT5lLJtNgiVpqhPJZmdeUiyAwsZd5XGomeTWe+eL3x2av0YAGz6Ttdol81zlLO
fmiXnfDrt6TkdOzmfjMkVZMdbYvsun3kiLj9Bg0zzG7cyBuKoAZo4TEF9VSs/XWSPxaJ66RX+Hb7
dNcamVcGs5MQ8RNoemdpL0gKXW2li17dxJr1bEVcS54ilr0u5nTlEg7p5+6QUU+qna9krcuAiIWn
DmPFj3ptZAwbPnlervqOXhQByjAkx8J80RobrknhbpuuoweQgotitvemk+9tK3WZiGUyEzVtV5Oa
PCWRmfIyVpnuC6uy+TsYDtHAlrRMz96SEFqdrKseqrfCnvyGMQHx7LXiHunEXkg+2pRRsZnr8pLt
6BKoXqSv6d+Z1sWp67LVJaVA3eNZpgp0hi4Ag+GQJoiTcSWsEurwDP78TpDEmWEQa3N329dMzXZ/
RK9M6fTvvfJ93vW/um3kPuP9tmEehJBJx4dOFSTHPt9vG+ZB6AV1NPU/2T3gWnPNSMErEx95Q71P
g8gscoky4lr4+/b6rWkQzNF/dsqoQWgPLX5E1CSw3X68a8x4DpMpLRfsHpqd7dSIXK82a5pjNpjO
50xK6AbR9PteyupmW5TPY1MlB4HmTuvH+SKhuz6mWh1eVIla7Q29TjdJXchj2meBKSV8sRTzOWkS
rqxwblap7aD1a1p4Tr5RMY1WMn0kHSL+xD95jUx2I/FUJhcVVJSgTstPTYpFeQ7DL24eu5/aqp9v
BpkUMyBqaC/aiq5KHxdiNWWmjDsMmrHV33JQ0rdMlHaapuXRcUZFrDxpWtFhwDe+IX8sAmaXif0M
gOqmug31KlfZogAX29HkgwlhOpZAgzNnVkHT2OfwFHOVnaMoxm66joANMIkHsbgmfw/ziknKLaa0
0ziPx4SUT98GeOwbSkHRMF12Y8FIOgs3mdE8pUMdNGmjrGY8037nDC9iZm6MvvGs1e7ezkg3C5sT
+DXSokQWOE30qg3gcAqFGM5wISNnMaIrc1Yyroz4KmS/SZpBfRt3VCa1O+61mKqxLBd34+TleIyg
32urTHFvl2Z6hcpmdME4xSlzwCnctW1T5T4Yqkctm1+mQueC1Y9qmwiW1enyUJXezZ9wHUi7wb9f
B8fnL8mvfZUfZmeUGIbHwujD2X6fD1t/sS8FJc+y9F0T+V59EAIOiUx1aNuwNjBy+34jgGWU3Rr/
iEEY3uXfmp1BOfvnjWCTpOagpedPMnX5x/04O2PN25atp+yS1hxA5tUsatPrRaL0MLMv7WXdOC9g
R7dwipgqGSuziTb2kB3g1S/+7PLcsU+44+N/MfbhriKN2nP7ndGy/XNqQq37iMxLxzg5UNBo4u7i
pLyos2I3puoeAcHA/CvjSumuFMhhgBW/YKo6lmV2WarLKk2Iqs4q168cVoItC7i0Pgkki4nmJn7W
JZdG7zq70JyPS7Vso9i9C7WeUMx8OBaOc2Fk7cHM1T39yUrM464Nl6u20C/nAl9ybG/yYd6Ekfiq
TOxUo3gzMpquHlma9DdAv3q8XKDDmbkspWNCeAnZ5ugqZHKrb4Dhe+0qmrpgWUAENOqqC8NgTtBH
pPlFFdLNdD6+pJWWeQfbPhUzWCTtMFkPACPMKMZSnfiTiQut1dibOtu4MDc83ReZmR4SaWWqlhV/
cbuiG5mC22udb5V4GVY8ZQ9vlnm3RCfRKiZPTX5TawRiIbzLu6fZ/VTXGAquUo0a6GpqDk7qbBI9
CiS5heyqyelXukEhkHb3jsKYvjmXdIlK9ZU/SLr9dPer1d9U2ad5cYIx+mKxGnPTL2UB06JVr4lY
JdkuSOS8Ln1NIStgCfQTm4hvma5txX6pVkjAQGmJxC/0xXeM48KijRXxKXXEaplHjLWIrhrnGOcx
LwUlr2qtrDm6cOZXcMUB3ki/VM5i+FLQQYskXjfa8Ig0q/emVWIC1T0MlEqJftdMd3MvCDKwHvRF
DSKTeCxNO6kNiTBKvx3ZIrZ6cxMP2UWVn72x3Az9tMHPHvQC/k56V7s3ZnVnGde9C+mGksp2LyME
cXgbEeXxDQsfP+RKkNuVusWuB5Shqbej0C8LZdgMkbdjSenToAdWmq+tziUX0sUcDDd0sf3WMgl3
v7Wy+EIbz/CMVyKMAlP0j8Im1cSgUpw0X0FMF8fqAQhoQGznOsxDojQ1BpaOn4b9OiSqgSn7qjXu
HW26wQ7Ar581tOMEfXZbenUQlS4WRmKfFyn787v2PLFfVSt170TtesIY7Zozn00L6uAA3Kpad95z
1195WXONRw8VsR8ZG6OKA6MhGLdU/ZyyuLxpG89vwm8TH5C5ZjJttrDvlXUjgI+ZsQpl7YzvkA01
wp7LbNil9UEJT/lwW48XqnZpNled1+JbuW7rvcPHV0mvgQQhU3hlkooOAHQP5MTuq0efPc7PIxN5
xbueFyTLFoMUJymIgmeXNLjrmenA2FClZU+hW21KVvRTs2En4BfOM2JDyBpi8YWrBqmGQrKztwWV
SlTdG9Htkj0Y9pOa6oGSZ35WEZlRRIGjamezvU/5UEycFi+0rin415rZbwhXY0FA0K43EItR3jTZ
RFtk3Y6jIHIn/pwySw7qqr6GL3jQCWjUI7hiCnPV/Cu9CJPVb2WVB9NYv7adEuSC/yl0CMk6KmWj
rruydrfqwM8ikux1mbp1mThboZp+P7FINi6ycViZ9pmNLj9pcqqLbO/k6p0gjb5YxBMWYcJsZudu
UsXO9VBkN6X+CetJveo9Apm1XHzB3fE5WdwviqGv4rxcxYXzpDXUEibaiMju1iZaiYx9dIx2grXi
tYmewmYqk6GxMOUNjvh18QeLtsjJZriR7eITyXxp5O6RCKetWuTHIusUf+z6rY6+A7HFZeOQ+Koo
iFFM7vRkGwm0KsWISka5LM2sY33ibJ2+2k0th5swiBq5Segg0Rkj0ND2ocr6VYkyRS3ZfSBWKWET
+NiuTrHw0FyibREiQjORbZWK1kuQSxaV2WdFN+/5SzkMWreujPGwIKxJSEyvENpY0bSGEEhqQn0L
cuOSEKoF97HtG9lyiQJ2q8fNKXbKfd7ZJzh6m7iNVp4u1gNhuCUQmRgh/BS38Cov0BoA0CUl8LUw
meLbhxngXY/gZdCeFQdBTzUAvjpKCAaxTcg3GJ/NNgnZ/WZ0yIZoUQvD3oO0Q6qViWVRe5lbw/A+
O12UqBunVNp8/UdUX7g0/r36Oj133fPw88xc46u+N2M47AmqwSD1Lkl7L76k60RaDN/n6R9cJ8Sp
ExyLjo0IWYguHx1cKgJSujfG3O9N3G+Mfn4amdO5GxRe8FCwtxj4Tn6svTJUUgnznn6H73DVd3aT
B2AQ6dvTbNB6iKxV1/KGUAYM0Rw4SnPKSxKELgATanv4Li4KoyLVTvMUTj6z7LODXGkjFvTtQEKh
gnIMVqbeJySwujzIqR1djA07zbhwAUSatbXt8BqOVYx3xG2+OLPxnOuDu9KSRekCSlqdh2QSZXmd
T2M1vChl33+edSP8JmbS2kuIjNspDeOcVRlt4yrGWruebE/f0hs3ASJ7Y0NGKIhcloH3PUcWsXg0
Uot05n7JgMzqBZJXL0vIqba43zAF5PW9WjfNbedQewC946gY2SNYsOcxii5itSLxrEdkq+T0lVNa
f8U8DrIgGdYxWrKINkzJeNerUJWv3O3ca5R6SljeLXbkXsbk0d1ZIICvsiixDqMpnMB2iv1slCA3
8PC4JGDQpPvpXL1WHhquP+EkysSRfz+JD88dRTuKr19IZeRXfj+NOiZyMiV4kaXnlqbm+2kE/ujJ
gcS7S/h7J+RKvTYqb7nI+mE2QoIKdi0XCQG2ShnJ9TtzWOMtQfPHOSwjG+YzWDQdkJJvIYcfpaMa
JIypyoxdSyjDdERm4JzmiiJdsXMotKx0oYcz8MSjhRsGfwrZeA3uLSfWWywRNfM7nVjORfq8wGjs
RTxs+NxhAWvmuDV8XSBHvu6bqEg3rLn79Lrp1Hjeezb1hVl/zYd8wzrgYMzjF0uUJ2YS2Zp4jLPW
qL4Q1WoIk23VJldFn6wLWTBAsaUsj7cxG8CV2rTI+YDdzMnnaMn2BF3swwQe/ujEF11TXmRdfKyG
7EYJ5xdLn6/6jE1KMV1Fkv5MJnyKUE3H2NWWkd/Zxg6fRU1Q7rBV0C70muL6ZRx/WtTuTlfCT2bL
2RAuTyLQ6DBom3lfaPmVXtlESjvqlVZOKCI8wOrzUJgrVfO+ZqCsqyl+yCpPZXYsjrAfdpYdXyGg
2tgL31s1TE6j960t3HNImCMd8IU5e5tipE+yXXE/LNmr1o7bJSu2XTQ9F4M4G61JoyWS8ayl3bfI
UIug0dzXhugmn9a6lHzZ1Of/JZC/1uOacOLkogMD4sMAK1ZVzI4mspaXWTeVDZ9bZR1hI/Fd8lHX
Tdu7l3VSDOc+r9Nd4ZUe9WprZaumV3Uurtq9L5KyJcJD5cbs2OS3SbiWoNu1UqnejsDOhlmxxs2u
GUj5kALgZnlxlmZNAhX9BPHGcZSvHNQDxeKRIZc/KKMIMji2AyoDlACbRcoODPQHOToEjSo77Gxm
2AgUSpQKec6nr65u+fcnPQov8jI+xap+1FA4TFbOM9IaL0KZ12LIz27srFDG7+1u63ZU+Dkre49I
kNwe1gX6iW5KN0UbkzsMED0w0VikXn6ak2mror0Aw30O0WIYaX4upTiDqMejGVI7o9ooreQKkvap
cZybMm8uJ8Xc1YW5TZB8JC2hClICUnhrvW+OA9IQgwSsWGpFcJftM8QjppUeNbSLm0qLxsups29S
0ittCy5NXw8PVu2dqwE09gS5MLO0IKSVQuq9ioppZyJeGQrvpFGukYVyp3jzlvhpSrJlX/OqZKo6
ru2JetxGEIOR6TqarX2DUEbL9RtNCmcUosAqqaVprUk/RaGCfrWzHlNFCWoqxxwBjnRBCeCitQvF
vI/BSETodNzOW7eDeTYzwRS/OvDgx76LuieeQiL5kPuUUvhjzJ6VbgueaQKqa44Wa85ojcPya0gJ
D3LGhbWK5C0YddoeRkqkfpqtRZqMrgKJF2bgxdBNdaBVgb4wzCfsIg3asP6sjzBRyQSr93WznFgP
vcTGcsygz2AqFeE+64VkNYbdKla1bStUZdNaxeeBLBf2lE6/7iLQWKUWpjtFydKtif5us5TunRdN
yWqM4xCRjZVt29aedlmd5zuUVfFjJFpzN2gYthXbewVEUG7+iLdS/6+38i6pfmWxkJEn78+k/Rf+
ChIwJUIAMcePwBX5Chrk+9lvaWIfilawKtgeLL4QKMDbWPDDDkEyCy2WDrg23rzXv1G0Ujr/NDGU
oj451dTlc+myav2otmvhXbUI68OdzVtWnnK7Wj7H+I/TVZ/pa7MYWOgXFdKxJdFX+TzWt1btfmZq
QTuLxiH2uMj01GSElOzsoSg2jRXtptq7yyPzFtg3BNGShAChd99MhSxXfUjRrJNLpFggMWu7W5Ey
iR9vGZGZto+Isws/ihNkIi2s8zb7FlUWzAwHkqZh3y8T/v5E51klBC3IbJYLmeFkgQr9gMV7GgxE
lxCn7vilNgFQkJNC1TRILEZSMDuwQidCBuF8nDsbH6uLG9Q4R8I+WKhXfGuwnvOWBpTyJQ7cOXvS
1PCTBorUSqoHq8PzOfSs+soyX2nzuAobmwmVt0SBVY1keXaRtplFrG6qbjEZeNiwDMpjZIg7LY2H
lVNMBcMua+dM5fw6L+wilETPqoAUnTQgh3RAf6YiTkSvW+HMbpA2bElRcMfAkrneQ13rbVA0sXLX
y/DvuJvOWoxroME+HrhLfdt3Alazq90IGR4+vuWINzJSXFU76YzJtQk2vXdlCbjtmNPSwriIMNk8
/glHXVaw/14Wn76O//OEgvkXLSpf937apX5c5pvJxLz/xY2+F8VIECR3kT4VstHfzIT3qlgltgnY
MRw1nB866tfv+wH1LyokMOtIsKQ2AdT5b5x2qvUf5eNIx5B0kSmovpm+uHA+nnUI/lpmOZiMnJD0
i0tDsVcWr6xtbT/8Zs5/V9n/Uw7FuQIW3/2//yO3DD/U3nwfZG2uqQNygugu75wPtbc19gDEK77P
YD1OTHvyBjl4Tyoba8Qqa/8eh7xO/zf6Wv3iu3FJ/fL78bhJjzwg2H/cYVEOOFjotdhlqaZuIjBs
iwP2DTxcFT2i5twkzIYmsswMVwkmTXsgl/BZZONNilYUahQ05JKsoGLXCHJzzwgwAdSRlBaWX2Zy
04Z+CapqY8bjwesuSs+9mQb1Ig5fdfs6yepTlp9adJ8h09AZxUG70zxyIUhqi8zyqZh4reEcq+kn
U3tacFTnJD25/5+88+pto0nT9l9Z7Hn76xwOdoGPUVmygmX7pEFLcuec+9fvVZRpixJfz3gpYAl4
DmYwttVslqrqSXfAM8ocwmMLpceuzR6KtjdOahRgJnGa0vxOl6nX0qv0plGP1Bv69EEazAySBQXF
uYD2MbfeGQDOeeTW10GDZJHZz1QL9+ywfADSFdKfl/qrSPVmiaMuvLK/TEz8bIrqq+57czIDXCjM
i16lTqhxbWUGOlGL70F6bZUyYJQzxTWOIg/7t1w3Z8i9LY3CehgddaWGbbwA/TINs0VZLXPVRTe5
0WiNNdWpZubzvgAtTSAwI2uaGt0ylq25rV9q46UehzNp8FDPvARru0h8Z1XKJXp6FZg9182OUcw3
FoVHKROoSXddYgSVThToBJ9oGruLMAuCsy4qxseIsu9jHjlo05hyNFWED93fcIcJRch/vsO+rOqn
6u0FJn5oc4GZMEJlUOwIwbFyW+kKnqkm80MbegAGJEKr8iculSkmIEdYoTYXzDNkdQN5IJPB8xHW
NzU/lx/Iqz+4wNbecVs3i4EkPAUWwC/AVbaQjH95syQB8Birq8PjwRZ6cMnQwTkJMOFdmMM43iIk
JHxPFJXBlV5BXy4DOabDFFN5lrrRXae1HKUT04yM/BS2PyggduinwBMUtyzQ72jtxSfc1RiQeIl2
HzFlnSDNAhXc7xBuj6L8Hj8mGS0vIDhXjhD46oTUVxYDjUdcoGLaYeaTEgjVBL0BSlY3BZej5v68
F7phfVSPJ3gcm95xTlaUCk/vaFDyMzOwr/+GDSxcQ/95A1+mT8HjLmQ1P7XZwZCxAC0TgcHEqM9x
dhOCoTsznbctTAoMcmshW7QJwSCr0f4ipYZ08sMh9dcOBtOHQ6pFLHuO6X+wg/E6ex2sGNFzfjhl
Og4qPHB7C6McEBgMxpkal5h7fIaZ3TFYZb+gtZJ+TgTQS1gP+EeNnnT2tEF6o2YSCyzM9MtxOubp
mcU9n4Ac82vrWwGSrAbSTMsYimFwyZEGBZeDN6MdDfMknA5xfOXJ7RKz+6vEpgdshxLyyG2WIuxv
6V8y9t8s1H3m8/AV6D54J7TnwFYr0ayTtalZy3dIDyxVgYozQusbtlQjlgAFQql9Lk/sABUBlAnC
qSaAdbaA2FHh2hMZmjH4luZ7byboyrZaOOtzfTzW1zi91F6piSwvGkdlNsaSNZhC8bNnSqTVq96R
/RsEvhSG3rEe22JK7LntFPJooIMy0GQJOkPWVuaRgnLqR0JsMcwjWw6URVTSsmtSbxpY5y1DOt/J
mFjiZsrwzpJi/McQgmamlytPji7Rt+quNCZ+nRJCdys/ap5fTOMh/NoyG1SZEZrKcBLD1WTKOBAm
9dr3pkrQXNhivtiqRwHzRq28k13vvpKLuZcAXR+J2FwEnXWPV1TiSqdkL8uUBH9UlakFpXXiecNx
H3xDDQjS+ELFS3wAfh4xDW2Lu0EFmiBmpMxKTWamjRie9kxRXeejR9/Di1Y2E9ZWfhorWu/ZREm+
j9UTdlZTu1g6A9tDYmj8ya1RUzjplMtKOotpGjY3Y34Z5FxxR1J+ZusnEtS8Kr7KVHkyRHAHoRDD
DgfYyHA4lmmWuN+L5DywvivpdW8dBzYj4hAiL4NlSV0kcTsJ2lObobPkPqbxV7cnnCcY6jKY1rGw
aV0m0g/0oKaahPEL/UXba5EKyieVdzVgQRMn90X1WR0f7FRapCEkd9r2fXcDWHeKlvZEYzQuMTPJ
pfpYa5U5RHL6lPhCMEnvmKg3gcMgmQk7L+UxcXeZvLt4SMZM4hsm8pnTfi4Vn3ndMNObU0w1sRu9
KZji60zzMUZGdceeKL57qjPtb+F91Uz/a1AAatQxmVTPavcssb81FfPxtJn3mGea8PplMddpNXhf
QNXzozbPppXND4fXmXLb1beaeqO1QCTAJaDZt1AkbdZGJIzaaQF6oQXFoI3NcgTVUHTahaRBYwDt
0GUQhUA/4HAz5LeNTdNIPQn1y1zqZop7loOZaMBOCBpy0zyOxUfmURN/VKbm8KCDthgVfaaDvvBA
YWSgMUxQGZLLr8PB7Bi0hmS2E1M7d30aomA5SF6nCdgOJyOfRLjJB/ORCUI3B6QPHwozmekgQ4AK
jaX8MQEvYoWPisGh9h5xS5mm0SfFuFbsJx+USVJej/qTNUpTBCuvJPmyB4/S1PyawKck4FTM/MoH
tZI6xqIrTgrtUrKPOv+ylq96IC7u59jB1Q3cCw/Sgy8dOW4rMDGgESwwMkUTTxQwM83IxgRDY4Kl
AbM0Mz2+SxpA/pdxHoGCkJkQ4dK5jfJAYSI1Ml6b/g0jctqBTzLgHRsQT65i/+aexUB78B7hBnOn
PZAfrfUWUldNbaBAikEwVxNbunch4kIaqAGvo5aNIpWwQQNMhLJR/XfE7N/CbC8hXntPb7NOdRtm
S0hBgkQnS3w2JdjEbGC2aJLRBGOK88NsdBOzFdhQyL0yRiKWrrWHXzTJCP7MknAlYt4k3I7/IGbj
I/I6ZjMqQZ4T/I1MAqquC9AXBa2VxnYSDBF0SrfTqoWXjsYqCKwA2UyvH4mjYS7dUKIY86Zx8ofK
Lz53g4mSvyEPZJs29t6hzNWstMVXI1GNT6lUZSeDkKgstRaxyoC2luV41tzQJHytWrQ08KoyTpvc
a6ZWV2E8k2FfUNJpjo9cz7gZe687Sk3Hn2tlH55adX6flUyZ8d74XK3xoHEfhAiyrbGiMqhRmOs3
8AuycqJqanIjMQM+zwTC1E+FVySg0zh0wMdYyU0SBs2yA5gKmRUZFcu9UEsgaqlArw4h/Jqmjscp
v5nvFlBXHyYotuxXncDAGkH6WU7TlYajmJp750o3xrM28XAj8qMI9sww76UASo7l+hPUOc8Mv/5S
eCCJIASdD4jdTpCAO0MW4rh2tONS74+CHH02NVmljvapMLVukhbFydC2iyCqQSq57qchK4WX8sw3
q1NHj1FVqD5FSXsRmNZ5ilYbSsD1kTLI86FKz+NCtiZqVJ7Hg4WJYa753IPkYSkKYInhXZojokZW
d+ugPU753SEZ/H1wxQQOBwcXIeBJXkrLohbcJjo+U4Djt8zok5mkcF2NpuTNWs/KJ4qbtaRa8n0G
PxTWlHusagwlFJ0GPJ3AYVLH9k2SWFhQiG8o9T0SJUpIUpXZ31KNCVxexNJV5yTf+4jyGgTRCF5T
zRMEnHBYSZa51ZuALbXIzBZVwfjxr+jYCyrlbyqIMn5apTuKYPFjmxLCElBewWSnahWmZdxUm+tI
8DZt0O3Kc6duWxYJ6g/tfB3tMMOiV/eriwcAmNvofznbFhfldnsNhInF0N1AeViUOvQfXxbBLvze
zg/d6tjXDHSMLEXTb+uEcY5HKUzGPGcWNfYookiWjCEBQozQhkIsRLKyESDxPI++5W5LRlOOXjk4
pOyxdqu32CVPU63GPrOuvTtrTc4z5bFSOTeFGxzLa+peKlh8XSrZ80rx/Hb2V1StdEB/s+fq6snb
JY7HT222HLQ2ykLmQ3jr/NxsWIqg82HRhvnZVtnEPtASIrABNYcBsj0gUvHgRr8TthsSvesWzh/E
PlUUxdu7jV1Ns4e5LQ+jqH7VXFWN1PVLO7SPlN5XGVX4IHmNIZ7H9gj3wYFzZhvdLKylT6HbfdIM
cKaecL1AOeEx0tv2PNCF3KQf3xkKw9+gw/8Cmx4J92OCi2e47cwU1ho1KfyJZJBYdRKIx16YcQhX
js5HGjdGmnZqN/EtXSEf3LRRz201X4HMNMEb6AbTKOH0Edhu/akW7h+55KMhje3fJNMsFFCg4elP
AQCxCwXrEF14iOCHchTnwfkg3EU6M57ha3+WaNFVgh23hw1JYOXaXVVUOJN0GhYhRjepG6XDtqRx
VYqHtZ0J1CHK3Q5dL3w2LCCWyTLKm1unHXLCpFtN8w78UiVMUmhtXeZheyLpyqPXNNZjbucR5Zem
ZP2kNOtWnvil7F168RDJpym9p1mKGfK1U8sYYtSlXVN9moJB2HvIXVgF7D9IaL0+6cvAPGlywfuK
1hywbs0Hw7oPuap4qLEkR1spm1WCPDZiL3ZqSF4/6UYvRaW+WZJDYLmQLNWsevLlcQEVatEDqic3
OUv9AZ/zjvipzyDQHFtjfhIDxu/r6hwRmHBCr+V2AK7vANu3WtkClhmc+QLRXxblmZenF/g9X6RA
/gEI2NjyGjMbGycBCwgy+xwo6mOYMYoHW9xCHpAl2mYtdILaiI486AWW693a0A1kT71wbWkmu/iV
D1UGiB1qQld40x6qQtq1p5Gc3Ui0KaZuWp6EHuYxQJt7WA6QdmkCKksald/6hvIwNBh/kYgUkypD
rkEd5mOjzauCdrPTm8elo52pnXVJSTKDQdHRlc/UE0XpG7RPu0nv2P20lZQ7iAcnmpddgJw4G6z6
2FJV1NW9/M7qcxCnbnkDzYkGRX8nLJqnA8NJI8+PzaJgSzlf1NFZpAMjAeRwr3BMKY/tAMvrsjG0
SSKPF4GBpI9nLJKiWTq0hNAuUxYxAMCyd85cTzryKu2zWiLo0dZnmRcejVb81fHciYqyROPrC6Oz
bo2IAjBXsWnLe/cY4LIycZXsuo75RcGkbMtiVbThhZ0qWNaoi0DHdjqLr4Min0t+91Wv/G9xDzDX
rq5dv8CQ1TVMphDGSR8/SqW8lA3U4F3ltE68GeXeRxD9p1Jjfh17JLTcJO4nEdKUHeVagzWPq+hY
MWrGEVNVlFxiaPjMDYoT3ZYSlPhsmiHl+EULjUc1KI8cNThN0Krrs2qZdMptE4/FJEsZJ2MYb6VD
D2c+PpMyKZznMvdKBo56wpj3SXf6rwx8+kmcg5lqEwpa3cqMaQ54g6kFxKzRi05kOfzapAgJ9lKD
VJx8LzPTQHO4mvwVQe2389CPzRNi8TvKuq1pqAWoFPr8Ly34TR4lpqEwopB9fa7PyHE2oY1pKAMI
jXqQYLhtCysjSsmED4I3A1MBgviTsk59y9UWRG1I4ZrMRAHK1KtpQpkaOkpVLvymALFVHIvSy8Cu
6b+EdL4UJvZNdqToEAf1MVpA8TsdgjFdOngiqn3xWOTQ95xBCpZFhZ5q3qnz2L0Yw+zE7M8SBNxb
pUFqKDBR+DNwEy3rpZFY5hTIxQLl+CUmrbMgaufdKBMC5fam99oLeVTmIHSPw0p9yBNtFis1En5i
npee9coFw917v9OnHrSbqFBXY/IR4PNHxacs8Q1YRgJmG6mOMzNG/4zOKSZMAehGNBrxySupGZk/
1GY7G5q7Aj527CsXbrPKIX7iE831faUbA13feILGzDUqCx+7EESVkcw8mWsKBK4XBo+tXEBdiWa1
VPWUOKLf27QSrZgoXSIrEs87xO3jOkynEYIzEKF7C7U9XFeLAu2GwoUtOsTDVTWgK5SO47wJc/Ou
8jLzqrUbFSpmep3QScMD4lIPwTKNUreg24KciKF+USi7J7EbL6NCdo6VCJSKqpcBSS/6SohVkuPO
YfAshlSd54bUTjvg1PRMTw3Ag0kpFxdS0XOz489qSlRiVy1NMV51bLKHBj0L6JfoFmWXlVVel1Uw
L5PwzKQBpDJ4NRnAYlRBQVvDJ1IXuS5NEga1kpUue4UFIodCnTuj5WrGD5KenxRxcMz9d55z3Yqb
nonwGH7qS0yqk2KpRyokfj2/Up2ST03NeW6pZ6Ofn0EPq1AgVc8z2Hozgh0iitrUC/O5FuUnYJxn
XVoqtLGrb41qMvKSj+zenyl4705L2+COM6a+LV01+vdUrpjmXuEyaEwyPbmEpXDkmcYiMxNY69lZ
q7Z3WUM8lK3sk16UM7/u7uvMmlqRpAJ5a5Biz07d+o7/SzevDpeZnZl0DLIjJ8nOtXgEhCO+GmJL
uvkVizWEAAwsvcGsTjAwCSd9VwUYyPXdSWgMy2AEVBprSj0DxUa4jJPPUWz2q77xScrQLF7UQW1M
+zTU46WR0iPw6KPMQNdmMwOXQ/r4qHoWmklHAqFRInaHlHuTa501sZoxOavNRvuoR0hK/hX3uLj2
/rk4uQ7QlkQr+O1NLn7uV3ki0GhgxNYe3i9rFP2DSktMFAfcyds6wWBXmKZhoyuvh22iwt7M1LjI
LUtDcFt/fuQf9ecMHrRdooA34WEG8zkg5XiVbRfEalGmfTMWLSM1JQXzDEQyW3qqlMMoFApBepm5
U9wSVZCXfnxaa3m8IE36kiqxA/PANE8wAsxh8NnBueWMzU2CsBF5CbxCSumF5yOTgQo4QzOvUMkv
EnCuAZqjaAVdWvpXRcuv7R6tMHMsULSnoM70cA6H+M6qnEejtO6UvCOBV8GniuFQWBlzPVR1BL0z
fYZ/9ywmOmG5HT84NoLE6Zj3F4mFk26uayjQVC79sqDAW5RMziRlRhdtmNp5h1midTt2vQxZoqz/
ChCXpv52s2cP0W6PPPFzm82uiTExTWXq8TWMi4zmV9qCBRQWn8JnjF6POAibtEX5wHxYYCkBPgne
Az/1a7cjy0XQpWkk2N9gQP+gIn87QKbtQ1NKAWnB/2pCX+Jl+yckmS3LPuqOOHbNxA/6B6sopLmm
2+B4BgfAQq7R9/GK/KioY0yQEjRmFTuDv1sG/vesje9lPZpXWXBqtCXs6gCGUS/Z32khFuddrkho
JanGzDUy/PTMUJ4URgCPwtVNQlhWzcNeV2dN139EDwlSaNrOWxMwZ6Vad2akIpOAaPzUlTobkxuQ
mg2KhHE2txjWwAqwIKya4SzqtMcxiW66NLkZJP9mVDlTGKBdZR2RqY6/h1YWPpjlMeWst0ItVO8+
Mh/w2iPQ/HUCvhmJsAnEbdgamVGqeHLoSnwPYaUL0XGqsv4kpB/bHSc6f5DkpoPJjy/pFxABTtDQ
9mbpQHGX2/2jg6f7X9HFEtS4fw4UN9irpU8P9epx2BEr+NEXx4dIAcCCeQkwoZeIZzxuZKRHwUgi
pLut0ERDy0A7l+MDINrE+/HX8QFdBLMP0SZ6ngKB8UfHhzd4HS2AKoFUghdEIxfAoIgmL4Y5CUpD
Tp7L+lHZmD4YAhdsotcuXflEcvLKhDRdtcYi9sx0nHS9BnRBkb0YFmhpyfXEVlNvEfnEjVZfBKly
bPt9O7PU4h7/mfPUar9Z9fgp1jN7xvAGXql954z9HKEzdebK6GLmHYLUvmnlc9eosyXKeWexMXwr
cD6YKBYGOqRLqXXa4E9Is0yZBZ6jHY1B4y4Gy8FJmnNiAspDiiU0zn1C2HUL/WXWddaJYvrucSdL
x4lzahQxDCffY3CAcMuyrMzqocjINpXUYjBagQ8oBl2Z9pWdTwqvw1GmzY+awm+OeyxwNX2ApGPJ
x7iO0l1xvQI/Gm+RyubMJJ116mBmWRICcLeWJXRUvcsBxHJTaxfYbB2HbnEzYLRVwtKRnGhRtPkN
VANAD32+9EdkfztXPRLkwMRvzkMLW6GgvIvlu7opTsZoPAoqQB61FIHgEkrvegydCIL4MjGKExWH
Jb5CVX4Hyvap8y5SZbhiorLUlUA/y9InbZBmlWEVcK/M4PRvKOW13/anb8S5Xu041C/60ybKRUAC
ZQf5Ik7nS7Yfvi4U7AS8NXZZHM+fMRFRSvC/OEvAbxDoqa1DbdDcpojnLArD2T8q5c03A1rDBm+N
TgL4LZiHa9zgizOt2xQ/YIDDY6NwDQM4jKVVNlAH8HW4SQWIzMOWhUSUB6jLk6tdwPAbtald5tFR
b3TJ46jr3pE5ut4lIz6UsOOwBTY8FtTPhul+LnEjOYkDQ16GjTQsNQunFUfv8nndoHBWOYL91Az2
3WiA4ymrHotnWbnxHaziVblrpjDo65lRJA9rMloljdIR1ZWgXJU4JU7M0ba9k0GYvFSMi4GRjN/i
EWSQL6xguFROzawGgCJsYlzNudNlfGPwj7Fj6aYQhjI0Tudj61jLym3vYMGSvbaIFxZY0RjCVLTQ
AT96AgZZrBGRmgBHWtT5AI6TTGmnf8MpEX6yv4l/zffviAu8PSbixzaxT/kAVIH8T6imimkOZ2GT
OmI96iBAwe40LaHPSnX1InWE7cO2taDUquuI9St1ZOpikI+qDBbXrqV/kDq+lQey0C4SNANGDRwS
6xX2MPAq27XDvjrK2m7AwFZG4lqyPWkqg3w68lNYr/3oaVQb5fkQDPVcLkPyvxZJk1wxyhsjdTBG
0dTyivQSzeAhydzHAmBQOW8kozMurVYJStDfgJwIKlIyDezBZi/i+RNpzXXYBPYxQF3M1DC3BUjg
h5T1F0Fs6nOrhtSXxN1p0TvMjFDZQ302KNULv8gWRj3W1tRDl8E6yaAWFKdKnSBe1o32IGOXCHxj
4teRph71Ga25qqt1oBjKfPCYjuSNivG5p1/UDCFu8xb76CkmcpV0LFoR1iJt+/HKao0BaaO+T65N
V1gTofmaL4JMHfA+0RNZesKdvukwIc2GOABNlUQzsy0dpk5RxhzgstXUsbj01LJPLhu3i7upvObd
J+D4ZjZc/D7OHntBzrc19WoUdP1AEPclR6bD4kI3VAWtXxME/0BQ/UdB+meVQJDYCAEMVn41eCQJ
NKTQw2kS0HGtPCKoETM0O1XD5qsphAWQFJgNa62Bv+JM/7b5cQM1NWhXu5juW80PDf0/HCEYfzJA
eCkCaHwAeYSaB6GMFsT6rzaHWkWQmUKRsT/IIWGu9CuhVT6QxpoM8DcSz39SD1JEvk5oRTZLn2WN
ShC59XZC2+h6wQvICglVlRy3PemeHzsXkY9osmc9qBqad/J4qwpACnxTtJiFQaGnAlfROg2MHwiW
REBZSgFqKUC3SALmUmdOTZqFpkw6JM13XHkilI7QfrZAyKApf2kw5kHcIvusKUAZGxrdPkSOIsyP
WwXDYdU9N2JGopVSndtWPJf05og3fcgac4brw7kCMTcAqZNb6TXyNadmnLBxqzOt8O+VAeJggH5N
AtYH2206na5xl2jeV08OZhWoIK8aUN5Xh3MclxJkiAAPwbymF9h+qRWhEzwi+J/Nc62Hy+MPi9qK
ETvHUUhFvE/Omnu5iY4oJaMpheNx18QfbQlCkBD+61EAVFECdIQkINhWnJyETKC/Vgzs1uqBqJBx
RXBjJSa6GSbc8lpy0RykW4v+oLTWIoxR4WqQqfaAcZqFHA0TSR+1YREBQs21KeKL37MUZR1ezJxl
Q/+1KLxvvjZ4UzBkXxBl85eYWasLfYg+Bg3WBL2cPBbjeJfWgvcSgSHtzRrpLVu9xZoT78wwDead
0jWI1kRfkFI2TjLN/mQHozPHtjE58lQUSHAqwCw5d6NLb9QXrhzKAMvBYteDvjABNi6TiDseTZKW
5lm9SOp8WaO1FFrQF7RBhSSVWMiR4cJIp6Se+whETJpap2mbMWQLlPtRb88drFhAl2jDNCqVe79l
GGoB3gxjL1/kno3Hk5p1R9Qs6lTli+K66wXHSZXYhCODNm+mXahufpyUiTUZYXdhsSQaZ0zDZ+rg
467QWdet6gFCRjN2ERnq11Axq6NW7q1JVoc+U2qAq2pDYVThsjnV0WScUMoMszR2o3nrib1f9dcQ
V9Anb4JV4qnL2ki+DCEFmFX53ceoGjAxcKBrYrXmT6Iw+oR4dIOSFOhlUr8LD40GhK8aY5FG/bXt
+rd/xYVLav7PSdRthgJMsGtuKDCXmyzKRGURdgYVxxsXHlPIP5PEECNhRRqiR/3rwmUyiHHjc9dB
tOY2SZT6gbkY1yNgUfIvLOX+5L4Vao3b3eY1SoeXwImH/3otjV+iNtJpVQKDRw9DhxFKiaA8UtUh
NsxNnJFBCWJvFXkPmt+cDqrdMnmHJ6FEYTN1vfwcPYwjD9TZrEgyeVHF9Oii0viKR7Mz8QWbWCrg
FcfGOJXKtpjpAZu1RCcBOdP71s+/NLbyhbzEnyaCq9ynzlejEGYm+NSGnVp/zXvLRnIh0H1tHgrW
MnV/6t3kodRNSDaH9qqS5CUVhXHhFKV7gZ/W+Dkbsc2r16WSsS6bctunhIq4rbkNKhT82za3tbMq
NpovjTJcNJHcxdOIyWID3OxjB2aF+SNIMemjiSQr/kOCw/xXHInfVt/3qyF92lFVbBXfSAZTULDn
mHIgbf6rqoCUh7CADOhQlBRixLI5DjCamLzAkQMfRqtYbOPNeRBeEdBkyQnoSa/rjT8oKkSn/NV5
gBKI4zDHyzZh5r3qRze4J/h2PiTHPTAo9yzFsVECfchsfdrr5iNuxOpFIXkakAvznkFNMjNNRsIn
gGjwMg4jt2zRBvG18JtDilzhzdiDnrUa0GaV1kT2t1rvFP00lcNEfaizqI4nlt+MGKg638wMa+L7
lGaxdzZC/PqcwmZ6GgObuz3qTOMyDIDNLjLK9TzUVHAowi31IDbl/3smQM9W9WqeMvEcQFyUw/VT
1cR1tfl9ib9ds7Bvs//dP/r9g/7jaf3JkE2e/us/V49o38yCqi6Dh5pN8Px3x4//9Z/QyTXm+lST
Wzf/+sXWb/3b58Qrvl3zyCfoJMaw4gTMnl4ODHK2Upxh0vH815LFngbQj9Oag7T7c2uZT3yxUv+0
Fr//ms+L+vt/889f4eVKgDExX1cc/84y8D1/rQKtcA0PF7QCfhrAbK2C8QGRGE68gbuAkBngZP/f
r8KuDfH8Yr/28b+zEjznxVLIHwQEiP1A24S4Kgxgt5aCUR2jAuG8Jyif65vxEJdiPZLe82wA62V6
uPb4UUVLlSpwaynsDwjEOwqWQTbJ07oUPcilsPffFaoAFnA4UHWjiyV6x9tLgRok4ydHFO0bAbqD
XAphQ7LnrgAsp75kLovjs31jOqrMrE3hFP1gVh3iUiDc8Q5LwQ0h1M9/dGkoKLaWgl1jgiskeKxp
4SJXOsilEE3jPXeF/gHHeAgFJupk6zLp1VLQtkK2UwVi+dOi4iCXQt7/gFD7IaDDdYhGKfxC4/Wu
0HH4AMfxi9x/kJvCcnjvPTcFK4FhgGJqgLKewbPb58P+YBFImbEbOg3NdWl9mJuCyLfnUgBaYx1A
FChr4TVxFWxdFRrnB1kwAUM+6FjqcN3vuRS0qR1b5NsbmN6rpcDWgloRcRfjR425/sT/45T7bbIJ
1fcdlsJB28biugBcRS75+qpgBm6i1MfFKRItuuKHuRS0A95hKcim+ZqbhsPbpQBf9ZPoeKihlN/k
O6wEjUYQrARM+ilr+fCtq8L5APucNuWPWu1H8D6482H/+B3tU4zh80xqxdc1IE2spZy2b00qEMFf
hCJIiHlGdx1iAAFs8g67QpRgLIclIM44Dr66NZHRwiRbmH1BlROadId5VawL6r0DCKmCCrwH51lx
LZKybR0Q44Mhuvksh3rQFYi6/60JzdsEqgHI9Gc3YmspbDG8sOlcMb6gUBEQkMM8IO9RgTBoIeMG
4Y9UD5PAV7sCNIxBCDEUEg/RynuO3gd3baK/+w53hYggTKY0AHC07982NVEG+KUNILr7h7grQBi8
w1KQT8vk3Jsa/dWuYJpBk48s7JAvTVveP+tGuoavqSrsfdG/eRM/0JGlQnHo9olC7FDDB7PWd9gS
tk0fD1sXYoQgVbzaEvYHjgYj3RcOnAd5OkTc2zOSsikMft1YG8vO+tJ8tRRoRCDpQLqhkYA9g40O
cim098i619ApejY/cVVbkVQQCUSzQsHZg+bNoUZSlMH23hUkFbIK9pNo+sw6erUrsKSEWoTizI/0
6vlIHlwkJdbvvRT6B5s5N5xBUusf4I9Xu0LleIB1o5lxyAfkR+dgv1pMFjMxUif1mV35aldwQODK
EGyFOMwaN3yYSYX8Ghvx5zNCxqWMgJhB/6Cnvo0gCkNjTodqboh5B3lt6vsfELJqkE6MoOnYrQEh
r3YFgzGYGtyZ8nMAOdS74o0U/5/vCjE5Fqq9lKayEON63cFCgEIGLMYBIfcGcn+gBQh1897XJo1/
8SuHWmc8Ww+82RW4eDEhIZo+d27Wn3h4EUT8DvdMsYRPIDkFFyJmJwI2/WopUNyivQtH4hfN6SDv
CkFq3Hsp0J/Gi4s2784SRAeLw6AIKgsNM7wND3RTqO8RQNgNAOxo+rMe4JVfbQpGhIQOjsazwoHY
NAe5KYQ0296bgshAZfqLlbfdzGMpAKZu7pHDLUyV98i74ewDReM/gjIlTtxWsikGYz/j7MFW6Mr+
vQpkPEBMUJD+WIfX+RW9CgEkFaoEB92sUJ5D/D5Zt0pbn7ybZJIZIKzV13A0Czgasov8FbMx0u6D
vSneI9WEkg+lF5QiD3t1MsiqUNaiwyti7MGGDtGJ3fu+BHBHGKVHRztiTercWgoLW4lNLn64d8R7
hFDUG7CzAHb3DBN4tSVEOQps13wxGTnIEPrGP+fPCw8BMyPXFoR0DYjJG5ym9QFhDPJtdMR/KMgc
5EoIX5I9DwclGP0JTgeM6HVH/9WmAM2NeCaur7+afAe5FEK2YM+lgHGhA1GhwmIY+qwbtHVPmPBI
AS4iXrUuRg8XRbB/CUYMhYjBjAcpJCGv9Hp0bn1QGawjeUwrT3DoD7UwF7Lce+4K6A4oT5JG0rOB
zfAmkHJr0q0BiEY9agv3v/UnHl5hrr5HIAWqiuInKpxrsvTrJBPsFbJAz3Dvw80ohILonnsCkI1J
IGUVNurd28kV0ESa4JC+0No73IUQFox7LgSqTwCUAYarz+XX6x1B9KDpy0iEwaGAGx1qL/ON/OKf
pxRUYChVCc6TJQtoIrtsK3rQy7SIo5j4Hjiyff9AqqwDJXNx3ATXGJpXS0ExyvhHNcwffatDrcC0
/QOpYHFiR0Mp6tDKXhN+tnYF3CgEgQycoslEn2sTjuThRY83snN/fkDIKfD7YUqqgq7aUZezK+ha
CZ9rUzWfWeOHuRT7xw9oYoxaQR4CVN5FoQSZCMiC6hzA3hrlfKA5xRvJsv/NrhADUgBX6IKRXQiw
ytYBYSnQc0G/hWgrOhXPPfXDOyBCzWzvYMpoB3c5FE2Fr80bxhyKC4x/4Fr+4Mwd7FLsf21iSKvL
EGEA2mgGQOXXwdRkBMRmYePgOXm4PMq1K9Geu0JhsEGr7kfrSvSnts6HaOwi9uc8ix4dbPtK3799
RSg1BdyO22A97SJr2FoJJA4Zg9Hf/oErOdRcU9+/aaN84KJArUT4VYnFeN3iZoJqYrt3+KXY/hNS
KpCt+vz1roDvAMKAXaPT9/yzTsW/EWR+ajxM/SB+XKs7BE/VLhGIf/oHG0GDt3//QrvhWbFg658K
uYfnT/8l//Df2+oP6zTyxd9u0sr1R/34+R/f8e2nb33Y5ott/vAoeCpX5YM/rP9i+PGmF6sEfYj/
H39bpcNLvYW18gS39ObPditV/Lwmf//w+Mnb+XihJ//ru74Vwvi3Hj8ps7TfPOenaAamlps/2+PV
eXaWPG0e9OLhJA57v/h0VderctV4TbV52otP4CZ8h08YGm+1edCLh1Py7/9wf9XUq6Zodn0AEe8d
PuApwUx686QXr09m8R5PT/FPfeset76Z9398HKR19lb/ECbwe7x8FjfJt2DXyr/HiZ0i2LZbzV8w
IPdem9lTvOpW5dtzRW31Ho9vahTVq7eHas0v2Pvt52Ww683f47zOq+rp7VVGWfEOq7LALRhtwLc7
co0f3ntVFogn7djuwH7e4d2X6GhXT7tWnSRq71dflhhu7Xr4e5zUo1US/MPKvMdJPXoqccd+KjfL
8POStAVmae+lOXn6/v2prHb9YgUQaO/nnwapt+OcCmzN3s8+e+qCXc9+j4N6FrTizXfueIGG2fvl
z1ePwe5lN97j6VlaZjt2vCjZ93/1LK09sqbybT6JpNQ7fMDFqqpWzeZBL3b8e5zXi6fuP75k5Q41
ctHF2ntxLoKVR863edKvlxck2b2ffpk+BY+7Hv4eZ/USNdZH3n7zni/e/T2O62VKMhy8Tcds9T0O
7CXRz9ux48Wsef9l/6319W+E/v6t+uay6nabHL/HYb38nYPyvm9+1dTpKtks8Iv98h4H9bc2mfu+
+TUOnBVZ6q7AKiawe2+Zf2EOt/f7/96Oa9/H33CF1dmuq0BM3/ZenH9tiLT3F3jwM5/rZseNIDiW
7/ENmiHeuXve49T+1ldm77Wp/+Ns1ZVP6cOu1XmPo3tTPzXfnnZUIoIIv//a/9ZOZO/V+b2xwb6P
v0XLfUeEFYOqvRfmX0iE7/vqd3FV79rxQqFi73e/X5XsyM2DfoUSQe17h4dXPun8zmxeAI/e4QP+
WYl632W/f6rW7Y7da/8ex/V+yNAnftuHAwTxDmvzZVU/7SjTBF74X6z7rjb4TxjG2+b4Rot4149t
N//Fv3iIn1blf/8PAAAA//8=</cx:binary>
              </cx:geoCache>
            </cx:geography>
          </cx:layoutPr>
        </cx:series>
        <cx:series layoutId="regionMap" hidden="1" uniqueId="{375628A6-1A78-43DB-B9C6-8F82DC4CBE33}" formatIdx="1">
          <cx:tx>
            <cx:txData>
              <cx:f>_xlchart.v5.4</cx:f>
              <cx:v>Helper</cx:v>
            </cx:txData>
          </cx:tx>
          <cx:dataId val="1"/>
          <cx:layoutPr>
            <cx:geography cultureLanguage="en-US" cultureRegion="US" attribution="Powered by Bing">
              <cx:geoCache provider="{E9337A44-BEBE-4D9F-B70C-5C5E7DAFC167}">
                <cx:binary>5H1pc9tIkvZfcfjzC3adqKqJ6YlYALx0H3a73V8QtCzjvm/8+k2Qoi2Ccg/N5Rsby4nuULdEZSmB
pzIr7/rnU/uPp/B5lb9rozAu/vHU/v7eLcv0H7/9Vjy5z9GqmETeU54Uybdy8pREvyXfvnlPz799
zVeNFzu/EYTZb0/uKi+f2/f/+ies5jwnV8nTqvSS+L56zruH56IKy+JvPnvzo3dPSRWXA7kDK/3+
/uPjf71/t/oaebHlFWXuPZX49/c3z827z0kejD4hv7+/TuI8eX7/7jkuvbL70KXPv7/foSbv3/02
/sN7TL4L4TnK6isQMzrBnAskKSZKSiLx+3dhEjsvH2tCTHRMOFt/RPj2L9+sIiDecPPOHB6p2370
JlNrllZfv+bPRQGPu/7vHv3Og8Bb+Pyz5//+F8cvM/bK56/vHstV+Vy8f+cVyZq1vDOT4Vk/Pq5f
zm+7aP7rn6MfwOsa/eQV4ON3++8++h/ifVsWz07yt6/2F/EmE4EwIhQjLJGuszHebKKILhHlUkpd
YCm3f3wD+Yah7wD8zT58G/IR/QGQjyjOHvKbVVGsqu1bf1OafhFyNBFMRyDjOpZYZ0gfiTid6JTp
BHaDzhFVw+cbXDeQbxg6HvIR/QGQjyjOHvLHcvLuatXkz/HTSXU7m3DFdYp0xgXHitMR8HyCdUWI
0BFCSuh8BPxrto6H/81VDtgEb9Kd/Vb4vDm6/kav/qLwk4muI8W4VIRSqiQb7QExQZzqTCk4ExgV
oxN+zc7x2O+SHwD6LsHZo71YRV5YJvFW4Z5C29MJA1WPwGrDkuhYgEW4Y9CxCcOYYq6wULocA77l
6HjM91Y4APY9mrNH/nGVr8rEWZ0WebDsuBKEKPRyju8gTyeSKc65AqVPN6b+63N+y9Lx0O+tcAD0
ezRnD/1/hV9W8d+7S7+u4zkIOhe6QowAvCORpxPBOVI6o5yzfZnfMHQ87CP6A0AfUZw95OaqLEHg
K6cCt/SUZzthimGdclDokvIx7nIiwKenYPwxCiYABV/vtcC/4up48N9a5IAd8BbZ2W+D2xh2gXdi
d15KwRTFlHLGwJgfib6YEAmbBPYGpkhyBebf6y3wwtHx8I8XOAD6McnZw/6pSyC+52zf/CmMPIji
MESwwlgnGCkKUZqdo15OMCWAOWGg+fdhf+HoeNjHCxwA+5jk7GG/zVexc1J/Hk92QB9s9x3U2YQS
hhGjSCFJ0Fjfbxg6HvQR/QGYjyjOHvLr1VcIOp/YnUMCUAVnbg9uDqFcnYOMc4whUjt25V6YOR7v
8QIHAD4mOXvEH5KnIFzFX0+p3PEEM8GwVIJLipAYK3c6UVIxwvUXH34Uot+ydDzweyscgPwezdlD
/19h+Oyc3JODIBzY8ooqguR+tA7OdQynPpzpkgq5F6rfsnQ89HsrHAD9Hs3ZQ/9YffuWhJCfPZ0v
hyYQkANhZ5CJGYAdx+qHOC7BEMBV4OdLSMlu//gmSfPC0fHAjxc4APcxydnDbq666rQhOzIB100I
oTjYbRhyNSOLTp9wXQfUCRnEfp26e+2+bRg6HvQR/QGYjyjOHnIjT+J2K2qn8NzQZIjKcyIBbkz1
vfA8HO4EETDrlBB8Pxm75ud4wHfJD8B7l+Ds4f4YFuVzfkq8MeAJZvpLcc2gtndcNoAbMq9YbZT+
WKtv2Dke7hH9AXiPKM4e8Bk46UHondRlY5BngeoZyLmSddZ9v8SGQDQOMrLsTRHfsnQ87HsrHAD8
Hs3ZQ28meXlq1w2sNASJV8yZkPzN8xyqrphECkruoOJuZMRtOToe+b0VDkB+j+b/IPK7hX87Dz3U
U0Il4U8t9V8tmBxMNsifQryFbEOrOxqdT6CUCjDmkIaFgDyGpMxrk+1HbefPOXq7dO4H5c7zbR7v
/yBmv1b5euXVEEMvTlwsQSYSap90RCBpjnWhxOh4FhOJuYQUmwChhdTpKNTyg6njRfaNNd7Ad+dH
UAj8BtXZbwGotX2OT5pAhcpIqJcQYJ8pNNTDjOGHignIq0MOVSoMin1cILdh6HjoR/Q7GL9d/zyi
OHvIp7n3vNWfp/C+QN4lVElgpoQEoafjajg5kUJRAVWyUDW5KZV9rbwHdo6He4f6ALB3fv/soQZP
M4lODDZSEqrdwcxGHMLoYzucQ8gNWhsgkg7H9X491Iah4+Ee0R8A+Iji7CF/8J7cKDlt8gRNQHZB
vJku0BBTGxe7swkSYKARsOHeiqNuWToe9r0VDgB+j+bsof+0yqHc/ZSqHepeCUTIf3QrjUw5KIKD
VCmGYneyjqtBqPW1at8wdDzsI/oDQB9RnD3kF8/fvj3nJ0+PQ70rBRMOdLxSUOk+Qn3Q8T/tX/vO
0fGw7y9xAPL7RGcP/iN0XcbPT+Xqa7eVuxPZc5gRAlWvkulv+G8QXmUMNsagGnRogBlVQL7i6vgt
8NYiB2yCt8jOfhtcPTfeST040OoS+tagqBmti2DGtRJ8MhRFwhZAUB0NVTKjaMyan+Oh3yU/APRd
grOHew4yXzyf2KgHNa8wNKxxgplk+x4clkM8h0MX61DtPgL8haPjIR8vcADoY5Kzh910V1W5qrJq
dVpdD+kU8OSgZ1GH437Pd1cTDuY+eO+buOxQE/vawPvB1PHgv7HGAfi/QXX2W+BDEqWBd9poHZnA
WQ4ND5wKyqHnYeza6aDrIa/CoItZvlEctWXpePj3VjgA/D2as4feqkow9oqTHvN4oitFCQa3/s2m
xqFqAmQfCueGNpdxXm3L0fHI761wAPJ7NGePvAmTVapTNzoMZZAEojlQEvNGuYwOCRxIs0sEdVJQ
HjVG/oWj44EfL3AA7mOS84cd6idOnJdjg7yDVQ9VFGQ46sdWHgR7OGTSofAdKqWH/vbRWb/h6H8A
+2iBQ2AfkZw97JdDPnb73k/hzEPoFoKygPdLKGcfdJhSAOVSFLO3tPyan+Mh3yU/APBdgrOHG9Ra
DA1NJ+5eHE5rQokS6/rW/QwNh+DeoOHBodsvhtyydDzoeyscgPsezdlDf5vDKLXT2vJ0Amc6JN6g
EpYPxvoYeWh0AE+O6xgmUUHefXyuv3B0PPDjBQ7AfUxy9rB/ei7WlvzJK2IRhXobqHgVUFnzVtGF
0HUK4dr1LIO9trZXXB0P/1uLHLAF3iI7+21gPYerZpWfOIpHoOcB2lygymLts43SNjCFDoP4v+p8
fB3K2XJ0PP57KxwA/h7N2SNvJmEVffH+P0TxBJUU8jZQIzsO4gwBffgHUjZUsv2ZZFuWjod+b4UD
oN+jOXvob2Ooy1idttmJThATgCuUR29nje1UzurrvlfGdcD/ZajBa6nfsnQ89HsrHAD9Hs3ZQw+J
yaoLT9sFQyYUvHUI00Av21BJOZZ6COOAlw+97OAKrBvhtn7lS3fjC0vHQ799qO8rHAD9Hs3ZQ/9p
Vbjg1Z84mAO2PhRjCeiHYUOFxt6wEjqBTyTdzJsdTzH4wdJ36DZK4c2Iw9uV82+scQD8b1Cd/QZ4
LJ+rL6etywLRp5CchxkWL53NI1NPTKADFoL768m0Yz/vhZ/joR8vcADuY5KzB/3Gg4M+P6mVB1PF
IXgLncs/Cud3jnoJoT4dSnYQDB4fJlyA+//6qH/h6HjYxwscAPuY5Oxhf4BmigJ8u1Of9AIGCksY
VLSpx9sP4g7VG5xDyG/bIfca+R9MHQ/+G2scgP8bVGe/BaawAU7a3c4mkIaFMcMwpYTCXQKDOt+R
ezjqIawDMV+YV/dGin7Nz/HA75IfgPkuwdnDPYMbK04+nWronQJFTt5ssYCJZIJBCB8CPW9NHt0w
dDzgI/oDEB9RnD3kP5pG/8Zq/sVxs0PXHEwXhEZnArcKwOjJkZBDiwUCdw9A3zjyo+TslqXjYd9b
4QDg92jOHvp5Du2Sp47aDv0TisH5jSE6Oy62hXZJmCQPs4vwS9pm16rbMHQ87CP6A0AfUZw95B+8
E48UJxNAkuhUcqaGBuhxe4UOrj24bzBSfDNbelRtu+bneMB3yQ/Ae5fg7OG+q8p4FW2F7M2AyC+q
dpgwChU10E8DXZNvxengqhiorsYwhWxddjOusd0wdDzgI/oDEB9RnD3kEJNM4FqyU3dFw80/0EHx
6gKgHasdrDjopIUrwkD7D2p/5K1/5+l44PeXOAD7faKzh/+2aE58H9hQSQdnOgTfhzti9vspYAId
NMz+JBe/Yed42Ef0B2A+ojh7wBfPeeBFpw3RQB4OZoMrShkMOoBLYMaHOiTfYR9sbby9auotS8fD
vrfCAcDv0Zw99J9W3WnNd8BdH4rkoVdyfffP2HzXYRYdtMix7Vgy8Oteh+bW/BwP+i75AYjvEpw9
3HCZZunABIy82772Uxh0MK1quN5zuP9lM+Riz1eHaSdKgoX/5oSbH0wdD/wbaxyA/htUZ78FHocW
6ZPmYQD+oR8KcmsY5hFCsGYEP+TdoQ6P6RClWw+RH/lvG4aOh35EfwDsI4qzh/w2fva+nhRySL1B
MBZcdbDpoZh+r02ST2AwnYJGuZeS6pGW3zB0POQj+gMgH1GcPeSPVRh69eqkw0+gPw7sd2h9hb7o
dcPMSM6hnwaKL6CBikK99X4h/Zal42HfW+EA4Pdo/jeg//lVz9+vzbZW5Wq6vnAbxq/t3fz95qfb
a6JHH77YU28f7Btba/n19/fQ3U6hzxGU8fe7vIeFdqyxzSS4ramwS/W8Ksrf32sCaikRtMJDIEdf
d8yAqDdQ0z18BDF6BtF7HSK1crgVFGL0McxDdeFGcJhQPeTnBqdwmI6nQ61WkVQvHw3hXSjehsas
zYVj2we9S8LOSeLv7+zl+3dxFd0l0B5W/P4eZma+f5dufm/gFy4Vh1tpofwfbqYiwy0mDP5S+rR6
GPqK4CX8vzzmrGqkXS6oJ7ghNBXferIsa8NHmondyqqSBWahPmV9MKu77LLz+niu1IMgbfY1S7XA
UJ3mzbPCu6zShkxD+6b3kwu9vYpEY9W4uio9TzfigldWkZdzHgndzBmZeX0zD5VneUE9bXpUWzqq
H1unvkE9ntZxvPQL8pRG1ApxaUSBZ/pVfNXiG6hq/+Q2zHREbQUZWfXRvZL8HrvENVzeG6XohRmA
/rV4717lIVMm89RdLkODtU+50yzK/qLUa6urPmZdOQtdfGNXqzT1ZzGR16K+Y7yzGhQa3EUPeh/c
Nz55wDyyHBQZrsYfHd/7WqPMymlglVrRGtLHrpFXtWbpThDPYV+F06YIVmHpx2YQapmZxa2Y0wLZ
ZpZlU5XZ7h9+F3Z3RacHZtz308pP9Y+Fk+h3tayIIVn8EJX+g+9mt8xv4Ve0ZiaSWjd8Tj5j4dVG
aIfzIENqiYOATAnLvSn266nvu2ZeedNKZLMuJtOUa7XZ2K3hJOEl57ER5Si70bL2NlRkVuiaKaK7
WgfAY7OvkqeK+rNUNlbXJreFyB/ywpvmkX+lY8cgEYEnFKaXu1YdlZbMyCxlmhE5taGJeN5ieEFw
F67hoYRfNHr4pLH0Igu9ZYDb6zQUi05EBos/9/4fbR6aXpTNWUBio2LpHVE5/NVYn6aCXPVuekXa
ojCwT66TsiJWkRSWktR0/HRKg/RCF5HVxDk2RFd8qYhulhgtZOtaONKQmUs+ywtuulK7q9i3GBVX
2L7LtJQbCYtuU+YuHJ3PEj0y0iS5qkn9EeQvMJBI/mBZbrll86lMhCkCjViNXVlam1za5Uf4VhhN
6c8TmehGJpOFipJrGvaBEQyPRnOD6X/JAN6lxz2zdWVmFL7vG21TeA8sbJsLn3dzr9d7I6S4tGhl
h4YbRn8God6u2srNLcl6f1Z6JTfb2GfhnMfcvnJSjqwCuYnFvZaYTePDVqJ6ZsSJcmNDNZVnVClt
hCGqProq9Yres0DjkbHWcC8qeEeFPCVpl3uOW240yvdv/zV/Toaa0OKfA9WPH+9+C0Qviw56c+eb
PUW+1WAjVf3wXEC2/Ccf/pIeH/KjP9fjOxNxfqjxgWirxuGa7mGQHXTBCR1aoIcZNls1zicShh3A
yU/Br4f+Z6DaqvGhFAPmi0Pe/aW27ocah5gf+HwUOjAwCMQw1nT7nDsYOM/JG2p8MCh3tbgOw/Sg
Mx+SBkOuiMMQ1ddavIpxzPW0cJex8nLZWqRJKF6wrI+YWaUk9TszFZGXP5Q9w+6sFBpzlm2S6njJ
Ew0zsy2Cuvii19DjPdUjnjoGt0ULQp7Z81jD6kYTFakMvSiYUcqWrcqwCP4KQKFSVH7Rsr419dih
ZiPyUJpMgCJ7JBqz66mHwjCdJ5hWxMxCJfu/WB13Ri5YUl/aYabkXy5z7Nr8D9inQsHdkT/fp7vj
Ob9v1DXVj40K90wO83Q3w5SHwOJ2o0Jt/3DKw2AOnembsT3bjQpjPeBCIw4jGaHlDxaA/bW1N+Dy
BFgOsk1wQcJm5MsvbNTheXY3KsRBlBwu1oCrdCACCvGv1xu1hHOhojSWC6EHvHmUrfTQs8bIbeRl
FyiIn4SGycJt9D+9XmGjJtlfgSobs7XZjKXe58Tj/qywo+yStvFdU7LcLDzXy6+iWPoGA1Hk91pM
o85wkVzyrMRwsDW5l02575h2zVswPCrFlg2c0ZdOnWcxHKseHJGxX/OZLeq8tfpQJ/W0b9ubtg9p
vMj1vIFVtLuoVcpoRWukWUoszOi04C23ItzCuRcLYZTMnfZx5ps9zw2fisBEPA0M4vu5WVXpRdey
1Agd9TFLRGFoMb/GefAty3RLczxlJHEfGTJL/8R98xBnDTOaRiusSOOeUfT1BScVPCSWRkWKb7Ye
wauIw9RoQ/2xSdUH3fcWvIqiWV75CzeXdF7G0RWxNc/wtciICRyIlDYWS0Hm6iB97GnvEau0E5NG
VWdyF08d5AnfynCgLlXYxBZzc0/dC+oU7PE/QELh2oC/k9DtJer7PsFAt5XRwfDXYXQCTElCYNwP
I623Mgr3VsCYDQgG6tCksxHErYyyCYYCLwaDOMAt2UxV3cooVPdjGM8BHdzQ3bEuCvkFGdX3XIIh
Egl3WA/tAFBBNLD3WkabJPfiPk/FwlEy1eZBr1eXTqe+5kSCvWELW3cNzS+r4IHhSouWWRdnfF6R
SCtucy2UX0AeanXpBMlNkuLQCtrGneqOUy7svKcmbmrdjIIcLWPa5A+kzIdzJWawcr7SWhsMJhHX
hp11/nXXV/dZQUMwTp3G1FybGCxnIFUa+RoI5Bi9rz8oJX3TSYPKSO3yE3ad+EJre7e75L7q8TxD
QtOMEP6EMgOZJX/miGXONS2brs2NFOm2k5miKFxqNR0qcpOLuiY3NCp55xp2SKTBedrSZefwvlzk
Tm83F4lIumDl+u08R9RPP3pB23IjD6uLvIlp8oTzsP5PkBeh0N/Jy/bauj15WdNt5UVM4DRTIDIg
FTBjaLgBYCsvckiLIxgsCPOoQKiGj7byQiZw/QOC4w4sIgI20SsfejjTYIYRDLJa3ygA/S6/IC8E
DLzdM20I8iEJt00Mk1BgIMquvHg4BIebhOES17VDLZKBDv1TasjRn2vl3yUlVrZJu05DS1v1IjBa
lZflZ9epPaNzu2mByBcvChM7MbSUcbLUK+X4n1HreFbrguf0GFbcNmMIJqw81koyy+pay6YuKRoP
Nmje8qf/BNWMwer9ufH0I5mxt9nggoEd5QzRGCiygCZIULevDSg2AeN/MFqG+fUwNQM2wnazrfsq
IWsHUd9tCn+rnOGe6OH+AkHBLN/sw1/ZbHBsjDYbYxCogVjS0K8FC+9utjCoUZiDX7eQCYnYVQ/+
xeeKkfwpavAlr9HnnIdPFSoCw6n1yl5kFWLOhVYqugiEQ/WZSN3QmzZaRerM7IsuN8EL1PvKcHLx
p9/6yAwyL5h2WlsvIlsvZ7itzAz5t12C0uJCoCz+6GdZoF8zoiX9vOtU4Rpwa0jUzv8TduFQj/Xz
XfhYvrtaNflz/PS9KvS7HQ/n7ettCFFiuGJ0e9kk7LWtzgOHE5p2IGEEpsLmyuHtLuQT8CTBG4Wq
X2j7WV9st92FYHNwiGgqiI697N1f2IXDaJDRLkRwLy4ELaHYFLSrGPzRV1FDr2MdjWvPW8qOBOGf
Zag0jk3p1oJZiV0Jq0+bT16M8tu+lumy9HjXzuB/k3ahO6rOHSNOsRuYOhj46D6oGq39AE52Qqwu
xV1uRH1GjNRxa0tBuGpRUH8lXDjuPUbjS5U1kYmrLJ4mTR6bYZb6Burb2mJJgow+rbvEoNJBlo2r
OaqyS+6Cg+tkwUUhPH9KfE19Cr0q/BDSPLiJg0yZaZx9kihorTLl/IMea/lfrez9pU+C9LPfx2jK
/Lq0IHdczXBKumsRKf8DIa7dGDiomOW4Ui00zfmztblrEFqmV0GIiosSB86q0ulfbZQ5VqmKtjc0
mzCrLupoVXnMtTLX+WrnXnFNWK3NRInim8xXkbBa3vvEIHovk0vsu5VRyzqjJjhI2X1Fm1hNgYwi
Q9Qs1s2sqZNi6gu9QgaLKsJMCO9owXOWDAjocSlgrV6w/qKyk8CIeKYe9NQlRhLJkFtBHdLwqlgH
BrqWBl5wRODo2nvKkyL5Vu6GitY78UccCcY1wr/jX9mJNf3vBZdeHx7gLQ/G88+lfVvw/gbR1rbB
ED2CapDNGBYYoQzdOls5V3DcIAgowbjNIa40NPIcIOgIJnAq8BzA15d8mN/zK7YN3hN0uA+VQasB
Bc958ErAmnst6LjWsxohJ1l2yAlv4ewpH2ySGH7lGk0V9VaP7d7sFESZHPsb1wNn0YeNtF69tLtN
NuJ1lgLvhbeACwhArEeKMrw2AF9zURdI6zOJ42UcqmyWcvuxVtF1X3f4hvc0mnVRfp3rwqxhO+sO
1qYOL791berOISEAHjPJ881uhnjm2xE3MkTUdvImHGYdwviMoamaQD/16MXkGszXSSWKl6RLawNi
/KWFqh6bYSi+QuAe3YVttciSopxT6nyBuoDErGB+ooUlMWKuPdgQLphWcVPNKec2LBD5hlA9JAOg
cMwUSGvmKc2wKZLSmcrU5lYi8oXWFIuGYPtCc9qP/+YlD27d6ImGMkOwieHkkDDXeRfqTENFmxR5
vESqR5dUtHgq3SSfph5Yr6liCwLqZl4ELVnglM2DqDIKauoJqDrZxlAWLsgtJFA+2dCVOP03vMFW
3+MNTjQKhx70rII9tctbWZR+3kgRLUunebAb3WooCpcJ0ru5g5RuFMpNzI5mn7mqyouQk8ggTbYM
dbc1qR30t5F266Du3/K1tzHhGtn1UQx2IkzJGrvKkCNrU1LkasGCZVbGwqSock2uwRGW4viq5CVY
+KWa9jj258Rp/kijJrGSOGuNnvf4Oqrdf7Mx+QDTDowQbx4ylxAFBCyhsGT3VXUFRr1jg/FGfdzM
uG9rl3oeTRGR2rUKvfwxtK8DQp37rAn9DzHWpx1vXbNnujeL8ro1kJ22NzFLhJHUWmXVbcguOuos
46RHn/LGgfPGzq97yHkYodSEyQP2Qe9afAXR4wtWsVmM/fwat7c+DAdftlrC4UwmveW12rSTLZ3W
dvclqeLalJpqZwWkX1ghaiNPiyWnyWe3LInRDk5/6OMF1YobCBNosyTJu5s8tmTXffP8jEyRq1dW
K9LaEixujbJq26mucs/qVd8YTdxAho/ID3+/E+G2kj05gYzp+hYT8LcUAlN89wXHkZKOH5XVgjQQ
uCBRckMd+zKLlbokPs2Xfub4RpDJ+q61IYIYs/6yD+L4znfjO61qXUMvtcCKseZcgiX0nEeim3UZ
vKCu+tq4CTx7l9mXgd3bl64tntLM9+ae1yl4v8QCrdRYutDSz3YZmC5YHWbYkmKe2ERcNITdBZJ8
UJ1bL91CoBsthy/r/wuU40DWs7qrlZ6Z1O30aaFh93b9JXTVDbZlsmwSbE8rPbkURfwAMFY3Ydm2
i6Lk+ANYGd29a9+2kGG6i8sIz1HQ4w99UZlBkbu3yk8zAyIo2hQ2T28VjqWTJDR5GfnzFPHcxDh1
TJ4U2cyFNPYyjf0lg6zydanS4JrwL11FYqttsXNNQhfN+r4Kl3DAWUiv/BkIt2cikgcLtyvYld44
ln8V4KS80iVwX0KS8Rp7hRkRx7mP/E+dVlQLONoKw8V9dxnnNb6JPYNoXXcDkzLuJM80q05zaWES
q6vGzfIl44m4CFErDAyBq2WSB75Voqg2GtaBCSarztBdr7iqPGX6Zd9daC5rr4ownYVRBf5VYa/i
uv4o00RCehIw0kM3NzOXYks0RTmjFH3mrsIXThaGkBHk/MovkyWNtBsnLeOp0EJxBafqUmXCuxel
vIzKiF65OPDuba327pGvXCOB9C3Nk2yuaRl+rGJhg2aWsam3bIaJ7lzxFJ4xk3F302iwWwjrWqMK
uysifMEMh2X3Svf8ZUJzNK/S8i+vdOKrosWx1amqMCvBTBXw9qITsoG4BZzyvuZEU1kzAn8k9K/Y
8KXoEF3YjXsT9MKeKVy6pptgULOyffCbGGJwHHu3LXKdmV+zFHLLyDNiPQ+XtUv7uyT20J2tp4bn
+R6EEKtVm2fdXRVp7V1dRn+oILjsq5IuetzSB4Yy7dZrGNgb8B1l6EPct/CScaJuuy42IPelLnjY
LytHidv1F+7k3lLJ0DXW3/YqlpsPAg7PUdaNnK5/5voeJE37tJ1HJOmv1r8M1TuexWXMpiry5CwS
qDZTp3Du8+FLGPVyCUICKf/h2y4DZZpTt71muT5f/4ih2HXMBl8UNGpM6Otw54QEzmMQu2LuBAyZ
oGC0h/UX5PMLN+z6GzT8hitRtQhlaRs0vRYF1e/WX0oCLxScrqf1d1Eu+xt4PKsFw/GiK+rUqD03
fFx/aWv7s+xFPOtAaRtFVbY2RGsRNkTJpnkYRRd9m6V3ENwvDd6q8tGJxRQO2P5KS+MLv6LqD+wh
YURN0TzSpLZw4vyRxpFYuFx0i4r7pZHoRTUtq8HvUoV2UxUQe616kkCaJks/y6w2Pf1r4wXex7KD
TYzqwmQh/wPzQpkyicQSMxfS1RkTVkbapzCphvoMIxTkLxnR+q42mF11f1R6ecn0ai5cN1/ofmjE
sVMvuhLnhq245VcqvAxtf9mCXEw1yEzyqgmXPOTZtGhKPvUiflXltjI8kefzgIWQ3hB9Y3YyTwzw
Irt5GAX9zGlQa9R+gJco9b4RUG0zlUKBCS8raYUN6Ikh8m3ieZ9ooenS2Iry1r6HpP1fJa3cGQPl
u4j82IjzSt4kWulaGviFBaqjOUp9Zmod+eiXOuSkuiK709343kPNB7vV9GkDMXaz5a59oXASW2Go
3KktnevQ9arN2wxZry37ODeGiV7LNGCN4fmfeFWVd6jULT+DXO1aP/WhpB862Mt58adEWnoPJ9VN
RPvmUnkqNrFsH4XeePOKX7bgh8z7EH4Kprs+zWmbXjRN+xcrWD9jXnFTkcYxqwaUBIRcLdYrZRYp
eN3M7xeulNkCU9esYYHPTtg/QmyfXXlOoaYxxL7nQVwYqG3UFClPu8gy08UQVVcuji4BvzvpeM1l
6Yg7kfatESBbTLMu0CB6IBY8THJDw9KswBSex3YcG0zaOhgatJv1kcys1nMgTOrGrZlr+AvS4hzs
1Wqa+n5kNnGVXPo19eG3SveqpfiydGVzxZwpxXF/g6v6Mk587VPfLzoVMashbreQXhhA9VN601cy
noFDFs5FFnszprkXfdPN3KD+5CUdmCut/QHRwHQCxB8Dp7NY5SIDtqP2h1M50nLbZK6qWlgdd/o7
md3n3McXduE5EHRrU/jzpDdQKeFgrftL2ebB0u3a4SDA4S2KpH6hwv7a8yGZYbvNMsgifpHKCCxw
B07WLk3UlTvYAZE2a0ueX+gO4xd9UQsTObGfPEH8JLBQk/oLWqXXWUiSG6Se3YbWF7ZN/xzu6FoG
PH/2/ESDiJ5OlxAWvMUVFRe86/NpDIn/qRP6zaIStH3QWY8vY8HgOJZlZvQkEHNUtvldXtmRUcc6
WyWFTD97wv2jDhp+QYtcmg1kaa0qjDQTJtPQJaucHAIOF5BCTeeyCLkhvTpYoky/yeqpSD2IBBVJ
Z2hFtIgD/Q77UTLXlJWmabLMVNpBOVciLTGU0Ehh58s181rpFPdppa4TJ9UuUOZ5BofwpFlWHrpW
UTDvnQjPXPWhrrMc1EDtLWnZwukvoe6He/7nzO206zIoDAZP1ml5CUVWbmEUzIsuW7eVlvIre5aA
jZpVNV0omt2GeZ3/N3lf1uWojmX9i+iFmPXK4AGHHXNERr6wcrqSGIQQQgy//tt23uy8dau7etXr
Vy8sIGwCg4Zz9nB0WMbdODrq2FtlD3b5oUPZn+cecqmt0n+oLfHTmWECr0OVAcM6knpwdgnr9aHt
fb/EpCaLAC8vo2QUSFXlkPImjnPIKuJ8qpZ3zyo/4yt+AixJXd44vXP0arSm6zVMVclMSjLs0YKO
/uSHKd1qH/ktM4VfyZTNTVgszGDuYZTu5jYCLz4UVaWcu9aaNt902OTTGBdoJiB+TSbq6EcbiO2B
m8ITcXz0DE32ug7SNliTclLQonGR1HsBrCK1UY1Uy7Yv05xPzpAUTOnhNM953HP/RU8kTRjAu2Xq
36ttVhAx0RdvqnQqtiqf5qHPcDt+inFD75IoqV+n1f1DhyxKqzWun/TU4eZW/wvojS3bSKd2xDF9
xh0L/t1YdWoF/k8bouuCfsTUZOpLNMaITf2uPjh8afLb4TTZ5Q4zCx6xTU4QODkXGzbLM7jxY+PQ
wg5zdE4kn08qCqGkW6PqjDDVy2Ov6T4RXj04c21/+PF4BPZwTrRaMi+gTaY7GZ28hIYnOk5T4Vqv
XJDG3c6IeY5OUBWs6bD5TVG3Qmm0OHxW3b41qZO2NAA4F/OslWK+0xNT+eQ2KpOdmU9RvALh5EiT
Au3h0Km+w0jU7uZZuTsRdp81ErKTZYLd3fZum5hbDrFiPGUh6x2dDm7gnGjdpYNng/L2kVE05TIY
Z79s9I/YeCK37npxwtovIyfyfm5ki7c32KHKhY23NEb6tY4yrfPQ7dv7ZBMf7lCvO8e9EKR0j8Hw
ANVB9OCEmH36Sj25rRceBiA4qWNX9XQ7N4WLzpi2yX5UvoNQ2iHFtnL91Dc8g8h0eLgdVZDCllFi
6/R2yA4hyuPt0IxlPkSdKLDIlCrQZPzHBjKox7URPUSVWmR8W6dUA205Dv7KsyUiy8Wdzd3ksuGZ
4X9g2ngChM7Kfh26QxDgdrQmw11Cm1dSzfEdMckxCeY4D1zFdi7j5Mk0xH3iEcmCETdYGRrs+tlF
BuaxAtDUnHrTtfsksvBAkSPd6O8SjL9ZSMM+DR3nnozULdfNdct566HnuB3HKgBQG6ghv+oGayRI
J2dNkszr2jUbAaKVgcOe/CnR+81fkpPiUApaBHbTvACxvW76Npm6vxzzFfR0wpat8PCcMWWu0Q9B
xrWIyCGKB67SIXxs1WTLGJ3ohLjcplvD065TkMYuuj7FnOn9Mg4Xr9rYzhPhJ8fd0B1iV+aIG46L
jOpCiqQtJgYdydR+0n30tdIuOzmtPri0jnA1cWd7V+DFskd3ri90ExcNWD4y3gsivENNpssicKsr
CXDtjmCIBNJsMAsk4eyk9bp8HlpwAYNXvztukJLN9bO6FoDhkXpp/+gjRrNVFGRYmV6gC9Jv4RZ8
gcr3MCf21ZF8yuz20bnRlkdSdBl74aoSqTV1v5eLgwwwYWil45qRcT7UgXlEcPLOrzNMG8z7td+B
gR1yNRw8Uh9Ze/Q0f2hkVO1NhQjXG1lKJOvSau4lxgp25wTrcY7HfBxs6Y7ul356QpxfFZAsjOm2
IKohOibH2q+8LLTLwQZBs2+tQw5XFUI6EHGCQFZnbjL9CCCs20Vh82VpNgX5afLu9ZE5Sqh6KkTo
CWujI6C2bLVtXgNTKuPrcHnbdGEeaR4dSE1/jBt+Zz2Ne2hCjyQxICyC8DESC02NbjKvJwpyI5Vk
qBq2m23SpY3vOLmqvUMdOU+Oz8ddP9i4WPr260InBPFXeKdLsqFJ3lyPOkUVJSIdxoXm0brRNNRM
pb1oIHiF4lhYpEN9R/6o8KjVXMl8czBvOxDjZqYZvjQfUEl0D8rthowNS7e7IshSbeY7Bo57DEM8
VahLep84LEzlHA8Hv+v/mMMlyCoonkFC0vCNRf6FDuGxF4YCAY1IKVtQOy7l/mtE1SfInttSKKTA
Aa26jNO5vvOG8TQOKn5s4mv0JfVnIXv1jldydtrqTQ8g4YUevkSTqSESGbb9OEO4G9m2ygRv3BQ8
2BOS9uYEJy+U3q0PwCz2+cVpaW6Epy+maePdaJw3i+FHCmTt9WqTQilMX0mldA6hv84qXfGDaR26
39wnul0mJfr9GCv1KAQQQ72k3dREEA/HMZLyyNtbskKaXHV3tlUekqVXlxj3zp19laMJj8iFBjxE
T5+CweiT0kGbh60eMuK49khD8xkyNJHOyVj23sJ3GPcwfoXuvd+S+IEDoJZO9JDURxus7hflziCD
WRyc6pauh9qVnwfEUvvGJo/uFp23yhNZg1UC9gnhJG0tDXfNbE3RvswAlQ+OqG0OlHq47wfxHAdN
7mxVcoe3ZrM6BJ5UQQhVJA0g5brvckiUo1PQoPcf46UZdsTGJr/NG8zxXuka+kcECnd9w+a8GXH3
bVA/JtFcvfa13IHXesMK8nMumTen7joNAKp1D8V1LXMyN4/EoRi3FtaXZEtDorZMeHObjWNVZRPa
dOqz4R5s2aVxOpXxGn9vVsS0wq0qpEXDYR4HL6tklaTAJmbTLCmY7jlnUAGVZOoxb3ZxD7Hg9pqE
iSqxalKyZbfdkQjVpmPlp8Koz8nUVunivvSS7pxmDjqMQgkpVdd6JVfIKRX40nb4mmzt1xoARbkh
BpSphWGjvB1Lz6YLF/wYCdWXylv6Ul83t8PbJiCbaNP/9c+Viv766Tmm426d+XPiyT1RczbY6CNu
hikbg9aD9NcJdt0qm4MdOnrQ1w8AmSq3HuLKIYRql+o2NzweytvG1ivZrd85cnDfzRYEa3dVO4lj
63QIve4nBbZmEvZRVqBDaZ2UsvPbrFXdl7VbWOr4Y4JmPznl5t2PHZ2QaTpJETfaSUnE5x1j9fZU
DZ1M42rrdmRmj/FeQ/75LGL7qmGr2dtRyNINw65cGLSZWnunlWy5v1d0jp8nOBdSapN3d+n6F1qt
/csWq1SyJRV2Pjp91JSzn6wXvoohD2OILZtepYy2BI+mLSuXuwdmHIUXNwHJWOVxCyoHiLbpvNRZ
nK5MfC8FuBo8Q/8llWpK2m/f8bJjDNlOeAxmmaSJV5tcqPWTNxt6mfnmw/kSKSSKWQ2dax5iyWZk
gCto4T4BrNsCWZla1t+H9XhO+l6ehgmmG7Tk3HElxacEAKKFk8wdCy/Zmk9R1+lTBbtAVolR5iP4
MhDQ8uKT3nlTNIF5BDHCsTXMPlKHblf6wXxbGr6PN7O3mwme45j3e3QBeag4l2+9rE5S1s6XqQJ6
FyTEXpaOtxdM0UiUqC0UgvEvTAHjmUTWx0vwYRl/jCoR/+g4nD9GZx7GmPu28u2dZPWQanc9DMEY
fe2knyD1ghkldgGktxN/ogsIHTsB5EVCHec9G5uj58x+HnfBdpggnNpvEkPH6rc+5hYzAprb8l7N
9d4dlj0gjrEc5Vinhk/RhQ2sBR7Yk9yJJucu1g7L15EGOZL9P/xhPCChjI7R4Ncpi+V9Qyx5AdhW
MgAKiFEotIPI4Fa/58/aVFNxPYoH0HFTZ+KLATGcLt3mHHQwmSJY5QtHjgCDErJgpjtYlRLb7wPX
ZFG11vmEyPxxYee1DuNzrXvMQ070TSfjegw/y8WYC8wbZFmcVISud1K+woOB1+A414uz08rG51l3
56SW4o60tAU9uJzATvZHjJlnS+rp0euiL02AkDhou7wH4vtQu6OTeRyTFFmSdIimp2nEZDwyN8mh
bfg+Dp09BFVQpw7A1RS8ldxFLghcrfmu1oyn8QJRgp80c17PE7KEzU3nZtWHaVo/ODcI0WdNLjdY
CmqpPWij6Im4XwY/UDvZ95jCTPIpUo3KueJ+2YotBIqhdpPnoY0tGqwn297EOsiDt87PeFsrdAoU
OVBjt530piCNk3VOKawH+4a5246ggWGIaLOoptnWAB0ee3ye+/qdmrjNLGikYXWnk23NHWDOEH6x
j3jq7mU46ke+yQkINDNnpxvTLsCUpudx2Yfrx0rnC5XUvWONKUI83nIV8lO7JfPJRtGp9uroItf5
nUmnf5iG6i7mE3rgDPOWu4CyadbonqrWge8sSpuNjfcboG041Lw8gDNnt/UDPxkxPW1RAyQ9/D74
SyFDr85n5iDYrgPIAH15zdQNkEknQXzcFdPsx3tYjFm+zOabO6/8tEEKno926Q/2AC+h2Hf9Mp35
YL2sZUDSnO08D0m491ft565SvLghB2PXRXllBp5SBj17PMujbeyUiWQgh7XB44Di7CK6JP7QrysG
5bAy96tndbna5pktnrjUq/JOjSF5NARusaw0TBuu+nMFmyBFFokloKODE4gdX5F4cgB68zS5+21E
+g+oWL1jtEcU7ta7za/lZ7MdVyHKyQ/EJXLANSNIGqPU1ZV7LxgioRjM0wMfMRz62jh3tXZwUY89
zCHAgEVv5ySoyGEap2ZHkIQUDKxEFm14fghsoxPvk+k09fR1XuiwHzxdZURL/zUO1hwDD76kTJjz
aqIWjErtnZaq/mH9NtqptnZKOT2JJZk+2dX9NBnMsLGE7ZETvOKgDche6Y0f2cTXjIOfXztQY6SO
/H0fW5XNrmsv0VVcrBD41QYyPabiI13gLYOQ5y4cvSGDN48Wrar8bO1GhkboNI8JLpGLBBohz6+r
vcv308Yyu8QHgfz/NBo+pCFdo1OPmLEyAI4a65k9MtzhHDruVEIuupdhT86CR29uF0wHjFVvoCoc
gOf9MO6Wa2hBNAhfLxmBL3lofV6iuoyucBssZhYFZgfHgDRpAJxUZG8x9ZaB8LZSBY3dB2K9Iwg3
7vzrRngYkTWbTtWMiFC5cLtNoKVKEYFsVoK8zF1r9lXtiNwZTkBSuxPzJcnG2fmjrQZIvadKvfhB
Yu+dptmHyYcbruHL6OjoZQPob+bmQ7jWnOOW6LsQesZ4Ji5SxLoq8UQ24HTixawqvAzDBj4vMU1e
ATg7dW3QnTiDF0lqFmQDGeRpgZUPOeVydmqEfBw1cvM2jCa4pZj4EdVDu5t4GJSR2yZHat461oM5
IPDZRXEzdmmEiR1wq4dd3bKtFI1SRQXIAup1DBi4waWUI1iBlI5kt1gG0C+u1yDzHGaPNXAhPQ+V
PqhpHPKrEyXtoaVIQ4H5ZfMqBmm7UfOFw6y7q1sQ8VaaV88X80HOVb2C0QbF1EIzf2Yi3WD4K5sx
vteDHu/NdXMbdlr0YOhQmkO83IO0RKw+mERe4itNHSxkPIfLvcdCfkhqjPBQ1bfgz0hzz697sXB+
ND2Sbmnm6DC3BNwotbnVLc5V8hz1drwL6nafIIw96WgJC7U17ZHXHTIFzsGyxshAqf8qdYtpMnDd
Ah6wGjM3i86zWerD3LnnZjElHWV3onPDj4Pb2gPGva24LlsBMLYb922/feHwnCBD7ujzRMRZGu1+
VP4mc3iDZAGL8MM0IvHvuklBg9IssAENch/o3imV236eicfzZqYnJUN5Zc3jNyrbFPE+FKw+e9GG
nMS8rCcWwlvK63hKIfL5tvJA79eqnwuHeycO3uhjcVm+RSZKNULSC1GsOgdLzRAO2yIAgFJahHok
7snXZh52m+jAHiAIlQnQv25yNLhND8jO3kJZnHbDSF9qSfeUm2xG7Hq3tMATbOeVhOjhfnD7e0D0
BRy96sti3R8hm76FvewPFR3XFwV4GtDCi1C+OMwG4NKtPdxaRuWqfYCQo1Cm7XOv66pjyyL0cybQ
4sfmNdCDmyWAM/YwW+hHicx05V6Vuv5q4MyDtXYJP1tuSEYwb8BiJPUdq8kLCHA3byX4HIvcbQdk
C2kf6M5sEuOTbbrgOPRAKuoFHlir++VN0vCHM2441bbuHnGm97pNiFrl5m372yDs92CVRIKYLlzM
txmylHOnR3e/2qGHBRjMpq49Zz85cXjexviN9715kSiKeua+99YMjxH4/2c4yMQL1QQItRRkz2sK
mQB1dRnMSrmABbB7O/Yha/q5t61Ul7dDvgaQWQmYrrrQYEoQNT36AY23rJnaobxtpJzf4c9q8wUS
jIAKVU6xAnPvtu6v3Qa09nFezwCb+/K2Ca+ZGr2mXbc9dxKYPXoDABxdvk7rxJfltdRnA7gkrpr0
574UkYAC269DSBTaYyWqrpQz+XNDEwHbQDSciBnc4+hP3xvTDUW9rbjAvG6yNM4gy9seafoIY3j0
Xschb1ML0Kz8ubtcdwXzcKMxRiM+wtIOXlmVBJNWuV03t8PfmzDmohgacLUibPrydoHbBX9e6r/P
6YDmGzyfhw4J2Ja1TVsV4TK/3T7W3M7dLtC4PW7pdgt/u2CjIM6CmPFtAEZa9tGMF+HA/F7+PL6e
ZNzZgDVraGesP2ZJK2U2WiT54O768rb3+7DiDgJVZhAr4RO/z98e/9/O/T78/TkfNE+T/r5yy8IW
2IGcENrjBfLfb/F27DgKb0KMrETjd0FciqCs4FQq25lHfmbCDoIM2uznOaGADp9vH3CCr9Qb1XGJ
FzWeKOn+vG68SbSO27+oeivBDOMvtz3Ck7Fwa/Pt96nb+eT6sdveSJNxv8b98fflbud/XrNfAPwF
Cvq5zsMgDATPlPUY/bl3O7z9YRLIwFvomjOhninIz6NRHAiujdqCOuhW7dCNJeKi1GN+e7y9Zn5r
br9fa4tyEddOdetJi5iG8rax170gWhuwJIIXDpuXclByKT3A8wD1cPh7czvX8Q2ZoQPUvDGVSk3b
9cXth7AaneS2WWPNCtboBXKRRL7S2kLqBL1AG4JAhs5Fp1ddE19Sv9G7OFIqXQXgPuquRdKhLgMN
odhKXpxk0ino5n3dyQVTdLTrhuF7J/grkfLJh0Q6n5diBZWfAjp30o0RyA7WPQI075SESPFJQ7IV
GR6cnPa1FbC1enWy89bme0KR74AIf416/MPOXJlF9GlH9u/J6h+tHINMVpztR98/B2huKVRg54YN
UB+Fy5s3hPfGq9kdC9iOb1ewWVR3VRPxEr5uiHHTaxkEYHHgykGMphCANarCm8EFoclIx9GshamA
/q9DAHTTFLxtO4hamuhYRf65CgKd+tN5uXLDk+nSMarvYeU9BetYZUDrrLkWopjWPByn96DVD0DM
9lP1SlxGcr4m31T4bqIuynpDjyNrvmG0zkEC4vcwsa+dBHqtYf22bWDvgw6vG8RsstIkZSp89eb4
i+Pu3bGrsyU23xIDnmWlsZN6WOQgrcZmy7oVDA73kCxgGhcBiiaEk8zE1AQQ1LvFBAzozCrxeRBD
i9SjJSnxlmMPsUUN5sZ2yC2r6gG1TfqMrQjlZVClsYpVRnO/DaYMbA4AmQTuqhkAamCc5apH2ZC6
EQOpQ/LctlFKfDy5EZlYWXn26DDYccEr8B08NeDPKfnoo71HkWb5HUJ8pavdaKtHYS6yX/2i75os
oJNKsdpulxs/s8hp2zGpc4RfIAIjkIM+2VcQ26TLMExgrIBKep44U+0/r8ajGQw5UwZtxBMgqjN+
+5iqVUBRLJBXwdyQLRqu6Trc4J6I5Bt65x+oMWE24KT1CIIbAf4xYGhcBC7ragvAYfh8v1n4o+Eb
+IoEYkSX9YjO0bbrHPFhnwOXT5ddZdT7anwJTFp8FWpeYbFwcygkq2IL4wE/mDytcfi9iqo8nEvV
ODLTBs940q5XVB4c2UR21V4vwSGAyCtzodzZuc7Q7Aw3y6vXTt5ucZy1QJTs7SWXbq7hXTjUbEEB
F26Cl2VVUCW58rRRDjVA14UvmyTjI1j13XZNG26nWENRimUmT65cHcxCIS3GYfvwKi88d5uJj3Hd
dFkdAC7YmBcfWbjEL87EBzDolbsDrwhBZ1i9LFAXHymSxLQfJDoo6uMAPAgJ5D6Bl1f4BWOg5GMQ
ye2Zc5X3uu6h9KkQ8bhoNhQaP+haoFeCUT0CMjHal2VZ64tV9SsmCvty25ilXJbRfa77O1HhSvXg
fx/gT0OOVc0vcaCB9rsMU+H2oxViKj0xiwfhO0k6dztfVR7GqpYe4ni7dhNHPDEelzzw73oQs4kN
7WmAFf0UmAlVWuIn3/jx00LEbm03++BO3vMg9TfudhR/WoFVw9ZzHwVGI1En8zEhjY9RQ0Ns05MF
lVW0Kjqq930w+heCzM6ioOIJwu8viHeaXQ0YEbjfIhAuBvNdXL91qk4Q/c+6qMYFrWB+gdDDpJ6d
4ZtJKEInhbCwdc8DamedQ28NztKDXHGBrmEXOWuEnlyHGVDsFrA/Cs8wTu4CEjwO1oJdithSAK4a
09559xcbwdSb3C3QXR22bRB51/Elh1NC5VqYq1q94wX04T/W1nuGsoI/G8DzvDLdazSf1m2kzyGP
MK407x1Z57uKrupcO+TpproZNFBJ0bsl2/QB9XKS/F8ri8nVMfAPwm3YCuFjxdKLHsFaHn+3WmzW
q6mIfXVoSNIcZgvS23SVk0Iz+JpAtPi8dKPO9bbuwqu4Y4mM+D9uwfsnt0eCmlIwjpCQoKKJ6//N
+U0rbqYagv5Dh4IISTV59zHDCODMXOSYyD5aD/E5BAFqR3vLLwFlGfU6kjmqt9k4+B2UcYyfrmJT
15Lu3ibsxYBcPiJddS9XFegNjfrXD867Cq7/9uBQOBs+dSxZHGB5u78JsuFmaP26X/DgqImKNiTJ
kdnqQvwNsve+DfYhjGf5YsnRRivfI21qPjYfVa2ar2Je76oxoF+WQpGEf408960HmAPwJ/wBgUoY
YPxCCAw05mHsUYWhE2Ir/4/7/ydzA546hXEUq/DC13dbjvWv7pZ1rOGZIVGPoQ7Vj5zA6XNhRvyI
UINkW90jVBkyg+TJ7rY2/mQjgeEhONeGmqL3+qCAtv9uTr6GTa0PW5R8olcEZKjVB3reQ70otV9U
P2djx8O9qYNLYNopu/2I/8/LArn/0jG8RynQ8cePv5q3flaFu37tl38rvlb39NDyQviAfroxf/m3
kv9C2U+suBdcO/TPGs+//FsoEAmxd4R5/mf9Z1zwl1HTu5YDjUOUg8UXA6z08e/4t/4HmxLMMlgs
4FpWHsUhfNhI/9q2UP8jmBMIiI6tZ5oHRJBrMdcI2Xvo4VHjBwKk02hN7yOWRQYJstsbJgD/q9F3
RFUIMxUKgywQX2HcKMjoe6DCMDUNqOCA4mb90c50bMsBvMAJZpgjtxO4biDQkE5vHjh1aKQ9+5kG
qPCyBrRz4fKAQqhOqj/+E9rf1WP1v7sH31En8BvH5nfp8d9e4etXf7VB1JJCNQP/z/VBMIv89hD6
qCPuhZAnJxHkwVjP+beHkPyXj2aL5YF+l6L+1QZRfjAmqC4IJXyQYGD6t9pg+E/jGwqgXtsgVpSG
fZ6S69//YhbWtI183TnTAYpXPX11YqfpC/AHP7SIHibpvPq1k29dfZUgwbXxoEnXwi3Fxwb4NLSf
o7tjCtCgb7uKvcEuC7EIIB6yXkI9ICxZVbxg3jYB5eppCfjLGozhfQD78Ke5mz8M8qfv8NZ2uynC
CA4rli1W5spULAjkkn6WJHUSaUDZW3d41YGcc4pyX0DA/A3xwQzEvNKt/2ztyr7NsXKPiQnHsYAD
KtS5QgABggNmZF8UIyUndOxnZFNH5gvQTSw6YNYEKi3bIaeVeJtWGKugi1C7/4Qe4P3LHvDwD4ur
/G7812/9bvwhlq9EuYbfi5X/GoD/bPxY6jCGxRZVM//a+FGX99YkoXn5WYz1V+NHv8BAjqKdPvmz
Fta/4ZT/H+x4HupmQbVz7YFQpfytXkNv1yrsg2iBHS+uurz2Wv/OaczOWaBV6joX+mNni7tt93O7
mKZfdxr413GA8iULvW45CgIPJnCbav7uM14DA2neK1gz33vYmfZeL5BwOhULPlzH+n2KFcDHLWWc
IZtZ7mW8N02Td7bOZvVh3TFEQEep/OzPPEg3zoLPLR0fjIYooGq0Oui56VJnCOsAIDiqHlLW91k8
32D0BDUgibyveV8YA/Gyog4U59EuiKDShT2qZuA/iV1bsBXwBxoH982GGCLvrQXl2rvw84X2aSQe
JN8OPJv/AX0AjeJfzQLZF2OwMuzEpvGfIpHbV391hGspHNRxvdq0f637+Ksj0OuqA2jvEbrJz/H8
v53kqJKDQlNe7PsEo/1tIYrfHQGV30LUk/i3XeTXoin/GKKj+ASKIiNGCmJYeN2/TQHwUVsCOlId
N2JnXY5eDQsFTvT2GZQZdwsUFCngiK66N7O4OguYMO1H5PvQrNDKyqoY4yZ0kWPobu8kBADbJqH1
CBzwk/UbtKcHpf1LpBDU6GH6MirnOCLoACvhvyIEOrIZWhsDJDNz4uWJ+zFMS9Ozs81wutYMOpIa
qHK7V6z/cCPzmSzQn4cy40rsSA+wqW6SS0OaM4XSPUWxBpqBHT7K2RxiqXYMGowc+FGUVU1QtONV
2zmwJy90hjQxHZxxtXhA+Hgn+QgNLbTKq0dzyjaR0o48egZFbyvve4+ENZuWK+eB4hRdfKc8+tDY
8NBFw44GMVAsvfOC4YNI9eHz4Qu6HEm7VsGL03Vn19BX1o130gckOUaACZOMueOOgzVStPWyOFbv
MSyL4KVjEDwUaB2Y8B8L9YGoDqAKObTJUN816eRv+7pGqVMw2W8bzFNQxEFAOiCODH1w3qjVdBgk
6s8uoc08VMYDqNIcITu/yKkpQFdC7iaeJik8sJ+On7Iq+sbt8E4a1FjFt39AKvsJ2OicziqMUhZd
a6cOUNtOdVy0EYobzTEK2/XQNoIKh4YrCPhb05B7aOShO26gNO+eR3AuxxgCbUCpdQxrAWDS2n9G
JZDlMCsTp9USvA4dgGhfi09Ir2EWo98bgb9EM3zMbrx9D41sM3etLo51v84q8FOH8Tcm6YU1As9f
ySKC3A3AX3BJDOQlQbxHKc4XAiIqRS6fu5qcSQcTQeOtZjyti12Db2A/5/UgWrW6/4+88+qtG0m3
6C+iwRwe7yF5gnK0ZL8QkmwzFXPmr7+rjlttObQBv44HGGCAHo09NqvqC3uvHcQTs4z3f8U9x/v7
39Wun3wuhjL+xR3Hj73ecSQhGRY3GNcY/0FSU/+lZZCcwgNLKJqH6/1rI/babenvJKHBOl4/RC1I
ms3rHaeTk0nOmus4/7z2f9Jt/QLDCgYAhIKl2xrlhirnK28qXQaUWVtamrLvmvlqdhBqu0gHar/V
RPY0LzDBGNux+rAUAzXWOGI4am9Lu2p81ai7zVjjx26WFD1+r9ypfRZtmtLqtY29amiPKm4qNt+F
8TCrQ/VYK1NYlCY3xqJVz3UDxZFxm0Y90WqIj2p1Uaq9FaXKcsK6r1LDdo4ZwqOnM+6HAoCGwhxd
cZLwL/g2acR/921+zbD86dM8/tTrpwno3TE1g2BO+Yx+14SZfLUO3jJIL5IWIuHB3z5N5gPM+uA5
Gl9p7m8/Tb5ogsHIA5L/c39QhTo/DfYgj7H8p30Hn8KH+UMVmgIdd+xl1PZ5bOrGLp019bwo0IaP
wmnDftKQkPcugjs8XBO3XZFKa9gUnUbzulzXuY46o41oeaIhDpQ2WjZdGnk3a86NqFgoLWpnDRMU
vqEHGfEMoolyMvejxlBbR04uZw16Nut3ozFgX2WAsCnqmPrQ0j92eTuy7leanZ1VHs5RdXXCuO/2
opbM0nxh/CiZxP2d6Ib7BJ0OCi9XE/ZJOadZ12zo7+w0ZN83f2ni6Vor2Jmsrv4BoS/6oCX6VLbZ
6Cujzm9fMwt/ZBGyi20cPpBO56A0zB6RVtFsbMrf0FlSKA0TY+RyflxjOrbQ7J32MA9ekmabglYk
aFyUSzhP2X9mgzaLZpPiwq/OtLQq1v3fcJwMCrz/vur/DQ38+UTJH3w9UQBPbYAvpvONqfda0ELi
02AvyVQd5tWknL89UeBRLRNKjo4xzDK/G62BaMFt7+gmMD7GIX9ypo6En+/GzvzmOFQM8GS+zxG2
9vay11VI++Oam/ux8xSIenwvkfxwbL4gS35KUYttt5CfVyPqOVAsPrkMxM5upOwOrWERYewuyZ7b
HKFZgYOh5vsd5IfMpiL2KxZrQb9ozTM67ex9nmafGkrrcDYsEYDyS/x6mtWrzrIWPB6cAapXWJHJ
6JxoDX3liFzbp2CtUJ0UOGnXrsvvGqfM7hCXuhdDUhmXs1fUl4Po9MPYL8lBs2IqscwxDoNIovt8
yl7arv0ijHqEFtCkrZ+p8/nS2maIJ3g5iQ3WxsiynoDSjzhPyTeI4qLdlQv7vnkpHrQIKZGaeHsp
J3pRnFb7gFUmN8+SIzAQPQ7wwApZVrtLEnjI2Pm0/qagAAiUfMnV0xi32aXVdOLjkqyD5nu1kbWs
t4fsE2PIVLuvWietwmz2PCRjtqUc/obzJxus/z5/2/apzEX6b/rNt8GK/LnX48f0BHSSB0XM/mcO
8m+txfHTbfS8LnGlP5PJ6DVhSLmG3MiYb2otEITgW5kmMnP8GmryB0+aye/s+5aSRBXXk789husu
OoDvay3UJmWqFHF80KviTPXG1NZ91RRKhb3N7tdTTe9NjcQKxNy7CRX6RVnU/VRsZoai4saA5sQG
Pk/rsIRgj2/dVVBCjJmHnFbDObHJsiEWCPt6fToYnT6pGDvG+CY3V2u8NPJlmtm1mKMVign4yWmt
zEmIO6BkuZ88uciUNojU7Z3NlSCXjlicDe1lZmqJYU6VpMNiKgrjHEFa3n4Qad4sG0+YVkoDO0eJ
c+iOzETHlsrPtOs+GV7/MHW1E+D45XT8DV+5JPH+91d+WTI3Sauf3xj5Y68fuewaCOEknO9rZhO7
w9c3xnnH2wJIkxseAN5300Nor4ZHw81jwpVyJPN9ayio2PgLBL+pSyLxH43Of+Zs0tEAFmbtSOgv
goof6jaKNr7llH1NPGFLcnrRJ1sXqg//MVbvvM5NPpjeNJ/1njrfLKm7hhP4oun9WJmbpTDt+jQO
Ei+dD23ube15vmtLcPSJlnzu0/Z6pDUHR1NuiYxgbNgmd5Rb15ZaPPD8vMfQjLHMm9CTjDOG1TJ7
b3VkBIHVeFZVxfXX3lO2VJFCDb3Jqh6XaByvRGLN0dlsO+WVyFttRrycX+fpNODowKaQnBNukrXb
aCgye8tE6qKMmlABlmUlBAgZ5tPs8mIUxYzWw2JG1A0XJTIa/HanqRivM1TjCGezO6mDStX6FipT
y5RdPGRl+Tzm6zNKJ/hKzlXa6SvK4GJvte2jbqrYY8ovUzMgfUtvp37EdDpcVwhMtWXct6vnA+DA
NyIc3mgRfUiHmSczXrrls9Y786lqKWLYKXhb9L2X90xDqnoozoGouWfdYNXJX/Hu6ID5fnciq/LT
U/z0iyPJz70eSfC27MEZwGuO+k8a8uuRtI9sS0RFEk3P0eQ4vDZSIPAd5gHUfq7xT5jWtyPpMP/X
2ELxMGm8V39S9oH4/PHh4aogRQO5tkUSDK/Z9w9PYQrhNrmVHAqMrdoHYcBXUu22ucjNQiMNC7yD
u9PNaS23tFWTs0fE47NguiyGGUlp01/pS3OLwfIxmsWZrj+K1NyhDgwxPfhDpkC1ncJViQF+o2Ds
YR5izbEzUh2gQmlZGXY4DUd7vY285CCMexzmO26JzTxjKHY/i/KlpAvx0gWHXr4DbYGSMN95sDG6
ApEQoJd2tQKHl89pUJ6lDxk6ciuz/Xj90jt3jd2eox/YOeZ0QqZYEA2QTrziKY8v6ygOWwYO8ahs
IiXZpsp8uSLC2bQAx5I5RqOH27sxbj13Oau7D6iqggpdkFl0kv6xj5ubPFYOg95h17C2WodoM7ld
Rski67ex2ZEIkIIcy6dN41jBnD4p9rprnAtv0U+kvZ9bLswWzx9xnGvQ0aMCy/wAUyFhDSK6gLI5
wDa2BaokNsYShe6QnStJv1NQk5OTtEGUIiGIwJlW41lHGk9buuzmZXiPa4HRcHuj0YIKZXoc8L/n
IEYsIIpDvp5Yiw7FZL4Don1rRcVhMtvQ6tOrfmnf54Ya8FV+qmq0iEbMnzOqPWE/oMc4UWsPBV/j
w7eLEvA6ThwiJvFpYHxsekGSnLmVF7idsVdTnP7dRWVlD33C9WdobeJXWnLKtyQtRaFS6o+eMus7
LzPPlGzaKnTfHdT4er2j4fXL9DFxIj/xHnm3dp74aK/gYrwI/V996OrEAU6anAAqx1kwXI/gRCcv
3dYFMupObDzT9bP6pbHOeycDyjMHKg4mrEEboxP3WocQUK1Dl6iSPDWCrobsh9U2w8Cii5NSVT7M
dopt8zER8SZP8dfWw77VxkPaxj4Vy97Qhq1HoZWweS1yxGseXzZurTbNbx24EvxGxIVTzWfKMgYi
LoO4rzZkl+wFtlzc7vWHJgWmX9eX1gwKmYnEWGAnUKe9YjwywWX4tQSeHREak4PXVOph2bEja0Cr
unBYVPWLN9hAQPvl2pkMdrFu8mINaufD82hQrUXnc2Xu2wa00TCz0S3EKelZKfwh9UutOiddzKS4
BT/EX2d5ry3r6dJnftZ5mDBSGwe5s4uwCnTesHc77cFrYzhpwM4YqDPzWHh3A0PDaNes2k22wAbo
2+jKUcoPpdRRm2gezUYQEReHvJhM6PsHy43ek5D2IsYGmkWLLNhawxSQ1aHTtRcERfdpZuykFZ3w
NR6kLPfOyFM6SSclvbXnmpIzXwDvNdWAzk7wf6mw1DMDGwLv3jLgroHwhP9AfNBtJb1y9Fhhfl3e
JLZaANE0XpICVeGYeA+9W0zKdp3W4WaeUQefQAnQyGabTUXdIj7HhQypwbuKh/Zyicrpdsr51f+C
EpV59O8exP8Tz0/l8tNzePyp1+fQeCcfGd2yESoioHgbfmG+0yUcmo3fT88hKiJdl1MQ19BV45gf
/+05pNxlG0g5Se40Muw/eQ5/3uwxBWEIQ74ZCqifN3vwLURnlcjp+LuvxLbVcQY0GxbEpX3SOzrD
ur4nIimr2NBUdWVdKkZZXdtjHJ1okHk/kbBkPnZdbUKPdI3UH/u6vGDiwvJN7UcE3rU9nY9elexm
kTp35mA7Z15e7W2RxzCq8EzXjjHuxqhnMKm6GBfTrg5UpbupYnz6LSskJBwtCnjPxPCWFWmQrHl8
n2OKvKP8CxwLMyCuukfuCix4pTLsFlbbQWqugAVB8hX9TF6f1xmuj+lB9z5McmZSFJ7Og+g4F/bo
pHdGHOd3MIkZjGKifnRnvQlrlMJ4+QvGMbYz3ZZyRNPKYQ3SFvdyVI3GF7oqgtQYrNBt409erqbv
a6tonks5+vkLzo9r/vb8PCxVQVLpTwfo+GOvBwiFHlNAi8EsRdv3OyMUeoiSIJf9q917LSc5P46K
Ahnd3HFl/t0U0aKMZJXNdOSrrO8PxhiOFKd+N0VkLcXRltsBGtHj2uD7KSJSoJTp88FItckgp0ur
QLOMuhM/TAmTLtecoo3rglRkArnlVB9aIK1gwsRjybq1zZsqHDkiljq9VNWcAljprrVOuGFhZPHB
GPXPdd6vvrZQcAFVQLUuTtSlwzQ3JssmZ3e5s3uz2toA/Xx7ntLAVcVF5qkXnjWtm2oYDYTkdrVx
OmWbZ8YZmOs8jNQWPUeHUUGL0Ad2hnPHAUNyboCuyDPRw6R0H6amv0dB/DxLggY4mmqTThEOt9x4
GWsePD26SS2qjTlxD3Vnw2OBo9LFJkb3fC1mGFxtxKKWqQc1bI160PJ6SCEoCo0iIklXMiQKM7Ty
rtJCrNWrHq7OxHBRZ49xN7hT2/qlo4uDaYnsrzhPxm9HJrcITfrqVw2a/LnXA2W846Y3NedV9MoR
fW3QGNnDHcfgALAfpYfcz76eKOMdbRn0THoxsgex8r1dwjJhIZBX/ZqPo//RrotH8ccjhXCW+DSk
4BZzGIaQ3zdog3TyqJWBwWXq+HDiks+SF0Nh+xOqAg5JUU+ljyqRlyED9NKzOz5Mek4+JRb5gObe
2FAh23utmiyfEaPmEz6mdjFO8Ry2TGkO6tWsgBtIChdcNnUp9nkwL3E/KTD9K2WLajt5FHo87oq8
bA4DOJLdnCTU/YqGFX6I7iCXaPBtEDo6RZHv+9iYSbBNhnA0QDQadf0xN7CRC5L8euiiKCh00s7M
9pkPHmdvvqi+NwKQb7tnrO8XVjLWB2MySxqC+qOaCKiQZPQExkRcL7L+NeySEaEEkyYf8cN8tjKF
92cdJDZ/iJXf6UkPpwRCGxG0VRAt+n3RjcxGekAtkDkIOlzcwxz1+KUc50NVFp9SOyGXeYF1Z7bJ
pkv6Bz31dL/O8W5ZQNBxZHtbfZ7y8xSfdzDZmJCGOH0eFlKrlKiPwr6uUUi2XEr9mK7oxswFW1AR
ncaqqfnJRKyaa3dARxR93xtdfjatUR1gSb+pMWtsYiznYTNC+6UQLfgTwo8PUMsC7xjzqqb2vqH8
NXD+QOKw3wN1jTZr6uKfM4rPI6nM0iAznUymA2sR+hPjYNBjmhOyiLicDYGyxUiZvtbeOS/FPWx2
TOKym3RSDV+10zjbmiRJ/qwrH1tOAR5QecJVV25NJ2p0klWoY9aLlYymCd6hiKbPicsmZzOilFbt
JMKKRHjAJrUzC8Zk6QQKuM9xE681GpqpdE5Vx6AfsadECUi7W0/QydSMB2gezESUtzkjLZY1EwIh
Z3yeMeAxLUeD12WndayBhY1oSKsEhGdBfWMfCx0qnnGNs10J3w5Hsicwk3NK8qjbRy6Up8wuP0HU
nmQED9MK0TxOFb1gdCytZJHlVBDK/oLSBJ3J70p7/4kO6udJ1/GnXi9Sm/qdBT/jJOMo2eOOfb1I
7XeyLED+T+Qj0L/vo8aYi0GaRO+KtB9awduLlFhJtAbEEnyt+/+ktHfkIOv70oTMVy5QBA0MBQyb
Gd3b0oT149CwmkwOqWjr+FYRenIWD+o0Xa+yx8Mka7xnJ0Lzl0z43rb5sSlc0du6+8xxF5p0MCoA
1+gds0F56D2ddnK1X2LZYNbReJnFZnUWFR7QA9j5TC1w4zfeiOzFU4YKxFKshhUzIfVENRs1CgwY
RPaBGWDGJNibGRKY1aQB50I01GxnILTppu5Tgl5bBijuLEhEWhRvHJ/ShKTzm25IBpJa4z7ST9qx
LoJSNR7Q2upBU9b6xWTan9I4G/aq0ir7PIqGTTRAITTsPmDQMPgMt0F+qBr+7ZaoKqtjtsIA+L71
UgorFD2yXKtDEKz9bU4PtM1T3OCQdqC0u5N7X3HUwyoBmeMtcMs2K3X+VSy8Yp91JeoCp63zvTU4
qWBqr0UXKSKoixZnLOs4o79Ssnb5G7pqVxrT/nvMjLyA3fmvTBPy574dPrpW3XFoDhDfUK98O3zO
O3Q62jHs+FinvJYwUivLrpE/bEk0+kFHpht001j4jkeS8/oHTcHxZP148ggCYluKP8hmB/v9yVt6
cxi0NUkOPfGQonarx3liY1/OjnTct8phZjUO2hDhpq9Tmos2cbcqrm0gRc2EiVhiP/FHaI2SXCIe
GOyNJVhnMlbNYj7SjmUS8/Lp3k4S4RDRPTte0KT9NiX59c5Nhi8lvtnNyKtpwVAistVySHGovyzt
6EcsZIMpMscWfoZ74yZdfVbhvD4ViGV1wbggjBulvhxrUb2PTaQIG1BkBRmBjCzibZ6UO1LtQbek
GX5Ab/6QaKbXhgsIi8veqpHIjYXdcUIavfPVrHAuYxLTXtIWtvJmrnVz55KVCWhyOiu6BW1odZS+
tXn9jO008f+Ct8k1uMt/c0Awtr38/DYdf+rb8ZDCbxQAmCekAu1Nkc/O1CWaghIbORlSS6RzryeE
xSirNLY2iHIM/iFPxrexEweN54m+4B833J+cEE7nD28TlkmNqGusqpwP84e3yXRdsJgjmwOriSzA
y3zNsCRtknhApa4pA9zMjpfdUqdMbnkILrS2JnsYSl++n62p+LSaZry31yi+jFSddb/IRnebrmQB
mpYdPZLvBbxD3t68XMvOcNhievJu7+Ut38n7nkvIvV/lG9B2s87wSbtNvKgOdflSVAqBYFZTvMRk
EG/AMSp7J6fiTMzWAIFAph9U6kUuUDvbdv0+W5/FaliklrNmLZ3xlFwtbUOHI9ANePem3Mmym3WF
ctvIZe045+GKjgi6w3hvjjgsutGB1sma1xqS/KwxrekmFqp92qSq6LYGFAhMHJBrwBtW2vhXnBL5
Uf/3KflVeN9X/6f8uddzIlUynA6C+v6VHb/WcOhd+Nbx1+HpdVjko1B5PScY7FzN41//HKI350Rl
3ktoK9JPbBmMbv/sJfnxmDD3QgenIzw9blTlMXojSB7WTssthw2eE50ry5mh2PjhL9DVfa3g/zMO
76dSkV8HEauLX5Bjz372+1/HgkW1poyKiId5nAlBEGQDeLxHaxoFFVK4N38PV18fwu/yAKXf6/vj
f/z1sHDhUuf/nfHDAxmLicOvk8GQZxruwNT0V6fddLNzwQZqALmSFjblo+YbrgKXVnvQa/WJkIqb
rGvPciNimlaGa17sm5HH6Ir0PXtTzyYE1U8LdPmBgVlV0WRNgMpOS8+9mQeVNK4X3b4G+3aRi4u2
2vYgfxTwb6DQNS85G2rzKjbLDwWRHvTvGzWD9ocKlf3Q4u7dfj23l+zg1O3JNFYvzThbJ/0QcR5h
1MRuuSMbZeOxlclnY5vlQ5CWZBDRvWuFHqQ8n4aTnxldFuZRfwNE57K3mUc4mBsyhHUgR9kykZ0E
IjFgNL2N2/mysJWruuk+gikLFSUPbSiWsw7wswdTDvV3ozdf0vLGadXLEapfZCEPhl9Tm3bgtt7O
apyX1dOf9GwUW91T/azatt2u1iOskoNRyIr31LDrcG5cQqyKrZ07fmlNO6HCejYvjfXSZOymLHHo
JZfxPG6LxHtq1Taw7I6ZShRVZFso1raJ8ygEJTjdtFVGmpOGaOr9mo7RNqvS9GzKm/VTbrgeQmQy
GDiLuQ+QZ/nqw/8ft7DLl++/7zBSF3/RhHJMv11g9jtuBm4c3UXOTsXIUXu9wHBbMMYz6D/to8iW
2+P1AtPfUTXTGjpM+2xisrkQXh/6Y7g6NjTUgf9ce3/w0MOd+PGoU/96iNL5HapQaX4K2qQ5bVmy
R3u7b+LyQtjV+jFRkW4Hfa6HJN0ufl1UGCjWVA/EMtW3Vu1+hNUegGYZDolXngk9M3dGlu5tAkC2
jRXv59q7EzCbcf8QsVD22RZ5+BdY/Btbh+mTQ1opIa0y+7G7gErTJDp3QvvXPrKoZdSUwI1LWysg
j+5LXFnnbSWD5gz7fp1NIs1ArBmonPzcJoc75+D6qtUCn28yfzCTELU4LBltLhDAsxsDRIn/jTyW
xZk3JULWTY6jqrPbiQGVmRlX8WifWCNCDmuwnkSLxYPhAROlJf+gqdF7cCFQJKsHq0vOEmm5r8tS
BBBMAnz6qh97MEStaqKe72Jw3SPZelW3Qmqx7H1UleexMd7JfGFQy3PB3ssCHlkuLwuwCV9J9bzy
cZ9nPr3IMPqeSqgLIkrcztiurGJnVikxcYRZTg9DXeutXzSJcoc4OCV4cL7SEhQEjbB7313r216a
XmAJ3MBjkuQ66YhppDlGVTupkhEa5rTIu7TG4egUywrjNEZw83g8BP/rR/23Xe/DU5ewC+urX8h6
zTd9L0IpbCrkdsuF7Vczyut5Z9VMQjjPOLL5rw6W1+NuvONyYN7Ed/U613897vo74okZEHFIjWO3
+iedL6iZn447Fw7nnOscxDVz/O8riUKb3HSucmPf6lCizmlBnIuloqpXbEb1pU0EmDJ0N/mCksXw
rtoKA2Iz5M8OOx9iN2rE9jq+KyK7ZyIqBsIGh60Slaaxa0ieMTb6yMDmmqukABY547G6bjo1WQ6e
TUdq1p/FILbKyPldpk/WWF4AS8pDz/KutIb8o7EipSndVW16WfRpWMwdYZc5MKqMqGGWkIFKjCSd
qm8t6cd4JeDLbYA5mqzDnIQcivI075LzashvFEJQLX257Hn6omK+JAqKGIiI/y3F0b2N3bK16GwS
FlvW2W2G9HDpd0SNufCAkver2t3pSvTebJEAjaQf+EsH4bhtlkNBmBgRIpi5HfVSK4m8Wb0s9peB
0CQgDZ9zdd5Wc/KQV7zoczGe68q65zq5ROy9tVd+bdVgEeh4X9rCvYpwzCJOBQPnbYuJKTs5Pffw
ZV+0dtpRQO3YijwVw3hltGYHaT+diPDqvsSGWgDddV8aJm4b0qXB8OlsBvlvjSjE6inEkpSedlA4
kZgCQ6sSJEixtT4vBCNu+W7JcJadk4sBLmxasE6wT4erHjL+voDUTUiCjLJqelXfeHnt3rMnbskU
YvFPnE5z0qYRAbGGHiqVCh7LBEwMpUUQnm6gdmnXYF7dZ2dtQgaHIB3RDgALDmiQiO3yGK+IB2Ua
/Rwn6WCtJ6MNYWxsCI5oeU06b6/FDdwgO9BHMFslnEQh+Prq6pZ/Q12LTkWZXCSqfq5V1fVsid5f
W+N5hG42DuKKpLsA8ejB7ohEowAUGpFnGGOFPYSFHV13c0YUL4sCNkN4oUFhZp64WNJ5pwryCkrj
KvLSCyMTV+UyyJ7SPjejcjvP6ra00ktp7mgc5wbixNmsmPu6MHdpgeurtQ7GMtwshRfqfXM+CLE1
ZCNLHNMGV/khn6d708rONeQ920qLp7O5s28yLMK2VdZ+Xw8PVu1dVUMbGnN6GhMI4kdzFqCGDOJi
3rNx2g4F/QX2lsbR7xSPDnzUAmZZh1rYfq6qU2iTMOPbognV2LiOFws+rrPVhH6jzfVlojDBrZZ1
8Ftr1i/iSEHi1VmPmaLwyq97ocG8d+rt6Bi72iUTrk/UHG6qfu2SPtgO5hWM6pN4qE5MC4uzGwPv
miOmVRF/TezIfAPuSLYrVqfGllZztLQsjcO1Hz9HcMNoot0ukPJ8f5KrMWaHWKvN1jqr5eKslSs0
yL0kLsm1mr5qVVDUZua37Nx0uXxjlFsfavZxgr0cMafn+XFRZ4zRIe9H+oIh6oJE1XYtO6BtS6bX
INd9NDpgBeUKsNQigsyUPNuZeAW2a+neeTFAtUkuD6Paynct3OV9DoZ2H8dl8hiPrbkftCr3Fdt7
ofUvt3/DW6lRRv53WXzx1HVPAzVw2af98s3+In/qW2NP0cnkkYr0VWv87Z2kp6f+ZTRL03scHb8+
lCqzMU+lAQY5chwgf6uLVdbmkgXCpvsfg+gf1MUuL/iPHbDh8BEjedbQIf8I1cmRv6ZrF/f7Fo1u
39lAL5UstSqf1hFg5RrBPN5Y60rWTrz4jtJciJKR8KnlFOScxgRUbKBtahcLIdU0g/WVgw51O65A
PNTUiMOsImDH1PsUYgfHoWGcdgqYMQ/YeU/BYtbWrjPMq6ki6gM99CeH2D6hE5iqpURR+cwjWPZ0
81iW12KeKrA/Zd9/XHQj+jIuBq4bHPi7OYvgAYM/aPog0dQ8nFHC7TAdwc6chbHFzyrIHRbivu/q
fFvjj9umemce1pxVpV7gZfDyFAOedXC4X4So79W6aW47wsH8Ggn0pjUQY7nm0xTHp4laAUPocU8o
xKtu5qz+3Cut4TfpEJJngRMC2WiO3KWK1AFbK8RNbfYbqoe71Y7dswRUxZ0F6eUyj1OLvTHJm4AL
DjATeVcaH/3aS4djZJMt1Uvl8TL/DScRl+VvTiK7GjmM7p8+LT8fR/mj344j7hcL+ybrTUSLb9tU
E/AJu9I38pE3bSo/QwMJy5DTqjlv5mw6FlL2594/ZTBT7D84jvwOfjyPtnSCAvJjJIWfyJZ2tTeT
NsKLCq+uVRTEg50chipi/oX8I1JPFA9p0xbo+GhtIbKXQKxnA7sx5FxBgDwJ7cS86aXcjHiEJ5rb
tNQObjKTa683D8SDnDMPfnb69b0wiVQbaooVdoneOoc6AFBW8z3lhBQFJFIeEFl9BWB4OBPW8txg
XZGzcVQEsxQUDKUKRHPSgjT2YCWnhJwujtf6ChWAzeAnyKQWISk1cYNNegmmSYoXUSpMSBYK79Rq
oFhRKhV+Hi3Nru3s7qUhFW/QSmfT2F2ibJoF7cbcuQi+4sk1gRrshyYZoFwXvmEulJCOCn6u76N9
FDcEAcfbEk812Y3nHkRLx1HuMuPOcfC/YjlYaDNJAb+oOPRZ1NwuU/NZ1pCKl2+bsb7lIQR1NNe7
ZMVANxHELC+BIhnOM2fZFWl7L9T7HuT0mq/7tDMHmER5A84UZQSJV96mNPmvWQ26TswemwazK/f7
+ym+KLXlioZ4Z2qpeVaVn41FCTpIt3QGdnr6F5xs2rPfnWykteX805k+/tC3M03hzR+rwclGxyBF
Dt+eWDyncAoYW6OGJov42+iJJ1ZzTOZOrJeOuom3T6wjuSDMt4hVlbqJPzvTvP4/vLESCgJOlpEi
v48jePTNmU6LicSchHgKD6Bv7zRbY8hCcAf+LKZwGBFbWlWjs+4H6p4UJZRNcjKMyvpgVyPj58GL
dyxYSbjYOTkpUKO4IfDvZl2wkkzyDWz0UvkyzuN034nxUB+hcKD8NhGYOEXy4koNgwm8LigG+9oa
tlUMTW6lMSyZ8qyEamtLsWs8Fz8b0jag8U6U+aVCNV9/mfsiFC05FTjBTefamOgRexRY0ZfFuomW
FzE/VVqDd2fMh/e6UMjGWl0qgLjGlb7T26l6WaxW9005q20Y2lLc3AhXIR9W2bjJZbYmYZzmBB9f
eiZyKQSnjH4tRsBtKrZIZw+rVYUuoQVLuRa+BmWc47XLqy3wJz/SEIsrjfrEbu/FxTA1y6lzXqg+
LeF+YFUxLISS3ET250VOqiNG1hOja69tL1iNhUTywDYixMBbbuEFXYlWbS5M2kz+3E6tktRVEpr9
v+CUMpr73Sm97KbP8a88sm8mRpbUImn8y7QYEFgGx/71mNrv5LOHORWEyT/DpNdKGB4K4iTdMQ3W
M+iSectfR0bQT3nJ2RjoGOmYJDh/dEyl7ur7YwqGgXEVhTi/OXllfP/0Rq3WEbxnJgej7xizsn+y
hs2K9ncJdeHCiu4rvky3iZPxBGG1mQSdA3nsFHbr2TJLdZKCNEnGViLv2Saxi1Ggn6piOmFdbAAu
7TxMrb7SN2fGUW6UHqVHqjJY5VPd1oq4ioleJ+9X6pUW3BhhAg1QPUMBsTHmaTh40oeTdpjAE+nN
WUFhbWK9jvduguSxq634lAvvsZBGH7TgL0RE2xt9NnaZWn0ppD/IGJoPTHiuUukcYgunBbN0FOEu
sDZCM6cNSJR8oy3uDfLwPUugR2WMEQcu+sSFED9XpRtUBpSyRbcSANLQq9gtnQB4vzCk/8mzzc6P
sESVupywrbikXOxSlPFfMumfIn6cQyg9VYN0VyET1wkaWAISSHxHfKCx3w/YsUi4D4UgQAib1hKL
qwLbFgtI4hwxcikdkq6sCEZv8b2B4FTG+bZ0fjVYwGasGzqWML0qt54gSXmhwcYyFmMd4xJlmDQe
bHXcd6y5BDgZc3mYpOEM45mNAc0eoCQRwjDnvsCepjKbF2sVqtjWdOxrDkPojrj3Ainj3GSb1jov
zZcIy1tOCAPEZ3/GCpfhUZzG4dobq4fGi86IYHf8DvOcMg8Bw0PfWT8WxDr1AEiJRPKd8XHBd9es
dz0uvJVcsrWety7uPFfa9CL8eiO+vWKRfT0+Pmno66S1r8TjJ7qLFcefI51/VRTEaOtY6HmLRnHi
+Qk+Qb66UK9eCoQ2Gi7CXO1OisV96NwYoMh4UNc+qDouVae+ViOE7mUn4w2ua8WDDMK6P/ZEUMJH
I+ZpDpH3nyRTdj8lxbmtGrvW9u4GFQLkkC4fBm/ackhS33EJRl3cSz1t8M38DdenhIb+9yBhO4hf
DtzlT71WORJ74UCCxnqiUey8VdLA0eDWtJkxEIX1I2KAGgb9AEcZs/Gx33m9Ppm4u+g7Vf7p8dbV
/+T6tH8xcJfaAOoKSZlCcfDD7RnpZraqg7XvC8O+iDJNqNpmYB8TDD2tDL1yY0M7mr1P2WoPp5O6
VArlgRhvlX5Rq5eSzzLLZzzJnWpk9X1UYMLZeCQekramLFTn5hDAdPtI+e6GLLXuUY2RNWVPZ25r
fIEBbPrklBENGP8/eee1GzeWRdEvYoM5vJIVVaUcLOuFkCWZOYfLy6+fxXJrbLXdDfjZGGCAgbvU
mvIN556z99rVAeulQl+CxEkSo3wvbRi8I9sxbeXczYgJc4urPvNu49A86w37cSp14pXr4SrSVaIr
OtIwJuNCH7rHfgma7rs5WpWF2Olmct23FYUN8dtzW5wNCgVaXQtctq4zrDPhvAyWVQSkE3jZl2pC
5k9HXbbBqAz6SKgyzRbnT9gPDIr/az8E8fPQPw8QNn9R+fPJ9z0BkBTPk8bL8+/S/3tJ4f3lcJ+7
GnAXIMsn5+J7SaH/xbXp4CL59lzAJ/L/kuI0dKYIMRePyWl29Ruv+ROU94P+kq2F0pMaRUO2Q0fn
454oRmIyErXr9sx5y53hRvgZgiyfiq+U7LO66k58x1Fmhv2E1NEuzydVv8yR22yJMv/Ec7deroIj
i3cVuvNbY8s7S3FUn7VaI8/kgS7sS9FNb5XrvY0z5gLLZr2P46OSWdTcgsLcCNPcXplu2Uyrgl6C
dZ5pztx90uPCmooFT2ogBqEn5uziesRIPLV1zgS8lsq9wj8QCnw405+waBEJ/deivR2+fq3y7KcV
e/rY+4rV/gLDwmSUftE/ZRLg1z3MgkxOecpyMnPCvq9YWNLIJH44x7+vWHRerGNayydMzGL8+40V
+3MN7GD2XeRkHp0uE13UxxWbRJ0buunU7apRyHg9qyrx2m6kBOoo2l1cMhed5sgIqqQ9l4ns12qb
pgw0J82vNau9tUoPuoSht1d91BgjmaRV+NqQrtiuB8US1qUzakmLyqfRGxo7SkF0LDmxHWs3yIzh
Jh0Sdy/nuWTdDWTireOUsepFkkMKc3rGPkUuDs3knSem64/pwJBUv4ibamP1c+8EUR8h1CReZVgy
7oosOhezCzxVTWim+3Gf4eaaqql57ZaXLuJoCO6T6deDHl1WkXmBJ9G4q4kqJc49xKi4T2Z7djbl
OM1XzmhJHqLTVNzY4cJ3sVTg60mlSwASZqEqb4qrD2LrDJXMF/djka3skaTz1ofFzWiW5Ma5uYz0
diouh1DkeMFOPe5iaXcT3vWMz+AV84EAAqFfzUtrnCRdAWVbHVZKyEBKX1roxtJMT5a2+rw02PmW
JNNUmu6S7ruMaNQRVq5dqENh1FiEZnksc6uvD3o6PNlLE5/2/YpsSvr6f0JhtoTX/Hthdlm+Ja8/
X0Jwwr5fQhZUbCJFuS80U/+mz3x/18Kg4aZxAXqapz7SD1sakQSR1mibvlVzi/r5e2G2oLfpOy3S
599ldtLWZs9+uIVsjhrqRfi0PKX5gR/3NDinxHKJWduZrV1Xj+ByBJ4/hhSlEZaPhcewpwHJHO8G
sxDukk6I1H72In1tx6QwznV5dNAHFnHI1MP5Qqr0eT+NBMvOcB+SS2pOnHp1TyRvkqzjNg1kzktW
Hbc4D64Kl/mNmyqDXxHyROSaY36uJFFKqRnP/NdMCm8dnVGibkSkZSuhGoHdq/fwoLZ6Y6dYAJ0v
TuvMHENNEUwTwn43Ae0ELioNjDbif0oNlnY8ur4K+8UfreHrZNMYx3GcrugHzUSV8Rt6pfusw93c
DJ4uhhVf2dC8gEWMj6RT9c+Tp8a3YY5jatfmZu5OKJiicAQkgO5iwBqkKhH9+LHDz7l0A5BmNnKd
uWqibUgMRFNVRpBAz8fQwXRT0aMiuVrULw4x4wIRhkPqWK29eaaCUkJcUeL6QkuBwbXXwPix8Mv0
aRTjRq+tW1uTZzkADdKQJE0rs4fiqCXDhRtaPCr1XSJKWNT3ahh96tRmHRUYDmeUnuB6hfNJKe/J
ezowDN6WKK1mXQscOCN+FMn9lHzRkYfLZqMjOJdGuM667PPY3EsdIMngrmUC0SopLuhJMNqa4fZ4
1xGT9ih7dseI8+Rt7hiboZQvvs7dG83IwG22nmR5UHG3D2EP4upMaJedcsyRqQy3c31J4qmr7ZT6
6JpnCuC6Lr+qdNWXmakhf4tA9rT8RUHsVhnPh1+b4jxxvmrlzeTsE5eslxS6ShUHir4paAok48HN
mmsFImv+RP77yqJdWpJ4SlCxP9JGzF5QPQSGQnMDRYsbjUFuAW6IriTtirz41HSP+vzilsqmTCEP
MXKbxC0WnyDmxASvGyjMO2ulx/WurfGaoIzp1kiXWATaeki8Nb/4OuSXimL1LCTCLsz5uQYvHRs4
hTc+tvg6p1yuzOGQS+Us7G4bi7i6GSo64b0KAhAtDg8kIK+5VQM6wn4feTs9ExvUyMc+PBbul6FD
t18O64lXvA1sSV1msqOxciJ9pda7scZs6/Lh9KbS7kR/Z+i3Bp0DT5dIT+RGU4zVmCE0Ng5ctTe4
6wJjHrZzYwWNMC4Ug8HRrAaicj8B2OW9cydrnO7IFPSz1LwECr3SwmOtDY8D8ZoLG2YYXufmmlmy
H89aYMsXU0aHWTNXZmj6UQ6iqXHO7VEESshfhzdwA04Xij3ipjgPYyQ4I/GvWR0UahXA4SDpD569
LbDdMC5lg0zpS2MXKxPAhwQS06rXlA1bJ33VLDZ19CpNOyizB8260dy3uMJ+3d7M5pszK4GeNVeK
ejml3f0AlV04/aoAkmHXV7EO/4pIcUECrHGpuDsRX/a4rt2HOnwkryKotHnNDzKTzwJtNAgFv4pa
3zGUfTPkvjZ1wQBHOO/ECrf4rqvmlQ1w2C0TiExQRQtzU5LV2Kjl2gUH1djw3+YbO741abZV8k3N
vDO3sla13vlleMzT/DARs+kmYTA16soYo40iCKH12pVmDSzzwlU+hVw/OLV7+kYrD4VGtjWiqYfb
V439zZ9wZ1v/WYd/fu7fup+r8OVD71W4DRtOpSFiYk2ifP5xCuwQZ4Qx1jV4sn3D2vy/CmfUS5sa
PpzL+JgS/odWNDpmSvqFSkDkFpMm7Xeq8EVG/fHGtii/uamx9WpLR+Wf78aEy9cRfbqXbk+nsZAC
DGiCRXRjUxvf2YSKE+RGqHocmIshpz15c+LFptMuhp2yV7PStwm2rg8t7KWoR07/kEQL7KpKzHu0
IDknsmffVxEY+IxXrG+foJAxe2eTZeQ79IXqPRpua155hJiuRQyJqcrz7rwYWKcEQ9c+jntauGGD
Mi8ssyDV63g9lSRdTpBCznDg2tG+RhNdLq6+jEv/aGP0+xMW8GI0+fei8+at7Lq3/PmX1tMfVjES
XLhNtkaVSJPhZAx6LzyZmvAiVOkIsmJpf/ww96TtRyoc0iHc38w+F+7g98LznxT533hL2j+NPfnl
wB5CjGcha/w7P9ad6ZzWzojLE6qAEY5ftTSK613JBD49WnQm3rrOm7gqdLecAhk7TABGa1S2tDVG
guKmcJ2qiGHq6SvETBJvY9vLiPhQFg2uU4wbG1Wuushzk1nkFIHz0xSrb1MSFdDnsy8jz7OAHKWr
HIlvNHY3SSXCY9JgfTXbDoNP3U3yikD752oZQiAmD0kM6WGzyVS90s1x5tXoIEoaKjuIFesrjIV7
shP6XbqAPeoF8TEusA+Q7QpiQtkFTmpwlRXD5azWx8yB5MG8xnxGipK+laPKFQKS8RyRYIlC1zUJ
ts2U4gJKMOIEEUeodb3a+hKPYwY6wfDO0tYtryuCSS7HMbSDbgFg/Qm7R+Xg/ffds2bvTD8f/8uH
3o9/Ng4yDLhL3zieSwPwfeMgAgLTgpyHMvhvytN7E4b4BVqCaHJI4WJSuEh33jcO2w1ODF1FhDs2
7bDfYqGBuvnn+U+HCKEswnOmooCF+dV/FAH1hfTiGGTKTtomZNjlodbpJCnUw3TMTTVHapLj6giz
og2GluE8QgJijgUVUm7RsUGnEwe515a7cahTYLe1cojLfkTmrnQvKTPztdeq5lmcWyO1hRtt1bLW
Dq4t1Y1Ri2w3kviJ/3WaV8o0bw1KkBSGbWR9HmXRocm1xJH+SH2RhJW2c/TpbRzoQqC1g/6plLvK
TUGBCDZ31tb3U4V8px0MlbAlgIlK6h0L/ChMT+2t4Q4Jr5HhxhkbNcjq+LyZMcZonWDQiUDI70OS
VK1xR+a4e5bU9IXGcTQJNam7zeyVOFWSQQMmMtHVbwzwkxlPxUYIgnpMaDE9FAlssqFXrJg/jGcN
6vRtN5n9dmjCfjMSW3xZJ3a2quqRQOycclXhG1/3WnuWeOOsIiya7zqlqXit9V+tuvokO2PVlyMM
KlI5/dAVb1aF8sHsD3quM6EsFc0XTXzb6HO6skT9Oc955HpgYXwCCuOVO4mDMzoPyiJAlqiX8erw
gNXawvbNlNdEVJUQYeokA1iV8kjrsf51TeUGxGE2q2oSJnEsCgaFKpp3CidgUKmNvRWSGKRI9e4E
mHJeff2raWgYHNohPcaUjl4Od6IxyoM9FioYodm1q3UWxWG1iXXsATujA653DPtKfiYQoPAC8DeK
wu/kzYSJT3MsD5NalWd5Iz6ZWjn4rGFkIqV7g0YTqJCivwrhZmCCIOVgMRFB3fE3IlVx7TUyPW+d
ciRLKaRyH4ZnqytxQ9nD4Gt5pF8VSueeTSaBoB4VSyAbs9tlToM2pBI5a6a6+CNOvv+sGwLkbvlz
+fqLw++HqoGelA11nLTOnzrQgGR4v3nfjPUnhtz72Ufpi4ffQExFCiIH3YduFWUvV71HGX06/H6n
9D3pjT80q7AOekiA8P8udmd9ORp/0EpNVjHYlgtxLpyAUMS+nKYLg0HfuNaxm04re/bs+WDQoSX6
PbPN8ClTUfz6aRU1oJOBKA8N2Q+fy64ZxK2SVApP8slxxfFPWD8avcF/vznP3r5+fWu7Xzm/lg++
357WX1x1eDa/Q+vfL09oQ8aiXjV0Mvo+zqHNv9DO6gzrHP6RD9Q2GqFLAATzhkXds/zR7xSdPznI
kekiCcJkhp+bscg/1k+R5NLINJntk5P+xj5pccKTLodohWHY1Zox6AEYnKLeaooZjuuoLhr7VkRl
gd+qZLgxOzgo5kp8Sc3ppW7t7CnCp/EwCQQucwFm068UzbtItSnc2qEzrRp6gXT4RtWy191YhS2m
EqxCO5cz8ZKjsvJDfR7uxrAChTU75nzmlL2jI30cXXweTNqytzkhkTDpAT94cQVAFOrZajRGmolx
1e0xrxTntKeC1HYfCqzzvt1APlQ8+keKplm9DyXfaNCIlPG2KCD/KiE5h0JhrEhfL0fhDmacZOa6
xjjeOaEzsFFCE4g/t/klBboct3llRONZL2JZX4IZc7mFNKWNXkYzmfRnvlrb3kzfREwQhlA0dSd1
05+wsdT/3FgrHnPiuX37xcH8w75ii+jYEMkjWRzKHwQebDnGe4DnGVt/dFTCElpmyy6aum9763tR
yqgRWyPjb8TkS7n6m0UpV8bHpoSDcm8JYObmsLg8+M1/PJkTlBZuMkbWbuoxccUprkg8D0aS9hs5
u05vBmEe0ZZzjVReIZ2LiD+uG+CbaL5ohrVL2NXAElr1hUsGkd9Oeduc059xbkxUUMoa2F2i3Sc5
fHW7MG6nsdn1NZG0uYXf0i28nkeSWa7VpLsrx2I7d6rj50P9rMKTpgXrOslqsAgw8uu85R0ZzhYZ
YeyyzMgHGPOufh9n+Vs4d5vcyK4iLztGIbpTbVbQsC2RnP3OygaEIEnymmQwIJCQmm+CcqfwZa6L
CSlde8TtMvuJNfUPlsJorxttc1p1o2pfuln5LMO5X8uy6FdU2XJVG1aIhkV1fRmHT1TFTDAK7Tb3
JKwzl4FAkX8aS/XNwt7lEwIDJ94mNpPFgT42AdjgdcCNhry68WBT9LMKpJXcoyMHSeIj2jP8Vnhy
n4XiIeuVB60EJ6bUSPV0ZfINL0zXxGNQkTGwABjex/rOcjDAuAh62+PYm23QzvlVGxbNoUyslOI/
+ZybcCO8XgRp2T/Fs6f5kbAfS/BzuzkrX4apOovict/n0rvwSgJCyq4ct0nCBLV1gVJaROfw9kdn
28RkW8qxAKNsfqH+zYnCnp1Vy/h5RV+CzNVST49dkt30Rucg0xkPbWS9wYxwVnZvLWMKm9yRzL1N
Y5dvX5kxIiggnhwFvE6R3CkCuZ4o62YrvXlcmYllBTq5JdCSs6u8dq472VQBNThDbHO+IhbkIvcq
lI44CX2gOWAKyf74E8agi3j2PyoDQjXL5/IXAt/T574XBkzRUdzQ81mkZtzk/39WL4NQaE7QzgC+
fqOP/1BampwnhMS7Fi9el8fu+7Na/wudMAcOodenuvP3BL5LtP3HEwwy8iIWWugU6JlPbdcfaktX
OGIsmefv5sFR3H3Uoi8z28FX+2xtkIymChinFtMYNyueFJEzuAFjPKjaAdwwcCVzcvFuctNj1uzJ
xQEyYHnTU6KqbzXnsN9zTTKfybO13qRbxXaqzVwnZ3WZbtpBqciBcB+E4ZCI2x/KEhNt0gI4dF7n
diZy27V8y1WKNWSo5ozpEdkPTG2DInN2ioYAB7zEcWIGQdmxm2fEdWPtdOs28p4GbzoUo3c9FNFq
cL2zSDprtYRCAysmcUMv4J12jg++9JvE3uhudzPlzhdI418cKZ/Spl5rTXlj1/pZMRobr9SOTZ1f
gCp/Hl0vqKHOeFp1E2e95lcT0FiphJh4i9b3pupxjE0mqvk2jOBKNNXjrOc7Kx+PRptvItt6LIZo
303ekSbYzoNEy2M5XpXNsNUja5Na8wEV0oUlBV4GhVHX1Hb5HgD1tWsD36pyjflI+YiOYuMZzX6C
eqHlVRro+XQ/af1uSodbd8LKlFft/Sj40sjOOnOT7mBG1UViyjOhaPf9EEvksIIZkz4EcTzpZ3MV
wib1mNkN3mWpWsdKKtvBhhbphfCp83oVatB8LdH6hkU5JQdmfApYmfao5kuHYjRNPP+R23SuD4dO
V/h/Tgb0uQOUgwfr0DblZsR3eGjs3NqHJKzrG4JXAwP2TgMzaIoJUSkN8u0otS3r+k+oopaMnH9/
npxXZVv9ooZaPvV+BDG9gQuN/lTjEQk3mr73++MEfvvysETeT9bBKb7n/4MdniDElhucPrgTvsVA
fj+CeI8SzrP8MPqEv/E0WWAZH48ffLv8JEooXragtDgefyygsMoLihCl2ruJ3fVBVI8osEOkr3aZ
58mldQq0GlWttHZd6AnjWoCEQDGh1dYjkdqqcUajX8s+4+/DIGrSxTYx6AgrR3sl7fRL2ZlCve3w
zOm3tSHc12qBjQVqHYpwPapu2x6pF5nW1N4kXixz9sE1Nmvd4mu/QyfcUp4V6YrFWARxK8j5Mq5S
D6x6b2cYEHq99ifLfvR0dQ8GS6Hho+5Dhd/Q9GjiJTK6pdv4Yqvss3Ahjzb63R+xqJnu/fuiPtAI
+8WwUuND72saaIqBiY2mzbdMYJ6072saTTjvXSAsxP4iCV/aMu/XqspbHDUBt+e3lg2fel/TOMhZ
gADUeWqcpkO/s6yZmv5zXQNRg1yyvFgW4eJy7f+4rg0hPX1KnWEX6aFKGn2qHPuotfKtBZUIELed
bnK1aFd0YuUzCdKP7RQDAKmTKZjiHsNBom4j2NZnUnTJjZpFKdUyoA01wUngZQxL7CfREKdEH3Qu
9MwPi+pcls0OoCkDoSLZ5goR80V8H8mKcx/lQaboKxRB+Ed2eTx8Ej3ZTlPxYPawqNOhv8fvBoqh
8MVsbhoz3kVudtkqNdKG5rpSu+NQRX7iAk/qLNBFzgaGjAoVhGJAU3fD5MBM6r5MJQWENIEHZ/VZ
nGKZRY/u5v2q7gd9NXTtvkQxw8l/60XjpVc2QePox7m014bXitVo1ldRNC9CcpsEI/NqqqLjlO5C
UHA1FI+OMjq/sIkxMexrb3jpbXmYLfvG7Q5CwJXCADfLYAIzp5svDdC5DA28n5lXUt8Cg9ghxnJb
cFKlXh/neLgpjOm5r+dPaYwwCaSdFCQouPYGBwyDwgsV8B1IkCDrBnWjL1g0NVRUz3cUmZyrlawf
ZSS/tmVMNmA2EH9X9i6pXwgf/oRNvki//32T3/Zvw5e3XwCVlo+9b3NwqDaJB6ew4W9v/Pdd7jBd
oruqwbc50SH50Psu5/l/Qkhg+7BPVff3XX6Ssi/wNO7D337+L0rnj5cXxhOaw4uQnUnuchV+2OQI
ahnjKGa2761cILfru2S+dfPGIQUkY1Dka2Y6VA+zS4B2gDt8lNvREPOFoo+2cS9sUGRr+h7gBgtE
BWs5p/omW/C9narH/SHppyLdyUU8UEYZwuPGsDY8cKm5ouZ+dK2XWEluRi10r6ZFiRAumoQ0gxwx
Et6DUEE1Yg18WjFkt1qb6gn6O+eQlVb9CUBye94WC81UeOmVm+P5fUNcPCWPA8Kh1Z+wfNX/vKNw
6IBX6H5xTS2fe1+/yNfBu//tmvjxhiKBkYhdmpAkZS9Km+9rF78QD0ZMQ0AXlhjt/99Q2l/8kwRs
O4txGgbgb7WufhYiUPZRCi65jYzk6F99XLsS6yQ5M43ctaWLco+5AsS8tEvTvSntIb5Q0o4ECFRz
NJt0t640qnth1StPq+MCIZ5itVw+aByuxSyXnokq5afWSOh9JEqvHprKrOR1X7ekBRLuEM1X89wb
ya7QSsr9kQCHCvVN3RXrzHR3ZpGnflNMn4RhQqEkpPcAzLcnot56oYIkzDuO7b2mTHSNlLqFMDI3
5N0xKCzXkafbj4B/GQDTAgqkrnSbtknTTWxJjazRXDDxRB+R6aFzHNLpPEIrdJa0cfkMkkgD05f0
+zRupsCl70tDqrWPLkxSROs2yAVLF5vcQcjZ0jG6M0rpXlleyzUdEo4oEpCE2LrVzSTDgj6LFe4t
adwaiBj+hNcLhqL/ugPwi5a/8vidPvZ9D1HpOai0rZNB+qMwYZmPcDYh2fxHqYcAnYVNvwV4CYKb
j1nZKHwgnyEkQAy0dGt+4wXDW+inW4DyjzRunfYv0xVr6bD80EGZp4xwQ2GEuwKGlLpW3Uikx7mo
b1hNr3PdvcqaXi2eT+ISo+GTNcGfhZA9BXZcQd3qsiEol/l1E1ORZRnLGrUBAgBqoXW1TLxJTXA2
QpsloPnG9sluiv2mzQx/FgncBNt74O2ClWGZoy8T9Ronom8yZE+wH67EkN6C69GXPrPiD9146BWy
HtV2QwHzYneRRWWFSHhmhI8U/hMml6/g4iufG++85OVlH8j6aQJVSdWNqeTlM02XV8qsYSVpTASJ
ph1kM6nbmCHSCotztFET8zW3BLSvGH+tnuo80nQ/jOw3zQ4vy2lMYc/HV9yO68TSP4E3vp/H4cq2
+i/N6AGx1NXEt6euDkaH6VCqypH+b83WnWgXHXMCbs4ro2jXKFIeqjG1H1IC7M+8tBBruhP3uZHf
KjbU/klH7hwupus++TqwSvCBkWOBXScVO0uGX9VmDMHdlep4qGrYY3YP/Kwb62iDV9GJjmktUQET
5exNt3Hr6NXaSfPU3KtOT3R5cooxT+hLYSJ3Cs/cmnXl7AtjCT3vTgHobe5ZK8E7Jr/5I+5UNs+/
l4TrNnnj7vwHOGxxzb6fBYTKURDhDlm8JR+DJTzsYIhX+Q9zn4V48v1ShZyPcoge53e+0fuzD40q
kS5LE8RaYrd+7yygCfWPs4AfsDRSVIatVIZQkT6eBe4soQpKo91XmWf7sHGFz1zyMTLttzqnYxaN
UIdU76WOOm7ADmVHmCUIrfONM0DjInRO4UDYazBqkfVEK3Ns6JNNrh3owl5Vc0dW0/gMQP9ykNlb
NpJoD6mn9HtePW3My49wgcDrCWvKI+1B9r2B3sQ6cqVfeLAp7Zie6Vh2n7yp0YNcKw+V1dNEdIIB
jBK+kS3/+mPpqXdlXB8V9K6BpmB8iUqxYZxzRBH1eZ6LBy2Z8LS3L3SAP5smtIfMOkqp3IgFtDmH
+ivEzEs18q7sCZZYlyuBEoHRjvrkUfTGMUqTqxm6F2ngFu/NcrzDpREBSjLX/TzYgTIAUzC6ZuPw
gM5bsW+Sjp7rEoWVatm5o6qXjQWgMEdHa8SEWU4k27XiiTDXz1ZXbzO4uSvFTi/0zLod7PxuMqPL
NDQGTCeGFYSF3CeTce8Oru53VnRmuOI5M5Q3pIeXUka7NC8erCTeocMCpOuNnBDpsA6rPCGfuRKu
vFeXJDzRFaq+rt2xPpN6D/4NOCT4Qv7Wn/JSt8eVzOWxmpMLU5K8nJrNxoxoStsSXHyyMeb6zsSC
o83z2SA6viYrvS57fWV16ZnttdelYZM0a90Xqn3eWd0naoutp+VHi2+ysYfzsPM2daXuWlxMUTwc
xrk6J32BtDUCgeOSnNsSlqRZrQ1tvpiU5jjOyYpEhMOUWivW8Sssur3bIj+ioT3U8iwhH5c66JB5
6Q530Q1/67tYmPcii/ZWaW9CLLMyFy86kVnD3O9VRU1Wed8RhFwaa61LrqzM+NwaKNQaKebAFeae
kdZ563ork0531aZrJIMX2jxeq0axyjQujWl+NSbMEow7UQS4Alxl/9mSGG24AO66YbhQzXzLHPLO
IqCaMeRecfvjqOi9H1vVvUbcL/cFMjXNvZWy3qii28XdELKsIjolYXIrjP7cLB0At2F7U0z4m3q+
9i7DwBSb1qa1h5t66M7zcj7yNV4UxeweVAnLqxK0ANWQqWyezhsPfTnByxX2iCZ5dgiE7rr+kW6k
JBWsuFKkBQ22nJIdyeM1Qj/0Zt6cow/vK7GuKRnPYOUtc8uI9kMltriEoiDvFXLcbHFXRSVxeCkr
XInJrO4E4Xecd6jfnBJvi1JgbQaWxS1c3g9e/Gyi8htcdwmjMJ1NY8cWGl2EuxCegb3aehKSopYM
E5Yd012Vo2Vu9NBKwdRX6jFp2+TYt6N95OtLt8PQMjkZGlEea+T/t3mlqGd0T4tD6pXwCIU+HIyC
RcO1nOHjh2+m75M+0hYmSLJ8AW3Xt+VT0yqjtXbkosO3hzNjXHgkqf5c8Tz2pfTu1TZ7ZSw9dUnu
E9KxN8dyqy2u7Rn/r696xf2QTW8CYze37rFenN4Wlu9s8X7j9iA1OzPO+9pZLfRZH4r1Z9VFT9mP
xq3QUGOCwS3XkBqPZqJchFH8MNYmA4VR/QJK5cIESI48anq1wCMyO68d39Kit0FPD3qbPDJ2zjah
jfx/4E/kBJ5WS43bvJweLK8TQcIMa9XqU7Wv1eLWleluAM1bozsd7OS1mMLn0uSoNL1o8JPEJL0q
ddZmE6M6gQvp/wG3P/fsf93+QYVk/Uvy/FMFcPrcewVA1KXFXa2Zf6vu+JHvLSHiQqjrIRV9i85Z
eq7fn9W0Y9H3Meq0mHcuJcV7BUBLiKAqB4/KtzbTb70GTsX+B6kehcTSlLZ4lJDq5vxD34+2iV1r
anJnehjO6iwCzxVnjXHMFJ7bvlF7ebsXTTjsdHcqY3WVkmCHFjVUlWqnox8ev04QRIPUgtGXACkq
plVWk6CodN1Oas2DlpXqtrbr4SmLGNmpTj6CztOf8hoLFsGIaP0MMD5aOul3xiwjH+Gp3PVmrh0X
BcUZtKXqmDMpWmuqCIPZ6K7gNiNKTqV3A6tKkgs/RIB9BHjOsdBQ2caOT26lvGZOHAZpy03t2VMY
JFPBKZtE9UpkCsg/2RTjc7y86IWUD/ryxi/6KpCnZ390agGo3sy9ZIWWMP+E17Gr0XX593L4mIzL
IORXD+TTJ9+3hEOTieYoV+cywfvxfeziwlYXbCb+rCUY9kOjyeO+UR3tb9EiC/V9R1ATI2taaAeM
BRejzG+9j5eX9scu6SmFUV/2q4aE36A99uP7uDUmV4rYKvZlOTXzQl/qztOlCZnEQC8jlb6k6mFk
vGEqEe70fLSvrcV7DdzGrPWdZmF12arANg+zE9rhutTm8LNYYAOhcA8NkARdjrvSsc7taLoex/68
UNubDO3B4BCIHGv1XdYMa1QHzxlGrrTT52CS7ZXqTFsdWF8roue5LT/p7tAyumhvYzPiuZ3fZTk2
sqSYrmM1P9RpvBmq/KLXxruymBbSCLetFtlPdgyu2xuvZlQ4dAlQ0ySd5YdK/gI6hGmmWsRMNhMm
f4OSr9xhIiAnLb4mUNFMZwKEvYwL0V/ujWWAGBc6E3b7MdWw5w7LkFFxKUEs5o6amDZ0IFD7n0aS
sdn6uozr6i5KRMulP0Q15ksFr8OUGvm+01O5HtTZcdYpTnztoHbmHJi5PMu6Zl9KYnQSS7vAenk2
tvVXUn8iXypLFYYWDWY59t54uq3M6HPU2Z/SJXfaNYmEw3sTUd9YdzGYRoROBcdDUxHRMWpAhkV+
6Oxi67hRDegNu49VF+g0wvnO1Kp4IxU1DEq+cVItr9JEv9YGGe+KyiD2ZqIsa0nQbptxwAhRWMSF
uTH5qo6CCE1x1r2Mbsjv81Z9l1YIDLAYJdJctcZ4BCX5aEhys4dO39Mx3HRk35JGmRB8UUWEjXhQ
UT97HtE8fGn8Fvs/4ELmRPiv8+euAvKclN1PF/Lpc++nD/p4A7EljS/777b0/y9kCIbcxyDdETn/
DTf8fiFzORquijLhb1XU99NHX/7IYbAC9oXb73dOn59dQ+iauLXQUS1QUwLy/nH40P8TRlfguTTT
1MOh1o6w5ZbIFSdFQkgnaAli6bLoxeAJJXV3hI4NToFycgjCqGZI4jIJNc1VU1TqpiOCOMha6wnX
mgcgk/QXpSEHJrfmQGnHBrndScWZHGxCY8a4/jy42mdwKHFQtFrjT6X3ZDUEUVU4d1Kh90/1SYc/
JWZsrNMlZQbkbxnd1qkiOBYtOV51ZJSC5bQuvKYlthQvz2M1u+Vlf4ris06xfP8j77x249iybPsr
jX4PdXhzgW6g09Nb2ZdA0ii89/H1d+wk84gmj6rUyYcETgGFQkliMBncZpm5xsxximSyLmswsrEq
HCjbNre10yo2mu8NZpVNJHfxNKIW34TBeNVtLC7roSqkKxOfx2W38Zz5R2wJrq+/v5Jv8G0I2vWO
rqW49rZbgnk5EzSn8FYSVqYCWLeNUY1PCnMCBIj4wL2h0qlUrNHpMylNZ4ZGz+vWDyVmAaRXhYCf
Vf4nFesdQCNUEUyUsPmcDdr79aZodL3gA8gKPOcqOWp7aNN+7JxHvn3ie9Y9+30KI+dWdbMWcpwF
U1GMjXkqS1vrSNyJQm4TMF/TsgZ6Qdq3lGhYTurMqWkxJkdROiTNT2NQI28K0eTWGuvjBCqKIVHc
CaPsm6ZAXWjozPuCfxvmR61Cx0h1z4xYtyaVUp3ZVjyX9GbFJ71nVc+cWD9TcK1AJfQlt9Jrz6xO
zDiB2VOdaoX/VRlIugOlWyRFcUzfVAHXS+lE8354FCkqvV95FcEwJIizoYgIp8PobMCWZOJ07fda
cU/cbLwunGyeaz1iaX9Y1FbsQmbxbtQmn8pZ81VuopUz1tF01JWjromvbAnPO/B8k37oztQhOnd0
wJVgOMg5UTPM6T+58aRLYJFd6bHMQQOsKTHB85sYr9SSS0KZ1ejrVpKaxTJ0E91trhXXgzhhFnI0
CIGuNiC8G6RcmwZj9DNLJTThsUstcOh/FIWHEcbgTRsn/242kb+kG4miboiuggbJdC8nD8U4fk5r
Ye0G4xIyIJhiFuAtA5NMNIZpMO+UrpkMWfRdl1vjONPsL3YwOnOG6RLEKwCRLA9Sf5+70YWHMsSV
QxkGDtiYetAXRFz1MonAW2F90JIj14ukzpfwA7+HFn1rbVDxAUwsGtTMxmm6XoNvBXDS1Pqixl9t
ogfK11Fvz5woRg7PT8vpqnz1W48KFZyJMPbyRe7Z47GhZt0KZLo6VflBmYX2gqOkSmgH2kCcjQw0
oZsfJSXRCG2RdunEAGCYrm5mHL7S3O2s61b14KXkzbiISJhCxaxWLe68VGhC/8gaYWyoaCJnFbOP
UBH5Jmj0h1kau9G89cTar/prIvCcfxasE09d1kbyfQjhv1uV311F1WDNMlJD5rkZ0orC6Ivees1C
CYjkaMecexgYTb22MRZp1F/brn/7TzhwRT7w9wfudXYf7R7fE1+3PXBRg9GNYvoKwbSwCn1RFNAJ
TxjN2ig1noestjEIADkaRBzS6MFoEwo7rG0QAgdd6CLxaKfOIKTRf3LgWu8yIFr2pF9MCZK3QUh+
UxTAzN0ryz7qVvjRU3QM+nurKCRqszZekYMDZyLX5ClwuHxV1AQYEJmSmWJnVBDLwP+ZtfFXWY/m
VRZQYy4BdQcMFveS/bMoquKsYyBpYWaqMXONjPTfDPF9MwJcvlzdXA0WPu1hryO+6vorioMntPTa
eWviwFep1mczUhnv72jJuTgfMPuPPVdjgpSj1QXYBc8qi+6CGc6iTnsYk+imS5ObQfJvRpUdgoTk
MuuMRVbHP0MrC+/N8sgoY28dld/17oqM0GtXzMrSSEgVW/YnRl2o5SQDfs6osq7EX7FT69C29VXW
H4dKEHZHic4fJLnpwD7wJf0cm6rjkrL8LB2QJud2/+CQCMz+CXtHyGX/fu+crR+C3YOLfNl26xjs
DyJjmuXPs4svYxUEVkDGoLVtURrbrQNlnAaXbCGwetohv7YOU7EqpEb+Cu8y5mL/qJ5G8+xt9QBQ
G/hzRnD5r7oxw3xZPUAXYJdp6UiroNQbYtwcRUt4NQq5ORniWJ7mhXWHtnBJ+XvR+dpML7wFd+Ex
RuzjZLAr4LdRfss1fdJhi5GBu3bseqWVVNStHGp27QEwtLRz8J8rLQpvMQI8yXGv7UL5SKb/MOn6
6CxUqguJhhTDBw9MLZ2laXSayrDaAljYUWZPMku7U8vqPAvz8xbSRaDYwSSqglOttq2Vqw9nYzYu
Pd++dZWaHRw3Z4llnWhReUxocIQodNYOHVt2vCgT9RQ04rTwzUXcDAvXax9hji4tz190SZ1m32zB
PKKXBP4oV50wWuZjaumoCFyQVKrcSF/ZZri8A1DyuETHkbwbsFLlutMB0FICcClzT1H7TBj8mSng
mEzzPIHFZijHvfGVKozu+RQOgZ1hKTKUyjwcrKUP1wnIz0mkh8eBmBXieOAXt0rgQCWdOVf5VgE+
CTacKESllAZFRd7DPvN7EV/nMKV8eA1x9X0ANJUTEVyEYOW0i744tkIL7yFvKtQBMKp6WFWqZk4G
2FWWdKFBsiI0IpF/5EFinE61H436Oou+DHgRdd6DkVTw9B5S2FgyjCwSGo3bPNDS2RDeh5QrmLmb
BHC1RoHvNvxJCm+rsDlf4W8l6jixtLORqik90vPQamfjQJQEtYu1deZD8TJoUGmyMTOge1nDPTfK
lCb0JJUu2+YhySGswQMr4IIx0V87gpKHcvYYr/RpoN4WYMSgiXm28VWFLuYB/0YzcS5DHauletkR
lpXQyPwmOsniSweMXVP3C6q2UxobkzG8ze1rPbs1tKsatpmajFPTPvXgKDA8iLKJb5hMGDhEO1vj
tpesAPXjf3PTQU1LpGbRQFFrmN/BkW1qQFczKvvEK200uMzWQF8robBJ1Y0R+SdKd4loeda6hO1t
/a2F3JZAcENwMpFgMPiQ3RiUmY6C9Ba78x7yG9LnSejW2Cz6EwoB1GI+W0p/TZOe1w84DoBcHd2k
Tj71UpsZQbjSo6BFgMW77MtiImfykeWV857JY1sfWJsG141wiMrmlbOuash1xRVDcMBnJp6G1Q8Q
O8KoIcXbbzxS0+uycCaF+7NngQzg8qiKzYpUmhcMDUx0H1BefMlgH0NNx/gKRs0qzI8l9zxubvKO
q/BULy4qpyRtuSrzI4vlK4VXCFGI0+4toncNy+SWhnz16FAe64Z11+EG51wNUABbgQO04AJip3yh
CU4g2VBXfKaD/921swX2N7O+WFCBnSTWGkYF5ap2BJyH27NCx7Iyl0nunnjZZ827GaOvBM1yqGLU
iq8tlEM38aagcS/18nPIoujZLY5gHQ7KXNFrwkrOtxESotPgrpleF1F/rMFJ7OAl+oH/I9RY33mW
X9G2PlYhK6oe7SrJOVPiR5u93mk/UxiGPTjGEixj3PJHYBpD60xKC3mO7YO9lBs+SxtE96Mw4wys
ZSvrk7of54F2EsGL1M3Lvqn5pMF5nkT4hMm3Lbj7ZGy/kxdrOHhbtz3GArYDyKdI1S+IG/NZ7WDz
osTtA/rBH8FoP0iaittCiv2Z9V0pOgF3DC7J8Oa6SzKJqYM/9rfUnK90EjzT0heR1H3TxQkOM2Wc
NAbTsVY0IEcoR0DP+akW22deUC/lJD5LokqadFW9VBN/FmnyaWENxxlpVKnrnOnB0mu7Y0Dm5yYa
fRLdiuTNWlp1tupLNrdczfPCWLgWIIXOQ/9tHmdRPUuzaCGnxtK1QckybjBB2Hvutw6oDslftC3z
XXm0lDL9Tmmp+3hp9ENS9c/8Uo4bpZpDqj0ei2gZgGQHn7w0vH5O43kVVvkNjaXTXuYnsYGfaNF4
yszoUvWLc99Kj+LKPKc9u/BLMiS1nTfYQaZUZn34SQLsWJUnlZcyZIaP1X2iOyvdPB7oo5IuodNf
S5ZLroczVn8mWj1tgtF45a7iwYTNWC8662enlUBmaOlSvvZWOH9MBuVuKClp/LAqL5AXViqV8fyf
EH1BNPpN9MU2r3fBysRXbYMvOpbIgCnt4MuLgvBloQj7AuTBKhPE74bbgabjafAiYNtmLYoQvqN9
UlUG2ylimn+StTDl9Tb0guhkEPnxEUlrCfhel4l0f3CDPkxHhtsVM1rJXplB5yqKs6jRrR+Rj2K2
wV3wqBYq2sFs03VXZMFxi05PqbvhhIKFR+TEEZcFcnakYVK7CPKkXjQBVRRdKHZ9od21wsDlih0K
HNIspL1FiWZromVqfCxFajeRAv8Lf3OPioqF3qfBSYbyYZqH6ZcipAkzuO6DHfv2lzKrh+vGbjDe
6JS6PCkzBY1gN2Ki0Cvymd00irZUg0xsNAhl2WnZ9/34zbI6qZ05YkRfNeq0mGjiY2EnMm6cF4ak
yG7cTYUm3VRrsC2mctMGlHgZLRl6Ci1dHTPBsqnxtJt6j7ep/TBGV86xWGJUX5SGQHCcd9SKAlE0
MmNKZpqUHDMrf1p1CVlY5C4irfgeUnAqwkICRdsgULKau3bAvIZy0qWS20dUJo4UtzhnXnQWqm00
tQrvXmmQvCQSpgvuyAE6at6FDkED8K9/4WZ5s8y9/MavuAhzuztS/AjP1nS0F1acdmeebI3KLJLs
m7Ho7xkj1app1/shhjG9uyrLIou5BbxvSjTc9Yl6BmzkTC6D9rR2wvFrljrX/4TjQEEM+PfJ2Ar1
WJDsOhDE120PBF10TDTVet7AolLwq3JMXYPisaXajElu2rzbbEy4oODPxCg55wJVZTby9khQPyGG
2NCDLIs2DMKHP6kcCxHl614utWsOBBV/KU4u/uf1kVB1Y2v0XmSv4rQ0j/FIHQiM4z6bOwNegQbN
/y9anMbJEd6f6ecA6ER17GDH0A5SsRwlgGQxhkRzJG3mdDCrdIFi7iFzFeBi3UjXQliHyHiIdF6H
8SGuItBYrsIBp2hhN4LxTjHVmuqbUhnnXVVVwIBVgp7mUqmtclbhWhJ3WPEU0k1jZZcWriYdoPxB
2Jz0CcbmwvgEPucsbBQJ2T6DcTaQrhIGzUzRpG+pnl3YwkDFkIajTME+qqj0O6fWfjiZOh0Dv6LS
F6gXhTWmAI7NtAISbGVDtA67ahDnWlZE7A6MUo48q/XLn74Lo/7a9nCwnFJ4rJ2Z2zgy6qE8iL8l
gW2FF+iE65A8KHLS6YAzhu9MFbUylDsGmGxlprY1t71irI0Nr1tqCXrbgeAfJ6JJbDfRhJuimkgR
IT2hIcMaAv/t1Uo39eiTO04s487NPU9xjJytJSARBPEYlHhRkRz3gtmYDOaRbsVHphHiIKBGKYqz
EPy0HHwPPD1k9i6LVM6SzOR30OABDWgtDS8dEhzJD+YZnPNcArV3zSBkHMxzaOhgU+5i6OiplyyG
PD0FsDZOZRiucJPlnHM8tG3AcCSU8hEa6WyaWSBUUdpZWNfQKhbRdUMKqPTjbYvtEyhVCkv2ss5V
NV39E84b9bfnzXmw9tblmqPljZxafNn2uBFyalQeW6/ll9IR5xMj2YAmth0nopbtcSMmwxkn307X
CVXJ9rhBaS0kHhRPFUdUgf6obqrYojD6Uk0lqBhQs5gQh8tmotB+fdyEVWCUTFMLpqn0Iy206iwV
EslciCUbGktoC9yFilwfJXG/LHBmnbSmG0wzIbfs6qaboyE0J6EQY6o6bdG0t53VWDfOBCTqJeWe
YWIb7TcTNSfjrqiXkHcaCVaHhZB8UrAEIi9UoKVhTWMhDPWFQhSlqJI0Z4hw6dYIRr8LOLzByQ3O
wv2IDaUm5KZe1575YXzTCiGqUhcujYlqJXXdQo2bW8wCGIJAvBr75ecRkRQXt3bG+NTKA0Bfad5t
ErjLcdRO0iL6pgtBrCG33yUUsllJxUEXoln4Qz8yp7kwhvoKKc+5XkZzM82PCoshK5S3RdocgRoc
plLPhW/k5V1U2edhwbxXwnQFJQF9mpv6mYaiV9K9O7mz5zpK3xbFLxLmz+zJlYkS2E7jVYAyOKik
WY1SuCHZriREY51/LMfhQ4c4NGrtk7Fl3gSlsdUp55bB+AoK5DBgvrhHk6y46dEI3Yg+00mBZjm2
h5U7uoscLbOOpplb4LRunWWJ1tnlQ1ET+5xr1m2YGQu7Gm8ztNElGmm1bcOJjGqayvEkNEssbRmm
RlWty8OJS3aYQmWc5uiuA3ukylWSlcdY0XPjlLK/ynJ/vFBy0+2mtuRF0Q87wep37mIo+BMcglnf
a3xCejxdjvDWdItrqVLtq4J3maNnLT1XNAvrvJgD3YuMC/r3Qz1rjMQ8dmLVmI4+94pnYNMS+lq8
coZcXoVRFArLXZs6fewS8VFL8ARTXU/qZm56ZrFCnGfOrTrtqYUja5KlIV7VvnbeyAXsnqQe+5mx
UfVmQuBbbLS+VVn3x0o7xDOzG3vmxQMgotFawmJPTgtl2ghYaCyV91XX/2yKUJn8E85N/bdF86/r
stw1lSy+antsMtWpISkRfiRAeDbM822URruJmw1OusmhhXQOgc2vYxO5i2g3UVSX7VcaVNi7/AeS
AWRbYbL1RzVzyuxvjk3YBzwNzAGDMhj22nTKXtXMEYYWseLqK9UbrknCGHmok+TM81JtBdlmmHZF
+cOJXWdSBbJynGP0Oq3agHJSS3WryvOGckrWL7q0W3u1f5w64+cKh93CwaOe7Ec7rQNnEUdCxxKx
CV3N16ZtEX4ucrrOrjXcRiEMvlETUrShkqdVatlHWpwp85wZnnTVlO5QLzPDbxmjdGnLdxKMIOXa
MCyfejvQU5OWLWp5udQvpZiqXqleDchU52FMzQVGbKJkRyKPa0MJFIL1zUuRxbaZrZ7nw9hMa8cM
IJPlF36uX+cD43O+dRQFxhUTdBSvKoTgstnNM9i8TaRga6DOQh5QyPKt4dL9Qj+uFdHCGxDyRvoM
8cIs0x1lKmvaEo7HQsmlS4iKt6nkNng7JI/IEa+yPFKYziidRdfHZ2Hffe4riEqZaFcDHGvjmBGK
6iwo3Lk6NNcDNr5+oi2d1ljKlFSrUJ92YRlwi9jnFr7jmahf9/KiC/NF3dtn2dBQxg3SS8kJzrkC
L5U4IrpulnYWnBvWiB4yK6dujhJeVqIFat0r327no8vgEXyg87pbtlyTShwurCq9BDdO+Ta/j5Oi
xkoku5KADjGUfp5X5SnFsM9KnNwYWgmZVp9qreFN1NqY9Wp5mlQYc5Tpqdzi2kGVdNEa43FkDSuv
By/upF+b0D6yO3lqBTHYH82fmXZBA1CMuNt3mlnSV4zN70ywx1OmRZAYpFzLelwp8xKEQ60g4dDh
LjJgrI+yPrVaM8KSwy7H4Uvra9ZdXMkNiGA1Vuh9QL0wlpYZjdk5CIdGBW4XJ+lCVqS13wXJXLEH
oktHP1Kswlo0IRVmy/DlJZ9l1fvDdT9an9ucuqgW4HKuxS0SlbpbGDFv2/Xq0y7XjyxJZiQmxuwm
lgqO1PARuau3AFuERsRkCLHB18sPzJXmIHHxPRDBVmcpS6nJgmneGsVcahinZoDL+UecwSKx/Ptc
+Tq495NsF7NXfN32FCbrRbvM7O9G2vwSrMYhjFkEigAsK2heCjnA9hDGGY5DEbk/rXYKbCLi3cau
MrJnJFGoop8e+Ufz9YYojr0MXcl0EDfSJNVVRhIABb8+g9WiTHEoLNqVXiopFPuobrOlp0o5PSER
L+pl5k6ZKFaZ2/Pjk1rLMfb23O+pEjv4gprmMazEnB6MHZxZztjcJIS5k6qhM0Qss/B8klurZtYE
xq86GayEUwb5zYTI8cLSfyhafm337D5zLEBZD84kY9qWVPGzVTkPRml9VvKOVotqLRRhlRRWxlwP
VX2RJJk+Q9Y8i7lhUCLH947ddfAB8v48sVD8M1JDPFJhhp4FBfhVBnDMzD7jpBmmdt7Bk7Rux67H
pc4v62//hIBDeNv//WK/KIEIPu7I017XiYUfLRPrjKk8MYR/BRxMmaK9lS0yZepCLwIOhTwNFa2F
MIa6EQKUX2tdQYaIORMYVJ664Qv+SVlIyIbfLHYgh4Q7YlsJ53EywlcBRxrbSTBEXJYuatuFl47G
OgisgBEQrx9xOAtz6YYumTGHLJffV37xrRsw5WRefpiYpg0RKJQxzVLa4oeRqMaXVOhQBoFUQNwN
XEFgFizHs+aGJjGJ3TbhWRTkxkmTe83U6iq04RkMwjKv8njlesbN2HvdKjUdf66VfXhi1fnXrFSg
pVLGrDYFzbgPQlwBNsVOmbKnbJg3VKgyRPWamtxIcd8BX6NE6qdioJGqaRw6dNus5CYJg2bZUVkl
VAFebLnnaknDOxXl1yEk8m/qeJzym/lpUav1uechOV12oohrBOk3OU3XDMdNMSk/U7oxnrWJx8CA
H0XE9cO8lwL2luX6kMXcU8OvvxcefUlSlbMBOMsEH4LTpqfs7mhHJcLGIMckQE3WqaN9KUytm6RI
IIe2XQRRTd/Tdb8MWSnohTMf0aSjx9f875coaRFTWmcphgGQa+qVMuCvXqVncQFCVo3Ks3iwmLTL
Nc4VJJtKyrByYngXJmJOz+puHeYWvGnUgbj5ObjRkW8DXHaFDjRHEFoIZWgsNKIk9rdjMyQzCXUP
k36SN2s9NKWKUJfaofw14/Ynn3OPGCEJJoru43qe9MOkju2bJLEgRoufUOr7YeYrIbDYzL5LtWI4
yotYuuyc5GcfaaiymRtE/aHmSXtpMJWULHOrN5FuaJGZLSqkUvLiH3EacVP97jSKH9e7JP/iptze
vIIayKFBsdnazBVxsGyPI1FRYjxACIs3U3gvrl5RNqLIKOtbj+FfxxFyIk4jziPERDYH1h81rsTx
+vo0IiuzqGoZyO6ECeWbIrVL9Nb5oYvDsGaU5pQRKP22Tkqzh1+GpQ3tczTw/QR0k4XqbsQNhMJz
CPE7KxvR5cjz6C5320pBkOqVXJ32EGu3estM/zTVamY869r7bG3KBqY8Vir7pnCDI3lTVEhFfaFL
JXteKZ7fzv4Ra+63IN2LunrcgdGl8vdrydEYeXJmeBnnQQBXTO4cR9BAUcWzELZxHoZO4mJDuEYL
c6NC+yvOUwFFIMCnX4JPFF/7RzXKjQPx69XGqqbdCmBC4MShKb2++yBFun5ph/ZK6X11aqs+uiBj
iOexPdK8c+ha2Aae67X0JYRIrRmoVjwBqSYvfoj0tsW1V3ie+PFnQ4EhziiXOus7S0IAzeXiGW47
MwUJu8Zc8Vgy0Hx1EvqJXrCzBUS78/Fnilv6gHYT39K08VFhGfXcVvM1fQYQ3LJu9DNdgLkB39Zf
agHrziUf5hGTeZNMs2B508jRHwM6z+fYsT/oEchvG/Z3nAdng4CBd2Y8gyR7mkAJT2BGeFDDAyvX
PldFBUi80yB6gxavG9AVS7dxVWwdN/Rxet/IRLsxYegdbX8CpDzKm1unHXKuSbcCdoPKqRJMcwYS
L/KwPZZ05cFrGusht/MImrimZP2kNOtWnvil7F14MeMrJyl6wVmKwPvaqWX41XVp16hhTNGD6j2K
GVZB/4g2Rq9PeiiAx82mcxBtugjdpqPAdN14O8ZDDTejtuRsVon2w8hI7okheT0kRC+FqtYsiSGg
cCRLNasefXlc0Mtf9Ej0iE1OU38AxtFxf+ozOsAIyfPjGGlfX1dnjtD6MXt3OyD+cxABWq0MrBhZ
oC/0gWVRnnqwDIESnGOyfOdTTWF23JjZuC4oXncaEFgjbHkIs3zRolRqkSLKUkGVG3FiDc/QQ6xo
ud6tjXhR9tRz15ZmsgtUY6iYyLMROuJ2Pu0RPqZdexLJ2Y2EgezUTcvj0IP1jlAK5u6MciJgOQW8
hH7XC6hvaABbJBApIC6SjKvDfGy0eVWghnJ686h0tFO1sy4wi5yhx+wmcZqpx4rSNxjwQBR27H7a
whhGxniswRz2dfN0sOojS1WhgXn5Z0vgiR23ZG6fyENwi+EITAdIxkaeH5lFwZJyvqujs0hJbaC6
G5cAzksosXAZysbQJok8ngeQkhWIyQnkZAez3pkNSznGCbqErex6EjMf2jcV5rLS1qeZF65GK/5B
kjVRqRs0MJqNzro1IjKYXGW0ORcc5zZXJi5k5zrmF0Uvri2LddGG5zYEaDdTF4EOGyGLrwMI0ZLf
/dAr/y7u6apBkHb9AoSQa5hTJTHAVT9IpbyUDehlrnJSCxB1bV2hDzxhDubH2Bsjsrm4n0TAqzuE
lA0kfXdDtdaMlSI4150gXlcN7GtdULBHwcMeAGNrofGgAsp21OAk0aujPquWSafcNvFYTDLQ2lRr
sNMYeqr58amUSeE8lzlXMkHkHqz+UQfRzZBMP4lzqN0tAnVAE5kxzVPDX5QVyoLRi45lOfzRpIpY
Cc1cI1STw2yB8VX1j6hhUKX9TSD1dT2kO7I68UXbMApnGAh/1CkMnUIBuduvMApkMwhAmViJHtqm
SrG92IiiuPFgkHKtbS69l1GUzD8FhwbqgDIqXmx/kNSJcYrX9xrgeYEGZBATdpIQE73K6ZjY1Xw7
H5KjntPbPU3tIsI/ITP0Ztrr5gNOXup5IXkaK8X8Sq0jmZl4qfTH7H18wMLILdvrMPW18M7Bw72a
SyVD04rVcElWWhPZd7XeKfpJKoeJel+jqYsnlt+Mt2nk3JkZtl5fUyYKvFNsNPRvKfbYuMHYTOBA
VjEuwoBof5F10VUeairbx7TSy4OItP7rvv9/3mM2W9fr+aYze9U8lsP1Y9XEdbX9fYm/vcxg491m
/7d/9PsHPfeEcS9+/O//XD8kQToLILQE9/XLMgSkCvNtmW7zoTaf+HfPiNd1UDcPPFwnDoO4jD80
XIznEC3OaHg+/bVkGZ8YE2CZG2hJnid3SE5evKS/ew2//wmf3ufv/83f/wRshXddc0oar7Kmf+dN
8JwXrwJ+J9RZUSOBUWYy68nfvnwV7GyqMQpcwg2aVrTVD/FVbEqZe74KQnDBbxFKAZWqlqhMvXoV
9ifUiFDpDcZUMQ4WDa5DfBUM6u69KkCSYy7HogBx9ASjfP0qGG0Tjm8Usp+Rd4f5Kvgt7f0qVFGb
55yweBUbQuebVYGhqEHBX4xWC7s9kQke5KrQKI/uuUGEjoZSKvGwIwR9YgO82iCsChJYw0D2t5HZ
PJ3Th3dsPh9iv+68Pz82cZgVoGLZhOq4oUi8eRVM1PMShEXYXwNsh7gqLGf/VaF+QsvJ3aHRwmKm
QMAuXq0K+xPgXP7cAmfMnPFzk+3wVsU7Y7g/XxW8Cgt/BSYMaQ+In/XNq9BR1qNUtZjwVQk+DvWo
EEj5PY8KRpUViJcWQ84b1sTbN8GpyoQB5VqML547noe4PzbVvj1fBaOnHJtEm4gQWRcCyfFqf7Ao
YLzRNX5qCwtnkIN8Fe+U5H++P7hA6IED5AHlJfwR3x4VvAqgNdjWQMU95FXxbsL5//QqXhwDrxaE
wYIh5qCTjQPa4R4TDAHtfUxAl8E7gNSDUHMjfXizNwyOEcarGbF+Ljoc6N6QyRX2PCaERo+ivUOO
oT1XV16tCo2IQ0bDx6l5yNkHDf+9X4XMeIiJCQWOKMQUzJa8WRUCqYn9CnHXX8KDQzwxETLs/SpE
pYL+BlEFoI4nIcWrVWF+wlWKe1TFLZE6+MHmpPL+IQUhA5VEzEme65JvQwoT+sOvNq7oDB/monj6
YPskH4SZ3JAA5xnLYm2IAYRXi8L5hLYG7t1zdetQazYbYN+epyZUUATKItSmt04G8jYlNT+RkTKY
itqIVv4B12z23x/IFUyEhaBp/qrJvFoVtpjisxmtoQVNZG4faHb+3pzlz4MrMbDokIKhmty42L/d
IEjlDQ4L4ivasRu/7QM9K55KjPudFaKUCVEKwd2uu9T8ZCP7FxPapCbMVR3osclH3PsuZZ6BbFQM
IPDzchi8TcSo726wnAq52PMs6yHeIFRe934VhBVMLWBeBJ1s0817c4PAikQsZZsvzpJDfBXCGWXf
uBtfPoJq1JNMB4oQ6u2qMD7hhmaJTcLM31PR8xBfBVt871dBL0gW49wKpZln/u2rG4RVASWeJERG
xsSo0MHeIB9R9RchloXRMENLtMHfxhVU/V9KA0WX/CBXhfAU4IPtd4PY2LqzM5B2CWOzt5ep/QmJ
JMfFC1zIYb6K/csVaNepXqmKGHInQ92ZmBJ400IUde6DvUvfWaD+eYRFr1SjbsN58BdM+NVRgVQE
3ypy14MOKrSPiK/ghdMS5l1swu63BwXxFVuGah4XzCaDP9SDYv/4Sqf9J0Jug2DtGaz+ak1Q4aL9
AcP517zIQR4U2v6vQrQ3iDEp95N47uiUcpNS+ETKxEjuptR9oKtCOIjveX2QlsoqCTj5mPAlfnd9
gPoEaUuS/hxePV1Yh9ceFIHhnq+C68MQlQrBsNjkpe+ibvJztgitVBRzh1usEKq8vV+FSL25KC0E
faIa8eZVUOLlnGCSXbjVU7Y42KbY/quCHxU2LXU8eiBULRBIvq7miR6IaIL8Jbo8yEPzufK8T6BJ
d1DojSjIYKb5VKB6c39owHYJO8ToxAErbd6hHP48vKJAhd8ISsft7/3NmiD9EIZdyEueDopDPTTl
p327z6qg2C1+Tui1z23hd68CsARnJXfpU93mQK9SMe+956EpVHnQPeiCALkm/X7bAWH2XCYaZYOQ
nJLBP1UEDu8qfTdn/+cbhIl5XSMjpa4pi87Y27CbVwHsBNXFgetL5I8oYHFrkFtsoQPv83MQViTu
z06CQnRxkDeIsv9ZwQbh9gC+zvD5JvN8d1bACBME+F9h+UG+CuHgvOdZITIQTgCyLQaUN7P0r6MK
65OMFaSOnx5OFGjSDnRR6PuHmioJiKZSyjYYhxSJyJtFgVUYlwd652cJ78Huj/0LvHA30aOKwwC9
AAIsDp9XEZaFrJsBVP6KcWhCrEONukWMvOf+IMLinIAhjBBzVylPZy4CPetz+nGw+0PEAHu/CUap
+I/QYQm9Gb/0V4uCeWbkJTo1fzTw/IND3R/ah1ylLHuq/WSmCLtF8fzVq6CYh5wVxBrz2+JdHeqr
UPY/NQmwCJ2oUjwnpW+jCrJWMdEnPIQOutat7l/iFWoBMhCquOI6RaD6blWQrT5PhxyuqFuEyHuf
FAw/cWrS2qB4uYEOvNoe1qdfCevBNj+w7tz/PYCIAQqCFm0bPL16DyjRKG4JSv0mDTtc/dX+EbcC
7oxoglPRIm54H1FQqDDhPR387hCbes/dgWW7Sur9vDXE+n+1KMSByf3pPM1DHO722D+gIMpk+pne
HyZ1wviODffqTVif1A3+ndhqQ095evWHV6bQP+LEVClQEC38RXV5/SoQddMzY6oeHuDhXh3aR6Sj
9HfoblDa3dS4396hjBlTwqBBhMhAiK+eVuHhrQnRvtrznGB7gLmjJSYiyR1JGAcFmlagU5yqG1rv
5jse3qt4R5r48yoeFX9T6CV4E9suz6uTwuTMJMwGQPwkvTrUVaHvn48yJfZKfPU2C0OcSOmXVwXj
/hlZwDr8t1bFv/GP/mI8gIONHzZ0h+Cx2gWB+Lt/sNUYvf/7F9SCJ3jDq38qcA9P3/0JbiD+//+8
oj+om5/yxd9uf+rNt3r++uef8f13f/XNtj/Y9g9XwWO5Lu/9YfMXw/MnPV8nQCL+N75bp8M75sJm
pPzXh3lDqngZW/7+4fGjt/PxAsm69+MnZZb22+ccPfz3f1IdZo5GKF4/4tlZ8rh90IuH87Pv/fDp
uq7xh2i8pto+7cV3YPt/wHcYGm+9fdCLh3Ow7/9wf93U66Zodn0DAsIP+AaPSZN62ye9+PjEKh/x
9BTsa7Z91IvHU1vZ//Ex7JjsvUv9RvG//9OzuEnugl1vntP5Ax5f1rstn8Vo096Pnz3G625dvt9X
CMs+4vFNfe8/Vu83FYrOD3j8vAx2ffKP2K/zqnp8f5RRnf6Aj70AcoyD+/sViaLvIx4PPGnHcqfo
/AEPXz6mj9Xjrrf+EVt1WT7y/O3H/OscQAW//bMdmKZ/9/JbrZPgb97MR+zUf+FptsFb7fHpjx9/
/nwsdztYf8RWPQlSb8c+FSXdvU+Z08cu2PXsj9iop0ErPvnOFa98xG79vXH4vr9WqNlltmPFi7Lp
3u+dh2PYjc/e+3hyM82z9zc4X1fVutl+0l/7VfTU93/4Y/cf37My2j7qxeM/Yr/+3hNs39/rRfoY
PLwPCmyhbN37zVyk+EHgaLZ91K83I4peH/B4guHgfThmqx+xYX+L+N/7tZe/I3bv/fSq281m/ojN
+lvw876f/LKp03WyXRsv1stHbFTy9cedlPSP2KbXPLoiSn0s3396USDce7X/C3+Vfd/8dXYf7Q7g
hZx5709/Q9paZ7uOAgFe2//xhO/p4329fthxhYii5Ed8h8znuNlxB4qBiI94fjPEO1fPR+zaG/F6
dhzEQhWw/2ev/+N03eHAdr/r7XzE1r2pH5u7XQ5vYlZr/8/f/PyJYfv2Sb+OHUH6+oCnx3HQrnek
UWJmYu/H3wY7t5VQhu3/7CzJo2DXmSncZPZ+/G/d1vc90H7rCbj/wyufcH5nNC/6Ynu/mt+RqPf+
8I/Vptyx2+n+I7br1yGDT/y+Dkeb7wPezfd1/Vhtn/NrswpV6L9477vK4H91Cd4Xx7dA4l1f9rr4
L/7FPSFd+T//HwAA//8=</cx:binary>
              </cx:geoCache>
            </cx:geography>
          </cx:layoutPr>
        </cx:series>
      </cx:plotAreaRegion>
    </cx:plotArea>
    <cx:legend pos="r" align="min" overlay="1">
      <cx:txPr>
        <a:bodyPr spcFirstLastPara="1" vertOverflow="ellipsis" horzOverflow="overflow" wrap="square" lIns="0" tIns="0" rIns="0" bIns="0" anchor="ctr" anchorCtr="1"/>
        <a:lstStyle/>
        <a:p>
          <a:pPr algn="ctr" rtl="0">
            <a:defRPr sz="1000" baseline="0">
              <a:ln>
                <a:noFill/>
              </a:ln>
              <a:solidFill>
                <a:schemeClr val="tx1"/>
              </a:solidFill>
            </a:defRPr>
          </a:pPr>
          <a:endParaRPr lang="en-US" sz="1000" b="0" i="0" u="none" strike="noStrike" baseline="0">
            <a:ln>
              <a:noFill/>
            </a:ln>
            <a:solidFill>
              <a:schemeClr val="tx1"/>
            </a:solidFill>
            <a:latin typeface="Calibri" panose="020F0502020204030204"/>
          </a:endParaRPr>
        </a:p>
      </cx:txPr>
    </cx:legend>
  </cx:chart>
  <cx:spPr>
    <a:solidFill>
      <a:schemeClr val="bg1"/>
    </a:solidFill>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data id="1">
      <cx:strDim type="cat">
        <cx:f>_xlchart.v5.7</cx:f>
        <cx:nf>_xlchart.v5.6</cx:nf>
      </cx:strDim>
      <cx:numDim type="colorVal">
        <cx:f>_xlchart.v5.11</cx:f>
        <cx:nf>_xlchart.v5.10</cx:nf>
      </cx:numDim>
    </cx:data>
  </cx:chartData>
  <cx:chart>
    <cx:title pos="t" align="ctr" overlay="0">
      <cx:tx>
        <cx:txData>
          <cx:v>Cases Per 100K Population</cx:v>
        </cx:txData>
      </cx:tx>
      <cx:txPr>
        <a:bodyPr spcFirstLastPara="1" vertOverflow="ellipsis" horzOverflow="overflow" wrap="square" lIns="0" tIns="0" rIns="0" bIns="0" anchor="ctr" anchorCtr="1"/>
        <a:lstStyle/>
        <a:p>
          <a:pPr algn="ctr" rtl="0">
            <a:defRPr/>
          </a:pPr>
          <a:r>
            <a:rPr lang="en-US" sz="1600" b="0" i="0" u="none" strike="noStrike" baseline="0">
              <a:solidFill>
                <a:sysClr val="windowText" lastClr="000000">
                  <a:lumMod val="65000"/>
                  <a:lumOff val="35000"/>
                </a:sysClr>
              </a:solidFill>
              <a:latin typeface="Calibri" panose="020F0502020204030204"/>
            </a:rPr>
            <a:t>Cases Per 100K Population</a:t>
          </a:r>
        </a:p>
      </cx:txPr>
    </cx:title>
    <cx:plotArea>
      <cx:plotAreaRegion>
        <cx:plotSurface>
          <cx:spPr>
            <a:ln>
              <a:solidFill>
                <a:schemeClr val="bg1"/>
              </a:solidFill>
            </a:ln>
          </cx:spPr>
        </cx:plotSurface>
        <cx:series layoutId="regionMap" uniqueId="{A2C835E4-0DB3-4183-925C-8B3CD4715FFC}" formatIdx="0">
          <cx:tx>
            <cx:txData>
              <cx:f>_xlchart.v5.8</cx:f>
              <cx:v>Cases per 100k</cx:v>
            </cx:txData>
          </cx:tx>
          <cx:spPr>
            <a:ln>
              <a:solidFill>
                <a:schemeClr val="tx1">
                  <a:alpha val="92000"/>
                </a:schemeClr>
              </a:solidFill>
            </a:ln>
          </cx:spPr>
          <cx:dataId val="0"/>
          <cx:layoutPr>
            <cx:geography cultureLanguage="en-US" cultureRegion="US" attribution="Powered by Bing">
              <cx:geoCache provider="{E9337A44-BEBE-4D9F-B70C-5C5E7DAFC167}">
                <cx:binary>5H1Zk9u4ku5fcfj5Uo2NADgxfSIOSe2qvWy3+4Uhl8vc952/fpJSyS5RZR9ZrRs3RvdFNkUlKskv
AeSO/35q/uspeF5n75owiPL/emr+fO8URfJff/yRPznP4Tofhe5TFufxt2L0FId/xN++uU/Pf3zN
1rUb2X8QhNkfT846K56b9//6bxjNfo5X8dO6cOPornzO2vvnvAyK/Bf33rz17ikuo6Int2GkP99/
ePj3+3frr6EbmW5eZO5Tgf98f/1cv/scZ/7gDvnz/ac2hp/a7989R4VbtI9t8vzn+z1y8v7dH8O/
fMDluwAepCi/AjEjI8EQwRrGnGCkUfn+XRBH9sttRcgRpkTVMGFCVaWqsd0fv16HQP/C0Tujf652
d+9NxjZsrb9+zZ7zHJ558+/hAHtPA+/i80/fwve/OXynkVs8f333UKyL5/z9OzePN8xlrRH3T/zh
YfOK/tgH9V//PfgCXtrgm1e4D9/wf7r1D2G/iYp15sa/fLu/DbuUgmkUU6oyphGQmz3YxYhIAvcB
eYoOYX/h6DsEv5DHt2EfDnAE7EOSi4f938GXdfTrOfXbqHMVC6IKriFGNK4NUKcjmORI44yqKuNS
qDuR2072LUOngz6gPwLzAcXFQ26sC5jq69IuYeX6xaT6bdxhLjPMqYopljCpB7jLkdAkfC9URjWm
Urz741vcX3F1OvhvDXKEBLxFdvFicO8+OWEcfd3B8OZ++psygEYwrZkmGBeIYYT5QAbYCAlOEKEa
rA8Sk8Hc37F0ugAcjHAE+gc0Fw+9nsVx+HxO4MkIaVKARisEUhFAOwBeHYF2B0oAURGTkvT3tyvP
dvJvGTod9gH9EaAPKC4e8ofy27c4AHX/fAs+AkwFQoIxTqSGOB1gTkYc1H2qybcn+wtHp4M+HOAI
1IckFw/7v4Pg2T67gkcZhS1eg1UcSU2Ctban1oM1h8HWA0tOUtELxk7odgrelqXTgd891PcRjkD+
gObioTfWbWmvd+/+HLs7GYEtJ4TQ1H5vVw8mPB+pnMOEJ6THnw2B3zL0HbRfLERvm3MD+iNAH1Bc
POSwqUXNORFHI0k4VokEuDHlYmjB0xEsAQTsPU0IlR5M9Q0/pwO+T34E3vsEFw+34azLYl2m5Zln
OQH7HamYaxwmOx0u79pIBcVeo2Di97663pn3WpX7wdTpwL8xxhHov0F18SKwBE/tWa14sOBAXSMA
PNI0jnpX7N7mDjNegzuCYtbb8EMLbsPP6cDvkx+B+T7BxcNtBG5UxNFuxp1jU2cAuMa5lJIB6pQd
As5ULGE5ANuObQVib7pvOTod8pdH+j7AEaAPSS4fdggnlecOyfSqOwFHDezeb+zsfCSRJCoAzzlo
csN5bmw5+o7a7ytzgwGOgX1AcvGw32QQXozOurzTEUAOThjQ6VQJxtnQTwO2G+zsKscI3LjqAewv
HJ0O+3CAI2Afklw87DC3onVknzkU12/WhBJNbGyzIe7qSCVgrMOUJ28p8juWTgf+YIQjkD+guXzo
46AMv7j/F/R5QSVlhEhQ6w80OgErgdA0RiWD3WDgrjFeWPoH0A9HOAb6Ic3/Quj3UwT2HrpPwICk
g5/umr+fYNE748An92KUDZU4dQRRF/C8q4RoEIjHEJt7rcT9SAb5OUdv+2R+UO493/bx/hdi9nup
MpCS8Xze/RlBcBx8KQJB8By865o4mKwSYusQR4Wtm/c+uH0gtwydPlUH9G9guvcVZAsNKC4e8pVb
9Sb3mY0wAto2QhwRAb5Tfgi7GEmsSgiuCyYRJE0MfC4/mDod+jfG2MP67TSpN6guXgQm2Trywezd
Tb3zWOES4qKSqWBzYW2THLHndmEjAklSqtQgwPqGo3XH0unwH4xwBPgHNBcPvRFnRbA+b84EhEkR
hoiJygRoZ29FVcD9AtNeUwU6dLjtODod+YMRjkD+gObikf/0nBdPDnw8Z+ec93iEKCz6EEAXsLwf
LvyQLMc5JS+pdAfJcq+4Ol0A3hrkCBl4i+zixcB8Dtb1Ojtz7gyBkCoEzxC4YfvMuIHOxyDPAnwy
ghJGQMMf5EztODod/4MRjgD/gObykS838/+s3jjc+94pweBY7+Osb4ZXIdQGqRZvxVrMF47+AfLD
EY5Bfkhz8ciPM/fM8x3S4gFVyJOUoPEfBFjlCLwxVGBIpYQV4SCNomfndMj3qI+Ae+/3lw91nkMx
zs/9Mr9d+QJ6O2REU6h8gQqXbcLrnl5PR7DwM1DroEbijVypcc/PPwB7j/wYtPcILh7uH96rn/q9
fhvx3oMDxUyg0hPUK+yHuzlCVMItDk5XKIYCV91brrjTQd891PcRjsD9gObioZ9AZd15A+l0BB4c
mMzgxXkzBZqNqGAQZAE97626ly1D30H7hUC+7Ykd0B8B+oDi4iGfPkfP+fOZt3LIndAwAuOcYCYP
kicgnCp7r55KuOyrnQZ+9xeOTgd9OMARqA9JLh72Rzc+dxosRMcJp1JlWu+NHRY68RHcxODHfylx
G4C+4ed0yPfJjwB8n+Di4X54cmIoqj63ys455EuAOs5VtM1z3VPjYG2H+hdJMRYcLPVhect3nk6H
/XCII6A/JLp4+G/LIlqHO53qHK55PGKQ+kYhJochAHNY00ZHHNZ4DGUum/y4YT7slqHTgR/QH4H6
gOLiIZ9mEIU987YOPpk+1xGpkAoN83ngkaMjyVlf8YRf8qR28ratcNkydDrkA/ojIB9QXDzkD1C/
XJx5Wwf9HSMIvkOKBFhom1qGvTUeQGeaqsK2DpkWhyWMO5ZOh/1ghCOAP6C5eOhn69A9v+nGBJKI
gxvmTT8sgy0AitqhT4XQDjsW7Dg6HfmDEY5A/oDm4pH/tG7Pu8zDjOe9e51sQm+brIq9Gc+h1gEL
KHR4ibmDK+e1q2bDz+mg75Mfgfg+wcXDPXvOfDc8b7gVEIc+QxqlDNzrMJeHphuE2sCI3+36B9Ut
O5ZOB/1ghCNwP6C5eOg/rbPs+az5NXTEIMiOYYVXd/0H9qY6xNmh+1Sv9JFNes3BVO8ZOh327QN9
pz8C9AHFxUO+eP727TnLz+2SBXUOLLfv1WwDPb7vSvFdIoYlLt85+g7bb/tkD4c4AvlDoosHf/Vc
u2cNrMN0luCrAV0NgUsG9/mSe9NdHfXtyBjSELSpgh8MXHQbfk6HfZ/8CMj3CS4e7vv4yT93Fh0e
9fWJkCkhVEmhKckQcahbhSwKovIXJR7uv9bldiydDvrBCEfgfkBz8dDfQO6sfVZfDbjnXreW7NOj
9qY6uGZhY4cYO0x2SSAguw/8lqHTYR/QHwH6gOLiIb9af4X2mGfW5tCrbLg9uNUReOlV0OWgYBkW
/mG23Aszp+M9HOAIwIckF4/4QzF6t1rXoDE/nXWqM0iWgfxoxBk0Eeyz5AdTXR2BNQ8FjBxqKbTD
SrbXbJ0uAG+OcoQUvEl38aJwU+TP565kBZ0OOghCByLw2HE2rGQFEx6C7VC+DOUUfKv6vd7otwyd
Dv+A/gjgBxQXD/n1Os/X5W6XPUcEDlKqIKsGPLQcS8iK7PtK7a35EIGjUNX+Ojr7GvItQ6dDPqA/
AvIBxcVDfhVHWXzWpZ6OoH8cIA6ZkRBX3/SL3INcjH64coaG+5ab0/Ee0B+B94Di/we8Cxs6iGbt
Oac5tJfrMe+7Q2+bhA6meZ9AB2F2SLx5s/YVQHhh6h9BPxzjOPiHVBcvAg/Fc/nlvD5aMoIcaAR5
0ruGogP8xQiyqsB5v9kChpP+hZ/ToR8OcATuQ5KLB/0eqt1zqIA6b1AGTocAnV2CGf+zlmN9iqWq
Qu+SXYHk6+39B1Ong//GGEfg/wbVxYvAtbu2IfninOs+7PUQe4XGoT/W9b29XkKVFIgHWHVbz97A
g/PC0engDwc4AvkhycXDfhM9u1/PjTpMeMiehZRK6Dd4UAWljiARR4Oi55eGRIOI3Jah00Ef0B+B
+YDi4iGH5NGyDc691EPpC7QNhV1+o8MNLTnoOgeSAO47aFS1aTG8W2e2iXU7lk6H/WCEI4A/oLl4
6G8iOBcC1vnd2z+HEQ+pF0xAjylodECgf/iBn55vAjhMfSmLGqbR7lg6HfqDEY6A/oDm8qHP6zM7
7CD1AoKsCKY1dDfp02sGaj10DYdDQbZnBR3462827PwD0Pfpj4F8n+LiAYfVDbKnn4r11zMb8xJD
vzk4AQo0tzc6GkE8FhKtoOkcpOXwbcOb10r9K65OB/+tQY6QgLfILl8MeiE464IP7hxQ76DfIETl
YQVAw2gN7PXQ9oRxqIrcxOoGORgPG4b+Afj79Mfgvk9x+ZCXQeBW67NGZqGjBSzz0BseInCbdtKD
xR66TUMWPTQcptCA9vDAgIcXlv4B7MMRjgF+SHPx0D/GYeK7521dSEawoMMJcIA+VaF78KFuD+UT
cCwYVND1nYeHp4PsWDod+oMRjoD+gObiof8Q5GfvYQVTHVqEbwM1vWN2z33TnxgASXba9pCood92
y87poA/oj4B8QHHxgH9a5w60rDx7twMCZ/zB1g3LOVTKHRzpC41NoKMh3cbgh1k4P1g6Hfg3xjgC
/DeoLl4APm/PKN6q1+cw5fuD3aA4Eqw5QqG3zcEBYGKEVAoFkhqkaWwt/deq/Yad03HfJz8C8n2C
/xdo//yM5++nZpvrYj3enLcNDXUPTv5+8+6mDQgcGT64+ZLW+jbOWxzmX/98Dz0rKKhikAb7/Sjv
fqC9pNhXHf52nqB90ud1Xvz5XhFg4kPdHBzyvOmHsDHia2iVuL0Fp0zAAVJQI73x+8AfjKCJpgOn
guMRhd6GffPxvvPhpvwqj8vNLTh3ClJ3MHRYIJuGt9r3A9Jv46C14+j7i3u5fheV4W0Mh6Pkf75X
YQdKtj/r2YWCD/ApwmnrcEClBr0U4WQ6uP+0vu/7+MKL+D+ZFnCahUo5azI/K78oQvHjcaupz5nL
b8tI+UA9xexCz54QV8nL2wyHgTclTu6bPpGmyNHETjDXaRVa9sfUsbmjszrB7bWapbgx20Q0DtcL
pjnJfcOcx5bl6g1LbOevOqw/F7XafCWsCiclV129w1E1bm0U6W7DiCnjOsK6IqOC6m6F0g8Zi2qz
V7P0ktDO0p1alQsrC+hDVbX2Uy0SNJeFmudjGnRqZiaOVehFGY1j6o5zDS855Q+MZXObuqUe2XwW
kNQ3rShITc1yP5at0ONGq5LJ6zPM9977U5y0mWs7L2fTf7/81/Q57j21+eZY8x9f71/+OPW8l7jv
R6AP5Pj+OYcWPT8R8l/e/K0ZgKDD9s9nwKBlzA/p78l20i96Q5eAKKvQ32ebcrqTfjkCdRfC2Uxs
2jr39WY76YeoF4VURjhyYVuLBgPupB+6QXOIekCmAxD2Z+78jvQTGGhf+lUB5hjoXxBogZQ5Cnb4
a+kvopDVsq6TeUAK/7YgXjuuPRrM46zCtq6WdrLMqyKmemcraaRDh+K01EXTFtkKJ1ZtjZOwbBvd
KyTGY5xToiQ65lbKjTAovHhe1VoeLNLab5ceUuZOVdLMqFMZsXFHOMx3PSPV3+ANIjct00KkZ4nQ
FU9a3y5O/l6vopDByCGS+XPZ2/XkeoNoJ3l4BAHxXevYbWHyTvI0aByLIFWuP5L75fyeneSpUOgO
J7dBtyoBMdfNoX47yUNQF6PB0d2Yov5oN9DbdhNwb/7DrvNy/XrdxfA4A8mDvDzohkZVqKuHehy0
L3m44mmFkB3PW2QHNxUKinuLxLpXOnpdhp3ZYaszWo0ZpW19U7lvz7qgluarl/YWF+BfPuACIssb
oxPKuPtaoNfyX+VI6VKJo3kUaOkkUa2HSguvuqrF12pHw0kbZlcZF0blEJ3bWBnbavGtbRJn6qid
pzOSZfqvWXpjSkIWI3hHewWagO48eDGZAj2BE4miOWmTSvcDpTBR2WEjCMTXsPDQbdCUszTOiyml
9hdwrsVGCec0mVC9rkeqcm9FQozLqC6nVFUtGCD0dKF1vhFBeaMhkFJPE5piQ8SFPZaJpZqxyGZK
nc9qgq2FYjcffv1EvXE/fMm9Fx8UABAo8PwOXnKqoLyJ8yyaI61DSyoaPJZOnI0T1zJoorEZsTJ3
mvsNmeGETf2w1HNq8LhIVrKJoIWRIDcRkZ8syBEZ/wfeDrZ/KPoBQYcUUdpX7/ddVl8LQJEXXlZL
Ec4Lu763am7WFMHyh3g7tZHG9VxzYqOl6WdVK4tFoJJQJ3U6D7jTGNTyu5tQubFR+x/5OhBMOFkT
Mt363FUN8pX7sxxe8wWLZZOQPNNmzJ+nRSQMikrHUJU20xMcrQq10Fun0MagMIA2Ytcfk7COzThK
G71TO3wVVs5/EEy1h2lfU4L2RtCLFmqkAUvwzu6z1OYYdbbVVDPq4Xqiepay5Fk4RkQqV1rgZg+B
deUTat+ldeA9RpiPW7VxjI5xdxJmVaMjK2muIxaDilEppVk1AVu01J5HcYc+ZbWti8rKrjrQXPRA
KsJQffbI2waveIUWrGSTCHvZFW5uPOinNm+UWNW7hHSm2yjjVjZ0XFntl7iMKkMqWjPJ43jFclHB
npLPVRp/doqC6E1OAz3w8Iwq+TWtM2USx1l7nUWmbNtvrpeSMXJ4aTYiqUzBogbUp6YZcy1zzU7r
ar2O6spsiXz8tSRC3dHBPIHChU2hMSikYB71wbDXmEehJm0vLMoZqUudkzC+pra1TCNNWxKPZnMv
tT3dT2V121jNdROxbtn5UXTrOdGtUjaOzgvFNyOs2Eutyp6zULSTNoUX1JZfayeGZ29Ta+lbnbV0
LPGUpJ47dd1Wg/dLTJWz2uRCST5bhW84jtSMoCH5NLaIWNSE3fqSPGqtU82dXKBrJYOPzf98zbYX
BS9vK42nBnVaPs4V7NxsPgJHu8aWjOd1jK1xyeOlyKN7gLG8DoqmmeWFih8rFrV3jnXT6KK8jYoQ
T5Hf4ccuLw0/z5wbzUtSvW6RMgbh6czcNjmJA0MtQm+aIDUzME5sQ43zdOKAeTBPIm/OWOdfFVri
XxH1S1uSyGwabF+RwEGTriuDOWxwJuKlN4HJ7RqIZP7MaXO24rVteisfx8WKS+C+SAP3Cru5ERLb
vgu9Ty1YATPY2nLdwV27jEBTuo5cnShtew1ekVuppopZJZk0MYm0Ve2k2ZypsVgEqBE6jhMM2pXv
mQUKK71mbbzEsmx17rj5qnQ1wyu6dqE4rFnlQTIJwpLO/NxaR1X1QSaxXGww4oGTGalDsSnqvJiA
MvlZdTS8sNMg0JtaVVdeEc9pqFzbSRGNhRKIFeyqcy0V7p0o5DIsQrpysO/eWUrl3iFPc/QYpdc0
i9OpoqT4oYyEBSuzjAzesAkm3F6pCTwjKG/tda2AtBAGql8ZtCsiPMF0m6V3Gne9eUwzNC2T4m+3
sKNV3uDIbLUyN0rBDM1Xm0UrZG3QFnZ5T7HDsawYgT8SeCvWf+QtojOrdq79TlgTDReO4cQYllnZ
3Ht1FC0UFbs3DXLsiVexxOhK5OoRz4J55dDuNo5cdGvxRHddz52nbblusrS9LUOlua2K8KPm+8uu
LOisww29ZyhVbtyagb4BV5Shx6hr4CXjWLtp20jnSa4t1KCbl7YmbjYfqp25c00Gjr657LRIbm/4
YLEaRVXL8eY7x3NrAStUMw1J3K02P4aoh2uqvfqrha6chAJVRmLn9l3WfwRhJ+cwSUAr7i/bFBbT
jDrNFcv4dPMVQ5FjGzVe5DSsDWg750wJ8e0HP3LE1PYZMmCBUe43H8hTF07Qdteo/4UjUTkLZGHp
NLkSOeW3m4+CwAttWfu0uQoz2V3D45kNKI6LNq8SvXKd4GHz0VTWZ9mJaNLCoq3nZdFYoKojrIuC
jbMgDBddkya3WlAXutpoxYMdiTFssN1KSaKFV1LtI3aR0MM6rx9oXJk4tj8mUShmjiraWal6hR7z
vBwXZeLpSMuV6zL3S73sSGw0Vpp8lmlluPxr7fruh6IFIUZVbrBA/YjVXDNkHIo5Zo6rlykTZkqa
pyAutdtM6oEgf8uQVreVzqyy/VjyYsl4ORWOk824F+hRZFeztsCZbmmq6ZVasAwsb97AvBgrOQNL
qA7maqCm47wu1LEbqqsyszTdFVk29VmAx7boaqOVWaxrad1Og9DvJnaNGr3yfDxHifuNwNI20ZKa
wcpVSjOoYZ3IwDli4GkXK4Hh0MgMs8a6c4Lw74KWzoTB4jsLvUiPslJex0rhmIpV6zmqwilKPGYo
LfngFbzVYelKb7kT3bmofrQahY9rW5NGozrWQsNxZAaB5owtaV8Fjltu32bAOmXeRZneJ+XME5/V
uut9UsuyuEUFN700sbfrUxdI+tiCLGf5XxIpyR3sVNch7eql5mqRgWXzIHjtTkt12YD/Z9oF8C2o
7nyc0SZZ1HXzN8tZN2Fufl2S2jbKGhYJ8PmYrNM0I0/q0GBeN3OkTGeYOkYFA3y2g+6B2zZbuXau
jaOIxlM/ynXU1NoYaa6ySFPDwXlmaA4Ol4DfrbTdelnY4lYkXaP7yBLjtPUVQzpipgZxpitYGiWo
wtPIiiKdSYuDokHbSRfK1GxcO9YVJ2qMTMFfkBJloK+W48TzQqOOynjpVdSDXxXOqqF4WTiyXjF7
THHUXeOyWkaxp3zqulmrhcysidPOpBv4M+om110powkYZMFUpJE7YYqz6Op24vjVJzduQV1prEdE
fcP2kfrg263JSgfpII7KR7u0pek08VQrK2G2qt3dyvQuUz28sHLXnoikSeDPk05HhYSNteqWEjxZ
c6dt+o0ABzcolHyhBd2V63mGbTn13E9DdZHIEDRwG3bWNom1ldPrAaEyaQo1W3CbqYsur4SB7MiL
n5CMfRPViTejZXKVBiS+RtqzU9NqYVn0r76NxtxXs2fXixUjhdZ4c6XQbnBJxUJtu2wc8VAd24FX
z0pBm3vOOryMBIPtWBap3hFfTFHRZLdZaYV6FXG2jnOZfHaF87Hya3VB80waNUtcswxCxYBsYTpn
pZ0tSmuR8SyZyjxQdelW/hyl/DqtxiJxbT3K41ZX8nAW+fwWe2E8VTQzSZJ4nmpJqxciBv+d53m6
FFY23zCvFHZ+l5TaVWwnygKlrqurbYyMonTRlRb6084O8cTRHqsqzWAZqNw5LRrY/SVzZqrrfU6d
Vrkq/Fxn8GStkhU3zHNyPWduuGycRpqaV1qTGHTUtKzoTKPpTZBV2azJJ3muJPO4SqpZ1TxnahRf
1bGszc7KviWdpHptwwbuqYkRdukce6kykXaczYKY0gVsatGYAXiGhnMXTNUo1R1fCDPPYSksreYT
qRJqOC08AjRWCk1fiZU58UCa+jEKy4qMKMLpFCRoTkuq6lrnUbBv7WJMrUi3a18dN3YBe4+taZM6
4KswSseWlSiroCoCs8tU3yxzMQYxIWZRGK7HnwPmdrdOMSauEHNSaHKaeUwPWCsXZVIS3XGlN3XB
V6FX3ANTqwoey9oslVSO7SRLl3Vtitihj1mJdWlnetiU8Serq5NJ4WqPpLQy3e0ss6zT2AB2qA7r
RjYBd7P3oWzRt0y1uW61wrvPyhCYa+m6qpTO6HCYTLBSxIajVDU4r6pkGbjwdwIVpm5R+rA1Fd41
zwXopjT0ZorT+ObmsiyrZgU7C7ziSi7BB6pcV6rfPJRhOPcVbVylNb+SkVMvE65WetBy6wrUVGIK
4od/Yce6VWqveqYin4Pv4UpmSWMQpvlGFkZ8SaSmLrW8LMeoIosGzLjNN25d86UkQaunHfXHXuAm
GUgc/DbZUJXJMqs0prNQOEYQufUqA8edWSI/MaKwqJdctLbuOmAmsYzApWJ9hcZnwQQcf2jiquHf
GRhky8p27dXmf5sP4VSOWSNRGqodK5meIqYsNS/UU1KxxeYnuesvmrRQpk2nfRMFcc0KtdeK6tEF
VzjZfkQBoJdWqWW6leh0AeZXm0e6Z6ooDm5k535GqddOFHSNwaS7Y+ltE3B+q6iw+8RWco8Cos5S
8ODoStUm95vvSrXJDDur5DRPqAKqtILHXetk97HvGLIo0tvNlQU9/RZcVp6+ubRnKoRCJyDGkZny
0B1DX+5kDCJD73xO6F3ru7HhB5lrOF1b6hl4W+YpbR2j4bi5RnWxKpGdPtjwN2DbuIcghb2I2zSc
MQbsZBlOV1LzP2CrFitcyLlktTAZSuwJsh18X/gY3TscGywHBq1CY5O4RmCBEXsMrqlaJ2U/fWQ0
JomYgbkRrySsvwbUvce6qig3ONfQou0QWtRd3IX65lokDOmCJSkEC7jugYG0VFopDRIGrZGDE23B
FPueljKbdrSRy8Rp6kUFil1ZN91i8xEHsgxfXTtt68B8a7oxgfcMW2bLn12ct2OOZ1ykTqKn6l2Q
lNVCwCRagl5e6Z3v6GGYaCZQeEvh2Nm0ydNrYnV94ET9S0EdTAeBIhP0hnkTcW8cuTIYl3a4ImXw
VxbzL1aG7KUSZDOkeRxGc1dVjFwA1r5DtXetde51loE5UpBH0PBmHi6vGxdYbTGDsUMMSyQNVgXs
AlKtFd1rm7/TwPGNlHifFMR03CFqeJ77yCMwvTI6p6CjVRZnBhzp6MIU1J7Ujq1FJ2a1rD4okVMa
Vfc5RLwzeeSGhv3oJJarV+DZnkaNAhagtEFK89bAeT3zWHEHysknp99hAlZP23iSI5KaSToj2Jvb
wZxkzq0fcWtaWKDhktzWcWSHulXHEawV9kph7bwWuZmn1QLlaB2X96DnW2MrbXO9a0CrwZnAc49a
xFCrZlYx5k+DSsGzgMOcSrG7dFGcGUiWz0wR5YSr/rrxu0SHpjifSMyLeZTojQUaurQDPgdXm9FW
gemBT2kh+uVy8xGqJs8cPsOe9px38JxemU9TyudYFmjMmHrH3UbTi8w3SIwTXYkSaUAN16SuZKj7
VFHMxCMzjyv3CnXySZxWYtzEwZdGK0GJ7907oTRSX35ERFPGFpeunuaNZvK203Q1sxM9dv1Mh63T
cCswh+IQf7PgVSe1FZmdAvu2gkERKPx07X+mXhLeJihMDTttwknvQY6SrvgKC8cNLEOOnkDc70Yq
tqpHtUhnNIy/QdSNGZankgluNPWjzem1lqrz2C008IByvIgCh4F95dAPXEv+yko3WLgJmMBMs0LD
0WpvRdJ8maeJuPNFr31F2d9uFCefAJIrJbA+Zmnl6m6WriHK4ekBT7tpXquuwavAMlzHRxBMofdg
tPtLiAE1ugwoOMwEda6VQDMLl2TXhR+ISV4oHytYfuBAYbn02kqOkwS2L2klmQkHx2SGlVnOrAgU
bdqhe627LhM3nuYiSe5cFzyGWaOHpc91xoUAo5yTaYVbPYmtcFUFCQFj6QPCBVqhmiYmiHAOtlAK
L5FkS5YW2TLJWGCqQZYaWEHVXFOLvyNwHOm1zBcxaZwJrHuwfqnohgZY3DrgoI4Ufiu9ecVatE5Q
nRqdLdjSC7R25qHo7xR0qalfyTvU8avOIq7hw9GHU4kdrAeVpk78uirGwWMNTuWZ4nqVCV7q9CZO
3QfBfFPpLLkC1CrDU8GfZEG3j7H0waXsxaEpyo4vmQ+zfy4aP53gShTmZt+wFfJBa1U6B0VhFft2
bfo5cB8w707y2voQe9EEIpsf4fSl2oxsUuuoLVNwVGex0bleZOLav8OKButWY8cL3OkqTjrDJXVg
5LllGSXItE7t9KaK82tfCRPD8eC+34JO6yLLArMondV5SgwrsqQOvom68BtdibvatJOGLnAZw74Z
inhiie6DVGWy6F3XnbH5b47dJNBzCwLBRfK3LANLb9BjHGkTxa9ZCKuQxIskDMjCScCmTAQzg/SL
7IIvHjgoFh3ogJFeEQgXb64jUumN4zpz7ibxIiFNvMj6j83l5oPhzg30n962Ev7617XQ8klbOw+S
RFOc1EZa8c/CT0sjZwHhY66wSdhG/qxKQ232P+R9aZOcOLfmL6IDLSD4MhEXyL2yyq7FdvkL4a2R
WMQiAYJff59Md9lte7pv9MyXmbcdjgwyK5PKAunonGc5Gi5vADJ1XNuoxGqyJEM81JmVoj9eH6Zy
Idvls0QNzvzUIVm7yetRHWqvQep1N3Zga0Y1vdZ5d1PFZXTUDavTums+LI0rEo+ZCMN+9I4rvTNN
PKLS9KKNqAYP9KSct0VRrvd53+hE5GuzJXPxWuwGkzcPSkxPA8yGu8kofYRfqTm6Ik7cMNDTQtaM
7bp4Fg/jAFolnqK3vmvaxzhf2sdVdGDUHYj6+eC1YXWcWbTcykX1WSA8k1VtlxRxTXBp6mPuS39f
WNClsxmBZCz6sPLcA6JtG5p4zmuOEaMJwFX+4BC4uq46xu36GTdbIGR7wYHPOkoiWtpMdcs7Otv4
dpYr29Vx2KFQTEu1YjVGV0VUgAvPpjYCrFsDWRnror0LSnOO2laf+lHvYozkzPN1jHcpAEROktQ3
Gxqt1buwaYZTrgE25MrozIAvu6lqfctI673p4mjeCuQIh9oW0+vYi9cL/WA/uUruxGp302r5gxCy
3WEK6H0upX7T6vykdel9GHOgdzwi061rZH2LJRqFUjxtOiTjH4oOGM+o0lY4/jwV8nWYK/GlkXM2
2SGliDF3dc6mG12UfTL4y77nJvzYaBah9ApwX30A6fUo72MHQmcaAfKioBZZW5jqQL2ZZaLh637M
43W3aoSOhdUMa4s1gObWrO3mcuf3bgeIwxyNNmVi5RjeFn1RAw9sSeaFo3cjBq/IFhPzDMX+76w3
exSU4SHsWZkUQt9VZCKPANuOBQAF5CjxcgpQwS2slQ+DzcfN5ZnoQceNjRW3FsRw4prV2w98tBu+
6EeJGiEtR1TBxdCotIymdsd9m4b5UmYjMvPXrjgvZSDO5dBiHfLCT0NklkPwXjtrb0eVEOe8RAU+
PXWsw4XB5nOHuXTedugmcZ6H5hyVWt2QOq5BD7oT2Mn2gJh5nkg5vqZN+KHiSIl53WQtEN9XpW+8
lEosUsRFSR+O96PBYmwKP8pctH42fTPtec7LxAO4moC30tvQB4E7DHJbDoWEgECZM4uqOSvnEVXC
6idQCAz7cVyepbRI0eeB3F5hKbhDdqCNwnvif+gZ77a6bbGE2ehd2FVdJjvJjrVaA6AY3XakFGPM
DWA9i/WNWnq9p8v8gLu1HEIdowaqpnWr6cgTES1zEouR7qrCX7cEAwwhok7DMk7XCuiwafF+yYa3
sRV1OoFG6hd/PE21vQHMGdw48izG5k4HZngtVw0xTVjYs9eYpOFY0obZuF2wPC/xfBvr2L8pKrsJ
cHmPi9Lv6jWaT1MYnkpahrd6md8W2mtfjX1+I+SIGTiHVeo7UDbVEt7FXe2lFQ2Tai3M3QpouxBg
bPg8qu3a9vJk1Xi/hhWQ9OBzz9xGB7TM5sJDsl3yZWOYvlTqFsikFyE/bjbjzMQOkpAic7P95M+L
PK1eoDIzuXY/7aHRUrumdeNZ9hNN6wJImreeodsIdmwZWOZ3ndxckQPTNGGW214mcaH3g5j1Yaqm
MVVRT/ZLhcvBOb9VTSSeh6cFQTnI7d1Cp+G4TNVD4ai6LZeOnipLsrDn/sZBe5VUsmvPuZdehMNH
dPUK9x5XW7mg8JQA9OZx9HerQfkPqLh7i2iPLNwvtysr9Xu7HhaljiPj6jb0wDUjSTJh4g+5f6cK
ZEICzNMraRAO2WC9m3LwcFJavJoDgAFuWM8Rz8l+NGO1JShCNgVYiTRccf2Q2IYn2UbjaWzjp9nF
/a6nQ56SQbMnwZcMgQcf6myQyXyMJzAqJT25vPwysTrcdnXpHfV4r1w0vpsW/91oscIKveqdJLjF
vOZk1w2rPBSjXFIJfn5pQI2RMmS7VkxdOvv+dBs6cMAdEr/S8pu16MQhdu0bTkp5Exjap4um8abu
cpYujSkwCL3qdYRTZCpya0JZme98uRvXIp2c2CvU/ydjZZ8E8RKeWuSMuQVwVE3U7lDh9ufA88ej
k0BNg5aclQzf+A0f94hVb0BVeADP295s3SW1IAMIXxoZ4EsUo49GXZPGy8wTZ2e1wergWZAmFYCT
nOwmLL1Hruh67Hg17bhabgjSjRt2eVAUEXkoxlM+IyPs/KhPRtBSRxWCbO4UeZwhMNrlpacyrz8B
SW1OBdMkNbP3e533PfiJvHtkPJruvKraBdGzHyzBo/GG8HEF6G/n6ln5kz2Lmgw3wZjvxUx8lIhl
fsQVWYHTqUe7dMFt36/g8yILlRyAs1NT8+YkizpK9VDwtCe9PjmPokBs3NkrkfJJ9JvM6iAcXUYL
9SUs+3o7yoAfQ7+ODrF90xQtmANS5mkoKtMkIRZ2wK0Uh0NdrEdVdd0mB2SRhAYBA1/QHbUBK5DE
hmzdVAD0E+XCU+oV06EELjTMfT7su9H0WT4FLmmhpUgChfVlpXlBsSJ2860MIrItaxDxk7ZPlKl5
r+e8XMBog2KqNZvPBRSIMUJyZcTd0A/mzl4ermGnxgyGDqXaC3cH0hK5em8jfSsuNDV3xJwDd0eL
QO6jEhG+1BD1LAup7uTlSCjvS9Wi6NZ2DvdzTcCNxlM2DTVey/U5bCdzw8t6FyGNPQ2hCzbdWtUH
WTaoFKQEyypQgcbsSQ81lknu+xuP5yVW7iI8z9aV+7nxz5Wzx9jo5hTPlTz0fj3tEffWzcVvDjC2
Mbu6XT9IwQpUyE38MBJ11nbwn3O26kzOod74K3k1GhT+TTN20KBULjWq1zs+tN6x8+v3M6Eyq+b4
1OlAX1hz8SbWdYJ8/wibW/E4WHJSs1tORTDSTJZiTCDy+bRIPuyWvJ03nqQnCd7o2flFtoY2TAak
pLekK/Izd2WBdHjacAAoxwmpHhEt+VjN/XZVDdgDJKE6AvrXjN4AbpMC2dlN2HEyaXoTP5Y63sXS
pjNy1xtXA0+YGnokZOjver+9A0S/qSrafXCT/yUoxk9Bq9t9HpvlsQM8DWjhUXVM7WcLcOk6Hq4j
I/e7HUfKsels3Wa0afJDDZVrisGNEW+qJz70fhoBztgZzYfXGpXpImme+GyxaQ+oDDzU+0lakhKs
G1Cu6uGmKMkjCHA/qzX4nAm12xbIFso+0J3pqMz9VDX80LdAKkq3Vsk0tO6NhizXMyteqmt/hzyT
Pq0jsla90nV3DcKsBaukIuR0gbOfZshSzs1g/N0y9W22aDCbQ0m93eiJ4Lwa8Ua2rX3U0LOfJaNv
qv51CP7/IawC9RgPBAi1VmQnyxgygdgfjnzuOh+wAA6vzxlkTV+P1iUejtencuGQWSkVY62zWBJU
GR8Ytvtd02qs++P1Qev5LRmqOnOQYPBYdcdRdGDu/dp/OaxAax/m5QywuT1eH4JLpRZfyq7rkT8q
rB6tBQCOKV8mZcT08bItXQW4RORV8vVYq1AlxcDKABKF+pCrvDnqmfzxEEdKVEnYn4jt/YNh4+fK
Nv2mXBecYF5WfbTQfR6vR6RqQ8Tw8G0pAlknE0Cz49dDdzlUBcUXFYhG0gRNBl65OxIsWsf18nB9
+v0hEFJt+gpcrQqq9ng9wfWEX0/17bWBx9kqinbfoABb07qq803g5jfXt1XX164nqPwWX+n6FX46
YdVBnAUx45seGOmxDWfcCK+U/fHr88uLhfRWYM0DtDMTM2lUa52aCUU+uLv2eD36/jSXHhLVwiJX
wju+v369/D+99v3p9/cx0DxV8v3MdRHUwA70iNQeN1B+v4vX557X4U4oUxwx+H0Ql4ofcz7wYz3L
kKU2aCDIiKvdPEcxoMOH6xs8/jGmpjs44Tpziknzx3nFqjE6rr8ibycNZhg/uR4RGZmNX9pP31+6
vh5d3nY9MnFkdotoD99Pd3396zlbB+CPd9DPNRRBGAiePZYm/OPo+vT6g1GhAq+rkaeqe4hBfh5s
J4HgTmG9iT1Mq7pvzBF5UUILyJCvt1leh9v321pX2+kyqa4zyamxP14fpssRD5cKLImSG6+Y3bHv
tDtSwPMA9fD0+8P1tUauqAw9oOaVzbvE1k27uf4hRYlJcn1YxFBsimpwkItE+ikuJ0idoBeoAxDI
0LkMyUXXJF3CqmErwq5LFgW4L/aXTdSIHYsDKLaiRy8ahwR0865stMMSHW6bvv/cKPlEtL5nFSDY
2W0WUPkJoHMPamsC2cGyQ4JGT1GAEp9UJF1Q4SWgDp9qRe8aWkZbulSfoxj1Dojwp7DFL2zshVnE
nPZ0+zZa2GHShqc6l8XOMHbmGG4JVGDnquihPgrcG9oHd9B9FzcFL7ZyvYDNKr/Jq1AeBb5gMidi
MR+BxYErBzGaQABWdTnuDE4ITUZijF02Ngf6v/Qc6KbdyLpuIGqpwkMesnPO+ZCw8ewu3PBom8SE
5Z0v4hNfTJ4CrZtsD450XLLAjG95PbwCYrYb8yfiFySTS/SpC97asAnT1sYHU1SfEK0zkID4ewq1
K70Ieq1++bSuYO95g9sNYjZa4igpuuCJzuKD5+9805SpE/ZTZMGzLLHwEopNnZLcVGvaLGBwJEWx
gGVc8TqRwahTNVY88XJ/MwIDOhe5et+rvkbpUZOEUHdoIbYowdxMDWrLPH+lIvCJxYJUXvM8EZ3o
0jhjNR9TsDkAZNDIcjsDQOXWcxc9yorSjVhIHaKHug4TwnDlDCqxY06ng1eM5YVXkNtO1uDPY/Lc
hjsao8xiDVL8bsi3ZspfK3ur24Vt2qZKeTx2CRwFTWZZOqGmrU1UZki/QASGIAcZ2eUQ2ySu70cw
VkAlKVXneGAPi6Vxmod2TKGNuAdEdcbfbpJuUVAUK9RVQuHqDTFJymClSRfqN5idvxOb2RU4aWlA
cCPBP/ACg4sQus9XDg6Dyd06qX4Tjv5HFBAGU5aSIcPYLjPkh20GXD5x29x2bxfLNDBp9VF185JA
E51BIZlv1kD0+IPJ/SKCz3mYZ8F87CpPp4PFNR4Hn25y2iwgUZp8Nzi+5xB5pT6UO1vf66utldY9
0XqkW+d5ywZZMt1pqf1s6NtpXxYuTrm0/NEtHVRJvj6tsYQaoGmCx1UT8xqs+na9lA3Xl4oqToZx
Jve+XjysQkG8Mf36THManJvVioMoqyYtOeCCtaDiUAROPHqj7MGg5/4WvCIEnUH+6KAuPsQoEpO2
15igTAmABwGB3AeWnxx/geGdfs1DvT5I2WXtULZQ+uTIeHwMmxgaP+haoFdioNGATJjp0bmlvJ26
8gkLxfR4fbDu6JzxH8r2RuU4U9mzz33EYtRY+fwo+AC03y+wFK5faqXGI1WzeqWYFyVzs2VdThGr
6ngvxHqZJp66L6Q4Ss5uWhCz0RRMpx4GoxO3o5c04p5ZJu4dUdulXqdX/kgfej18kn4T40cLsOqF
6buQ2wGFOpkPEakYosYAsU0LkxRphm7TxMOu5YbdElR2Exp6niD8/oB8p9qWgBGB+zmFdJHPN6J8
03RlhOx/Hja5cRgF8yOEHjah0zwn2AgCqVOHtLD2zz2MbueALvysKeSKDrqGbegtIWZyGaRAsWvA
/iKFoYnccMJf99MEdiks3AZwlUla7y1zU3hmNrpx0F3t17VXWdNIl8Ep0WWDshe1eiM30Id/WWr6
AGWFfLCA52G9ap7C+bSsJn4I4AGTQfW2Ict8k8dLdy49cn9V3fQDUEnV+sdiHfZTiF//98picnEM
/CDcjqC6gu8ebg6CPYx+tlqsEy1jJVi3r0hU7ecJpLdtci+BZvApgmjxwTVmyIZ12QYXcYcLrfof
vgL9xe2BhtsIqD4JCDxNPvtJzh7n0o4lBP37xoPcKR/pnSgQAbxZqgwL2TNcaO1FENBt43aStzwu
0pg2JPW6dkpNzxoo4wp5uohN/Yk0d1NUPFqQyweUq/7tRQV6RaP+/sLRi+D6pwuHTWJ8uCegw4eV
+SdBNtwMNStbhwsX23BTw0F1KKb8lrAVsve25rtgitrMTeQwhYvcoWyqnle2J7z6qOblJjc8/uA2
HYnkx5D6b1qAOQB/gi8QqAQc8QspMNCYV6aF869Raj3+D9//F3MDrnp86aMXwYbtX7su/FlQvpgS
nhkStgh1Gqk799pMWYM/IhhAsi3+AaoMnULyNG3XWrybQoXwwM+lje2mpS3fQNt/M0cfg6oc9msY
vYsvCEhfds+Yea9K13U717VzahoZ7GzJb7mtx/T6R/xhe3319XJ/dWx+8wT+9PT/Q+cgh5nvr91b
b5e2gcH0z+atPyy3lz43f/hmBToewyAFJ9a3fWRf/FtwDsKuCl3UN0/hi30L7kB0ycXtRlulizn2
B+NgQGBvFWisdOm5BLvhP7BviV+mBnZZwHY50LXBicgQX370KlAfBKwqm/7AFJlZgmDWgvidqCje
zrJEssvnPIkiCDYRlbZUsMMACThESPU7XTa3Q9W3mymcz4E/f2pbp0DfmtfE1NGmYWVxYBP90lV2
TckSAJw31YVGPPqLQUk+ySWpSBPsQsvbbQi5YBq6WWWRX9+WsX8bB/OatFDXYZkK20QYb1uV7AYm
mmqT+wMAeoM0iORYDQwTjyBvsKAxEGNVWVsoXqO3c2+fEJ8+ugs/B7K7TdSco36u2KepoztO83sV
iBIEanToTAi2FyytKThg9GptHBQ+Qw47i+kEcu0OrsYgtuAh4XRkTQ7/84WhavgmqExLNgBuV7pZ
xcxvJIXS7XGM5mFItaA1fAN1+TUU/4fPp4sx9a/n08tGt79OqMvnXiYUuk7A641t/P4w42KuvUwo
jo7yaCcKAxwC/dfNQV5mFPsNTQygzRXY6zPi19aEL4ZI9CYWaDwc+9gWOAxCdC/5BzOKCPz+H1cb
YIUhrK7ohAN+GYvOj1NqvNQJfsuQPs8GA6fQGJZVu/cYQSCuwXI23axT+NUh7SxBI1sWBYeZVjTt
AcBnlYUA0k1juCftHKRNUZC0gEfAFMChKzDXmo/+K+eBzJBNBDNOj6w+XkAiF3b24BhsvS3WBPmu
psW0ayrdH0aQnTsnZQ7jGQHQPuaP4EUJ2HNY4EXTVHtbMJdaIsfNxCAAZV33vmIAqeuxxM/GIily
WiQrHz5iwAM3rBY/jSfY0wbzEcD6bSCn7sBmrqFs6N77sobmtK/CjM2FSJE0rBsjJ6DsWD7TEELy
mxUWp9RRGG5wEdvUUGnBgkL/5UbZZjn08I2ZzmSxoIHB+21MsEQHhxojjYV4bnXzWYXSoliFko4P
MjHSvqUqpmlXoTIMYLEC3htvqZurswKKnM0hSpyxUB/HZVYoCG2+sV0Hum9AULKTWhMCoQuKjiY/
FT4nqZy7JxWFBpSmR/eWmepmXvMuA+B93yEVTAoA2pt+gpeAOAg3ihxoP+Q6AcSjRZ0pFe77pUsZ
6grwfOEbSMbzZFURqnPWfJlqr7+k3/Nx5gJKTmhLLKsgbCJiIz1951g9pcD2gep38RkrxROcX4Cg
PWl3QhGgtqIXW5guD7jWbYqkv4H40PuAml1vuch7SgFpxP56u64IpFBT1vn8RUYVCqMJDm4/lDkK
HVgTExWWARSsWmQexMRTUqxdtZlnLU7YoKkHrTFLL6uEvx6LUHSbdoZsictaP1QV7ncp5mDfiOmj
Q3kPw3FSFqY8dQWB6DzveNJKCIQbNr8LA3AqWgTZtBblTkM9B7wzrgFVY5ZUudnnETQkZag/w68z
JxBHA16r+3dzawC1+BEYp9wWEBJD//QvSE1E9LepyX/VHz/o5ZdAev3U90AaIlD9sF3e90BKL65y
OLq/dvfB73oJpEhNKA3QyB26Fey0hmj5p54GiK8ESQA6EAgC/OafBNJL34Sf42gI+zz2AkDTBRiq
fkpNIIyrTaCRhxfj0NbbgQJS7JNStjo8WkF7NMSwDiafthRp27XBncd0+zqcivxIYOn97NaavzOm
47CdRUylk+30LaZEoFPfTkCGOuQtU9zKnauVeORjKG5iBOqwrgqI2yG26ASbdtNl1HnX8adMl/me
uW8LCHyGliOAzwOgs5iDKSsblcm1Kp4qsKmPLQa6uI54DP126MHdaW/cLVb3meIrHEnw8jTW7aDu
MSxKgZbS+HmOm+6uaWJ61+VC3IaTUI+sKKpHmJkXIG5+9S5ytN90gBggAmrEkYRiftA0VJshCJYj
BR9+N/msT2vqIwixMdhEQ/E5rnz1pgua/qMGGPNvSEVEjPH016lIKj+M9sPYj9/aZX7rC3L95Msc
itEGKQbGKJgfQ/bBUDC/zKFLdwZ0tkHfe0ykrxPl+xxCqxyBfOTrZ/48hwg6qaHPDprsIVu5tnv4
B8kI+2UOoXSAIhTN1wkc+0L8lIs0E+Ac5RtzkHB47VlUYGWENN41v/dUr35majEv+2mpWPi+94AI
np1P7+pxNTtIbt/2ElgknI83blyzPFq/9OHyGHjCT2iHn3B4uSBxuYNG5ksbxV+mFctUEGoI6qZ3
XhXQlM99kbC8rMOMRzC1Zw30ZcG5ImI1b6lsAteka6BZuQFXXsBB2E2efnZDV2f10i3ek4c35Mjl
uftqg/8Pz5/J3+bP1y1mf4n50eVDL+MV2+eh53qIXTIFOs9cN8V9Ga8BGo0A1AkYw1YcaCeCT72M
V/4bxg9qWLCOX3dm+R7z0RYKTZcYJgUJQ+BC4T+J+ZcNAX6K+RQkvuACcA1DMn7pc/OnLk6jJjoI
OyMPOlZDhIR3bhnZ835t0ECko125QBHbqOHerpzIrRUeLw6u7UJyCFqP8NSZajIf0WgggFa1CWB9
DHLhsqnp8532SHwLNT2FK9/ADGojxz/Y2lTvK+4+Md9+9PrVpaEuWDqLAdIQDsoyfKCQKEwb5dd1
t2sJG5Go13G0vueThmRD8HY65XUfR+8lL/Ip/TckJzH6b/x1cMXaiI2lfhmo4vKp7wMVLWqQy6Mm
wxp2gTm+BVZ0kWfYDhZWoRBdl6JLf4WXgYr+pCQIUAAy5A04AX70UuVdAqtAzI0hNsNpMfT+QWC9
fLMfByrausQRwRnDEOlQ/FMvFOu3wciYjvYCIoP5IXKR8r94aH/UqP7oV/qT8ECgQIryDgs8gWC7
fw/wcYZjl29hgHxuVVBuoVPuT0D/X82WD6hXpBpgx0MWzDEVg9eeZiBFpB8dgt6SKSnnATRMUBbp
RRxEt2pE+j/DUHYqpqHXW9EqoLK6nAIoz6fBZWsd0mmzOjSZWGsGWV84gOaZvVeNiyGFFi7perj8
CGeor5BKNcQ1kEoIgTZncrPCH4DgPCQlE1AxBl2V0LIc0nHsjovjXVIX8VPfooGCp4MzZBC/932Y
eQUUE62G8iTqu3dkne91D+HYPEM53UCbmJh1OgYUvBhaSkNDYn7PwwaXQtcwtNThA8qdx7BU+wBW
vO2A8lMOEduhwdUNzT0FgKpJNDVByiDv5x3m3FR1DytbFdyKeZsy9LFKAwkft69EmfWkik9wsuuM
y0HFryEZMvzhXzBDkdf/3Qx9sL9s7vot/7l+9GWaYrtWGmAbTswrGiDFwKLxp/UEaDVa3yDV+dox
7WWW/k1zKo58CrQCtvf82jGe/aNZ+gtdEfpw3wD4iULO0Irpstz8aTlRaIjA9KTUIVpoVb+zdYye
E/CRT3BVtPkosrWb3yrtD3frFHUHq4LFbXHYun1YoPcKvMcdgfMsxPz1X1fj7LnHC15Bs6UjaOGD
IhU8aiGnLG4Gf29Y+UFIH/pkzvQJ/QOalIw9mvbNsLvV/aUbwuqmjLetj6xqWlpQpIWf5WTc+WN/
CmBVckVfHQ2I2g0tvfhtrcb6sWZDdaurPk473b+N/MpltguCx1B7w3sotctDSavuuVw1TF3lZDNs
6zdCvkqXs2ji8pFSiW4DBGqNrEA/mL3nFe9cHkhoSNGaqap9c7SkKj6MIXvvmr7IbGygMPVyCrLO
TM2HUXGZoSXiZ/R3MmfKJ28rrK9v+zJuRObQQYsmNFwjtEAp5ZhM0dSzFPGvfz2yWccbfIzB3Ij+
MGHaz/DVbEoBNhlG15Fy1G5Qtn4Bk4s7EGpUdgldBYenMW8raK/6+D7s0LarbaI6gJy1hjfQXNf9
xbFKVf8HeeFZfRpa0/5uf+xpeF0vvpEb/wttpfH/57dcEtBv7/l/qgsiQTL112vy950Vf1mXUTh8
X5cxQcEuC9ASASYXulp9n/AcBQ80iphtgBVQ8fwpgbxuDMO5AIn1sj/Iy7p8QV/RVlowZHtX/PWf
zHj6S8ETco6uKPAuXjoT48Q/zvi6Qge6ofKCPSZpA1k10tbnEe3dPjUzOQWT/zwE9afRNxXguxBq
4X70eXFEmwN05xEFC7cCSg21mb2RTjC8mWVI0SYzXEdo78S70pV+WvWq2iweGmg1EFvAeDiiV0J5
h/YCnYF2tNdPZQ/s88wpPGG7ZYmNTApjG/dvgK1Q8v7dKNx/aFT9py7W3xedy+e+LzpYVtDmUtDg
ZQ/wl0WHo60mRh8aEWIboq8J4MuqA3KAYsRGqMmvG0+hFn4Zgwz1DcrkGOuUT8CxR/9kDF46PP6Y
G2LJw54nV+wMOxr/3PMNCkSl1wHe7yKOOm9XreF4Kpb484AmMX2SixxeVq9Ef4J7Tkavgf5X98Fu
pI1n7gavjj4iD5viU1G1t+gyVWeVm+UGLVTsPh9WlpJ5QlvOavAPkHoP99QOl3pGc5x5+OChwU5i
hIYcu1/K87KOr/tLpzQIdebUk8CiITpENufRz4B0AemX4T0ACXQU6dCip8vtWyILtGZyq4TFqYxX
sut94UHsh18Rp1XUt+8Gn/cFlBTzcnEw+GFe9KkwRrIMvAMauQRimugtJGwBpO95TaME7ijHDksB
qe9+KNZ8PraiXaoPsnS7wYfx90lVDva4oR6Pw4wWMZ/IUE//hjxNxFCB/HXU/q+6/lL8b4Hey+de
5ov4DZEVfXpQoccAqy7dMV/mS/QbgCtoCgQ2dLjgTfjRy3yhSO2ojzILlfjXwPxtvvxfgVQU68JP
8wX4lB9FAKmAVkHf8GPMVqSGuoDW9YFMU8Ey2iN3fxd5fhF+meLyVWtJjAaTy+L5B7j8oIl08WDt
syzgzF4kfFE+/aiaus2hHOx4QA/hGBfls+8KNMCSFXEP9RjkqebU/6C4g4AP4iCv30hqQAXl9eCC
T9eb8B8OLlFExL8eal936fo1Obh86mWgBb9BTUDwDwUquaQA3wda+BtWZuwgIYBtXuQOCOcvA439
hmLaR3bOAtT1l8r820BDA2WU8xRdFL/CAOKfBGZyKf9/Gmn0gqkCpcKXu4z7H0daPhADBy6XB2YN
ClsH+nZMVtD0y4bWEURjtg3mXdQjoz9CA4Gs11zhnYDzm8U1s7dFpkAv/nUZdGhSiG5BiZ3bZj7C
3cnQ+xhtRgOXera/Ye1M0LsudoUGZzAG+kM3dF79qkAPJjT+aIr/Ju88luNGlij6RVDAmy3QaEM2
vdcGQZEUvPf4+neqJT6RkkYRXHMzi+Fg1GqiqrIy7z1X9meaxn5Ep1jeD3jCtWnsd07KzDBuERBH
oxRfLdFQu6FahVs7YjrZVkZ4DN33Ph9q7sJ5/QQrxnTVSdskcvk9F4Jrra8f2gYh6yzmdOArV1NR
pSumBYabKcDBNER7rjLblyg5thjm7qUhZI43q6NXSOG3srBXNN0S2JhGhJIMcacRWkccIKdab4EX
N/XWC+zoCZRrjYu/my/s3jxDGPM9yezGhUPEIVf186ZPoZii6FBRHM8rrAielT3IMvSofOG4W/ws
w0lUVWdzmJ3nRfWQ4q9G0CFtpbZ0pyRfDc7sOT0EhbA4NUGLrCm9riZGgaqT79SyWDsZSJXZ8lSl
X4eDtTWjyKuVYWfKw7btR/7CoavPd6MZr0pZejDV7MgEY2Oixp5SL4uxQDbGKltKX27xxLTZjVUh
bYb7lDN1nOrEbYyTQn8KdNtL2XmQfnmTE6+TEQbA0F84Q3lXO8EeFpPltUu1k6Z+FTWaZy1fc/xd
HUc93ijPGu5nm77hck2Twl0wKNJVX9uJvrelSUXQq95DUfbzefIKJTpGXxt5bTRhRDeSu6w9XWJz
Z7XaVi4D7nD70JxWzqwgunS8yAp93jpfLZ/yAYZm5YBMa4/y2b5r7ZBW5bCTl25VtppbW9WFHKBJ
KVqhc76oJCfyYDJ4aIVXhdU5lAmTjxLnKBoTBs75CZF/m8Z0rns5QugWzw+9M65ZJLFn2RASZvtM
jWvmYJ9h+xRhR/+9fa4B3Zf/j+F6U9e+2T65WzmMawwwGcpvzXnuVuyaIiMbTxzDUJ76tX3CiGLO
w1KmKYoJ7df2STybzZyWLswPkZn6ke3zL3Utfzb+L5vaG8GMCHt7200J6Acki9wbW5ij5mmQKBnQ
yF6W21Xf9aKmzWrqW2lynhNR8o7yXEobVRRyUjfL5VPBa5kc6rz2UPMFOQlTAMrKGtulNC+QR/sV
ubJfkwByGL3KGysWpjNz3NuN9p0gB5oFESt6DMvjoWdA2+ZYz7GOuU5SXzKj0jwdX6md4he08/Mu
da6iQD/qNPN+KlQ4K1V/HqoyGvYWWfyknap9ew+/tfa6dglXRT5uVT2+6JrSD204PEuTH/XSYGLT
HSv2Tav309F66g0j95ApO+m3ckKR483imggKWVwZFfSf1mdYD/AH/rUemAEU0x/VxOGh12qCuoA7
vElh+mNMyvv2WraSN8WYSpzgP2LG+NHrcpC/iAESKjBdVYmgU98sB/kL4fIanQEBVYM686FrHoXw
79WEJaYMiMmFKtdm/b1fD3E+4pePMKc6yPk7q15rfeJLBpyxbPT7ATGkwavtyzqWrigv0NjiktVK
4wGbrInQyQk3nFf4WzcWHOF+yC7B/Vwu86xi2dMqnxGt9H2YhvGmZROvUGpWaxanGxDwIYmkj0KJ
zzuj5CgItpXRr8uQHJAFwWKBNnHhJqbM+YbB1BXzBV/GMmYFCWc8Hv/q+9TlfkaDs4ZvqFsX3CTh
aqCQCr7PxmUwP2XTY6kwvG2GtL9VMwkyxmI76yGsWBus6rF8mo2GCa/ZQkKRmxW9mEtw39DhJNeO
zpIl8sM4BXt45ujImRCEUloZqeU1cbZG2rpbjNLnQnw8MyzwFDxGsKM2ablW6bEECooPqZYf2fie
7Mjmu9PNVZrLoA/1bT/vtX7GknwZmC8zdBo36NBpqRi2muYU4LyPId8LZYYnznyVmdJ51sBE1sGJ
8L0dGwXMNfiM3mc4tbR/yiCISS2jxyb+c1hHafyr7qe1wigOyeWv9t7rSuXgUlDx4HvhYsBqZFN4
XalCScQyRa2pQuhDJP324IKVD/aYRUVfkISpjxxch6iFd/p/PpzoCTLu5o7LFeT9QlXlJImGJdW3
Q+tINPeK6T7oR3tvzvG5EaR4Txr4qbmmC5tzNa0kLjleQtbBZnAswzf6OeOln6PtJOOci3NQUlU4
XvRmMn3HMhJ6pRDVdLNSfwOYk9ymcfJcIzTyJ83IVnQVqbLGST5vhUSnFGKdKiy5lTKHOFLEAhzg
5iBsLEsEcDlI06Vt0+vaKpJrKB/2KZJI7WwS2qA+a9Xd0M3RTqEoz1Hfabs+i4KbdEyemrb5nmnV
ALa5jhsvkacTWpe6D5x1Pgo1/Hv44x+NeBpAgMqBF4R5sylmZozTnN8pAZ5uOXK2wtf9JFmN8gCz
LEXNfOhdYoymj1nij282EQpFmjW50l3m3OhXUjqn8nEI9u/MqNvs6xwtveI5lYaAPBr65JkkmVi5
KRsrLv2E2SPefdOQdp9h/Ynz6b+rxvO+Kx7zP45Jirpfiw89NBUeDXlds3+Knl8XH8ekzepS6O8Q
IfOualTo7rAe8B/AdPtRUL52Q8nsokkkvxmif2BS/pe4CZWBOyN3LrIG1DUu/m+rxnKYA6PUzYm4
CSvIV4maaXsp7dbSBIsvz2Vef2mx8mX9459Tl5bzusHfvashu3mGmk+7WCFjxNVJKnrWwijB45ve
BVHZ3JXg+jdqGWOolIJQf5ClQStdyuGWajIKcetNZ4W16dJ0lQ+JN1YPg9xyYkqOU3zVRi41SxTq
XzOnPe8aoFdsBtW2GdPclWoj0YE8TOWxE5alh8xVYCLsEMdpcYYK0e/Q8rmVI0FUNte6CYUW/H8S
wvdRhjmDxkH+RSfxucPaYpC4ZFwqS5m8CmO4bBUVpLFEJslnWAOisvrvNbBpXght/nMNiKfelIqW
rmiOSNwR+S+cTa9rgAk1cyCmQVjWfms8oRYxuVTR41Q0hQONV/N1DahcxbiIkWn6Y3b9gRVgif7l
u+OH7itgDUK1iCaSRdTXuxUQ13VtmfOgbNNQV7VNPCnySZ7DXRwyq/G7UQHP2NnArHCNjLWr5LHA
Lo/BcTAt80WV0inRmqDFftqjRG0ClKBx4FwuKTArys1VWlmLH0HP8x3a6nvSgqSjqRsUDKMqqEaR
AKYmk3o9aHREYnyjOBBC3k1D/dqmzQBKQ6o3ZlI6UNnlxfLDrt1mlRBapDPWPiGk6q6ztr+JYOBA
T7KVzDwqpjhBjkvuHccZXvrpe82RqOT4kRdbfQCiB3tnDp6LJhk8aVD5+IqeewMm401ocr4iz5hW
hThzAxpZrinOYYsDWRIn88QRvYQk2fl6ZzU7auUoTtycbXBV21CBoLrT6kp6ZcpqNybhotwrcZkv
20+wnBBL/Ws5edFL3v/FtHZ47HU9mSwabtoc3uLCJFR9/19P5hcWBjpyyyE86L2uQ/0igq5wlHEW
iSRgFsKb9STLOG8QXv1QZn2koPuLTJA0JdRfFI6UdCzg9ysKn3fSFIYibdt6Op8seLc2BKbKa5Qs
eZxmZge4nyFIGJIG1G4Y3FZvrgqzrD1Zq1p3qIi1qecYrHEnXctdErh1YXT0BRcFhFupJyEAoVy7
o94r7ytp9PNCj7x+VspvVY3KCNeywksI8KdiADZL5dYIYmk+gppSyn4zhbAMrFzXbvqcHDIJHIFk
Rf6neDe5qf/3Vu89dt1j89iHffvHfk/p8Gu/F2MrxEYicU7cKYSA+nW/R5Ft4kFg1sXLS7nPbvvr
wmEwFGbCoCl0Bw6awtf386AORMj08UC8P30LKJgIyxaLAD3EH74F2hKDAlmt2i3KMDZHLfdZ44p/
UQ5X0L8i2Ucd4COyC/LbbpIbTw/jLnvAnQl+0wmGIvBbKzVk7NJNvpFsBVbIUoCt1KXNgGMejPa2
arRTs2JfbxCwt5W0a0leBLCk3ZADuQtHsKEdUBZPsqbLSLPIX+mvpGUktCsJQWImAHKyDXeQB9ns
vioTKH1MEVEVr5USbkaS2qepkp5wISHBJiaSBdDdrhi7rVVUtNmZDVRWZXpBqvtZKzDVdXipGsLQ
1OWE/CTxOQOgfRG14MDBrs+qs3LCJXadXLlQu+FUDtTnEu+9108C34TCKbf2leqcpwNeIrNeO7oF
kKNZq3r9oDAY0KL6kepKcfOsIlYkz0/kzrkJ83ZfaNBVWhPiic2Fv11HALAqJ1M9y6rurAjZeFVZ
sKocwCNA/V4mRwMOU0M9i0rTBSScur22bJJEtTj8htuFHBjgvrCwa8I0DQ18H3PVbV1km3QysGSh
noQPke4g6J8WPUYpIBVSGl/2RawCcpM0jGDmE2ObOyXtgPTo5guT+HswL6M7VobpYqICsVMDDu8T
y6c5UfujhfgROwlzDWIKXF2PbtNUOTNJ06FrAzQ/v2rBR+3o0OOh4zFSEiC+JNoVcrJpO1ad5QaT
flPnMHW0Jr6HFEDujfOcxvwEv10IN3x5Nroi8+Q5OJUG+dtY6ZorhdFtWDinYRrz/VeFb0aQOhRN
P7U7igvd2iDXvlZgarmaYTIrUU4w7JJmqM5dezxPw6w/AXLDQhAz4pFX4QiW4fYT7HO0Lf+1z9FW
oWfw0vyxyR2e+3UIc7qpaJYNnQoVS+uvTc76QjGLJJ9h6cHK+naHM0lbFufiHycwQd4Us/yQaatQ
Z32gpjVFy+RdTQsVgyRK5ATizslp/P4Enju975WF7mXHAD6r7PJ+GulUFJMlkE+NtJtoCcDWZrl5
Ku7trInstQw2CEpmPeIcEdx5wpWVWorOaJr0pmtkfZgxo0rCwbVbIMuYbsYbOqSZhfh+spxVHXfr
GG3NtR313wvALe6AsdIA4okoxrCIEau+z83gBTSjVmOgMw5jgnBpR221L0H/HGdscWrGgvZD3C5n
TF3L21CnBePCws2RaWF9C9dpVGwSHQJCHicAKZzpIaIH3PgzDLWzzqgoLobcbDHd1mrryUlunYWI
JZ9wLKiE9VSqvrFRI0A6H/d5O7Oiy0PR0KTVN7gnkfcJFgjV478WiPc49+HjH8vj8NSv5YFBhI7C
zzb/W+mxKXQIiBNlBF+0+d8rES0qBwUL+M+F8LZGZbDFZRG1wQ9v40dWiEX38o8VggTM4EaKuFE7
rKA32mNagn1NuzDaxVlThVdSpjK37eVxvFiCYryCIKbdAkmBzx2NQIHWaeYohEPQrLG3iWXPeAZg
zEKjR3WQ9NIdwgPNHRbzKTTlfFUFw1kS6uU+yB2IkAQLUpSAKqydgWLWkXoG6EJjUBZaLB8h2JKD
lQag2dyxqJPhIjkIE/SDSGHkKlCvJxJ6YrfqYuwFDZNne8oQ6s4SXq7HOGrJgGj7qMcfEHaBetQM
Vb4qZO2ORo26qotKPR118zkOk34rS420TYOgd4OeiAbN7FaKPPZehmgCcoMC3K5BQW20waobM/um
cWK4ENTpgjZRMS+RuquUDss6hXa9AUNMhJ092jclTmW/jOAJOzNQd3fBy3geZk6+TdqC66HVVCm+
ASvOVmQoBqcxV5vTBmwY26XWnUtJM3+GwRyOxH8tPYTATfmXdot46nXpWV84SYCaIOPhu/vtZMJm
g74SYuqPVOpf5bf2xaTwJqSXo+PnKOC1/GZQTW7vj/8ZxfwHTiadj/XbuuMjMUZXUbVxMVC4Grzt
N6pdPUo20tudHZtth64RxpAXMH42iyyLzxCrJ816kDGabdvAGbWLUQcY4kpKZdxTFMraEbomJX1I
I0d7oq5ucIqR9mfAi6tmM/kGh2+Ur9qptdWrShvt51IGBeHJhxj1QbabZo8AlXj1ypnGJ0NfMNo4
NRE8fO3XzOobwP15shKJBF7UjGtz0s4TBwpJZ6aIgDoVH4xh3sMD2qmVDENQyN4kPiFgODCbc3g1
9NWTKZejG4g3vVavP8F5wh3wXy/1MZieP6+Uh4de32ntC04RDajIzyYi98bXK6UwpZi0r3X6hMLL
QuPxteBipKzhfIHVo9FlP9w2X99p+QtCDso33JZI34QY7gOvNVKO399r/JcOVRdNe0bihxbn2/da
G2dHncAQb0M1kLlPJdK+C1GzbwysW3ArzGSdyXmzkrVyfqQPcQ/DG3hDFU/eFBG1AAFwEzoAJ+ax
jS/h+CeIJ8FxyzFqHicln8r8OtYtTEM6eLmaukFenqBM3lLccWvJ400mcUnKo5uQrFs97Fc2YIxV
EwkN1zaL+jvG4St7ym+JzEvpzXU3jJ/3lUmmyaKva4L1QjtF4FwZblRflHK770usMrZ03uLnkmJr
jQIaADHUsl6Rt/1keTbIyqloFHfWcXCl1RG9f9IvNWgW3arqADP3bbMrhtANVOnKCYczp6i92lL3
C6AszWlImdCr8zBchJjDBFKqn09luIczHaBNrrigtSUsbS7TJGGYF07/1Jnz8WKYl3Z7PELQLphH
L7M3kSim6k/1pB+n6FDcVD+f1Q2oFLjrGOzxwBVqtV+i/jLXpseuWu6SCL495LN5BDhkMyCY72zF
OJUtyHmFRiByL6/h6M5HciDJjmtJc3wil3N1P4fz96aIFn9M+36VFx25kbFcfI7uEUXWP7pH0Uvx
CHDyL2Ujz72uc4MmJS0jRtIHtdTbUQEOaIxs/MAGL8QY4c06x6Wicw2DtWzjKHNsqtfXda5+QerK
BsCA67AHfEyjqvOHvD+/6PQIoABXI1iizCfen1/2aI1DYZJdtvSWBOONt9/RkfjLXeprDJdlaOKB
wTXdTvOv0kgEDSrmVS8LXHlgex0CZ6+JUG7klU64PF4CbmHT11iWXyp6tm4XT8QYhlnqq3WykUxy
ipYqPiJse930UummxHmJWIkk6Yh3MQCDNdSj1vPSLIzXALwYtpT7HYz6oymboY/a6YwdgYgnhW5L
X3T7SbcIdZtALKIPGyqr9ZvQ+do70zHd0Is+h2RqO0fhTEpeoR8HHZGmduB4uBBOGpUonzo20bm0
l1NmfQN+8c2a569JXfkg+rGCqUf5oK2dQtnXVXYKPeNxIOO8mu0tAbmXEQEUbjmBKJqlwOuqvHFJ
VbgfIn1NGPAmCAOG4+X9omZEyQ57rcnWoWnc5324aydnb2jJVsD5jbKPVkXdb0Dhr6GlHkMqODXm
EWWOxG1zatpsB+6MyKmJsONMWUtjcW8OzZog0N2EeRZNe+Kp2XQzKd12SnocwlW4Irz2Zhj50kiJ
ObLjlm20PI31+WiUlJtOhEU0HOtTovZeFE0qsUoY93IHgV3vnBWysS9noOcmxb0TQEPLKryDsKOM
ETSvMabu3GeEDpXJ3OxJTRMqF51crDq0a3KUuNKqEn9zmoAnFv3HDBCUsA0PwkFcm5mxYxOd1TU9
Qty1bVL7SzpFUEMPNmQuOoZx8RkqDaF7/O9NyP+rWEY887oBQf0Dc4XCk7SC39o6zhck3wqKMu6n
P2kir4UGDjqa3WwLXFD/UHnSBHJE2W0ILprzoQ2I39tvGxD/A1G6yxiYkAgwAf1tA1oIl21mrdmV
qQMsWjQuVV2+D+lkVhkvWUhvM5SdJ/LOcWW2tWgEx5c6qi6rz+D/5STfkc2k0CklFTxc6QOJfMFE
mJkKV7xcWmBaw2MjaWf9nL6kQ4wIbSDQqOOcbURXlrLNc4Bz+Vmo3M4dGOSqNfb6bJ468rQ2RVMX
GvadM5HBlinFcWl0rDvL6+kDN6G84Y/fE9VzXUTVXrI6xGUSHZ6wGGEty3uZfvKy5GSYTyiZmyc2
zQddH46N1NjjMbkcizryiLN7ntvmTA6dc3PCkd+S6yKFUuyFXXw/dhrBB/H5QisXnZBBhVOA6zUr
OLz0xLulNz2pp02utfXaomTLmnFXi0Z6JVhlCb11+BdnKAxIFOyStRaBJKIL3zbj12yoH4y2Ioy8
hNRmJqdqalz1ZnY96eFZEmg9IdYawFtw1TH9fru3Vbc1wiPNHh9JbHzB/EhgR7hNsvzWiInx6LHI
js5AaFzS+0FJJpcXlqM938gCVTi2OfTlygbtP6sdli/0RuSF8lv/moEVGlYzqNaSxE59jkegyPVa
D9nHzfmEgmWtLdW1Dm9NWUQEKdlarZFcFJ0KAzw5Mh0yJDTzypyMG7I3T1qjvZuMYOMo2d7gm6zN
/iRonXWFKKJBwRhG/fGwlCfGmIPDs7Z8K6lbFY2v6SXD4+V0kur9sJBuRODSlBgr3uNnOdZ2doPb
jTOgr+YjmMk+qQDHhMltrca65Le+jUb9ZkzDnVGY6wASzZyNTypMs37pdrIkAyPuWhGbrPlkLp8b
qfbQaBEv5TyS2TfqO9WxThrbWekcDkCcfQY/p8oyXMjgbFNF3kTT8qwBdoBUl5d8knEN+fjBmIHb
mVN73fb9qaxnG8fqMI9PpCjHO8nu9oOkdrCEyxsl4UTo2PMdxb6a52otj+02IviG1yqkNg/iq1Hr
TvTCUiDAN5f5VD91AoDepnrPhMFALtNfVn1L+Muy52s8zfPFPpZnGTDWyKVTZtjQZAnM6UgtXMIQ
Wq+s40eriOFjdffcf4VwJT+XZqPxFib7hG8xkUhHE9weEAnSKQg8qQyiMWwbRi/JcxS85bhBsxp6
WScB2jPH6zIs4BUmvOEIW5xVO0InZL8js9IqVEwwOcQgJSaOUypuaIw96kW072073ddM0ta1GRle
MxNEgg2xJbFQjQMwdzHxO5Wk24ysDH2tBkbiI1WQ93HTxPuuGcw9X1+y6aGII0avx2JfYQAiK0yS
j7iv58fEJI4rTu7+mNmKAZA8hu4txaGj7uIuVIQTJBZfQNN2DaGWjTQY6BBUeLpmf6QNwoWSqI9l
Z5B3PDs3cpM+4waeWkI7FtveAYHZKAKGtNAkd2Unv+nT6WWElzTDTaoEQMmApJQKpJIWTtNKTrWT
rrJWspiq9Gn3INvB4HaDdjUqKa1iMYaRknivx9JpwHxmEIOagIkNBhrAvGKEk07Phhjq2DlkUkMJ
X3rmPSpzH3Ij03VgmjdlL5ilYjikMCXKmBYZTjtCx87SVSNGSeSsXtlzQlTbcF5leHXM+DmfgsdC
TKHANvduHOv05xhR6XVEDIHBtfATnP5AX/51+mMZKv5m8zg89loAgCJlEoPnzTh45N4Or+k0CHye
g7Dh906DgGZgvacA+AFh4lh+vYHoXw7TbEzHQIE/WgDQivutAKDMgLnDzQNVlBiJixvKm871MqVT
qY9agL+9MmRftkNicpe8uoxqrgFV+zwzf3ax/dTk8/V3xpT2q0XXISdF5bLl7O+9Yhr1bR3REEjT
zkb9mmLV5CrulxXHEU1iaz0qy8zMpyYhelIit25SzV3GGBW96dzSOjsGgBERx9hpboUZxaU1/BDj
QFkBfL+qHFxlPcNTl7bxcSfhEpWbNffnJ7MlvKDqYGssrbYyq/KuHMbvTG5KF9P4SUHjzySMrEUK
IiXyWpey4pFLyzO3/H6Fobn1YkU5nuuJfR3W0wqXG7nfsf6cGWMLRYaZkpqo9AhVN8CgiprqrJiQ
FspJdK7oiR8b6t2yxDfL0J+bRvetHsiP69h1xFlQeYMF1CKRCc1zlSqZTiauW/sMHOlJqeWNj33x
thwS8zZBQ3vEjHn0qe5vYF5cSSYDtEnFzhcI310Xf+8RZWN9oW3vTUsybo05+C7XQ8BRX8jDcVmB
XTU7S9u0A9nl2FWscJ9UbEvXjKmd6SpqLLX0rSRL9J1sdeq4ixNGcF7MvQ4fIewQfaNXpbXLYWPZ
Xgtto/KbzDFWI2207PITbAe28s8x1j4eROPxbzvC4cnXHcECBI5qkcJBgNfebgg2ahYZsRW8tgO3
+F1LAtKGzhiYEl5gEGiEv24ICBtR3UM0Zir/8daj/kfr8TBlY3zMGBrUrPZbS6LRJlI2IyPfFcVU
E4xnhe1JUhjVXRw5x0Yokz4tO7NuXtIFDLZqNpgXRo2AAkOXXqlbxZAyCDedNR0vwA8Cv1CW4GHM
MhoZo03+hOOp87CFDXtCXsPFQJpfLjeXKc2K3oLXHSnVNQnEPm2Kx9Tq1kmrLt40N+eyNW1UvCrN
GD4uTXGninieGakXIDb2l+yamKnai/PpIpKz4yqJ1n2ZnXbKcE3In8AXUmsoofnVjOJjcD/ni9T4
bIunmRO3hhtI2RM8QqYHco4G3ovptPdStrL7CRp6kn+PcQLrZKBC5aU9Dxdup4mGfZSrXMnN+0Qx
KrcXTX3JpgAz6PMr47Rmy0UGeRgBkCXnqjMZmddhPDaUPH1YHYc0QUN6AMQmIR2a/R5JpuUnOs3m
Y7nVF+IlZ4L96l1BVCqxW8rpFEdHQ1N9H2MaocTjUYPmduoS9OSr0XRV6uFD2BL3JbDots44GhlJ
SHVnXEe4lNxCYNT7umzR6iupP43ZcWsSUmeH6KxFOLFR5TR2guVaV8pojQ0fLz3fOFPL8yRWL5Qe
Z0ReaiRaTxSl5IwfNfXQY53ODQ9OC5FCmiVtjVSy/G4OL9EOkDnbJiUdCWknAWlaNQQAM+e/J5S0
ZUdXd6Bi1i1oZqaNceVJJYGG48H07zgCAKAeYACfYP/h2v/PcqTM+vxb/PiXjijPve4+1CNAvJDf
igX+HumDgQCdHHZ5tMt/iD3FRJkJt8pMT6CAf20/iOlQraBO+b+x5wOTj78ZCJgwwlClLGKMbomB
39tyRAL2h7J63uoO0SYVkcAMztJa26fEOtH4Qu7V7AjO7LeqPRWRvEqQDCT7KJDRZYK+sobvRDQm
XmJg1IlxyucTkmnkzVLbbvHs3CppIW8qs+q/pgTZHslWNqxaxNGZUEkD0iaiSCinFaGh1pDfkQiD
rrrTM2XPtIbUWWMq9xmjUp8xN1lYWnsuKRoqqWR2LhEqzK4qlNtqO05khueK29YRKy4q5ws6vYGX
oA/wHHMKOHlzLn1xWK2AjgPPnolgfoyqNvfHeb5VtQGUNvFU89Jp8TYs+3A5l52Fa7IRGKN+8QkW
BNKOfy2Io5fv31/ISv+LEVs8+LoijC8ImH8eq4dAgP+PAlGWYHNj2gdNznjvw6YKh5QCDfj/qqzX
45jBt2lzjv+gWwjB1gfWg/mnsIRE5wNdiEpBoPferwcASrOWKnO6iw/8CfPAoggOXIoK/EC/rQ6M
UiQPebVRDuzSsMpr0IphkduoIMGbLha8/6UcvyWQT6vGTL+GkPpvpxHAw5LHWo/TC1gqXfxgYwqA
al1VjBSsgUGp3w5l0GwqLBf11l4k9UxXCs4cdemvB8Fs0w74NuuAcmsOWLfqgHgT0adSTEQfvAIi
sXUA/atBG6xVFJXtTmmNnPROQtJN+zan4+iaNSEdkoMzVVIUoyNvsNFqGAlFtMlzGpFSgEp2lFBy
uWqfgafMDbMmf4xQZRB6gdVzqgU6GszaMs4sLZgHcmO1cDjqxmiuziDi2yD0FakJnwadqYhgU5nm
evoB8UBNAtGjPdA9PsPCEiL7/257r16yx/Gx+YtuRDz3uq7ERVWQh6lxqSSZZP+asbPkVE3WhD3z
p4HntfMNh0hBw0VHXMiqWX5vDxpeMoZWOKgt1F4fA87je/v94kvRjFCaWR4UWexEfPK3J00MacCm
hjK2U1dU6JiNpte8WouTjlBb2+p0L8jCksmblsznmtGH48qpanJiYJ5gR2mEM4VLqbnqqL8QJDVT
1tQnDvP8S1qDg+STy4APMs4cIqFz7Woa6m1X4V3LDC7UJBkT+RvphBfH7XUx5ESjy5ab9dWjPNJy
CohuZtBnYCB1q6wZpE2wGBh6LNLltaxfx8hebqI0ewmWdp1p6XnopPswwIKtLBIMFyHo7ijDekAI
cfwMccs6xU2tv4wZpEqXzLNxAiXT7AlZXCgsp+7WkJrGbQdTn1a0zs0zOy0e52Dp/LnIu1WilPOq
IgoPhoNsoyYIvtrYHrwpp//mzOjabOwReXbHdfTFIDLE1QdjwESH6FocnGRk5OrKaRFZ9ll56dAa
7BaZPCF8p3s2ktgFWqO5zejMuzQYb9NOulUKpGNSBapGJX9Rc4LEzxMz5Rdj6wSGdpG6NawqXdt4
25v90MHVbZbsvBGk3UIwdzXgu5murRNB402K7msk+LwhoN4CqeF2Ad3bk9QbRsWuy2bn1ClKnRK5
GDZxHJ6VjU1X3pAQDSwJlvMaMKU2DzndTf0brYoMou1irRq0Tivaxij2C0qRNk4vO621wFQMx01o
vNiNY63MzhAZnma4ilL7Kolsvn1p+VZ33EJmSyLTMI+vpbFXaANX9WZ2FtChsWF46mSN0P/T86yy
Ltq5Lj1jBHQt6ct5j3Q7c0pIP6hzqfMlDMWxXH2Gzh2G1n9tYB5LNHssnv8olQ/PvW5gKAQoRRn/
Q6AWXhGu468iIfMLQCgDhOBfNjAkpejbfpbXQlbwWhlwURc+Jupomn6CZf2RyuAgbftNlA2aE9Ib
5Th75u/wSwZRvWnYxG4FEzJr4nghP2sgVAZflTp4RubimMuxZgUV6ZqpqQdfU3qO9KPKsK5PU41C
F8+J8lC0dT9eSXEpMUCYLHvcf4YDUDiX//sAvOpe+m8vf6krxWOvr8/BO0dyo6AdvHepgujjLUCV
r8ESw1fHQ2/OP3xM8LPgIh80K79enwOHj9KSY+vj55/+x/FngloTFlkoKfRCRRvq7fFX9vVU2pKe
7ph1jDh/ujZeruyMLHCI5gtEYPqbfXm72Ng9vUK2Bqw32ricSupgajejmRI/xcGPRj7XbPYwsMDr
VOjoAfRF3XHcTXmynQsCU4swhS9ea8aaHR7FQljfDLbxFBFPOiiBfT5FFZgTInb9JNX084E0Fuee
6iFSThrYxumVQvx7DC/EOk5FHwqnQnPS5H1ERhPEQDvjKvkS9MsU3/dqWq8+w+sr07X779cXRNNT
9NK2f9n+eO71/SXsAS07prrfHNa8mxibuXsJVIfYFH+9uwCjkFtBjdKR1b+v3fgv4Q+8GkI/tPWZ
/BnvVVPsdnQJqB8Zkgj5xPt3d4adRzOgnrdNYTOCZ/tjpJq0SbJDN9BHp1KC9c7Pl5lqS7WrkvDn
YTSqFdmvUf6tbyWjEWnOpnIxLnQQvUae57tGizn8Y6mTj+tS57reVY1NrvTh4r0cLuG5UiCW4V5e
luMtUVa5n+o2+cVZ4tb5dDdqwFadKYiO9UbrMFQbT7S2oIlEkblTpImySaqaKHaXmg67HGqFz2DS
vNeWct7k1ECY56R23dRJso6MWXmABz6uOmyOm1QNrP3/yDuz3biRtNu+yo9zzwLn4QDnhsxZylRq
siTfEJJsc57J4PD0Z4XqFyyXXQX42g00utHVsgQ5I+Ib9l57YIUQ2Up8SNq4fO6Eq+3CKun3rMAn
OOeNQ0XW2pfuNKCCH1iXNJY+bnInVvyWkunOKGf3zF4XjWg4NKsxAesP4kfdTHNYUGhY4d6ajVsj
U4rrP+EQGf9ZQ9x8LbuORuiXxi6+8vsxkulabNmADziSmv+9ioB55XJHehynt8E9U7XvZ8njWmYc
h39F2leZC3woI5hLfwQZ/M6A4aezxA9HzAvQApbzGt/zx7NEZVs7Ag8VsW5GKL5paRTXu7LqzPTS
ItCHW4RPtOAYlVMwxw5cR8p6ZUsaEBkV/RSuU7UJqnr6xtifQPPY9jIExErJh9YpxMZuh71aqpOf
LGPuu/PyeYrVr1MSFQAQshdhqSKgmjrnc3yIRHeTVGN4mTQYy9DiOyCRu2k+IxN4riRasne1EBdl
n6MdSNUzcPplRfTDuMqHyg5ixfqW6t09nu5+l8pkxVpmLAqZtgg1gPGzM3eBkxqTrxTD1aLCw3cY
eUPhNJ9V1IBfS6GOK7sax+MiQ8Os0DXJLec8nLQsZ/M2xpHn215tvcRCZGTXGd4hbd3yumLKfiVE
aAddT7bGn3B6VG7lf3+C1pyd6RfvD1/04eB4EvuGu/GfizKTpTrmLU/Tocj+TSx4PzgQQHixWKwB
oWGBKvkb7wdHIuYY9bF8+7v8/q1HiKzRf75CGMhQ6SEQRrHiAcT68eT0xezFMZmVu9k2Gz7cpRF2
Opujepguc1NFZ1EgBYMyUxCj0kJfgxRHiv1o2kFusfUhbjEOcq8td3g80usUCsdFXPbi3FZK90q/
na896NuHOLcEahI32qJm0y5ce1ZpbMdsJwh09ql7lhUE762R5yhKIrjbT2IuujVzsJG5uFOfkrDS
do4+fRUD0Jqa4JWAA7qr6N9ZDHG44eDcUw1KJomhYkA3WDmn3mUhWMB3jr010JXRvA43jmhA4tfx
sVmk4LQbwdcqqKf6kKBsS+z6MHYPCULAQAhhAluou83iofyJk0EjzRGMftjQN7OdZtg+jpiXTeI6
e3xwFVAQr1ghERCHhvnqtpvMfstMr98IUumv6sTOcLMLhFO5DQqF3/i619pD4olFveij5a6Ta/9R
679Z6ABm9AB9KQgBpoKQMq2vqHw/6WZ/gdwN7izxULKhv230JV3RUT/l+aL6nhQgGG9SBDQJjnA+
KYpTb2bear+UwgWtLVA4peMM+bZknigFDl2dhqu5RzLTNZUbNESfrSopiQDNAmOsipadwg0YVGpj
b8cZhSWCyrtR6q0Wvf9iGtpNNhN+cxk7lfBynHMNgSK2KFRyXBfXrtZZFIfVJtbDttsZHRGIl2Ff
zU9gxgovIH9UUfiZJL0dhgwk90mtygNjngdGtYPPZ5gCvnRvqNhAwMOCH0eXGYrEw7PPHtFb8jcy
q+O1JyHy7RtOXoLli2F4tiRqXreHwdfySD8DrXcPk4kK1JNw+rkxO5IUGuB/1YjCOK1Of8LNJ5nn
/37zXZVQL5KffQuu/LL3u0/2jtS3qIb+noJyt7yPHpy/YOthTOLS+edSAtkw8wqsen8HJcie7v3u
Y67K6AFJEUWFrOl/K0hcsl1+LMCpY0C4U7tQ0hAAKq/GD1s6CEfC7hOW1tGIddvp8z7euKNi8l8j
9c7r3PjJ9Aj+7dHw3swJItMRT/f4SVBhz4Vps/jGtZlM+zbz8MRNdy3Ualb/8dc+aa8FipVtlJUb
QuHge7XxHWyia0stHsDvoW1DnGd7o+anYrrALJN+sjrH8idDe1HxLAQLk7ANyKVcXXujVT3OoRBn
7KhTeDnZTnlms4BfoRyz6yxBurcp40bER/PNKhgODBg3FGSnMmzWiivOFnIBBm3Pkwsxr5BKgsKC
8NENp7INN4VTXSQ5DlupPRhFehchRmAGd6tJdUIZ5Q9pWb6IbHnpuv4QNc45kXoGuyp2Vts+svh4
Jlf329hg/kFgMPbiylaGawJFjxoqiRa1ROHaF0LKJ9IpD2kJJpCBERDar5rUWKhvcgvFkNILjzRp
0BL1UBy5Hd3LbrDqeP9HnMj/bIevyqr88vwLBzoAgO9HkmmgrMZpfvGUMxT8cCTtv+Q4h0Ke40Ui
ycd5DmEjkkCPz/otmkp+1fcjiV2Q+YtsY98qnN8ZB1Ky/3Qm2XRrcinJ4pxUFLlJ/HAmCzPP3Saz
4j2LsUp7yhnwKardMuozCxjwhDdBVtXNcSk3Wt+Ozs5sEVu45VUxTKzxmv6sz82taIpH9MCXuv6Y
J+bWa8O10trBkCoEW43rRYmIVsgRshf7HmU0yphN24esy8t1N1m+sJfbEBt8btxbYtpyS/jTVG07
92tevpYgu7xkXtd5tp0Bk81NtvWmbNUx9w+Xdt0uxOiiOnOaFBfcQ0qsnJVSqyzfeueusdtjUqBU
McdD2XercBA7cEvPWUR8brRuIS1EwGhDJWY3Ml0tig0wZ55P8RQFxawEtAO3njtf1t2Tgt2nqrKN
WeC1ge0eNTdZpOwHvTs1jbXRUJVH8e0s0n1l9JvI7MheQQ9vZKNPUbWakmfFXraNc/JmBAQ26DOE
3qz/A5HGgUYORYj4WaXDdmN4hXm3Ahu60gdzQ0QM0qE5XLtDepTh3oqubCv2Q0Irjl6eIPJejBeo
FGA10nk7zcOnxiNcy2lvNHhtuTI+Ds2CaYu9ijZuhmw5WDOv+DLdIfe7tUK09Ga7tnpIwXP7KTPU
FZ/KLxXiAsWI+D1j4MqRJ6ftQYUcr+tNoFsvITz5CK68kRIZb6pBZc4saS9dVN2upNBDo8+6UwWb
vpeQekMDV19Jbr05BiMcewWevSfB9h6EeyUdNwo0mQ7yfb3cQYfDi/oYO2EQe4+8W1sv/2wvCPA9
9MYg9Ls6doI8jw+Mop4nMVwLp92NQPdr4PsdynDWgUFavzbWscc2XTLYVgmicQH3GwD8NUD+tVqv
XcIIMwD/XZ0DkbyYU3IMwP+XxABMMg4geoxzVFAJfWg97FpCA5I2CkCy7gzCBDzGMbFa+kVWbAzC
Bvq691vCBxyZQsBO60TleqnMYpWT7xD1FRIPZZdb5BeU+EuaBEEqwQbWRBoa+D5B4AHakJ1iPMLf
CUC8EqMQYo7LSEhQZFZCLFMTMpmfgK/9m0egQqT287UzUnh7hC1Yg9oF+sB6XvThEX3uriWaHQg6
KdhFfqFYReL3jvqtVp1DFyESbxMEVrpe3mvzcjH3yF86r/DzxA6SzNmGWb7qiH9wO+3BayM8bG5V
gENC5jLLtAhDKzrWadoN1oR60xMn4ZDLW8p8CbPRt2aTbw3OBC8m6/b+wXLDTwlpFJhXEl+0xtG0
lnWilQsSNu1VV837JDW2Nk+jrzg8SGnmXZKYekhkxoU9yWGvzL1YmmrYj0Rh9EVhqZcGKZe8e5BC
AtVcNN+18ifdVpKzo0cK9KHyJpYojAWfflwswDFi76F/42Us7Etvpmnoi0P6htXQJlNRN+4bbsOa
TO9MpvjVLDkcY8Z3/xMeRJXS8N9L1E37XGaI23/Rn/N17zUqcjGac4/VmM226y1+9b1GhQOtM1KS
OhiKzrflwnt/jrJd5b2jfDSQj9hSfvr+IKKHBzFEbQrTiN0aGtffGGyZcoHxw34M4YGLKtaF/4Oi
Vip+Pr6HjhWXiVJEEdEhxaXqicTW+WTlbHNHnqXlQtN7U/P1wlGnLb0YoYtF3bMan97kzuwfrFX/
JoIu3wTRo6vY+1CwSd4CjMjJUHmTT2tvUmqj00f1AOAlusnMxRJXRjaPeGJtduDrfPS0/gK1TrzG
CVr6rho/u1WbISv17K0NAXPtDWTAhIb2OtUyaZI6ntTJYiwK4zh7bdY+5UnWzL6XmxYGupYRs7Pv
Eplf6di4Wcak674YXv8wdnhNHK41c/UnfMrlZ+LfP+UPz237qx2e/Krvn3GJJEceplPD/fMzjnmT
5pzc958DEInRIn2LySp/VT+oJakH+RfkWkZGMvT9t+ybtFs/fcghDKKVkRkiMgSRevWHDzkSxibX
QnOnRzOM2AivINfpMYpKY5c29RyMTfvZgw4HRVbVDjWI/KATySJTacDw1PXgO1k1bcZyfI76+FB6
y30n8pvG07PVpCXGZZ94mzzjVq4y9L6hERuBaNL7pkbXETrzXZYi2VoMqWKeOziGpePujbzS1jW1
b7kbINj228qKBUuHMPK9UcGPrt3Aeor9cWKaYCvrEJuZ2ppnBfhX3OrXM4LKdZpbW6ZXm0Kr9hL2
KlIFaoXzGJUIOEXl6qeawLug92yqpam+imvzpp6xmnA2YAld4zZZJ9QIAffRuK4Yeg2Ztm/ASKT8
AY2q3lmhvS4wXhlNtolmJKeZSSoy1YLpabBDjS3IlY1WK2cEeHelEg6BEhZfacWuqzrTsDW23mac
8mM6jfdTh3u/yvB7ok+hXcN72B2TJlzr83AzE4AQF8bWE9ZWZWHVpWYwpm2CM9w9Ob1DBFOJHUXd
jCnv7+Qeq3lo0HKUZ8VLThjtzlqeHbxx2LpVcrKcBSk9JMawZuCnatkGXel17BL+HPJE40U/9eNW
TNMWQOrG6cozc/y14davedH0gV5V1woGd1a4p7prL+1Uudfy4tYyiLgdzICHGIRwT52rE1DdeTu9
LS9V0bgESuQbYS2HDFRhNDG398qHIXX37qiCXssZABnxynYbUo3kQth9Mex2kbnUT+x78wCbZesz
b/d2Zt5p6xbaRq81h95Epsc6zlxUM3CEnbkPk9su8ycBzPIl79SB2Zuea9m2fotOJIN7qU7QNgYd
LVRelBtVU57jMSnWmjtXQUVOtuY0zmZIU8vnGVC3/Cy7KZ5vpsW5F7V31IyES9PIRZBm/biBRUeo
RNRfgkncO4qKlzSPIO3DuMyV9CtKj2iDRZ5+ysawMxgiiBN7Z1C3BXHE7M0ZHW0LhCsJamExNRhY
PuJ89v6ISkP/zyXaKaHvbp9/LjTkl71fwtJDz3NLQfBmof/omPH+okIGyEGxIc1rkjP3XmhIAJUc
hf2vjuJjUhJzMulswUQPctGQfP3fKDS0txXZx0pDahgRCPMMIBSyrX8uAlJe4hZok1x0KZ/LxuiO
pfTF1tIhO8TLHZaKcKNjy2KEM20bUsvpk8MkqKTHduyHcY1x1CarnYmwbjJQKycOydLL+AmMuoY0
rLqWeLTppKDqoBHH02sVBJw00udLPZH5pbT+tha9lHQDx9IWjD1YK4YjzusbAlc2Y8RMVxtoOqhC
XhfCZwzpMY5GcYzT/FZI97HWNyG+vG6njCPsxOFuEgKzG47lPG7vF6ToNOrGkUX5LjJA1xrRXZGE
22UxLsomezSlC5qN3pOCLbpq68o3pVMaqeXnyhuurLm/thkamG1G7li9J/MiQOJ0bMphz/wZgu2U
RRhQ2pesc09pw2a/wEWX1p0Z1LZ5NLBxK2b0olIxkS69Edi88a3fV5jubezfbpnvEuzgSaeQmT0f
BjMMOoX1xhgf1Dz9MuIIzoR7sQh8hdjLnVE7OVDqYKSt0wSM0YQRXQvL/YKQ08RU12BUz915Fy7h
psbAbmJkDzG098LbthjcQ34oeEz3teHcpZW1cbvlrsIQ32KM14WQCeCL9OrzKLR3qQGzCSu9qc4X
oWNuSkb1QY3ZnvHoZZ+2GdxMLaVlm1s13lV1vFxptR2OgatEWfbZLfQ6XIdQLL8xkbX7V0oPQZM4
1ritidy4UTrdvW74XcLqE20UQpSv0JuuUYFl1hXCrrlHT1rYB4C5VkASQnUR0WhioDfynTfX6g7S
bcozH7kbu8rDA8VrxJqDS9ss+oFMWrvZoeS0105fTsjNcHOpypzv+tg4DWqDTLHol2llvVm5K+nq
bt4M3l3bTweZkrCyx2UCS5WwWcqeFdL01LLRgkFukHKlfcUy8W1oUu2PuDe1/7w3d6AdkuJX0gP5
de8Xp/mXzRpBhwHLUkCi+75vEQAjyaEj8Tj0R3+7Ht4vTtmGUdGCRlJNGT/3oUOTIT4UtcgOHQdX
BDag37k43yTWHy9O5JX4IzSdyE80EPzHj9VrNy40/VHm7vKytQ9LF82mb+RTtfZm4jQsBDafjLzM
i73SGuV9gg66owqyr8RMhsEiQ7lzGc8Nb4JTY3flBpzFl4oTSs7CgrZFprmpxLqN0Vj6A0FvGASu
03naDTIBjizEJjCG7hEzwmnsSIkzS/1g1MOZyXq76gz7MR9JR2yU28Gpzg5Bc6Man2aZPDcV3U0m
s+i6bFqlg6YgpIGT5lLJtNgiVpqhPJZmdeUiyAwsZd5XGomeTWe+eL3x2av0YAGz6Ttdol81zlLO
fmiXnfDrt6TkdOzmfjMkVZMdbYvsun3kiLj9Bg0zzG7cyBuKoAZo4TEF9VSs/XWSPxaJ66RX+Hb7
dNcamVcGs5MQ8RNoemdpL0gKXW2li17dxJr1bEVcS54ilr0u5nTlEg7p5+6QUU+qna9krcuAiIWn
DmPFj3ptZAwbPnlervqOXhQByjAkx8J80RobrknhbpuuoweQgotitvemk+9tK3WZiGUyEzVtV5Oa
PCWRmfIyVpnuC6uy+TsYDtHAlrRMz96SEFqdrKseqrfCnvyGMQHx7LXiHunEXkg+2pRRsZnr8pLt
6BKoXqSv6d+Z1sWp67LVJaVA3eNZpgp0hi4Ag+GQJoiTcSWsEurwDP78TpDEmWEQa3N329dMzXZ/
RK9M6fTvvfJ93vW/um3kPuP9tmEehJBJx4dOFSTHPt9vG+ZB6AV1NPU/2T3gWnPNSMErEx95Q71P
g8gscoky4lr4+/b6rWkQzNF/dsqoQWgPLX5E1CSw3X68a8x4DpMpLRfsHpqd7dSIXK82a5pjNpjO
50xK6AbR9PteyupmW5TPY1MlB4HmTuvH+SKhuz6mWh1eVIla7Q29TjdJXchj2meBKSV8sRTzOWkS
rqxwblap7aD1a1p4Tr5RMY1WMn0kHSL+xD95jUx2I/FUJhcVVJSgTstPTYpFeQ7DL24eu5/aqp9v
BpkUMyBqaC/aiq5KHxdiNWWmjDsMmrHV33JQ0rdMlHaapuXRcUZFrDxpWtFhwDe+IX8sAmaXif0M
gOqmug31KlfZogAX29HkgwlhOpZAgzNnVkHT2OfwFHOVnaMoxm66joANMIkHsbgmfw/ziknKLaa0
0ziPx4SUT98GeOwbSkHRMF12Y8FIOgs3mdE8pUMdNGmjrGY8037nDC9iZm6MvvGs1e7ezkg3C5sT
+DXSokQWOE30qg3gcAqFGM5wISNnMaIrc1Yyroz4KmS/SZpBfRt3VCa1O+61mKqxLBd34+TleIyg
32urTHFvl2Z6hcpmdME4xSlzwCnctW1T5T4Yqkctm1+mQueC1Y9qmwiW1enyUJXezZ9wHUi7wb9f
B8fnL8mvfZUfZmeUGIbHwujD2X6fD1t/sS8FJc+y9F0T+V59EAIOiUx1aNuwNjBy+34jgGWU3Rr/
iEEY3uXfmp1BOfvnjWCTpOagpedPMnX5x/04O2PN25atp+yS1hxA5tUsatPrRaL0MLMv7WXdOC9g
R7dwipgqGSuziTb2kB3g1S/+7PLcsU+44+N/MfbhriKN2nP7ndGy/XNqQq37iMxLxzg5UNBo4u7i
pLyos2I3puoeAcHA/CvjSumuFMhhgBW/YKo6lmV2WarLKk2Iqs4q168cVoItC7i0Pgkki4nmJn7W
JZdG7zq70JyPS7Vso9i9C7WeUMx8OBaOc2Fk7cHM1T39yUrM464Nl6u20C/nAl9ybG/yYd6Ekfiq
TOxUo3gzMpquHlma9DdAv3q8XKDDmbkspWNCeAnZ5ugqZHKrb4Dhe+0qmrpgWUAENOqqC8NgTtBH
pPlFFdLNdD6+pJWWeQfbPhUzWCTtMFkPACPMKMZSnfiTiQut1dibOtu4MDc83ReZmR4SaWWqlhV/
cbuiG5mC22udb5V4GVY8ZQ9vlnm3RCfRKiZPTX5TawRiIbzLu6fZ/VTXGAquUo0a6GpqDk7qbBI9
CiS5heyqyelXukEhkHb3jsKYvjmXdIlK9ZU/SLr9dPer1d9U2ad5cYIx+mKxGnPTL2UB06JVr4lY
JdkuSOS8Ln1NIStgCfQTm4hvma5txX6pVkjAQGmJxC/0xXeM48KijRXxKXXEaplHjLWIrhrnGOcx
LwUlr2qtrDm6cOZXcMUB3ki/VM5i+FLQQYskXjfa8Ig0q/emVWIC1T0MlEqJftdMd3MvCDKwHvRF
DSKTeCxNO6kNiTBKvx3ZIrZ6cxMP2UWVn72x3Az9tMHPHvQC/k56V7s3ZnVnGde9C+mGksp2LyME
cXgbEeXxDQsfP+RKkNuVusWuB5Shqbej0C8LZdgMkbdjSenToAdWmq+tziUX0sUcDDd0sf3WMgl3
v7Wy+EIbz/CMVyKMAlP0j8Im1cSgUpw0X0FMF8fqAQhoQGznOsxDojQ1BpaOn4b9OiSqgSn7qjXu
HW26wQ7Ar581tOMEfXZbenUQlS4WRmKfFyn787v2PLFfVSt170TtesIY7Zozn00L6uAA3Kpad95z
1195WXONRw8VsR8ZG6OKA6MhGLdU/ZyyuLxpG89vwm8TH5C5ZjJttrDvlXUjgI+ZsQpl7YzvkA01
wp7LbNil9UEJT/lwW48XqnZpNled1+JbuW7rvcPHV0mvgQQhU3hlkooOAHQP5MTuq0efPc7PIxN5
xbueFyTLFoMUJymIgmeXNLjrmenA2FClZU+hW21KVvRTs2En4BfOM2JDyBpi8YWrBqmGQrKztwWV
SlTdG9Htkj0Y9pOa6oGSZ35WEZlRRIGjamezvU/5UEycFi+0rin415rZbwhXY0FA0K43EItR3jTZ
RFtk3Y6jIHIn/pwySw7qqr6GL3jQCWjUI7hiCnPV/Cu9CJPVb2WVB9NYv7adEuSC/yl0CMk6KmWj
rruydrfqwM8ikux1mbp1mThboZp+P7FINi6ycViZ9pmNLj9pcqqLbO/k6p0gjb5YxBMWYcJsZudu
UsXO9VBkN6X+CetJveo9Apm1XHzB3fE5WdwviqGv4rxcxYXzpDXUEibaiMju1iZaiYx9dIx2grXi
tYmewmYqk6GxMOUNjvh18QeLtsjJZriR7eITyXxp5O6RCKetWuTHIusUf+z6rY6+A7HFZeOQ+Koo
iFFM7vRkGwm0KsWISka5LM2sY33ibJ2+2k0th5swiBq5Segg0Rkj0ND2ocr6VYkyRS3ZfSBWKWET
+NiuTrHw0FyibREiQjORbZWK1kuQSxaV2WdFN+/5SzkMWreujPGwIKxJSEyvENpY0bSGEEhqQn0L
cuOSEKoF97HtG9lyiQJ2q8fNKXbKfd7ZJzh6m7iNVp4u1gNhuCUQmRgh/BS38Cov0BoA0CUl8LUw
meLbhxngXY/gZdCeFQdBTzUAvjpKCAaxTcg3GJ/NNgnZ/WZ0yIZoUQvD3oO0Q6qViWVRe5lbw/A+
O12UqBunVNp8/UdUX7g0/r36Oj133fPw88xc46u+N2M47AmqwSD1Lkl7L76k60RaDN/n6R9cJ8Sp
ExyLjo0IWYguHx1cKgJSujfG3O9N3G+Mfn4amdO5GxRe8FCwtxj4Tn6svTJUUgnznn6H73DVd3aT
B2AQ6dvTbNB6iKxV1/KGUAYM0Rw4SnPKSxKELgATanv4Li4KoyLVTvMUTj6z7LODXGkjFvTtQEKh
gnIMVqbeJySwujzIqR1djA07zbhwAUSatbXt8BqOVYx3xG2+OLPxnOuDu9KSRekCSlqdh2QSZXmd
T2M1vChl33+edSP8JmbS2kuIjNspDeOcVRlt4yrGWruebE/f0hs3ASJ7Y0NGKIhcloH3PUcWsXg0
Uot05n7JgMzqBZJXL0vIqba43zAF5PW9WjfNbedQewC946gY2SNYsOcxii5itSLxrEdkq+T0lVNa
f8U8DrIgGdYxWrKINkzJeNerUJWv3O3ca5R6SljeLXbkXsbk0d1ZIICvsiixDqMpnMB2iv1slCA3
8PC4JGDQpPvpXL1WHhquP+EkysSRfz+JD88dRTuKr19IZeRXfj+NOiZyMiV4kaXnlqbm+2kE/ujJ
gcS7S/h7J+RKvTYqb7nI+mE2QoIKdi0XCQG2ShnJ9TtzWOMtQfPHOSwjG+YzWDQdkJJvIYcfpaMa
JIypyoxdSyjDdERm4JzmiiJdsXMotKx0oYcz8MSjhRsGfwrZeA3uLSfWWywRNfM7nVjORfq8wGjs
RTxs+NxhAWvmuDV8XSBHvu6bqEg3rLn79Lrp1Hjeezb1hVl/zYd8wzrgYMzjF0uUJ2YS2Zp4jLPW
qL4Q1WoIk23VJldFn6wLWTBAsaUsj7cxG8CV2rTI+YDdzMnnaMn2BF3swwQe/ujEF11TXmRdfKyG
7EYJ5xdLn6/6jE1KMV1Fkv5MJnyKUE3H2NWWkd/Zxg6fRU1Q7rBV0C70muL6ZRx/WtTuTlfCT2bL
2RAuTyLQ6DBom3lfaPmVXtlESjvqlVZOKCI8wOrzUJgrVfO+ZqCsqyl+yCpPZXYsjrAfdpYdXyGg
2tgL31s1TE6j960t3HNImCMd8IU5e5tipE+yXXE/LNmr1o7bJSu2XTQ9F4M4G61JoyWS8ayl3bfI
UIug0dzXhugmn9a6lHzZ1Of/JZC/1uOacOLkogMD4sMAK1ZVzI4mspaXWTeVDZ9bZR1hI/Fd8lHX
Tdu7l3VSDOc+r9Nd4ZUe9WprZaumV3Uurtq9L5KyJcJD5cbs2OS3SbiWoNu1UqnejsDOhlmxxs2u
GUj5kALgZnlxlmZNAhX9BPHGcZSvHNQDxeKRIZc/KKMIMji2AyoDlACbRcoODPQHOToEjSo77Gxm
2AgUSpQKec6nr65u+fcnPQov8jI+xap+1FA4TFbOM9IaL0KZ12LIz27srFDG7+1u63ZU+Dkre49I
kNwe1gX6iW5KN0UbkzsMED0w0VikXn6ak2mror0Aw30O0WIYaX4upTiDqMejGVI7o9ooreQKkvap
cZybMm8uJ8Xc1YW5TZB8JC2hClICUnhrvW+OA9IQgwSsWGpFcJftM8QjppUeNbSLm0qLxsups29S
0ittCy5NXw8PVu2dqwE09gS5MLO0IKSVQuq9ioppZyJeGQrvpFGukYVyp3jzlvhpSrJlX/OqZKo6
ru2JetxGEIOR6TqarX2DUEbL9RtNCmcUosAqqaVprUk/RaGCfrWzHlNFCWoqxxwBjnRBCeCitQvF
vI/BSETodNzOW7eDeTYzwRS/OvDgx76LuieeQiL5kPuUUvhjzJ6VbgueaQKqa44Wa85ojcPya0gJ
D3LGhbWK5C0YddoeRkqkfpqtRZqMrgKJF2bgxdBNdaBVgb4wzCfsIg3asP6sjzBRyQSr93WznFgP
vcTGcsygz2AqFeE+64VkNYbdKla1bStUZdNaxeeBLBf2lE6/7iLQWKUWpjtFydKtif5us5TunRdN
yWqM4xCRjZVt29aedlmd5zuUVfFjJFpzN2gYthXbewVEUG7+iLdS/6+38i6pfmWxkJEn78+k/Rf+
ChIwJUIAMcePwBX5Chrk+9lvaWIfilawKtgeLL4QKMDbWPDDDkEyCy2WDrg23rzXv1G0Ujr/NDGU
oj451dTlc+myav2otmvhXbUI68OdzVtWnnK7Wj7H+I/TVZ/pa7MYWOgXFdKxJdFX+TzWt1btfmZq
QTuLxiH2uMj01GSElOzsoSg2jRXtptq7yyPzFtg3BNGShAChd99MhSxXfUjRrJNLpFggMWu7W5Ey
iR9vGZGZto+Isws/ihNkIi2s8zb7FlUWzAwHkqZh3y8T/v5E51klBC3IbJYLmeFkgQr9gMV7GgxE
lxCn7vilNgFQkJNC1TRILEZSMDuwQidCBuF8nDsbH6uLG9Q4R8I+WKhXfGuwnvOWBpTyJQ7cOXvS
1PCTBorUSqoHq8PzOfSs+soyX2nzuAobmwmVt0SBVY1keXaRtplFrG6qbjEZeNiwDMpjZIg7LY2H
lVNMBcMua+dM5fw6L+wilETPqoAUnTQgh3RAf6YiTkSvW+HMbpA2bElRcMfAkrneQ13rbVA0sXLX
y/DvuJvOWoxroME+HrhLfdt3Alazq90IGR4+vuWINzJSXFU76YzJtQk2vXdlCbjtmNPSwriIMNk8
/glHXVaw/14Wn76O//OEgvkXLSpf937apX5c5pvJxLz/xY2+F8VIECR3kT4VstHfzIT3qlgltgnY
MRw1nB866tfv+wH1LyokMOtIsKQ2AdT5b5x2qvUf5eNIx5B0kSmovpm+uHA+nnUI/lpmOZiMnJD0
i0tDsVcWr6xtbT/8Zs5/V9n/Uw7FuQIW3/2//yO3DD/U3nwfZG2uqQNygugu75wPtbc19gDEK77P
YD1OTHvyBjl4Tyoba8Qqa/8eh7xO/zf6Wv3iu3FJ/fL78bhJjzwg2H/cYVEOOFjotdhlqaZuIjBs
iwP2DTxcFT2i5twkzIYmsswMVwkmTXsgl/BZZONNilYUahQ05JKsoGLXCHJzzwgwAdSRlBaWX2Zy
04Z+CapqY8bjwesuSs+9mQb1Ig5fdfs6yepTlp9adJ8h09AZxUG70zxyIUhqi8zyqZh4reEcq+kn
U3tacFTnJD25/5+88+pto0nT9l9Z7Hn76xwOdoGPUVmygmX7pEFLcuec+9fvVZRpixJfz3gpYAl4
DmYwttVslqrqSXfAM8ocwmMLpceuzR6KtjdOahRgJnGa0vxOl6nX0qv0plGP1Bv69EEazAySBQXF
uYD2MbfeGQDOeeTW10GDZJHZz1QL9+ywfADSFdKfl/qrSPVmiaMuvLK/TEz8bIrqq+57czIDXCjM
i16lTqhxbWUGOlGL70F6bZUyYJQzxTWOIg/7t1w3Z8i9LY3CehgddaWGbbwA/TINs0VZLXPVRTe5
0WiNNdWpZubzvgAtTSAwI2uaGt0ylq25rV9q46UehzNp8FDPvARru0h8Z1XKJXp6FZg9182OUcw3
FoVHKROoSXddYgSVThToBJ9oGruLMAuCsy4qxseIsu9jHjlo05hyNFWED93fcIcJRch/vsO+rOqn
6u0FJn5oc4GZMEJlUOwIwbFyW+kKnqkm80MbegAGJEKr8iculSkmIEdYoTYXzDNkdQN5IJPB8xHW
NzU/lx/Iqz+4wNbecVs3i4EkPAUWwC/AVbaQjH95syQB8Birq8PjwRZ6cMnQwTkJMOFdmMM43iIk
JHxPFJXBlV5BXy4DOabDFFN5lrrRXae1HKUT04yM/BS2PyggduinwBMUtyzQ72jtxSfc1RiQeIl2
HzFlnSDNAhXc7xBuj6L8Hj8mGS0vIDhXjhD46oTUVxYDjUdcoGLaYeaTEgjVBL0BSlY3BZej5v68
F7phfVSPJ3gcm95xTlaUCk/vaFDyMzOwr/+GDSxcQ/95A1+mT8HjLmQ1P7XZwZCxAC0TgcHEqM9x
dhOCoTsznbctTAoMcmshW7QJwSCr0f4ipYZ08sMh9dcOBtOHQ6pFLHuO6X+wg/E6ex2sGNFzfjhl
Og4qPHB7C6McEBgMxpkal5h7fIaZ3TFYZb+gtZJ+TgTQS1gP+EeNnnT2tEF6o2YSCyzM9MtxOubp
mcU9n4Ac82vrWwGSrAbSTMsYimFwyZEGBZeDN6MdDfMknA5xfOXJ7RKz+6vEpgdshxLyyG2WIuxv
6V8y9t8s1H3m8/AV6D54J7TnwFYr0ayTtalZy3dIDyxVgYozQusbtlQjlgAFQql9Lk/sABUBlAnC
qSaAdbaA2FHh2hMZmjH4luZ7byboyrZaOOtzfTzW1zi91F6piSwvGkdlNsaSNZhC8bNnSqTVq96R
/RsEvhSG3rEe22JK7LntFPJooIMy0GQJOkPWVuaRgnLqR0JsMcwjWw6URVTSsmtSbxpY5y1DOt/J
mFjiZsrwzpJi/McQgmamlytPji7Rt+quNCZ+nRJCdys/ap5fTOMh/NoyG1SZEZrKcBLD1WTKOBAm
9dr3pkrQXNhivtiqRwHzRq28k13vvpKLuZcAXR+J2FwEnXWPV1TiSqdkL8uUBH9UlakFpXXiecNx
H3xDDQjS+ELFS3wAfh4xDW2Lu0EFmiBmpMxKTWamjRie9kxRXeejR9/Di1Y2E9ZWfhorWu/ZREm+
j9UTdlZTu1g6A9tDYmj8ya1RUzjplMtKOotpGjY3Y34Z5FxxR1J+ZusnEtS8Kr7KVHkyRHAHoRDD
DgfYyHA4lmmWuN+L5DywvivpdW8dBzYj4hAiL4NlSV0kcTsJ2lObobPkPqbxV7cnnCcY6jKY1rGw
aV0m0g/0oKaahPEL/UXba5EKyieVdzVgQRMn90X1WR0f7FRapCEkd9r2fXcDWHeKlvZEYzQuMTPJ
pfpYa5U5RHL6lPhCMEnvmKg3gcMgmQk7L+UxcXeZvLt4SMZM4hsm8pnTfi4Vn3ndMNObU0w1sRu9
KZji60zzMUZGdceeKL57qjPtb+F91Uz/a1AAatQxmVTPavcssb81FfPxtJn3mGea8PplMddpNXhf
QNXzozbPppXND4fXmXLb1beaeqO1QCTAJaDZt1AkbdZGJIzaaQF6oQXFoI3NcgTVUHTahaRBYwDt
0GUQhUA/4HAz5LeNTdNIPQn1y1zqZop7loOZaMBOCBpy0zyOxUfmURN/VKbm8KCDthgVfaaDvvBA
YWSgMUxQGZLLr8PB7Bi0hmS2E1M7d30aomA5SF6nCdgOJyOfRLjJB/ORCUI3B6QPHwozmekgQ4AK
jaX8MQEvYoWPisGh9h5xS5mm0SfFuFbsJx+USVJej/qTNUpTBCuvJPmyB4/S1PyawKck4FTM/MoH
tZI6xqIrTgrtUrKPOv+ylq96IC7u59jB1Q3cCw/Sgy8dOW4rMDGgESwwMkUTTxQwM83IxgRDY4Kl
AbM0Mz2+SxpA/pdxHoGCkJkQ4dK5jfJAYSI1Ml6b/g0jctqBTzLgHRsQT65i/+aexUB78B7hBnOn
PZAfrfUWUldNbaBAikEwVxNbunch4kIaqAGvo5aNIpWwQQNMhLJR/XfE7N/CbC8hXntPb7NOdRtm
S0hBgkQnS3w2JdjEbGC2aJLRBGOK88NsdBOzFdhQyL0yRiKWrrWHXzTJCP7MknAlYt4k3I7/IGbj
I/I6ZjMqQZ4T/I1MAqquC9AXBa2VxnYSDBF0SrfTqoWXjsYqCKwA2UyvH4mjYS7dUKIY86Zx8ofK
Lz53g4mSvyEPZJs29t6hzNWstMVXI1GNT6lUZSeDkKgstRaxyoC2luV41tzQJHytWrQ08KoyTpvc
a6ZWV2E8k2FfUNJpjo9cz7gZe687Sk3Hn2tlH55adX6flUyZ8d74XK3xoHEfhAiyrbGiMqhRmOs3
8AuycqJqanIjMQM+zwTC1E+FVySg0zh0wMdYyU0SBs2yA5gKmRUZFcu9UEsgaqlArw4h/Jqmjscp
v5nvFlBXHyYotuxXncDAGkH6WU7TlYajmJp750o3xrM28XAj8qMI9sww76UASo7l+hPUOc8Mv/5S
eCCJIASdD4jdTpCAO0MW4rh2tONS74+CHH02NVmljvapMLVukhbFydC2iyCqQSq57qchK4WX8sw3
q1NHj1FVqD5FSXsRmNZ5ilYbSsD1kTLI86FKz+NCtiZqVJ7Hg4WJYa753IPkYSkKYInhXZojokZW
d+ugPU753SEZ/H1wxQQOBwcXIeBJXkrLohbcJjo+U4Djt8zok5mkcF2NpuTNWs/KJ4qbtaRa8n0G
PxTWlHusagwlFJ0GPJ3AYVLH9k2SWFhQiG8o9T0SJUpIUpXZ31KNCVxexNJV5yTf+4jyGgTRCF5T
zRMEnHBYSZa51ZuALbXIzBZVwfjxr+jYCyrlbyqIMn5apTuKYPFjmxLCElBewWSnahWmZdxUm+tI
8DZt0O3Kc6duWxYJ6g/tfB3tMMOiV/eriwcAmNvofznbFhfldnsNhInF0N1AeViUOvQfXxbBLvze
zg/d6tjXDHSMLEXTb+uEcY5HKUzGPGcWNfYookiWjCEBQozQhkIsRLKyESDxPI++5W5LRlOOXjk4
pOyxdqu32CVPU63GPrOuvTtrTc4z5bFSOTeFGxzLa+peKlh8XSrZ80rx/Hb2V1StdEB/s+fq6snb
JY7HT222HLQ2ykLmQ3jr/NxsWIqg82HRhvnZVtnEPtASIrABNYcBsj0gUvHgRr8TthsSvesWzh/E
PlUUxdu7jV1Ns4e5LQ+jqH7VXFWN1PVLO7SPlN5XGVX4IHmNIZ7H9gj3wYFzZhvdLKylT6HbfdIM
cKaecL1AOeEx0tv2PNCF3KQf3xkKw9+gw/8Cmx4J92OCi2e47cwU1ho1KfyJZJBYdRKIx16YcQhX
js5HGjdGmnZqN/EtXSEf3LRRz201X4HMNMEb6AbTKOH0Edhu/akW7h+55KMhje3fJNMsFFCg4elP
AQCxCwXrEF14iOCHchTnwfkg3EU6M57ha3+WaNFVgh23hw1JYOXaXVVUOJN0GhYhRjepG6XDtqRx
VYqHtZ0J1CHK3Q5dL3w2LCCWyTLKm1unHXLCpFtN8w78UiVMUmhtXeZheyLpyqPXNNZjbucR5Zem
ZP2kNOtWnvil7F168RDJpym9p1mKGfK1U8sYYtSlXVN9moJB2HvIXVgF7D9IaL0+6cvAPGlywfuK
1hywbs0Hw7oPuap4qLEkR1spm1WCPDZiL3ZqSF4/6UYvRaW+WZJDYLmQLNWsevLlcQEVatEDqic3
OUv9AZ/zjvipzyDQHFtjfhIDxu/r6hwRmHBCr+V2AK7vANu3WtkClhmc+QLRXxblmZenF/g9X6RA
/gEI2NjyGjMbGycBCwgy+xwo6mOYMYoHW9xCHpAl2mYtdILaiI486AWW693a0A1kT71wbWkmu/iV
D1UGiB1qQld40x6qQtq1p5Gc3Ui0KaZuWp6EHuYxQJt7WA6QdmkCKksald/6hvIwNBh/kYgUkypD
rkEd5mOjzauCdrPTm8elo52pnXVJSTKDQdHRlc/UE0XpG7RPu0nv2P20lZQ7iAcnmpddgJw4G6z6
2FJV1NW9/M7qcxCnbnkDzYkGRX8nLJqnA8NJI8+PzaJgSzlf1NFZpAMjAeRwr3BMKY/tAMvrsjG0
SSKPF4GBpI9nLJKiWTq0hNAuUxYxAMCyd85cTzryKu2zWiLo0dZnmRcejVb81fHciYqyROPrC6Oz
bo2IAjBXsWnLe/cY4LIycZXsuo75RcGkbMtiVbThhZ0qWNaoi0DHdjqLr4Min0t+91Wv/G9xDzDX
rq5dv8CQ1TVMphDGSR8/SqW8lA3U4F3ltE68GeXeRxD9p1Jjfh17JLTcJO4nEdKUHeVagzWPq+hY
MWrGEVNVlFxiaPjMDYoT3ZYSlPhsmiHl+EULjUc1KI8cNThN0Krrs2qZdMptE4/FJEsZJ2MYb6VD
D2c+PpMyKZznMvdKBo56wpj3SXf6rwx8+kmcg5lqEwpa3cqMaQ54g6kFxKzRi05kOfzapAgJ9lKD
VJx8LzPTQHO4mvwVQe2389CPzRNi8TvKuq1pqAWoFPr8Ly34TR4lpqEwopB9fa7PyHE2oY1pKAMI
jXqQYLhtCysjSsmED4I3A1MBgviTsk59y9UWRG1I4ZrMRAHK1KtpQpkaOkpVLvymALFVHIvSy8Cu
6b+EdL4UJvZNdqToEAf1MVpA8TsdgjFdOngiqn3xWOTQ95xBCpZFhZ5q3qnz2L0Yw+zE7M8SBNxb
pUFqKDBR+DNwEy3rpZFY5hTIxQLl+CUmrbMgaufdKBMC5fam99oLeVTmIHSPw0p9yBNtFis1En5i
npee9coFw917v9OnHrSbqFBXY/IR4PNHxacs8Q1YRgJmG6mOMzNG/4zOKSZMAehGNBrxySupGZk/
1GY7G5q7Aj527CsXbrPKIX7iE831faUbA13feILGzDUqCx+7EESVkcw8mWsKBK4XBo+tXEBdiWa1
VPWUOKLf27QSrZgoXSIrEs87xO3jOkynEYIzEKF7C7U9XFeLAu2GwoUtOsTDVTWgK5SO47wJc/Ou
8jLzqrUbFSpmep3QScMD4lIPwTKNUreg24KciKF+USi7J7EbL6NCdo6VCJSKqpcBSS/6SohVkuPO
YfAshlSd54bUTjvg1PRMTw3Ag0kpFxdS0XOz489qSlRiVy1NMV51bLKHBj0L6JfoFmWXlVVel1Uw
L5PwzKQBpDJ4NRnAYlRBQVvDJ1IXuS5NEga1kpUue4UFIodCnTuj5WrGD5KenxRxcMz9d55z3Yqb
nonwGH7qS0yqk2KpRyokfj2/Up2ST03NeW6pZ6Ofn0EPq1AgVc8z2Hozgh0iitrUC/O5FuUnYJxn
XVoqtLGrb41qMvKSj+zenyl4705L2+COM6a+LV01+vdUrpjmXuEyaEwyPbmEpXDkmcYiMxNY69lZ
q7Z3WUM8lK3sk16UM7/u7uvMmlqRpAJ5a5Biz07d+o7/SzevDpeZnZl0DLIjJ8nOtXgEhCO+GmJL
uvkVizWEAAwsvcGsTjAwCSd9VwUYyPXdSWgMy2AEVBprSj0DxUa4jJPPUWz2q77xScrQLF7UQW1M
+zTU46WR0iPw6KPMQNdmMwOXQ/r4qHoWmklHAqFRInaHlHuTa501sZoxOavNRvuoR0hK/hX3uLj2
/rk4uQ7QlkQr+O1NLn7uV3ki0GhgxNYe3i9rFP2DSktMFAfcyds6wWBXmKZhoyuvh22iwt7M1LjI
LUtDcFt/fuQf9ecMHrRdooA34WEG8zkg5XiVbRfEalGmfTMWLSM1JQXzDEQyW3qqlMMoFApBepm5
U9wSVZCXfnxaa3m8IE36kiqxA/PANE8wAsxh8NnBueWMzU2CsBF5CbxCSumF5yOTgQo4QzOvUMkv
EnCuAZqjaAVdWvpXRcuv7R6tMHMsULSnoM70cA6H+M6qnEejtO6UvCOBV8GniuFQWBlzPVR1BL0z
fYZ/9ywmOmG5HT84NoLE6Zj3F4mFk26uayjQVC79sqDAW5RMziRlRhdtmNp5h1midTt2vQxZoqz/
ChCXpv52s2cP0W6PPPFzm82uiTExTWXq8TWMi4zmV9qCBRQWn8JnjF6POAibtEX5wHxYYCkBPgne
Az/1a7cjy0XQpWkk2N9gQP+gIn87QKbtQ1NKAWnB/2pCX+Jl+yckmS3LPuqOOHbNxA/6B6sopLmm
2+B4BgfAQq7R9/GK/KioY0yQEjRmFTuDv1sG/vesje9lPZpXWXBqtCXs6gCGUS/Z32khFuddrkho
JanGzDUy/PTMUJ4URgCPwtVNQlhWzcNeV2dN139EDwlSaNrOWxMwZ6Vad2akIpOAaPzUlTobkxuQ
mg2KhHE2txjWwAqwIKya4SzqtMcxiW66NLkZJP9mVDlTGKBdZR2RqY6/h1YWPpjlMeWst0ItVO8+
Mh/w2iPQ/HUCvhmJsAnEbdgamVGqeHLoSnwPYaUL0XGqsv4kpB/bHSc6f5DkpoPJjy/pFxABTtDQ
9mbpQHGX2/2jg6f7X9HFEtS4fw4UN9irpU8P9epx2BEr+NEXx4dIAcCCeQkwoZeIZzxuZKRHwUgi
pLut0ERDy0A7l+MDINrE+/HX8QFdBLMP0SZ6ngKB8UfHhzd4HS2AKoFUghdEIxfAoIgmL4Y5CUpD
Tp7L+lHZmD4YAhdsotcuXflEcvLKhDRdtcYi9sx0nHS9BnRBkb0YFmhpyfXEVlNvEfnEjVZfBKly
bPt9O7PU4h7/mfPUar9Z9fgp1jN7xvAGXql954z9HKEzdebK6GLmHYLUvmnlc9eosyXKeWexMXwr
cD6YKBYGOqRLqXXa4E9Is0yZBZ6jHY1B4y4Gy8FJmnNiAspDiiU0zn1C2HUL/WXWddaJYvrucSdL
x4lzahQxDCffY3CAcMuyrMzqocjINpXUYjBagQ8oBl2Z9pWdTwqvw1GmzY+awm+OeyxwNX2ApGPJ
x7iO0l1xvQI/Gm+RyubMJJ116mBmWRICcLeWJXRUvcsBxHJTaxfYbB2HbnEzYLRVwtKRnGhRtPkN
VANAD32+9EdkfztXPRLkwMRvzkMLW6GgvIvlu7opTsZoPAoqQB61FIHgEkrvegydCIL4MjGKExWH
Jb5CVX4Hyvap8y5SZbhiorLUlUA/y9InbZBmlWEVcK/M4PRvKOW13/anb8S5Xu041C/60ybKRUAC
ZQf5Ik7nS7Yfvi4U7AS8NXZZHM+fMRFRSvC/OEvAbxDoqa1DbdDcpojnLArD2T8q5c03A1rDBm+N
TgL4LZiHa9zgizOt2xQ/YIDDY6NwDQM4jKVVNlAH8HW4SQWIzMOWhUSUB6jLk6tdwPAbtald5tFR
b3TJ46jr3pE5ut4lIz6UsOOwBTY8FtTPhul+LnEjOYkDQ16GjTQsNQunFUfv8nndoHBWOYL91Az2
3WiA4ymrHotnWbnxHaziVblrpjDo65lRJA9rMloljdIR1ZWgXJU4JU7M0ba9k0GYvFSMi4GRjN/i
EWSQL6xguFROzawGgCJsYlzNudNlfGPwj7Fj6aYQhjI0Tudj61jLym3vYMGSvbaIFxZY0RjCVLTQ
AT96AgZZrBGRmgBHWtT5AI6TTGmnf8MpEX6yv4l/zffviAu8PSbixzaxT/kAVIH8T6imimkOZ2GT
OmI96iBAwe40LaHPSnX1InWE7cO2taDUquuI9St1ZOpikI+qDBbXrqV/kDq+lQey0C4SNANGDRwS
6xX2MPAq27XDvjrK2m7AwFZG4lqyPWkqg3w68lNYr/3oaVQb5fkQDPVcLkPyvxZJk1wxyhsjdTBG
0dTyivQSzeAhydzHAmBQOW8kozMurVYJStDfgJwIKlIyDezBZi/i+RNpzXXYBPYxQF3M1DC3BUjg
h5T1F0Fs6nOrhtSXxN1p0TvMjFDZQ302KNULv8gWRj3W1tRDl8E6yaAWFKdKnSBe1o32IGOXCHxj
4teRph71Ga25qqt1oBjKfPCYjuSNivG5p1/UDCFu8xb76CkmcpV0LFoR1iJt+/HKao0BaaO+T65N
V1gTofmaL4JMHfA+0RNZesKdvukwIc2GOABNlUQzsy0dpk5RxhzgstXUsbj01LJPLhu3i7upvObd
J+D4ZjZc/D7OHntBzrc19WoUdP1AEPclR6bD4kI3VAWtXxME/0BQ/UdB+meVQJDYCAEMVn41eCQJ
NKTQw2kS0HGtPCKoETM0O1XD5qsphAWQFJgNa62Bv+JM/7b5cQM1NWhXu5juW80PDf0/HCEYfzJA
eCkCaHwAeYSaB6GMFsT6rzaHWkWQmUKRsT/IIWGu9CuhVT6QxpoM8DcSz39SD1JEvk5oRTZLn2WN
ShC59XZC2+h6wQvICglVlRy3PemeHzsXkY9osmc9qBqad/J4qwpACnxTtJiFQaGnAlfROg2MHwiW
REBZSgFqKUC3SALmUmdOTZqFpkw6JM13XHkilI7QfrZAyKApf2kw5kHcIvusKUAZGxrdPkSOIsyP
WwXDYdU9N2JGopVSndtWPJf05og3fcgac4brw7kCMTcAqZNb6TXyNadmnLBxqzOt8O+VAeJggH5N
AtYH2206na5xl2jeV08OZhWoIK8aUN5Xh3MclxJkiAAPwbymF9h+qRWhEzwi+J/Nc62Hy+MPi9qK
ETvHUUhFvE/Omnu5iY4oJaMpheNx18QfbQlCkBD+61EAVFECdIQkINhWnJyETKC/Vgzs1uqBqJBx
RXBjJSa6GSbc8lpy0RykW4v+oLTWIoxR4WqQqfaAcZqFHA0TSR+1YREBQs21KeKL37MUZR1ezJxl
Q/+1KLxvvjZ4UzBkXxBl85eYWasLfYg+Bg3WBL2cPBbjeJfWgvcSgSHtzRrpLVu9xZoT78wwDead
0jWI1kRfkFI2TjLN/mQHozPHtjE58lQUSHAqwCw5d6NLb9QXrhzKAMvBYteDvjABNi6TiDseTZKW
5lm9SOp8WaO1FFrQF7RBhSSVWMiR4cJIp6Se+whETJpap2mbMWQLlPtRb88drFhAl2jDNCqVe79l
GGoB3gxjL1/kno3Hk5p1R9Qs6lTli+K66wXHSZXYhCODNm+mXahufpyUiTUZYXdhsSQaZ0zDZ+rg
467QWdet6gFCRjN2ERnq11Axq6NW7q1JVoc+U2qAq2pDYVThsjnV0WScUMoMszR2o3nrib1f9dcQ
V9Anb4JV4qnL2ki+DCEFmFX53ceoGjAxcKBrYrXmT6Iw+oR4dIOSFOhlUr8LD40GhK8aY5FG/bXt
+rd/xYVLav7PSdRthgJMsGtuKDCXmyzKRGURdgYVxxsXHlPIP5PEECNhRRqiR/3rwmUyiHHjc9dB
tOY2SZT6gbkY1yNgUfIvLOX+5L4Vao3b3eY1SoeXwImH/3otjV+iNtJpVQKDRw9DhxFKiaA8UtUh
NsxNnJFBCWJvFXkPmt+cDqrdMnmHJ6FEYTN1vfwcPYwjD9TZrEgyeVHF9Oii0viKR7Mz8QWbWCrg
FcfGOJXKtpjpAZu1RCcBOdP71s+/NLbyhbzEnyaCq9ynzlejEGYm+NSGnVp/zXvLRnIh0H1tHgrW
MnV/6t3kodRNSDaH9qqS5CUVhXHhFKV7gZ/W+Dkbsc2r16WSsS6bctunhIq4rbkNKhT82za3tbMq
NpovjTJcNJHcxdOIyWID3OxjB2aF+SNIMemjiSQr/kOCw/xXHInfVt/3qyF92lFVbBXfSAZTULDn
mHIgbf6rqoCUh7CADOhQlBRixLI5DjCamLzAkQMfRqtYbOPNeRBeEdBkyQnoSa/rjT8oKkSn/NV5
gBKI4zDHyzZh5r3qRze4J/h2PiTHPTAo9yzFsVECfchsfdrr5iNuxOpFIXkakAvznkFNMjNNRsIn
gGjwMg4jt2zRBvG18JtDilzhzdiDnrUa0GaV1kT2t1rvFP00lcNEfaizqI4nlt+MGKg638wMa+L7
lGaxdzZC/PqcwmZ6GgObuz3qTOMyDIDNLjLK9TzUVHAowi31IDbl/3smQM9W9WqeMvEcQFyUw/VT
1cR1tfl9ib9ds7Bvs//dP/r9g/7jaf3JkE2e/us/V49o38yCqi6Dh5pN8Px3x4//9Z/QyTXm+lST
Wzf/+sXWb/3b58Qrvl3zyCfoJMaw4gTMnl4ODHK2Upxh0vH815LFngbQj9Oag7T7c2uZT3yxUv+0
Fr//ms+L+vt/889f4eVKgDExX1cc/84y8D1/rQKtcA0PF7QCfhrAbK2C8QGRGE68gbuAkBngZP/f
r8KuDfH8Yr/28b+zEjznxVLIHwQEiP1A24S4Kgxgt5aCUR2jAuG8Jyif65vxEJdiPZLe82wA62V6
uPb4UUVLlSpwaynsDwjEOwqWQTbJ07oUPcilsPffFaoAFnA4UHWjiyV6x9tLgRok4ydHFO0bAbqD
XAphQ7LnrgAsp75kLovjs31jOqrMrE3hFP1gVh3iUiDc8Q5LwQ0h1M9/dGkoKLaWgl1jgiskeKxp
4SJXOsilEE3jPXeF/gHHeAgFJupk6zLp1VLQtkK2UwVi+dOi4iCXQt7/gFD7IaDDdYhGKfxC4/Wu
0HH4AMfxi9x/kJvCcnjvPTcFK4FhgGJqgLKewbPb58P+YBFImbEbOg3NdWl9mJuCyLfnUgBaYx1A
FChr4TVxFWxdFRrnB1kwAUM+6FjqcN3vuRS0qR1b5NsbmN6rpcDWgloRcRfjR425/sT/45T7bbIJ
1fcdlsJB28biugBcRS75+qpgBm6i1MfFKRItuuKHuRS0A95hKcim+ZqbhsPbpQBf9ZPoeKihlN/k
O6wEjUYQrARM+ilr+fCtq8L5APucNuWPWu1H8D6482H/+B3tU4zh80xqxdc1IE2spZy2b00qEMFf
hCJIiHlGdx1iAAFs8g67QpRgLIclIM44Dr66NZHRwiRbmH1BlROadId5VawL6r0DCKmCCrwH51lx
LZKybR0Q44Mhuvksh3rQFYi6/60JzdsEqgHI9Gc3YmspbDG8sOlcMb6gUBEQkMM8IO9RgTBoIeMG
4Y9UD5PAV7sCNIxBCDEUEg/RynuO3gd3baK/+w53hYggTKY0AHC07982NVEG+KUNILr7h7grQBi8
w1KQT8vk3Jsa/dWuYJpBk48s7JAvTVveP+tGuoavqSrsfdG/eRM/0JGlQnHo9olC7FDDB7PWd9gS
tk0fD1sXYoQgVbzaEvYHjgYj3RcOnAd5OkTc2zOSsikMft1YG8vO+tJ8tRRoRCDpQLqhkYA9g40O
cim098i619ApejY/cVVbkVQQCUSzQsHZg+bNoUZSlMH23hUkFbIK9pNo+sw6erUrsKSEWoTizI/0
6vlIHlwkJdbvvRT6B5s5N5xBUusf4I9Xu0LleIB1o5lxyAfkR+dgv1pMFjMxUif1mV35aldwQODK
EGyFOMwaN3yYSYX8Ghvx5zNCxqWMgJhB/6Cnvo0gCkNjTodqboh5B3lt6vsfELJqkE6MoOnYrQEh
r3YFgzGYGtyZ8nMAOdS74o0U/5/vCjE5Fqq9lKayEON63cFCgEIGLMYBIfcGcn+gBQh1897XJo1/
8SuHWmc8Ww+82RW4eDEhIZo+d27Wn3h4EUT8DvdMsYRPIDkFFyJmJwI2/WopUNyivQtH4hfN6SDv
CkFq3Hsp0J/Gi4s2784SRAeLw6AIKgsNM7wND3RTqO8RQNgNAOxo+rMe4JVfbQpGhIQOjsazwoHY
NAe5KYQ0296bgshAZfqLlbfdzGMpAKZu7pHDLUyV98i74ewDReM/gjIlTtxWsikGYz/j7MFW6Mr+
vQpkPEBMUJD+WIfX+RW9CgEkFaoEB92sUJ5D/D5Zt0pbn7ybZJIZIKzV13A0Czgasov8FbMx0u6D
vSneI9WEkg+lF5QiD3t1MsiqUNaiwyti7MGGDtGJ3fu+BHBHGKVHRztiTercWgoLW4lNLn64d8R7
hFDUG7CzAHb3DBN4tSVEOQps13wxGTnIEPrGP+fPCw8BMyPXFoR0DYjJG5ym9QFhDPJtdMR/KMgc
5EoIX5I9DwclGP0JTgeM6HVH/9WmAM2NeCaur7+afAe5FEK2YM+lgHGhA1GhwmIY+qwbtHVPmPBI
AS4iXrUuRg8XRbB/CUYMhYjBjAcpJCGv9Hp0bn1QGawjeUwrT3DoD7UwF7Lce+4K6A4oT5JG0rOB
zfAmkHJr0q0BiEY9agv3v/UnHl5hrr5HIAWqiuInKpxrsvTrJBPsFbJAz3Dvw80ohILonnsCkI1J
IGUVNurd28kV0ESa4JC+0No73IUQFox7LgSqTwCUAYarz+XX6x1B9KDpy0iEwaGAGx1qL/ON/OKf
pxRUYChVCc6TJQtoIrtsK3rQy7SIo5j4Hjiyff9AqqwDJXNx3ATXGJpXS0ExyvhHNcwffatDrcC0
/QOpYHFiR0Mp6tDKXhN+tnYF3CgEgQycoslEn2sTjuThRY83snN/fkDIKfD7YUqqgq7aUZezK+ha
CZ9rUzWfWeOHuRT7xw9oYoxaQR4CVN5FoQSZCMiC6hzA3hrlfKA5xRvJsv/NrhADUgBX6IKRXQiw
ytYBYSnQc0G/hWgrOhXPPfXDOyBCzWzvYMpoB3c5FE2Fr80bxhyKC4x/4Fr+4Mwd7FLsf21iSKvL
EGEA2mgGQOXXwdRkBMRmYePgOXm4PMq1K9Geu0JhsEGr7kfrSvSnts6HaOwi9uc8ix4dbPtK3799
RSg1BdyO22A97SJr2FoJJA4Zg9Hf/oErOdRcU9+/aaN84KJArUT4VYnFeN3iZoJqYrt3+KXY/hNS
KpCt+vz1roDvAMKAXaPT9/yzTsW/EWR+ajxM/SB+XKs7BE/VLhGIf/oHG0GDt3//QrvhWbFg658K
uYfnT/8l//Df2+oP6zTyxd9u0sr1R/34+R/f8e2nb33Y5ott/vAoeCpX5YM/rP9i+PGmF6sEfYj/
H39bpcNLvYW18gS39ObPditV/Lwmf//w+Mnb+XihJ//ru74Vwvi3Hj8ps7TfPOenaAamlps/2+PV
eXaWPG0e9OLhJA57v/h0VderctV4TbV52otP4CZ8h08YGm+1edCLh1Py7/9wf9XUq6Zodn0AEe8d
PuApwUx686QXr09m8R5PT/FPfeset76Z9398HKR19lb/ECbwe7x8FjfJt2DXyr/HiZ0i2LZbzV8w
IPdem9lTvOpW5dtzRW31Ho9vahTVq7eHas0v2Pvt52Ww683f47zOq+rp7VVGWfEOq7LALRhtwLc7
co0f3ntVFogn7djuwH7e4d2X6GhXT7tWnSRq71dflhhu7Xr4e5zUo1US/MPKvMdJPXoqccd+KjfL
8POStAVmae+lOXn6/v2prHb9YgUQaO/nnwapt+OcCmzN3s8+e+qCXc9+j4N6FrTizXfueIGG2fvl
z1ePwe5lN97j6VlaZjt2vCjZ93/1LK09sqbybT6JpNQ7fMDFqqpWzeZBL3b8e5zXi6fuP75k5Q41
ctHF2ntxLoKVR863edKvlxck2b2ffpk+BY+7Hv4eZ/USNdZH3n7zni/e/T2O62VKMhy8Tcds9T0O
7CXRz9ux48Wsef9l/6319W+E/v6t+uay6nabHL/HYb38nYPyvm9+1dTpKtks8Iv98h4H9bc2mfu+
+TUOnBVZ6q7AKiawe2+Zf2EOt/f7/96Oa9/H33CF1dmuq0BM3/ZenH9tiLT3F3jwM5/rZseNIDiW
7/ENmiHeuXve49T+1ldm77Wp/+Ns1ZVP6cOu1XmPo3tTPzXfnnZUIoIIv//a/9ZOZO/V+b2xwb6P
v0XLfUeEFYOqvRfmX0iE7/vqd3FV79rxQqFi73e/X5XsyM2DfoUSQe17h4dXPun8zmxeAI/e4QP+
WYl632W/f6rW7Y7da/8ex/V+yNAnftuHAwTxDmvzZVU/7SjTBF74X6z7rjb4TxjG2+b4Rot4149t
N//Fv3iIn1blf/8PAAAA//8=</cx:binary>
              </cx:geoCache>
            </cx:geography>
          </cx:layoutPr>
        </cx:series>
        <cx:series layoutId="regionMap" hidden="1" uniqueId="{32CD626B-A3DC-4056-8F9E-98B2DBB4A573}" formatIdx="0">
          <cx:tx>
            <cx:txData>
              <cx:f>_xlchart.v5.10</cx:f>
              <cx:v>Helper</cx:v>
            </cx:txData>
          </cx:tx>
          <cx:dataId val="1"/>
          <cx:layoutPr>
            <cx:geography cultureLanguage="en-US" cultureRegion="US" attribution="Powered by Bing">
              <cx:geoCache provider="{E9337A44-BEBE-4D9F-B70C-5C5E7DAFC167}">
                <cx:binary>5H3ZctvIsu2vOPx8wQZQVajCjt07YgPgoFmW5KlfELRMY55nfP1dEEVLBNW+NA8jbhy2X2wJzmIS
qyrnzPr3Y/uvx3C1zN+1URgX/3ps/3zvlmX6rz/+KB7dVbQsJpH3mCdF8qOcPCbRH8mPH97j6o/v
+bLxYucPVVboH4/uMi9X7fv//BurOavkMnlcll4Sf6hWeXe3KqqwLH7x7M1H7x6TKi4Hcgcr/fn+
4/1/379bfo+82PKKMvceS+XP99er5t3XJA9GT9Q/35vLslzmy8qpivfvVnHpld1Dl67+fL+1hPr+
3R/jT9/h9F2IL1NW30FM1YlKdapohClEEYTp79+FSew8P5a4mHBd4PecUaJTRpTNh18vI9C/4uqd
OXy/bvP8TeaeWFt+/56vigLf/envtxfZ+lZ4L19/+UZ+fvb4Hcdeufr+7r5cliu8Nq9InpjMOzMZ
vv3H+6fX9cc2yP/59+gXeIGj37zaB+O3/f969D/cBv8Nvy3jX7/k394BGlO4yrimy1TVtfEOIBPO
mKxrlDBGNcHZBuH1Dlgz9BOAX+zMt8Ef0e+B+4ji5CG/iXHwvWTz2t88WL+NuRCc6kQhhFGqqxAb
W6eeT1QBuQBxoBBZMJ1uPnyN+TNHh4M+XmAP1MckJw/75y6BbnA2b/44sHMqq4quKJqqyDoRI9jF
RCEqMFcpjvwu7M8cHQ77eIE9YB+TnDzs99WPH0kIA+AXkvQ3T7s80RUuy5xSTRW6rJER7OpEw34g
utChBYSijiT8M0eHwz5eYA/YxyQnD/t/w3DlHF2zE0pg1elEV2WhC0jxLSmP465AGOCoC8KHjbHZ
dBvNvmbpcOA3X+rnCnsgv0Nz8tDPV/GqWK02L/84gl6HIafIss5UhQr6BvJCk1XOVE0MVh1svrW4
WSP/zNFP2H4hit426sYL7IH7mOTkYTfdZVUuq6xabl7+cZBXYc3LTNF0jXNOxsjrEybjGYHBP2j4
wQR4jfwLU4eD/8Yae+D/BtXJb4HPyzxfxRsEjgE/mVAVulyDEqdCqALu+pbIhzMH607hOPyMrE2B
1/CvGToc+hH9HrCPKE4e8vPVjx+rvEiOjLrOVYLjzrkMwS+PXXgGA/Dnjhibdz85Ohz23SX2QH6X
6OTB/7zs4qPqeTKRNUhzRRU407omxg6dNtFh+iuUcv72cQc/h8P+9HV+ku8B+TbBycO9WOWBF63y
4wp4SG5dJ4RyRQPk46NOJ7DzqcxgBLzly21Y+onab5t2OyvsgfsOzclDf49UQ7x6LJffu2Oir06E
QlUVcVpBNcDPd9S7DvB1fTACNH0nWv+Kq8M3wFuL7LEH3iI7+W1wuWq8o6ZrYL8JDX8ElxUI9h2B
zyZDNBdbQEY8H/9h5Ng98XM49Nvke4C+TXDycH9dp5l+IVN/M3I3ROZkpN0QmSMEAbqxN8cnMiMa
1XVZRahnnJp5YudwtLfJ90B7m+Dk0V4sIy8sj23JUy4LGHWqIlQc4HFihk6ogkQtYvSDuTcGfMPR
4ZjvrLAH7Ds0J4/8PRLxZeIcNXADU16RGfw4VZflwTXfUe2C6owxmHwqWXv2rz33DUuHQ7+zwh7Q
79CcPPRGnsTtMU06eTIcdKYKWUEJhrZz4skEwXsVKXr92YfbfPg6VPvEz+Ggb5Pvgfg2wcnDfZXE
eXJklx0JF8h4oqgorNmN0PHJS/BuHKpZc3M42iP6PeAeUZw83jdlsXKOXGoBUx3mmSIr0OsaHUdk
4bAjCSMTJOGEtrboX8v1NUOHQz6i3wPyEcXJQ35fTt5dLhsE4h+PetDphOlMI7JGUTynwBkfKXQ2
QeROVRGKR5qOa2yUfX3N1uHwv7nKHpvgTbqT3wrXy6JYVhsFe4x8jDzhVJMh7jVFKBp9w6rTCKoy
IBg09mz1vT79a4YOh39EvwfwI4qTh9xcdtVxDXl1gro6ZGJ0RiHzIQFG516bME1DtY2qDsUXT1vi
NeRrhg6HfES/B+QjipOH/CZfxs5RRb0y2SqrG9zyrawrnRAkXWVKEJcTqjwuol4zdDjkI/o9IB9R
nDzkV8vvqP0+cs5V5kAVcZoduNmEy3DYVMqeYrTjKM0zM4fjPV5gD8DHJCeP+F3yGITL+Psxlbky
USinqKfjTBDUU46zrXDVBVIvTHsOz41qazYsHQ78zgp7IL9Dc/LQT4sCrTtHrJ+lE1TUIPyOakkC
h33wyrfEO4GlD+GOmC15q47yiZ/DQd8m3wPxbYKTh/u+XFXfjltFpU4ApAywNxXTI8D5BBYekvBP
Fv04SPPMz+GAjxfYA/IxycmDfreKccrD5XGLK9QJhz8uYMyty6jG6TYyGYpqGVN1LtjatH9tur8w
dTj4b6yxB/5vUJ38Frj2lg7yMMcU9AQhGUThFCJ0RRt8t9G5F8Af2wMRm7X+RyzvNf7PHB0O/niB
PZAfk5w87J+XhYu2qKPnXVWNo0OGIcmGjPtOZxRUvKCCrEO0Y4P+haXDoX9jjT3Qf4Pq5DeAiSbu
6th9cUN7jEo1hGHfysFpEwG/nQkZkRsEbMYa/5mjw8EfL7AH8mOS04c99OIjH3oKca6jlkoIqg6t
ErvqHh48QFcGt2+ow9kW9+aao/8B7KMF9oF9RHLysF9A1h+1gk4G6CoD3s+l8rugo5pK1zlB1TQK
KMdn/YmfwyHfJt8D8G2Ck4f7IYnSwIuPirg6QU0shlwwwgnDnIuxVaehZhIZeYoMjHijDXLD0uGg
76ywB+47NCcPvVWVj+6qOCr0yiDhiapAfL9ZTjcU1wz9EwjbvXHWNxwdjvzOCnsgv0Nz8sijpiiJ
jpqQUSeyPpRIo+9FZgjUjosuhoYodMghVitv2uReO3Jrhg6HfUS/B+gjipOH/M57dKPkuOF5aHZK
qI6zDmGO1OtYztOJzJFqV5F6fas1ZsPS4bDvrLAH8Ds0Jw/9DOnXAGbsxpg+RpkFncA7hxnP4KUN
pTbj844IPibZoIx+0wi3+fB1EeWGpcOh31lhD+h3aP4XQr89X2vrSw/TzL5u3vMbIP/+pLJhjgXG
WTy3ro8NdzbB4YY4Z6igRhPMuPXlZbLaWtK/xdHbwwxeKLe+3/rr/S/E7DfnziV5eexEKtpaZGTL
FEZ/xtG3EmraBG43FZhewVEsMXbBzGeODj+tOyu8AezWr4b5e+NPPXnkMckOWZZfnODfHjaIajh0
OMAmw6i5oYNlt31RoOUFZdEv8ffXZtmaocNhH9FvIfz2iMERxclDfunVQ7zlyHE2dK2ixnWYN4Oa
tze6Vjm6WhFexyOceXhqo7qJF6YOh/6NNfaA/w2qk98CH8OiPG5WVYGTjSP/3O4wSPMtYQ8fHOXP
ir6eTTYW9mt2Dgd+RL8H6COKkwd8mntH9r0xWxIxFXhiAkd+ZwKRmAiO+UOonUBt/Lok+rWQH9g5
HO4t6j3A3vr/Jw/1TdEcubsF84bQaC4TyoYm5d1BYyh2htO9Hiy70666ZudwsEf0e8A9ojh5wB+8
I3epqhNFJqpGBKP6oKvH40e0CR5i9MhmXPBo/sATP4cDvk2+B97bBCcP921VxsvomBY7KtsRRMVo
KcRSh5KYcUwNFVEYJKig7vUpQzoeJ7dm6HDAR/R7ID6iOHnIMVYlwbD6Y6twtCMhfv6qK2nLZEM/
A+LraGHFILmnMUObLbcOp/3k6XDgd5fYA/tdopOHf57DRz+y+YZ02VDssJkhtWOuCwwcwRBhBZpg
KILcxn7N0OHAj+j3QH1EcfKQo/InRgPTkZuUh/SnSlDY+tSUNo6fswnDfMGhCAozY9fDKV7b7BuW
Dod9Z4U9gN+hOXnob3JcbHLckBzB/R8oaEOxK+rbUP0wRh4zouGsMe35sI/d82eODgd+vMAeuI9J
Th72z6viqTTi6HEZmPIck+KA+zA+cjcayzUNxv7feG+vuDoc/rcW2WMLvEV28tvAQr9Ds8yPre3R
qAx1DlvvqQhmpO0xnULB8X/V6fha7m84Ohz/nRX2AH+H5uSRh2FbdeFxo7LocUJpK2qa0Yr+lmeH
mmfE7tDFCqPgqY99287bsHQ49Dsr7AH9Ds3JQ38To0oGjS6bt/9G2vq303AYNUa5joZFKP3nsYFb
7h3Sryh4pkzjgj9fE/P61G9YOhz6nRX2gH6H5uShN5Owir55R4Ue171hMjAngmCMLHrYduM5wBzx
eewOQXeH0mxYOhz6nRX2gH6H5uShn+GCwaOPKxiy7mhjUN+siERIh1P4eLAE3rrlbc3Q4bCP6PcA
fURx8pC/VBmtZe0xBP1Qb4ELvVBro2IGEW5727HuMGpS4NGzpB81uGxYOhz2nRX2AH6H5uShx5C9
0kEFdN4dU8tjDtEwaHC4vHFd5LwDPpKwukAu52ez62st/8LU4fC/scYeG+ANqpPfAvfDtPgja/pB
2kPDY2AJcrTy+OzDvofnTzWI/acxNaNM3Zqhw6Ef0e8B+4ji5CG/iVfe96NCjvZ1aHckZZG9QYfb
TuUFm6A0VkdR5XMQF1vi9YlfM3Q45CP6PSAfUZw85PdVGHr18qil72hxQu0F7vPCFMmnLtYdMY+J
BQji4Ibn9ZVP26BvWDoc9p0V9gB+h+b/B/R/f6fzzxuzrWW5nD7dtY1K0J2bv998urkPevTwl+OI
1qfw7Puf73FlH0Gr2muXflhodE63QwLbdKtlUf75XuJsIjDJAIWXuA3uuTKnQRx5eDQ0PKIrDinc
9UADiP4Y1c0urgNHOoAjpydQrPd03wAswiKpnh5hOAruDlMgVlCs9zS3cPNVb5Owc5L451t7/vld
XEW3Cbq2iz/fY1TO+3fp+v8N/OJ2MjZMQEQEmuEGA5QIIfqcPi7vhvJTvIb/E9EwFFnA3LOIaYny
NSS2Iclanl0HNFICQ4+4K+Yqbfp4ppR5wxc0T01JxDdR1QYGycpbtcvu6yz6Yrfhpap+CT0613N7
KuWaWfnSNGmaaS85ZkxDIyyjs5LSa82PZnlpG4ofT4uWGbXW39u6exaSj6xu57VWGm2bzAuxCuPH
OOoXutdN0zCYd5ptdFkw19vAKiJi2H0+zXtmcS+d8sy3XO+z30cG8zXT6X+U/CHT8isviuacNud4
Q5Zd1Ytaj5aBc5PazjSnrunUkmFL7syT2pte0hwj77prt3XMqJPMMiP3uugu0+KrVLlWkgQzGhVW
1WQLJ7sLHOmsUovrLGMzpXCmjnvf1f5ZQsqZQ4uzmHiNSYLGyDizWm8paf0849d6p57LWm/pcjv1
O92sfddUHM+yo9SQq8wSbjdXw8IikWupFZ05uggN0tlTUflXklvOJVWaJ7pr1Ep0pYdeYxQ9+aaq
jmeofjdvu+pTphNT4vmdohdGKDVfqqw3gqC2mNLMqqA/Z51qeH37EHDnntnRWUPzKSu927LLPwVE
trArvycpNSTi4D1HhhpqnwM/P5dT3VDVzFTZN9tlU4c7U+LbJqOymdDOct1LkeiWKMhC9rSzoLhO
mP+5dNvUIErumoniXmAvmY0sT6VY/aJLrTrXfXop+c1M4rVR2ImR9g+9UM3Y++Jy23T1L7gVfa6H
f2l9bMa6bZV9elakLjfD0D1H8HTZ1tWHmueLRvdmaRSbRREaOhWmnz5m7KrkvhEXrSW3uSHSyCBF
+FEpEiuV06nINCvwiFWkocnUi85XDaaG57EsfW01z0qcL27oGIHXGl5aLXKlPvNyx3RrviBKNdNL
YbpybERBNCM6dnZaGrkX3PM80cBIeM2T9lLqait0YguTVAzVlhYh45IRx+nXzPNvkzS9YW1l1Go/
raN+rsjNQiJf5M42o7SzdM1WjDrIWkNKq27uJnlmBKHIDSihH3ql3Thy2X3gDcksXbiPrJILU614
ZtWlfdUmdJFnkVFXbWmUUXghscgzSi7/SGV+XjhxaOaeD6bU+KPS9Rdd6Zt+oUdG6GmmF/C5HYRW
oVcLUSif9dwpjUQkkaF3VWN0cRpYRIkKI+uVO7+L0lmZ27dcir/GVekZNFPnNAvnBGcibgIjTcvP
TNifvCh7DOvMM+qcXFHWTz0l7s8KVXmEPfXR88lci3hiSDxLDT/QL8NMP/caybvX2lQz7KBLzT5L
qrMmDfGVIiZfkpq1HxKO4bKmTHvFECz8qmqSd8tVR7ro2vjO1eTI6nWCRsieGLWrfy5F1Eizvumr
u7atyujcD3WlMJSWSvJMJLVcTFlL9Vunym86O27umwCf/tRH9azLtiTxY5J2uee45Vow//zxP/NV
MhTqFP8eqF5+vf0jiJ4XHRTQ1g87GnGjCEY6725VII71Nw9/SyHKKBr/4/VCWwpx00i3sWxeFOJA
t1GIqDOXcXkGrrPH9ae42R6qbaMQKeZ+aeowhv3nfJeNQmQTdC7ATUa109P0F+VFIaKfVNeRPUed
89DWomnvNxxuweCskjcUIgVn2/oQKTiB0RNDUJYLNEdt60PO3NiTIsc5U5PoUtZrT1Oxs0IpmTVQ
S/2FopZUMdSIy+280dLgOo7SsomMFjnc8I6gVscqSQB1FBMZ8qERknZm175ezhUlCGPD9ysnNBVe
qs0ZKdRGPteT2rkLaM/qGxJ0TbvoNVqzadjoSnmRSq07raIyNoTsLkWSB4bm69pcqxox1asSp4Io
j22qdLlBZZGoVtREEbnq9DzIv4ZekHWGHlLmQa21tsvPCo917YxrfmfgzqziO9HLz02RcotDrFHr
n7DLVThkf7/Lb+ISdX4/y35eNvlAttnkuPARkyopoj5rZ+DVJh8ulsDWerkM8rXVh9nj6I2FQhti
/kORx4vVh/puAEgQLSBPBb+/scmHapLtTY7Ga4EDiIHniEyiwW97k2dcw172SHjmNElq8DIs3Zlo
JIp/OvKDXgj3K9Wb9rKEiXLXeaKfNnLLm091Qo0uolp64Viu7rVneaDPtLZ9yKEQDFdxV6WXf6gl
icydIJ7lok0MOXcf4qD7wOToc+Q6nzCtPzQ0vVEMv24vPDn2P7GCM6MlyjdZloTZl7o0iyIRylO9
YcmXzq7r29BlrX3Zajy+DYNcaRdQKx8Cr6n6WexmtXtFe9/PZ3YV+dqMUfU6trOpJOpb5noXFaHL
VqSuEUWwRCLG7uWiuo5zewZtc+GF9Qc/tDOzqf0HhzozT07vFVHlRuyEn/04/lYH/beiKM+djN96
hdqbWhItWJ5/wQ1wy4DGP5qssiLVu2/K+kaTKigkdqV09SLvdTMS2kUdhtz029D+6lVt2hlOV3Qr
peTthcyksJpLhKbqQg9K6L0kraKrrAnFZVGx1D37J5xIRf7Vidxca7mrdwa6zZEcpkyhjAYOOk4Y
LvKBI7TROwjIDK4ULv15Gic5nLuN3hmUC25wxKUBMh3ug3qld9BOp1L0QiOMwwXcOPI7egeXh43P
JAQGLqgY7p1Coh9/bZ/JoulhyjiBWIRxrp33hdNRg4RtMtW7sDdYWkSfSBiH0ZmUk/ijl4Z5ca43
2k3dSdm8l9p6EWZeMI2gW81OK+JZJPrvia2E07LpU6OWag1nMTpvnCY2qjyZ2jT44Hftoip6x0rt
LDNJVXxRCnbdFEVh0Fg9J2l1i22aWwXRvoSNdu5m0n3Fk1se1ItGdq+7qidmGxV3QV/FRhG0ll8p
klE7yQXG+EHn1HZiKUT6EtPkRniCmEzqzhKFdmZW0G96Sf7SE9XsPbcweOGpNxnv486wtbiojZQn
XbD0m6IrZ5WXZMGVxtKWnDm8dvMfri3ZwZ1w9Coy0wpCA76dLt+LLvXCL5EnuH9TkKD0FzkJ9Njs
uCe7uqmoBVO+oYheKJZal/LMVdiSOaIxdKnuz9S68y0hwbcKRRUYuFGmMKQgFzB7FddQc0c2nFJp
4FzaX3U9lA2uRpGJ5H5vlDX9pmSab4SRmGdF4RhtkhVW1GlnlIdnGvMF7PwgtmTJz61W9r56DvVd
I00C1ahZogGD6typSjOL/Vu990zJ9aZJGcEGyBt6B+Mn9KapJK6gWr6Frj2LnWjWpfGlBtfBlHVH
ncIqgQ/i+kJIBobtKPJZqLPETHhVmHno80uRUyWxahZXmtEpbf9QC58Gps/yUMzLFL7A4p8gbwar
8O8tgPVd6bvSZqDaSBs0ZBEEBCFwEMUZW7kqEEJ3zvPdsDAbNtKGoEOXYFQSxAp0/SBSfhoAiAjh
DwZooWRkaPnhvyNtoOd3pA0KD+hQbzrM46ACka7XYR/utGoWKjZdqE531wcOM204VFeOE5OFn6Wd
2WT5X3po60bhycp56uqdWdReb/R1E5hFmlYGD5J21sTN0ind81jvPxZ1eJfpamC1ikcuS0+fhQH8
siTA6bKJS8w68z9mKQsMm3cPgd/kZk9knJOukM0i5uKMhIkyTRH9ihdVbnflPGFubba27Rh6I1nc
Ue6Qa3ONphXnrSZBhKWmnNNbKeRTN1c/dAqpp37I5jZPZ5GSnCWIHdW+ZKLG5osTx/K8ToR6nXZ9
ZZa6hnhJm964Kb1LOz5rYB0HHvvAwmzqIUpgwiNppkmIMFagnGWVavlYIJPlB2Zr08iTrkkWzJyu
W9CAWpGCeAECwKZMyNz2wpmSSreB0j3Ekl2Zkh2tYAN8SNJAuWRSrs+aNrzy2+ZjW4gzJwlcw9cC
E3bCzA6LKy+zp2pX3XWaduZGZK7XbC4HdFr41Gz83DOqSFzzklsJia2ulWeNDw+8FVdJV2WG78W3
ku5dOzG7VcIAWqKai8S7Zrw37SbJTTsNfMi2YBZr9gdX1NPehpMeJv512czrtp0roT/jRXxLm2xK
RPoYRllpqknyQWLtdaMF12mRX2q+9FEJo3tGciOqqAlX3DHUEpEuNb+MCn2h5vGlXGfC4HY4q1l/
HvBu4bS1qevx58oXZ6KRTe6FoSUR19JEZsZKPu168Y1oeW/1ofa1hj9vEtfJDR4LfUHDQpnmcTIr
ley8pAk0TMhpL1OT11ogPrci77tPtUv4t7CQK2LEaqgE87SLMzbnWtAn102kVKqKMEoUz2RFWrqN
F00V0UFK6vRM4RmfVb7PDDiC8hy8LFq3u2t7/rFO9SuFeHCbSFibflA2MxbibdtOedmk9IxL8oLn
oXNWhVKGoJu/IkRxZqTwEVHVtE9JRWrT9bQFQeTGdB1JMnjDlblUJZ6Z1gzmauW606Qv9H9ErEH9
pc03mjr9ygt7ZfKJCepsCBwn3N6LaPpg121MPn0yJGoY2uER+EYMHA7aixDGXVDwwYimITD+NIN4
44UNl4MKmHxoz1jf/vk7QlgRYyE83B2LHCBKuxX0YLMhUfhaCPvwxXNb8qszOZb+ijNSXMV+DosA
B9es3P6BpZE9U+vUge/QzjMSIVKo2Z6ZMD0/b8qqmboVIlM+4hCmSuHJxS0OSV9WuuE50S0J4OQL
Vn/REEt1RLB006QwWcRiIwv9foaIQmDETfIgcoZoatSLC9etrqO4v1Si6irTqjvF1maNY2eGUiHs
iDjEY8/TOxJzxXSa+sr1w/s6djxTKTPb6JtiITXNTA2rh7auTRmBQSN0849915cI1ZMrDzFJh9jT
gjgPkWfP+55cxFnwhXaxZzC5/iqJZpbkaWLQ1qaG12p/JXp1w7ryg4a0Ac2DqRanZxmPTdjlV1lc
nXVy05lSGzgwkfNvQSGu/YxO46hIEf8tqJlq9Iq4kiVR55uMmAmNtVkdOGdhrH6EXbTQcn4n4nDh
udmFV0hWmXbnFbXNQqqNoHHP5dD/3vjMCmpx0de+1UjZJW+Ua87SKS6tnPpeFhityheKHZ/1eXZF
5foi6+xFKLqF3duzVKuuqOSZsMQvy1qf56z4bIMp1rKPKeEPfsJmougfklK1cuZ/UOsawrnvzwnU
pq/lDz7xZ6HWYeHuwuZ0FvduZ6a9dw2//LL08yAxQsVH0LbLZXeRpG5/o6Sa3ZhCcoLgLxGpqT21
6zT8gVCAVj7C9KgRJm5S1ZI1O7uTClV8yPAu08iqc8e2L+ykTLOprvUBu2m56EqrYpF2rocqM3sX
tr2DUPPUd0m40LtUXvhB4EPNO2KmJaF9jvCVYzgJhDaNymqqOVq2wB3p2pSXcWt0bSMuZKkLF6VL
ris5440ZlX1rMdWzkSKwEb3POqkIjCIv23Ol7kJLa/p27ujeZVQHS6lOPstxppiV5EL+S/lj0bQ/
qsxX/hFyk/xSbr7cULBrvw6UL/arivZCXIFKMZB9GNP3IjrJhCMINTipOHPoV3tlvw61Tng2JDwx
VApdbC/2K6a/algLHhNc38Ei/h3RqWEUzXYAC8whlwkTVhlu7X2SrK+yln7vp7y2mbKIOLHrH4rv
uOkiTgrqXzIYLRhvqrd2bagibs3O5cin1KyW5pQkteGXrT315cxM0vYHoi9RYLqaHmiGI8WUzHlU
z7R8kMky0j59Exqi6/9qXXnVQqgaeRV8qyGqTKiJ27Bzz526uPOSxr70Mo7MR17w6yQt2u4WW3iZ
NJ5qlEKxp6FWIuHS+fKtSuvekj3eWGGVwBKQ2A9fLT46CS0XPvKN8AjhN8JVRA6M29KZxLvC5D5B
Fiiqbno5vQxgDBlIhtAlrqX3V3EtN5aGPOtVX9axyWxBYzMPpOgaEWfimY3r6Ii4peybW9fB964j
+rmfi/hDUur0pq5tzSzKlv0jYr8ydPDfe35PV/rsHpyB6NXB0Qn6dp+T869tDtT2YmADYkjq0/zj
IQK1sTlwSSlCDphpr3GOVMYQkH2xOdADgIeYx4RpDsNoj9+I/OKG+p2TAwsGixF98CRh6WzbHGXU
6a7blWLRaRRRRiMmdqGWJvKb7WVI5bCbR2EOfy2IcrPKc3hnYSNbCEBoZsjgrJEscs1Qz+NFXaU+
AqepdOHGZX2bJ1Lx6CtJONVzmZ67IavnxBHOXI5T5UJonTwjaRMs6j5ujKpve0tq+zkJQ/giTuew
r3UXFVNkyptLF+7btWcnyoKr7aquqs5IW/hhOKCLRPgcihmHO8jTj20iKI4kkY2kRxZU8nWoCOpb
BdfmRFQeigWqO15nshmk7lXWq5GhFE1qeoPqKG35U8LqRWm74txL48is65o+yGVazHo9di9dr1Is
JHHrhZ0R5JQD3htZ03hfahq4VgkTMjE0W4+sMNPq8wxprXnR0nJeZXY5q7M4v0k9LbCStK5MPdRq
Q8Ibn5ZKfu7pdS9flE7/UEhZYjRK+YOlyeeuIFYZ14nhyfhetmhWLKk+qbS8UEMVIZ1YUowmc+8z
tfct1qRfw7CXDd0riUF8ybVE21zwmn+SJPi/nezAAWoRt1LySDOo3yDwnMR8lqYelGvq21ZX8sgo
skSYmYgzK2kbumC2hBBU4vQLCRLQTORMmzed3xiOrD80g6nZq+V3xDfugi6v/EuXJ7UemqGbkfgC
oSg5nLe90JJp4Lh2MnNVOy8WpEgQfbLLpPuaNm2km5kTwgGivt4rc7uFRXPRykl8HmbNZ6rElYE9
7JtxLO4wR9Yxekn93jQiMG3XRuFC7DRmWgARGH8f9Kzzr3Ie14bdwlCNqmrJipgaqlZVhhI66m0k
FQgX0Ewz9Rzhyi6jxSLgmTt1kga+p59c/xNiXvIv7YbN2MU3hN8rqwHFThq8I7SxEiRQn1ynjcOF
iTSocIXjhMFz2tMIoo3sQ0ETQt4EyWDc6QRBB12/kX0wGjC2CFVSWOpJ+P2e7BuLPnCEaD16atB7
MQw43BZ9LYsqjNvwnTO7jfvYhSXaXhPEpOupKpWoENF6mLwXhNtpa8qBRu2/ApgzgeEnToZ6KFRG
VVkeKV/jIquae8lLJG4msI+by3/E/oGJ+Peac9Ms+sb+Ad1GedIJVeERIwWvysOdnUBos38YHiF7
TqEhd/YPwBRDdfXPysvN/lGGecQqGmqf5+L8pu7Ezt62OjGVAcPKEQOgMG/XKZxXVifc0UZ4tcMW
bRmnpouoeUXMjHh+OUOkiJfUtEMnyQxB/O6WsMppLD3NWvjKKPvzjFxkmVGFmmaVkQg8Hxn5EA4j
7kbhdzSMamnK7cxTPnoh8g9aRO7bOlvAE0MyguXEEJFewpaj8VT2ioe4juZ9IXMjrNKljFoWww4F
9+CpJapmIDsEc9fuWWN4HNEuElaobxPqRzcIV3ZfzEIS3Dp6cOnYgdUrvWQwJ7jSeblgQZVbqud9
94KWX7sdpasGUjkyulBtWgRM88si8nvDY235CZHM3ChqjbZWUcvajQjiZWf35bSLo9KCMdBZKWG2
ofeyMDrX/gvKO0K+SLkP9W7qNiI1UCf1uY7lFQs62UDdA2rUNESIsTkky/u/5F1Jd5w41/5F9AEh
Idgy1ejZcZxsOI6TSIwCMQl+/ffgfG5n6LznZJ1FL7rdVa5UuLr3PpPymsRBX7TRWKnbIKfRsNoq
mfrBOmeqzENZQQOo52A5lNn8UA7Wg9NoElvtHDXEMqEbZEUCRhiNo0JD7dZBkj3jbZn6lRb6PA1U
R3qtrnVWd6cmZwVmlPxDRd0Uio05Kprho1wDJxSz99jwgOzXsnkejToK2RyGagkugwaceNM30y7P
xZXSfh5bDGoRrCj91qsJlHtTDdKHfkKbrsKRrDzW4BxjrE/WbmpIce7z8nZwex4GxXTSgn3xdcBj
b2AM84sHqr307wrp49u31k/dYAEk5VYQ0Tq/t+YRI0HTdrslWKeY5oxFBFR9JKvyumr5Tb90KsKo
IEKLrtdgwi+rQDE8NQ4oq8AqgBbb7V+xOG9Sn98fYMcvX79+0d9dXvwGOW4vfD3BcEyB9IHV518F
x+sB5v0DyS7H6vuW3fLaAXHsbQLcb1IRkMBvDRC5XpsaynZfEhy3H/3B8O9tWt4ftb5wJGySYuzo
QD39nxpgnVeLC0qiPOTCpzhiqGRtmg0BlAvQGY3jvnXckUSeO9TtzrFoNiWirTvvbhZN7UesEW60
ctdEq5o/FdQ8t9orP4pZ8AczQ3a41rk7hspygsvCMdnOy7iJu7btRMgnyLqSflKZ3rU4tLu9j6Hu
CrOeCjOyjvcgiiEnXoHmH3kz4MzSavLbQ9suVvllzeudlQ9ZmwRSkZD2eRBP7sQhOFX9AZR1fSFd
AH6e/1CDQwu9riU7KwDBZMF8PYSQjLhdUi+N3NU1qA4rY3YEJM9qQzJWkK5A/Nw1kCm2+tjzjI/o
9KDHQ4l15AoIwzLtKpAN03GY5dJe+VXmY4x2LC2eJ5ob8oSv1vNS0weQqURcty5BBKKq5+NfMBm8
JJr8vrBe44N+mQxeXvdWVyTAnb8eMJ8Nk99q5LWwMHRiG8APXtJTXubH18LCaIlETAcpiT6uisZc
+lZZSFAE/I8Ue6zC29z5R3yqQ38FpFzcb7MlLkLLD+jsJz7Vn/k8Nd7K9+vILTB62oEEWY+hPZSJ
K4sHe+ZRxjhmg7L+aM3VMetnNGvbOeVz5kcDNX6kJQqlbukAjZVjQhaYj7ltf2kx4IQDnjLwn1WZ
kK7YWR5X6drmx7YpUj1aCuJu/2F2+a4ohlPTsIOb633B+edVrx8gqmIh8606Gca+O5oKsDzxyyWq
S763HGrCsRnOhvI9qna/rjZExy3vEy2Cj2NgTvUU3Iy1iEc/OIqFJ3ZDT9mwXuR+FkTY0y40qUEp
5F5K/P7WVPyTEOUnviwfwSQnTtfcei051pObBo1z7trqcg36p8kPonbx94GjbmU5OKEy2aFarCwa
2lqHgVGPk6TpGFS7TGQh69TjSqo9q6azq6tUeOyxHsWhN8EZINg+6J0Uy7KMm27cEcHSgq2nGnQl
W2YSzpYKIqP76qCUufE9SKJV5aTW3Dx6k04DtzsYKhMHHGhEKvPOOMPeFOOdb1oRV0q/m2Z8aeA/
jn7en6hQlzldjrPlvBtGoPFazaEpyBhJachxVdkc1gFcAmNw1djsrBZrN3qjCoPMSsuqjTOHHWY2
69BlOI2WsSKhpYpFn+1qQygmSoubTvhd74cFxeaPP3lDiwvecI6FddRdk04+qU6dV7FDRqyFpLQQ
kQuysUvW0kg4Ixq3XvD+yB65+QsOIZwP/6u7w+uq1ZdfjqCXV70eQRzWfARyMGjFXvRjwL1fjyC+
ZWcjn4VhV0VQ56a2eD2C0MFdB8QKYD/n5dry748g7KOQLW9iNOCEf9DZ6c9Mog8zId4Juwk2W0RL
4Hj8nkkkQzdjurfUwc+9fohEO/kiymz17DWwwl2xF3HkZDsN2/dZMLs3My2LKrSclj12UtnuEUC/
U34oJYTyPQWKTcOgnVnlhO3iFZ+ans72XQ+xArlr3dn/rCBUCSK7zeYsmWxf6zMWsW4M28DMz4yu
oeFBlxCGr/0ekm5wh1VdxHgY60jqGZpR97oI4MwYvBLeloG0oWHeY0DsA2ltC4CPfQAzWoU0AIiX
L+IOaOOzZ6POoK2IZUfu/4qHGm3m95315c7C/3im8aLXZxqCI9cF0Q002AZfs+UIvz7TUD4yDJ8Q
HW9XsTobLPP6TCPPYLu8Cd3zG2SDV71u3PY/DA8gHGrY4V/YoT95rCHs+Xli5VjqGe6oQC490lK2
tv/9c+3OS0BMAZpWkMyOA1FY50FoVu0Y6NPIrjxQo3atYyCxy1O1qEdtZB16bW4iIwcNE5EN3pDN
x2Xu81u7FAXWUL8L7ZzlUVCCLPE+zh08UsBB15pAmVSrC6hF9q2vQAjV+a6yCA9r+U4skDSKMfZL
CzytnMKm3VdyfD8PMGyZ+oEO4IGLcYCXpj63Xh3OK007Kvcg3q+01TIMkzfK7s+jEmHuW9d9zyIr
5ympLTvyBwwDjr0fDY/8pf9kGgwQC21iWrZHWbRJBumkXw1xO0CHNPb60IBjxcl/F4jpKmi6qOPk
vDZe4gZ6jifaXguxNuGqPdiS6LVR4myKfbZAXTAA/MV+Wl16bXPpejfB+Dx4y2ll3q3fn+Z5PEJg
Q9YlMrmCrOC5M/RU6twLS3q9kJ3Lyn2eJ77mPeQ17XmV423tmqehXd8X0oogsImWmWHC8FK6vAdR
eGlzjR3Vjcp+tFPSNMvRziw7CLm15Be2WtrHRSxfdSOhMy9HSKmbwYeVz26Sv6LIMbX+vsjf7sb4
j0rHK18rnf9DwfpwcElbf/qelvL/wYIJgAzAG+ZaBA69FTr4XNzmZXNoBF82WrSd10IHNAs0DEYZ
F01vo4H/qNDpL4XOgJ4g+RQHirNJbH6an7Vr/GWWrD40jenWSHLRXxQNa9/nMjgxYZM8tIOFereo
uWxPqsm7YZ0Fubygm3TeeZHR25uifuWZlyWNA4XuvMnuM8gNOujwCfT4DXT5njA30zRc1La+LTFZ
jzxDbTrtfdmNCWbqp5IPabGp/M2ir21udiRbnvUsnlbdvCebL2Ch+k7CKDA71X25OQfy2txIuzq1
hUxHVV0OznTfbF4D6kLH4Ajvowcbggim6xXgDbYHgDB5z2A7rZ7lS6+2a4m+naOvjVYV+6Pp4fOp
v+ZYzSk3OdTJaIZYzg/u1h5lTTA/eo+Fw9pw3Fqo5WdFyNBVndmkztZmp5eGKyncgguEP/cinzWM
F6OAeQNHDoi9AgaQHo7RZLRXzpOC4mg/2T1dI1otx7LvDs3StkD6nEuTy+Ok268z4M9wsWos7YAw
w8DvEyLNnaLig+i990VRDaFPa/T1gMI4ObN7OU4G+FjNsVKrPpSTUyZmrk69B1OuL9pwmEFmQ+mE
LSRb7yFPluli2VnU4Bufl+y6yMmNMy5yXyvXhSQIqhhNq6PuphE0X80iynw4O1xuAbu0eDIs4nYZ
aBAPPdyNBQWBni801u50lrJ6dBfdh2NPDpio0r7Bv0iRw9Gs4J6dAz0M0HWvvMSXhk9x+AvOH8iN
/9f58xoK9svp8/K619PH/cfdYg8c+v8kz3dzxnb3a4AJeLv4nWAfR4t/nTMIbq0A9wPIDBP0i8Pi
3+MHl9lwAAR8U8/57A/Xd/bL9o677LYZCHdnwAUPAuLHMQNIFGKZqQMlb7AuaVuKFWNq2bnn0sow
u7ptUOnD3GXjnvimkXZc4DAD9ZnZltoT0NXTV2ML+GcZ5M65uytqE5etVYdW3+8Xp3twSkiHW68d
P5ZQXh9tXk1xz8jHqhWglAkBteTCV+sUhty76yJC8JzLfqCVc96Q8CNgJXWusJgksAhnkE331xa0
ziEUfsEtYoMXeItHERMooaJuqh2QuhIVJ9VyA1giiwoNEWHgmSzKTZ3B+SfaeC4tOLyXrp4gDOzr
ZF6WB+JOJKwHFUGx5+Z7oUaxXtvB2pQhy9hM/45VEo/o7xvyxdPn/L9hYrzstR7gOHIDuOIdXMj1
ghS/zd24Exfqf8BSSGP4f+XVaz0gWAbXKtocAztIzE1D9W89AOkiLjo4nt6X6Lg/grOwtP48d3uu
bXOkT6KycDsv0LEf5m7cQ+HrRgfWPtd0BArRgpgrbtYNncCRu+pz2/FPGEV3erEgnHdj2onUG8uj
36s1XHy4X2Cavi9Kc5qHbK+kBFA07F2NiAPe9ipEEFcC7/4lXyEOKIt7mTentqz3c2EfYM4bIfEv
Lwqnv7L6LgVW9Rns0UXTlOfGXuMiZ3FVKj9U3P1ENFIGivZygjAqd/w8LPv87A4+32d0uVjVuhPS
v8+coYARdryoOT+5pT7Syj5gh4inZd7rbL3SNTkvNapHemk1Lmkmpi+WQY8SMp3hv1WPcIYPt1SY
AaQVCQrIyteG06gxGSzrxB6t92zoeojbdSxMH60rGllnx32WRUuODlVUJ5VBsNmHIGBipwyOnndZ
L23InKNh7zHWUCFR+HloKOg27SAcgu9kTVM4eU4lLY75xtmoNcZf3L7uZ1h9vYTgV+VBCc7ROmAH
QWkXoSJQw+Yfuuq2ddZEQt5T9R8W/6Ftr428KhxYoq5Md+QFT3MiIi+7arw8MXyIiQtfUNG/4xa8
yN11AyGspb7gjTZak/hf2HCryodl5dEsPjP4//3ic1OPO1vbN0u9cwse5ZsloXgu0P/BfYa5N4dr
IKOWybCxFYQmbQRXdViTNeTuxYpTDybTy4JP8brM4Akg7ej4haxkzCABhhs8Zos48eUZK2wEEjhs
rOtp/FxDJDzlMumc8RECkCEwcU6xaB1HOKdyct+Z+2WYQuGz92S1I0G7MHecS7tj0WANuxlRCZp0
t3IsT6q6DuYmHQeT4tSNhskN1+K+9W+pumfuzeDriMBh5flnAdkNSFxIf/AL6xDEL1atISr8ej9g
nHPsu3ki59oa01EE+xFwLzTIESuqhPX+ScBHlhFAsasXakb3Vn/HSnly5mvsuPGUiYhOw+Pk8ah2
YRwzTmhBsiOlfQSuGq3wf2RVlsAnC08GD4tsSLJahjASYbh5xx1zCyQcXz+yNjiPhvKuCdpIND64
Wu/RrJu4CJLaa4MQCVvZBy50YsDz+HTBs8nCARSyxVTSB0i2uQrK7gZkJLSKoXBTV8nI7XS0NHZY
wSXX3OouCLvsq8EDsrQw31Add42VdMCYQirtUINThQA4oDDNnstxX7RHK7usxrt2PtnOmXZXfaDD
rr/R7YHj8bWKG48BuJqeYRYBZdog9wLEzpcA8+a8PM0wHVnBzbJCGMmgFed5fbnmMMyPfrJAAD13
uE6u/JD5Km2QQ2K6FCtNWPMnSJow/01rOPl2VDjQYfXerm6zk1DvXHG3lu9d74NdkMiqyrBUU5TV
IsItPNdUvyvwUBhUS5CxG/j/EocOqZPjfFvLLgzGMaqb2640cEmyu3meUpnLjwXsMlGr2htV5UdS
gF8S03VrwTpSfYE1EeaRr42qIjO3z7q3omrCf8p4XPALq+nspG9af2eP+CxTXj6vpk+anO8mm4aD
QVqGeyrnMabeNWIr8Enzy7YuD7yy76dgTut1+gCqwA2thd8be9r7AXSfXUMeEETbxkPAEDNTTZ8r
Tj7mq//ZckksqyaWNf/gdHMXUgTACK9PKAJhSoRuSATEgF+8oQiNwZ2RaYkgGbqd4JDYreHIoFLg
5fI8Z3oNg6k9u5V/IfJhZ9fVRV32Vjj3w44gxAaJMueOL0dlWUjcoTjT852YEMhTz4gCss4NLXs4
xPiOD2pvNIobERwtMnUyDt3NLAAXeEdVDnGD+B27gb0LiTwN0KlwcudLOQVQdiHAZ5pAB7TlzlJw
Yk5OF4qm/GgR+g5/KcfR6RPlzscV6UG5sQD/lzsmTFLDIVb07R0Gw7Ox8SfxoZVzy/UM7n5HZHcp
eXOoeu9SIRxEahEHZEpGzpIGq46E3NZIHfX6hEAVcBKxNT/XFEYl77iM2G2Q6jM6TxZHapEaQ89c
bKPaBMto38MhsHiRqYZ05l9nV0OTuKBsnqXYtyBnF+fTopEN9ZH3IrdT3li6+ivgEAhg/8f09e3W
yF+WkZcb8V6HL2wc0K4TRDL+e/PhG+gJJRHwy20l+WkVQVwzLODfDWyvSIjzD9LbkexIoInfnOV/
lD8CUuDn0QsCYNgRGT4ikBoMfD+OXlQuWW6KZoXIyPHKvS20gpi76y7KkfKPpexMNE7dcBgm34GI
d2qe5k7lx6kwF84wL6ccbk5MTjjiVG6rg0vaIs3berNQD2VEV4UgoYB4j7zIM7TYpYsLj8s87DR1
eegqUh2tksyhlcsH/ORZUKRxSdPkJ+VDgdkWzUNXANVYsuyzX0n/QathuR39kYYjdKz6pBVcfGRe
+2NhHPvCH0fH3ZF8s2IWELSrszbGrI+cz9YUB5tUirCh6UJ3+1gy6ldjWNgvdafuMqIqG7ldIM/2
MJVWZYw8lhxsJ10QPmbmoQLgWdlAeaZ67s2NYAu6B1gXnXCsbxsUMUUQPFzOy3yRYxoNvYrI0LVq
mFTMuZ9raPLLLC3d7kMxtlFXdFa8AGYJez5+mhYkFUm2XDutf/BKeXCy7hL0YlyQqYx4J56dcczC
2ppbuJtwgK6uuKLQK8DOLa8yBDnsWtHeyR6NsPXngyPhUmqa1U951cwXwuarE5eWf7d25hmso9tH
s5EFkmdMtte6UxW6gHh0yuWTqQnM7+TC1vmEVI5ifa+a4PYvQCd8F7v675ex14sKfj0Qtte9Hgge
Ilk28Q02spcrFn5g9hzAn8AZ/j+g/3UVAzSBvAgf5f7txlxU8et5gGx3JDmAMEHUxLe05z9g9rwN
+PxRswPiEDmAUD9gKURu0o/HAZAs1M8q5WGQS1KBlng0M8y/jYHZhAhtHcxS2siHCFyA9R6sYFr6
qT3UISSu3QwA0kA84CyXTmfJK1NKGP9hWxXwWPFCTCH2tRZiO3d+5wEd40mOnJcg7vIhzfNmvffl
+LUxLAgn7j2wESS6MzOeFlP7ddEYlhCiFM8ZnTR8vP6tL/v2rESWn6o2hw0QCYaJgMjmCuYz9SCo
0w2h3VsYWgWyF0VaymYHfhuDVA6Nnx+YDxLX2ULdNljd1cBaO5yn2sNKtXSkh52w5lfCyshzrkF+
h6YldOdXKrtS3QzD8QLYUXWZimpdtp+qBtF+f0GB4IKJ/1Ug0dMyvt1q8a+m7eVVb+UBhvoFn0d6
KUQ435UHRG2QY76l2eNHrxUCmxhcYJDKYhl5KYTvK8RDX3Mh+yYvwSl/xB3wX1VtAYLBwFBAO8xB
Zv5EHaiVjZ09Ij0yr4By3Vk44c9itOf5Zt3C24q6cR+QsYWRUgJPtiHACJw+XOHe8CGR8TGPkWZE
A9tC4Qps8dDDYbBcvWexJce12XRVCKrOWR2oq7LPnjbMMqy7YMrCLoB7OzS1sOEFdXP7aNPOzmLX
Wm3vgKIukCwUGKT/UTU72/DP/C41Sro5aLgcDL0GR+CbSvXJYgXT9IQcFM+67Uc51sClh4wc9QRb
ZmO7772ZE+xYLbmEF+dzLopxb1va2pdZBu3vqDBDekMMeHCEFwPm1Mx27poMatiF9QhNRKDQOx3k
yG4YEa3i07lNbGoNd2UhVYrYA0QjlBM9Lv7sv1O5VyQKASuovD4Hi9is7FpUQY1JuQG+AIFbuWcj
rPtIgXKyy5y57FJb9g7HpTtcI99kCf+C0gM7/r9K7zZH5CAiZP+jN+F1r8UHGh6PdgDVycbNfa97
o7hDBDl18LYjywsMPdDA19qzEUaM+4QwseLaZx+CkLfas8Hb4SJZ0Hrf3vKPJPFsG0Z/6E7g5/Fm
bLOJYmj9uTuRTjdmXLtpT7XTwGRYDpPaCWK1wGA22zjVKosgpCcQt8nqNLhtlQYi+9A4VRBa0Ewe
oRFvgXn4+QUP1vGuhts97EcgMbA0p0IiZwiZZBCVio6EC68RlJEjihIG8itOPzpue4vygUF47eA0
WoJQ0SLBEP+O98Fnpvk7ByKWcCA8dUQNfr5nCS0IRbyYojF4ubjCMA4qrXoOfOTUNmtrLmsOhLyl
LmzJfQZfc95BXAq/maf8C4RlLJHfztDR8/t1NnYipR4e/4qHHefu7wexW/VcVk//+bDjda8PO+Qo
eJ7BNUOxSQMIrd5gcTztLqTVaERbovpLIbw+7c4/7hb/CPwPXQXN6DtY3P4mzEKDeMHLwW3/wSzG
f13NwGBBZWojDwzxVZuB83s1CjqJ0NqU8x5lN4YyN8+866zEpT76yRJQCE9cOxpE1+67oaqBGqKB
OL4C4qlz+VVN1Xublkmv8hObNPDoHM5GY/lfu67vLmYIimGgJyzOmAIh5BV22LHcBTxNvf3C0SQK
Q6H+mM0NTPKA0ZopmTyWhz3h77ySYJdBhF2UWbMP87E6uiNiaiqVcEDGK9wGgPi8Ii5n9/Nal3dz
U98tlrxbCWpK1+O1mlmqhuprwVXx7OkDMqHEE0Ik6XyDqVlMe5j1hhoZLciNCAF1Ex0qpgm8ktSp
3juIK4C4xvTKHAsnL+ZDTfEf6tYLYL6WFr30u+aIaGURNwu0ka1vPgfgauO/oXa2B/33tfN6E8uv
jWJ73VvtBNhUYL1/qZwX8OIN1UBeFKhVwBRQKKMhfN8pfB8qDniMYJLCKY5ifN1j0ESwEeEdv3Gv
GPv+oHa20vi5UYCqhTQRxW1DUvZj6Yxr75SMI3ybZxfWcnYtL2bBpeOx3XffzPW3d/w+0PyXYRAN
CSEDPiVw+VFEq//4e9g8rGuu8HtG9mgAEFYdYlKxDa0AO1SpvyFoiOP977RYh/zKHG+/D2fSZt4G
w/3TeiYqKCIm0k77snDsVMCitELs1MM6hfBoZBylOeBEGJ4i17ci4zjvIW98msr5tkCCEiyFkHk0
UOzW+27CKnSNWCKYtyC4yprPC+RX47BGSqVUzsegPzWBf2tG+ySzZ+Ld5GV7WVaXGmlIGQB0SLsq
vXcCeR4h+BK0+VAbIOkQcNjFA3U+rJC4VdBb+1Bue0tx4PA6zJN67ibDjsOYAdlvGixmza7BXhgg
uKs0sEGVY5w3ecwEjxy4sXIsby4vz1AaJ2U23OYjNjXPxISXqVvoZwSdFKB0LHNdEhHXAUmFNle1
Z123Xf+RSpFYFkJcCu/SkCKE7TKE2ALUUvc1b265tq+m5exkbF8KqMha6sWwQu1Yx5/XgDyRYqpS
5CdGhUp1v2tJBkHI6AJNHfuT67WJ6ZAhVtepV/KoYfOusnni0yt3vaJVEVuLgH/kCglUaS2DJ21r
eM16uPOyTB1IYbG0E2WW5KSebzXk2E3oeOP8AJ4hSwuV5+e57NbPJayqN20ZlODT7TJyNjnb33CG
bZaH359h97n6jzUTZfp2gHn/4GTAiUN8XHD9s3kY8gygtQgeedFQf7dmQofmbBMy5CYMhbgx1a8H
GDQi214IJNf+/2PvDw4wx/6l1IG+BDCh4hNCo0b8n0pdY/3UyMfP9t7Qieay8tT6USLHo4iHkiS0
HpHKUyvkv605iatlbu9Y638ELwfCBkFFMmjOFSkoSNJ87414Sjsm9qYN7itB74amgpKrGYp0Iv1X
avHQI2OB6HmoMS20+Ln1+hg4B3zt63xbUv2IjPU6FDJH1pNmMdHlV6HYhVaQZUrXe7caCukWwRSA
XNyo9IDYlijcyGY6RHpOEY3wO+QwFISNY+pw2Lhwm7pJB+tUvHBotgzW3HKGUNVDHoSPVAX3Wkze
kSGCKmQje6o0KBbAAxKK1fKDY2cPDiRhLFfvWY/sBNxmEbZNU8XOMsdZ54GDDVYRMTUDTeqFky6T
tFPVrxSUnrfPVHMh3OneKeQY89rUoHPZnptmeV5WALxWTkoVwXpTREDCRuSv2EgYROy2QsJJN7J6
R1XuzxFbnfn92LZER3UnrfuhW/JL2ZtrRyL8v0MMS+Sv7d3QT9MWzHI71UsJhtG3MGwh9u7Jtvvt
gosKBpw2C67YNJYQzMqidk8Cd2X8FaP+Zj/4fam/f+qh1sB9Bv/er/MvrIR7rt7qHYmW8FBDYA4q
FiKT74f9zTQBqPPbOP8DD7MlZMK/CN3XFtKGnfOt3CFWRRrQ26WZf8TDuPYvw/5GD6HOcZxzCNC3
reL7Yb924PU2qsT4DYW2ucD0xC8XBXWG5VVO1Hg+4kZGBN8iAgjmD8SfsAnPIXxPEoOxo1uEaBDh
ATtBjBCM4odJjqmVbQlD3SJh5yYTIJkbHCV1kSLCcYDjp7flcgg84KG0/VKNVYqoq6O7zJ/Z1FyC
/ygTaOWvnc4Op0nFY5bvlM6v6iFP6o0phqUDegy5kzCxxHancVkFTJtL/lGs5QGq90OWw1s2c3nq
u+ZU9vJCjeWtlS2fGFmuBrS+rDZXoukkMoTwXhYsL6GnGyzknrtHjEcb6wJh1cuwGxzLDxspH1a7
vydW9kA1n8Cxgwtdep1FulsOtVNdEeWtSPu0r5zGIO0zgElpGWsa207wpbRNqox8Xyp0dFNPF3A3
73GcXMEQm3pYWELbpRFm1K+69q8ztUSQPp3oEqT1DIGM50/vxrV8dvS8wwC164V5qsfp2tUUCpsp
n6+dov8qXLuOOsd/7oCphdBUNVDHtEWI/2vC5S7tnORdl596GN0RkeTXsZLIHxNs/bQQaqV4bq1E
YPEJsb2wpNODf25zLEtD1Rb7OmgCCBU0K+NusAkCYlr/XZ03Gnp+2+qjHimVOs8SW7oksZQd7Dmc
r8gMdioYU11cVIGYS4SlfOJrlwAahJBExEimqWKOZMx6DQDuV++teYrKCTnNSNBEymW6TojUdJGt
WSFj04G8Iuu9mGzhmw1SOKsKT1+r7vDPAxHZqWrkpbTJhYP0TsOqIVq1+2mylmQaq2tf8hhx4wev
3/k9BsAKcZQBjrvKG5Ma2aC9KdJaS6xxdakjivzQIqgul9zsbOSKQtJ/nSFn1C2q62YLHpXUu6AZ
RBNIJG1YfjWBqOg4v22q7mwsum9russRZ4qGdXC3eNM6SGBdusB1XakLaFJuOagILzqUCEalrLhw
cDNHqhwxn03v3RZN+cVjSF4Y2vE9a4NrNerENRBWl8yJMmhocJFRLGqzpwhmHWvsF+DpYYy4t4Jl
t0wOuPj10CJIqLTtOfEMhBgewl6Rk3MjFnboEALrVOTW2UJhLWC0asuJ1cyQS5FZuJ2lZ4+FZaHL
r/sK4bJbyM7EXfiZCwieJZJCBDJo/T5I9EivaTkhzVkdcSmgDH0k10qTgStBlG2zhdq6S8CKXY04
xQXiGJQW8C6RIMDrSwbtBkIV/D7eLnSIZgK9C5grGU1UM1hLiA0wbaJRIIcVPCsGc7Ii1BnG0SLS
WfuRzLQJAdbCPN2tl5XuP0l3vSiRr4DMsik7AKPbpORZH0vb2enJtlLN6o8jjB3I4OND0gtYvBsn
K/aY1YsdNa2Tro1/HwiTx7OUGQJkWbnT2jP7sq2qPVKD5aOYNN2PjoJQxwueR4n8/79hLHYxkP6+
V/543+Rbn9xe9brYe9AXMBgtAogMvM0J9QaK4ZoJoLtAvF52d1COb4s9okqx/27GaBdXx/+w2G/c
JZzUuHsaNi2kqfxZFN+2uf+w2UM0DXDagZHHQc/+2flMfd9I7MDFgXUZY2ojEyEY9VzQgIj5yuG0
LTyB8mtz3DoEsPYSvREpTP7GIRg2159XSsXeWzNxldkEN6RUxYS1ee0QcMG87FHjcoRjtREUIGeW
nctx8UOw0RfDRmT0G6Uhx8V/t240h+5hk7bAfMgAYQFkI0MgOhr+j7wzW44i2br0q/QLxLGYPeKm
zf6MnDM1IAkE3ISJKeZ58oin78+TUiGgimPcdTdmZbJCIkFKwt23773Wt9ZOU3y8bOOdtmh7kUHo
RbJmLfC7Fs+LjrPKnOiwwwV9unzIF8RjJDulb0oxntwKc7KtUitCy39t68RYEGfh5dp9o/ItRplt
ltEXuy4cX9uj4LQc4W80JGM4rIJzYzvTXZRzdDWJnndbq8Mwwv4OPD4vKmMM/oBVchkc/Psq+Z88
/xw9lTNr4hIC+Pc6ubzueZ0IJNDAnUAEcE/DScBieG6Aef+xWD6sH0uo8JSX64TFgHCH254OmEMN
Mb4VlJf7I8hKW/HWL3Kg37g/qjSY79eJal0zqlFjF2HTifu+nkzwluezmecHA52atTabSE/ecu2I
3M+jTxRYb9AotS6uk/DiQJEXN0ocIZadmf13uvkhoZ1LQhq6fcc8uAN+yHe6RGMm48yQ9/ngYJvB
I/yUgBMwt804ag3yX0gDwIFa6Xz8Ax61S9jNvz9qe4Xq+Meri2IyPj9qDOV4zuhWYIL9Qb5vg0Dj
ssAY4+vIgen785zC/o8BeExt1Yx+aZm/eNS4CxnoScCj/dWr+K1e689XFy4t2Hm5KKlU8R/nFCDe
0W60tdiTHFhru2xxh1M0+59aPJkAyzHIxQhue4p/2xi0gsJH8dEH7jkdCurc+wB+YvQpqypQpka+
phyLwfhGPZcAtm5jGl3YEa1+KK2pvTN7OBcEjgAsFO2TpiB83QXHp8B8VFDca+AepQrapyl8n92S
OKFD9MsELrQlde9o46R41jPs42H/aMRReYQNCRPQufABG13ACsz5K/wg8+BAwJdsoisLtRuZfjUQ
44gdteuwIUwz1/fAEfRkr62id2iKhrmJv+wSHAJlcun3LeEd07G6hIvEqdy1upXWr8FdITtr8+HY
UtdWXCvy8f5PWC/GLwuYbyHhP23OnnrlixXDLRhHC2c2a0Ddpp83Z1LfVEwGTlPWDR4xNs7nFUMR
w16JqFJX1qyLiPO5uYfhhesngg8Xo95l3/6dzZm//ofNGV+saWNkhT1EiK/6+guyW56Neg4x19mT
oFbY54W5yLvBNtuPxWQwq9Pf4Tn/SLwiJf7o4tRoBt2OjlrvW5AkI8vdijomnWXSBnNsgqWbW9gm
rYukPmrF21SmAEhVOs+scnqK0EVILoeg0dObudLr7ij0pnydNk3GBQqMw7KbmZEhk+r6Qu7+hKdQ
uZL/fde+7//X+WlqP5cfP//8GKqXfnsMsSEq8hU1qxqE8aw9P4aKXamzrdORUrMylA7PTyHZgyCm
mUrzBfXVFzMyBUlQiS1Mtv56dn/jKfw5lo2lAY+BlUDvCUwYZ8fLpxCb6myVY5IcvNnM8rd97mtc
bL14JJivCgexXurpMSn19mZRbKz+EuXH/1Zy72IuBtYLajfOAnc0G/1VNkyafHC4Q9LQrQ0CAosF
EUUdxchui1bfd1b6JGL24MQG3eoD+QuMoSlJ7G3LIG/okuiLhClXVfpqqce5WllepAOvwe8zNCcn
tgMZNRnErCTdMD/xH/NkyB9yqyUVMaN+r8vm0dMJheprx3lwkbC/l96SHlIzq9+ldMYQY4z9OqqK
YWvU5nwlCj99MDFUYoVE7rzGueVzCY3eyhD7kGn1sK9zvTv2RhY9Da71XhZNhLOhkwtML5NOcjcW
T0Nix+smjj6FbdJdYWGhj9Pr5XWTkma8lsBQTOiwi1edVLOZrtXYkJZrmM2rwZpKf8PLAAqLkaiA
oGFExtxduAN0wmIwbajhikjWXOhk7oVUBtEPatmgAGaF0/h3bg31ryLATqUG5FZ+7gTpA4dZkguZ
rX5/NV8lH9uqq7703yeHXp7Ej8/ho//7oSr478ff8l306P9VWaPGL1f89VPXPQ0/L3b1qufFTgYT
vl0yd74JpJ4Xu2LY6wyOnqNBXpw5SEY87go+SJ2vut9vFwLgJhwNLp7jZ3/Ab6x2j3Lv+zOH6EWO
QzrZXJ0tKPbfr/aMyOeEmDcKEnKp+85taAribKzIlhkM+nRh1bV4xbD7DdEcCK25zkuUvCdHFMYB
t7HH7bdIjetZhpIpan0ryF7ejguaEj2xok2K3WVtm32ytzT6SA3X8NPUEM8UF960nu3a2XWWfTtV
MSR6r/kkZuspNwdvbSQLzUsG+eggOzmW5atcTtXwQSv7/v1sWuGXcbYIOJ2maCfTMM5XZo8jYR0D
y91INssdnPMmANltbR2UuhuPXKPXPdacbV1HE57Dzj4smZeuzAL2np8l+7Fz8DGBGM/r13rdNPed
wGNYE/u9Ir7tLWq2pymKTrFeddu4J6hSy7EsyLT+DA0TBmsyIMTqCZ0Ekp/h36tCBDqacz/3BpZO
2u4Pixt557js4gdHCPcmixLnOHFdp8FcHNh22QBIBPCgH1Hxr9K5+lj5tLR/f7X+P5f6ixnmV2cv
IMaq+PnYvbzqeSU62P8hZFGx4bq5dJz+Pnbd/8CKNlmicJ6/4u3/PnfVaNdxHB4zAzj0JaPnufpT
V3P0+hhfWY5KnP879yX18/ywEhkfe7jn2Q7IA/pRNNLrlTNYVuntiYhyJqBvXqJ/1mzzpkiaow7x
VXA67GMYsImCwXK6vs8UHpaMmq0NL7ZS4NhOIWQtWd5OPVDZLokTUrBKHnK4xTDYtAuPLdY9+mTg
QQjtaROa/gxEQnIfzW0yED81KagbjVT4bqJKtDEo01G54MZWqjgsnGeYY67lklvlvlVj2ZT5bKEG
tZKJba1GtyAYNp0a5nKHQ0OsBrw9k17MAGmwMPtNvw6BWXemGgwPQ32c1ag4j/zXjRoeayXZpUyT
G7LRtYgRa1UuBeOP+q3B5BlPgb2aJg1/qhpLd8t4dNSgmv4gaNvuS+gyzurUMBtg//3EdNtl3O2o
cTew+H3cetauL4szUejJKoWQUJpwkCy1UzEsj8esvl8uA/QeIT+BR3PgxJgILmP2Bs/0yc8n5NRx
m/ivhBV19p9xR+P8+vfq+PyZJOd/OCp50bcFaqiGBJmD3MW+aomfj0rqYmpECD+UuQodxKueC2M0
mRyRPL6XMBa+9u2o5OxVonwlIEOgDBjvdxYoy/mHBeoiuzCwtQsyWLnscbF8WRgPJeA6t+7iQ+kz
00RtNFWWwZRnKexgqJnnIb0QRdLe9WgR421/qbdkVbvGwQFHS53aZWP3wR3plWzcwkFj7Cg27Vg0
4Y5QBf9aE4Opuhhw73pP2k89duL3GYhbS+8/aM0iA1fRbycS3jwGYVHl3psXQC493bzeVRdwbpP7
3vLeHkkwbYVdjaeQAHueajsK/4g2Lxq5Xz2n98OXL9huf35S1cuen1SQ7g6tN5hwP0UM8Mz5WLMZ
QrgCFsZLmSMSYVRCTCcwV0KZU72856MEmSPyeq5c5qU1zMXvN4q6n8EZAqqHUlMCxmIWIihHXz6p
SdR5oZfKbl9BDGXb1bleaV6kBfo4tfu4RBYgFx6kKmmv5mTuN3qbovMdMfvXhtPeO6XfhyvLbG+R
ERMYOBdV+KkpCiadg+ZM0IhHI2kRuTVms2oirQgSb/YYOUC4yqzhLh0S7zAvC2Em4bCQ0hWnqAqu
wRPbGy5BE4Lg6dRI/yqxiaMlei5pzeu4qbZOv/QiiHAsi2OFgrI5GX2Bk3RavFknroiSeBX3mWXu
ZSWbTx2n3AZn2maOpL2qBxP2eWRf96WwHuqRCIUAKk6nHZIFKO62HOVyK0ZnBvohZXHnhorMRYpS
vU0qc07WoV3o2mcQlsO0E0M158na04tsDZzVb1uM+aA5bkbLXJqbyGxlcTOEUz4F+qVSLVTR6lG9
YqT5hLtmWuM6ul1UgZuoUlfz9WFNWPB4NFUhbKmSOFHF8aLKZN6lGTEBpfNMDT1HHKStKqv1obCI
TdYXrOa509cnMx3eg88CEGHM6/lSnf8B1SHr7Fdr+nboy6fi5yWtXvW8pK3/oJtlzRKKqzyOql39
fPhg1fZMJiaMbpD2sLC/HT7YrgHW0QEEu6qW9ovDRxkCaKS/KBx/Y0n/ExyKIpMyEyQPLjjrh95g
Nc7o8W1m3dBNwgLzb26dtazfajLJj0WhA13RENcu268fZc/Tum3dSRyarJOBYxbykBh1Eq5scKmf
rCgGC9Fnj2FctY8V8N6diceEjnwY2bCaR0KF2Me6BXFfpG9zeVOKXZ9l6wJt/1S/w8jmVDzTfvne
Ig1iRSCf/T73u9u+RaYSZm29b6cM9FTjpPZGi2V18qOqYuTolOhdPTJajfIG19emV67r2tfW+gSq
0a3UHHWVRqYLgXjOITaSO95rfN9Rw1SzXPJuVVQ6t0lnvOsMc15pWlwFf8IaUFrRf6+/du3nz+XP
NySEbC/XAGhGLFtfMaw/qPfpE+D+9dDO/6WTey7AuCEBC6S++jtU7+9jzVTB9bg2lWJA/XG/sQL+
wfdC0B4jSyZXlImXdLLvDrWmaYSLfgZVNh0X8BnY+ovC645jLlri5ZXrv1cAgHYwsMEbRQLKMJ0I
kpTLjFbaXDZWG3YbSzHKNIKdCZUOfWKnuWBrDnyQWoAp8lOk+oxlzg4RVEfZj8Y5gcezT0eDZ1aR
0UYLaXlioD8tFDetB6DWZe2IKk1rdm5a+d1KB2W4ifpuTy4Zl4tsXmtAktyif8i74XXspliQLc/I
3WMpk7RrVv3kwD7q3VR+aSKcLkWIWcAzkcvXy9qfw09lm46Bhip3Q68JrGIXd7vIdY0A5a9clxb8
nzAtGoLAsBeIObnVhsk7y1K+XSI/TDZ2L9qDxJ+KcbJgG1w3KgZGK1sSYdLBkDlgogsWAbQMwqI/
YDmxx/5qOQVPff/UPg3R0P10rlxe+nyuqKk/LX7u8xfb8kvmqQ/zFMwHdxMUdzT92dO/rSkHrxgm
M7DdfyGRn0vFS9eB8QHi9N9bUdSkP95omBuAHED4yonH6fVD8w+9zmjoyDwPi0FheATDqTv3fKIa
7+lRxTo67GzD5T0s3vRgaQIbsE7+zrWs1jv44ViSoSsyQiw6Eql2mmdUBOCVqNBsImVE+gaE4L5u
LRC/rJ22GZ66WjvA9TZXqbRe48w6RNMMCStBVakJeRdb4nrohnttma4hzUdk1qXrcswBWFTvdLd/
b8iF9kEZxBj7jcpmnpt515mhMoMq7GNJB17fGw7l1O9FWW+j0UjXtajdIARblXeEjutNdGc6CG+8
ngTBOE1u0QSfy7h721ZzHMymD995QepWGK/oJ17rofmpKvitg3Sulo65QiHOgNdus9HZF26zBcay
GYt2a9rNO6Os31lx88QJZqyKvEYsR5q93vuvo6I7l9a8Gzt3Gy9eEOl0EJPiBNLRDISoH0VMAEJd
I9Ib/MIl5CT7LIEpbKrGWIFGd1f+TB7RYC1kK4CC1vXxzdK2u6kDPguA9pA71hygfDT2TZnvMokM
2KQrIwjFPfhpcV0O2WYK062WJXdDmZiBqWnWKgrdj/HYPBoXdbntfg6b+W1hErM31Q7kabqSK7uB
6TqkguxQdByToKlS2exfpgXpwLbjN1lm3Lhkqut+tm/04r4zZXUQoFcRIkNiK0r5xkyte4Y4cj/V
vSAhz37dFDlWnZYQQzM95aH/KUv4ikszdwWQ5BMoFpLv5/BaG/UPEzbYlRbFb6LSv46yhPe/Ljdu
DNjMsHD09WzgtthxeX8w0LgSN+Cu9da4MgoHNqU5991pluNsf2xzMc37JK+5S0STv6Rv/oh9jpr1
38sGglGKoYz+YY/jZc97HOJAoAFqSg5QAe4/X3qunREHUq8q9bqy0l5Kim97nElOCaMHth9yU9Qg
8nmPo27AnmejsP+r6/o7lcM/NG64jdPZxfpnUKLrP4ie5FynbekY2r5r5K0UkbvyREY0d6usFvLi
upiUAcPRrDvkfEw0QCuXbtVgo6k7Ykjim04ZOMyw1wjmTEEulA5yPFe5PEjMTaONvhTWo9SH6m2t
cb1V2A82gepDfUGB1CkmFa01XKCN+gyt1QnhbB0FrHh908ooAr1W2NbrgZCTQgN6pIl48wc8m/im
fvVswtWp4qc2+YeqVr3w+elE8URXH53pN/3G89OJ6sNQcT70B59zMb49neijaKNw8fuL7fvi6bQY
CHDpw94J7+j3+v4Xx9Z30lW+OSX64BpJDXAZ7L+sa009TeMRriLjJ19DvUHNFqrizaWKwwHRMgmu
SRRVJV6T15JgN8q+VFbdDr2ns3GGOd9EHmhqHj9sWAWkLuZbr3Buyy9WEcMCXhyx7gEAf4C8k74h
8+9TQy0Aw9HJ18hGwGLCELjtHAc4nkkdynGLjo+B/xFWTgMpLs4DTtiKmLainldL12UPjSjTh15p
6+H7AvJE6X0z5BCtx36GUYVTs1ilwjoMeRy+zqYU0GD7JbfqsV85TdIGqS6v0KbYGw9v1DGyIISH
1vLkJHLcyAjydhgV7a6ciY+Rc/FohHW80mNwlmaJv1O0xruu1zL7DLAccQq+d4QqlVbU7S6OGR7Q
PTH6u4Ida61lsInAXurRjdN0+fs5XgYj8GuMoqDzhvQT8fOJ8bpqRVLhbff9p5j2gHb4A9Yf+/av
1t//5B/+UQ+rXvW8+DBRIagy4fPQOscEyW3z2+Ijogrc9UUh+LXd/3LxAfx9JvO8RIdw28RhTmWM
VlbQQ/2todvPFTCLj7XvI/hCl/tTBRzWbd455WLto6Gt8i0w1oLrGH2J0j32wqTO6XvGWCnBwWgu
KudGs8rqlTtG4dGwwuwTUzD7bdfVNrYRDw/g2BNnwUKnSNVVDHpSu9PV6FfxTuaJeLAHV5z9rNq7
ORS23AYBWQtr3I1hz51U9/rVkODCwLZzV0UaTzGl1iqe2hqJOTjGNC2SdQxa73XmVvFDhcNKOOkS
oIB8W7XIauxSG3YzHRV8i8tB6uU6L3q5Y2DYWR4kkaPpv5vUUi0wRd/UoRDX7iiSB4usrAeL3G1M
VjqTbmk2m9qu+Kmod49MU6f7Uu0MrdojzLjzbkbdaoLc1PN1Yg0OQRzRJz/Tkze1UzQfIPWIPwKp
YP9y/TzOFT6sn2srT73seQGR6oSfWOm+lMP4u9rKI00Dta57acj8UFp5zCBIK/7rasmo6ltpBU3B
oOaiM/PbvouLGOy7w0spR8iMpDHEte/yPXx/eElMbjQeiHozJotZqlHpt+VoiuhxitlgPXsKV55X
Qhgg6YBVfWj9oVslZCCUXEtASpKkyhJx9OkjoWgkuqTdK6PLvU1hkZEMCP5znYEfMGZna0Qd4ChS
F/S5YwwwxvMqo8bfub1dbd3SxaYnibPz9Pw69fVr35mWFRAGAIwjSDrmANsstc4MBzKwVEQuFCoP
wghnCchHPLDAIvjV6M3IpMKgaHuPU9O/FlH0QfZavWpSkI/E5JEpk1kfR6IdbTO8Sxzio2TsHWrg
rFAUl6CL7Dk+ZQvk5MBuQy40XS0A3NeFvnL8nkhGc3xvFWGLM9nuncLeOFlXGRvbSBdzs4iJM82k
hfUweFNLdpAw84PtAA74A84jZIm/Oo/uacj0/+jwV697XlA0+pFq4KUlIfWvTua3E8lAIYLW45uv
9/lEIjtCGTB08TWehs7LixXF+Bk2IkJ8JQHmsPqNNieH4o9NGZdmjE9ByDdCAQzJ9bvh3WDSsdAr
Rlzh1PHgRDhfPU4MjcbfRs9TSsF6KgM/R0Qfp5iAe+5Yh8nMzKCpmm6d9SBH5Ti4ewOWTlBEMCwQ
ves4U9dmZizr0h70W6nJPECCFW6GJkkhrBF/EvWTthnKCpb+rMdvc6DRuyIrm8PQRPlOKsudoxkk
Cw/hQ1VPxjaK8nQncGXue2XW64142IzKwAfv431mkYWYo7YAnBXRaYAGv9jtBx54AhYzZQMcjasC
X2CDPxAvYn2wlGWwwzuox7lF3yFz15YyFobKYtgps2GjbIc0CeR5ofgLpDIlKmlp0Jlxvx4iOOGS
cnQdzubrohuvjLn3VnbO6uqc2TvIsAeCJMS7qiw+JW7cr4pZP5KjE6+6uH80E98M6oxoFydtIsQz
/taUU3aVTFm8nlxotEOUfBhmjCxa2Iebvq6HFdktWdCPycK4wp4JAyugeiP6C+IJOb/nEr9MVte+
J4LnPC1hvTb98a5eOh8Ndww4fnSajaFQ+1FY1xtR185m5O0mddrdN3PNnBCzQiTcN6IpQwAyXrSN
reLzmKse1kim2GSLk0uXmVznbFVOBhh0rbyRVk4HyEK5hvrlipPi9RTDfgZQ3e9EYsSBKRrCY1H7
8F5XQTIlxcYwtKc8L8qtTQK4iXiUOma5XpChT9AV8nD6HHtcIJhGagfdjcODSE3EgWD6nCuCGsRa
0yoNUvtS02uaSnHShdVgkZ5ibY3LYjnST6rR9RY1KJm8vM8y/r1TJkL7QowfpPPYQ+Rg9NOlpzoy
RKCHJINUMRzcgvrGvRQ6VDzjEqW7kjwRiA1+/pDUrJIs7Pahh8wpdUHWzCXJlyC2V1bevJ2qTq7D
S2mliixRCbH7/24rZff727OGkM2lA/LvLZ9/Ij399aLnPVTpHxTlAAyZKurVbvi8h/oYKdgnVWWv
hDqqdH/eQ38hYQcISODI33oK/sDf2UN/sh5d9m/EQqiClAnqB0iKMbpEAOhRdZj1KKdUzfu70CSG
aYhX01DAITPCJQCVFgxR+MVxs2i/5JP39YT9dyzTT3ohvgu6WogK8UHBIOXq87I2GjtdWxrPKA9l
7jfb2gnv6e5cLeNsXDuLVWznor1qyVkYEWq7kYHF3+m/zLKGnYA6fIXxo/2q/PzXb8mk7vteY+iQ
pEhbX6iSkebbD28MLlZT1J5eHsy5pjeaY0rVh8VA8So+FX2q3+Zy2JOQ1e8sK/pgOwL4EycU+DgT
w7h2FzIM4IiYBgL4nJA/gB4wxMQsKDlTSSzQpl1tNUYgqj7aeHXorCvR7rWp20+mER61SL5+8WTe
fq00X5K2lF3tx58I7A5Pm6JPKiDe929yo+kdrZC2PJAPpJ8sIY2Nx0h7w6Q7sNjf9iZC+l2XSeLZ
anuXFQPVXoCbtj4TogQwSJg3pek9hnDVN//le+NR/+l7w6tBKg0Jq/QyleLzhZ+n7/q0nTyUvX00
3YUTkGKuWIdKd+ddRHXOnY7J9Qz12/GH/pgzo1+ZU3PI3VgGXC6Xm0K7ifT5v35fPz2YyLwvJhNG
TtwpfnTmpboGtbhrCQjIDg31cGDpA7QNDXNGbZTnnqzyOe79zWKUKSnG05u6mKp1VRKkskC2uSrG
+L88mP8gb0A+4aKyQLVEo1hlZL98q+bO0JcoxJZkpeQ8OGmondy22NAg0K78PGnv8/AqM63oVTPl
6UNpuJvZkXGw2G4CG4JwNw4LydCoEqtq1Ib1KHMwslZ0KKtFfyQ3DydF2F4tFmqC3NOQ/WT2gztL
44wc72gP9rY00vbKkDcpdMeD1CoHt4m5rElp2MyetDYjhJJqKMfA03y57arqbHcMHtq6OzhW9S7u
e3MllccwJ6zD0rprXInatqra+botEQbNX5K0MaFwuMNainpcC7uUq36QcuMCZlwv/sLYpZzG9Wx6
D79+EpmQ/7ROYPnjLUO+yIOMKf+HN7gsfC9Ki57ssAmFoVlU13jjT03p+0iKrPZAxcPNp/HGW4T8
17K0l9OSleVtGpfMkmW8cqm41qWhRSc8Pp/bQswEC/EGzcMnSgt+9rkJT1m4hIDhxMea69IuSWaf
99dE8GFPa1do9bsQ+n+MnybIpdntqtAUx8m0bzPPfPDneDzEndCvtZYPl//L/Cg69u5wS7pGE1jx
7G46zaAdrz7kMWwNwlYOU2VQx7rVSXTlHf+Mw3XeS7nvesd4wD8zv4rDG7kSw23ZF8ZOzxbjYemG
IOva+MZPaa5S72qQayBUdtHaBfcfOH2R7mowVYFhEFrmVARAxVFVHsg6P9j2khG9U2dXpvNhpiO5
ltKIrswclNSyDPmBye1adweQOlaTBDpYrH08d/bZnej0nzOj6s+ux3ffN3lyZSRdUJhR9KpIH2et
G/Z0sqFnGct8KtvRuKbGRZ4zX7tCv/WIm1yPdYs9wiz98xTD17GdShxzXXKXxSd7qNoMFphejFxh
SYs1PCUsi5PuPCR+kPbLfNSYNZ67vN7mxYBzEJh0OY6vvbryjpd/IzcHoNPElrEWZKdsLUt/58S+
QYZODu98cpxz2hPpUGjXUd2XG6Hl4sypevAbkbwSvXcq+sI6x0aWvAq1MXmlp2S0VHpzbbVVs9O0
xrgf0BqwM3slV3Z7a5hudHZqfsbGK+frSeNpMQlXIK55PpsERNkEbDavfDdJD5XV6ruh7t8nfVSe
O2mQ80RHIRgIwfIzRx5nAX/LmjnlUy0qcH3YJn9Jnp5t9aGbdSBCU3ydkdC59Y2eIXBlsM168o6k
HSy/jpHcSD2OwMvbdYB4MVmVbptDTrKW24oo39uQMU6SpAmO5eGJIKP5doDNdDv2xRs/y07L0Fv7
xZDWna032k0y2dQb/Mqy9YdykbzJRuXfUKSuEBP7R4coI3KaxM3lgxO1ycEn0YK7Bp9b/NL7+oUM
mQD3jMnbXD7H5HoS7FByV5jVcr78ZtqbIBK90t74ReJtC6GPTAK66FWrPuTF4h1YJMzJ1S/nhs20
tWKYUq27u3zK1kumBZNx7KyCC6PvET1jZtF9VsYCUwvBV2ww2t3lg546xzifl2td/Y7Y04d97inN
aH0lOsu9vXzoSdnlejV/vPyqaL3lmh9vLSkcj3NH6BDRWfn95YMcw3feIsrtzKa96kjBCjGHE+Mk
UHi2eVEcF9nUt+jumR9Iv7+PSkI2u345a3V5TAfLf2MkOhnJUzfdW9W4NqroTV0WYh87zKYHJ+1X
ldsN8DqUo9DvNJQGWL2HxaxwUDT1O68Zg8T9NCVZ8rqfeYj1sSOC1HljOMgKvKoQB8PG7jM0tlg3
pvyYVwPALY/UZvO9V1jjLVPocJjfDG5/st1hJ4Ay710CU0tQlns8QEw4fFrJg58z8U7pzqb+RkPq
7QxTfnByLoLoWZ1NUjjnoQ0Z5Qgm/Bnpi5tILFMwe221wh857/IiW7bRBNJrTDNcWHXyxWRr25KV
brNzoUPNJ/YJZbQPjN1SaVz1yUMrWhm+oqH7vreGeGuz+e6LtOQGO3jkCvUx6tRp1eljsdPr1A40
LtFpT1IQW1dz68blq0SfHkKpuZsp8r1AOnF49I2KHnPux2RDR1fYoYav72ZuL9phKaFAMT871JmN
ZCp9dIahv9V7d502iN8v+9OSe9bDzLPcdm89XatfcVJdF9YynfzELwPDk/fCnZLd4Jwk95DdkvNZ
Snd301qyPtILeG8TFru1k+56gEMUDBObBHOItb34ftDV+EntdNnHntfsDQtJBn/Auyhf7kEJ2Gek
0v6mxGq/y+hR6nLyN7qfaMemCWIDE78fG8WJf79bj+TaUx+JWxRZcpXpodg0c6bhixV7J69aUuy9
YKAU3pUhBFPbC10KDWveLgWMNplEADPiUgatZnzQ0V1Rrw6bmoZ+MJVDdUpHK+V39fFZWsapj73p
bEdovcrl2hjGU1ml2uOy7GcfbNlkxvPeI4dmbyX19TJ45ZYLWb6jQ5BsbS0+LtO8hVn+iK6GckWG
D7qVBVGGtieL5rU9kIzG46i9oTFDwrWsdv4wCgj90XLrNa9aJzWOYZdE2MllzV9vLiu99zhYx+Xk
yRaK2wzTVZI7fKMXnnv084VYG9gJYTwdsqZwjrVXUIFHnKxzXfnnWNUBhbaVvdMe3ch2jgt0mkCP
yrT6SPsmQ/sJyMwa6qsmN6tr3f8cT9Z4DEPrLUWNc8ic9nOSVlrQ4Aw5YHi/MQZLHJ15aTclTooN
jahpPwhL3rn2YpxIROQ4ZrK4gistdnov29t2QFNHDKn9VHVe/S4R8RsIuM7R6uDTTRio1kNeaAHo
T+tgD1GLlfaIu4loui53Vl5CEpzeuNfNSJMmQYjaVUhPu2JfZi6Mt6KCWbau67o6ND4z0l5U3lqk
ILk8EcLAU9+81kfdq3rwr6qo1o56k9C8QgAQ9EOiX/lFtluiwtjG/sM4Ni3bwJgcrF5y+nsEuDtJ
+q6JZ+2qJ6XM5iebtba/sdO4Q62AkkjG0lv76RBuK2rUhrb33ream7wd273stl2n1YdqBBE8ys+t
U1ZXU4UofQnbL/UCoXiKOMBTp4b31hwMAoi2XlS1+5y04yOHWrmx+ccLiKxIuKoi2IU8L9b4VAQA
QPlojrUVxDM/QpYUBWlClQbKlqdJ/Rl9GJZBWRrNjifoYEH4WiG9ocFnRj1iTGi/U8YwGtE/cY6+
v51yF8taswnDWjvnY5+vF8W2Gzqx4TEx172SdbqfcztZbuN+YyZCHMze93ZtajNSm0lZwwkAGN1L
dwm9itXoply1xvxhmNaDBoo5qtuGiHl6QbH1QKsdMBq2dDlUjwQo1VuIng/mENLZWsL1QK4VGiZ6
quwb7dZzvfT1MOtfWgcZSTiL9K4dCr45hP+AbpCnGbS3DI3w2lgbscb1Y33KE/6enM7nGtoJR1Of
XrudoDZFQrVHG43DQP1yGEZ55mThLR69U9xzRo1OJu+xrZGE59MXnNwrr4ynU+06IxhlN7yiTDXX
wsyKt0Yc3mpTOn62RHeg90BLrpaBaYMIbovSPSHAcU5+NwwbfTSPkmvc5TPJNLknDH/zqlmsbJPm
Sd3yxPF768urhvrUjkDl7ULEQV4m07klvHs96FkdlEU/nZB+4d2PuSbZrckvtfCTb5j5dppqfZuA
dGu5kJ3GKInOl/+7fBBMb/4Peeex5DiSreknQhng0JtZkCBBgiJ0ZEZuYJGRWdCAQ4unvx9YnZ0l
uu5YLWd6QyMZJIPC4TjnP7/wRtXut2ZUKUQwkgJygqe2qQXxH7eHtEkWTHWn+NPi/mp3IvEGdb4q
ZqoHlmKJ3y7KnF+vHurQSwZ7jfLMN3MLqOiZapXfOUvyptbpvFfUq0ZL92DU9wgCrXsFm8KxCuWj
mgsT0ppjb5Rhlo+3+3oTk8ioGRy/lbpCKa1ouwWzTDJHgUG7rr6/3QpR+ATYP6aY7vPH6GDiRrpn
GZdebRXJDlKJ3LFk9IcM0c/DnGGkneVNso2XuYee0KXHWodyOFnadFXH7tyrUf0U8T84bTxCp46C
iljkg2HwdppGq8+Om71o4Wiftc45MlizseaT0V6NYu2xyzT1MYYYYrS8wRD23b4aVTowEYHrAmmL
fj18nHLHeOFAu1GdHfbfrelilmYqyp3WukDhKIWCkbTaYnO7bUsDCwJD1p4DBTGlQTops+MQKZDP
+EqGS2Ao0SPxl42/6JNzkvE0BgOFHekAeBGsF1XukCLz83Y844bjRORICr5nTpmz9T3R2nkHddGy
65hBm/mQy34IbA6iE3X5QNIlwbWFdD2ekZ7sOGr8qa2hYy3RXiTmZ0VdOBxspt3UDcepJDemTJx8
10dIPPscaqf1NYT/cVLwJlfd1OLVkvNQqQk/bPSgjunVXZJrg+GE1YlnKrwDIZ3EzfNWZ42hQl5o
bJF4KHScBRxzVJBmT1/qHJeLWqSfFJIxtUXVt2maYDBB69XoR9Ib90PIULLtqoRD0P0wF+MdQflh
xDNUKeN+OyxvhWotnlUmxTZ6jiVmdUOXVn45KXSATsQqbeet1o6H1OgeKE4+xesZJjdGf672rSpq
T9YHoaXHKD+KJr7PgMX9DsKmKgg/1sqo2IRjhZvdHJ0VYz6Oduu19RCorfpe9Y/U+dit1jP+5xNV
jdbY2jHVQ7E14WoOhpH5+aBoh9X0aFNryYkoPyi0Tv8da+h+b5nZ+5QtWLvbzic8VrtjieA2pEJ3
ohz7zKLfzkPupWBKgb1ul7eLwvSsJmY6lbrfWyT+oLKtX+vWUcOudIc3zoOVrGlhTbYVlQa7lTBS
EnfV/Tg4Be7RiuLJVBxSEooUPW73VT3YO0w0v05uTxG/wjuFg/Gd86oKV9mFlkOqYDu5njUvLh64
EfzVJGs2nDq3yUA7VBXaryFftRzD0lsUztuKRiHQZfV79oYpU3Ev1aLeRvVUkMxEfrBcum9sHHds
Q5hL68K9c5SIRODRrg96QQSSORmw8U2BvY5rvkaWfnVr81glnQsCamlBmWNaorqx/mK58nPTo+CB
JxKdDTck8d0d07OoW+xxpf2Q2Wv1VTZfkrKSn/hJLkoevjY1dmxJU79bPYHSTAIXvx3NBMuVnGz1
OGPSzB5C056doJ1NGyfXAcxsPb4quet1iWiuXZbbeyhUrwPbT5nQtafz4Oyk5PTlQIvxhEYaaNiE
8aHLFddf1Ed3ufYyqfyWKdVDkoAYNtOm6DNrg6mYTVNuCX/Q5o2swuI85FLQLL2oWqee1ZHoV5Zw
Sy9U8yWK5gSFuDnJxsg9M2/qraaow9E1uy8oxPEZR9VRiSnes++xf5nqnZ5r9n0MQF0q1r2THpm1
qe9SHbE5imzjhEMrEg21/FJTS/nZ4Dyoi3VZQpFscWU1fUeLtU0+uOY+G4dulz+PgMoHJUkHD5S6
JrstebKNzFOW0Dnzqw3b1ARPCnFh2DkZkHJaFThgLDj/Yka+OdpTRrjvQFb17bwRKeIFgrZ+pFA4
V1k0emiu4n1upA+ONYYvVVrusUh5RTgwemXEJFHFqRagGq7ekqSlp2EnqSku+9YUVQEB26YmFwKk
x3zNaA235ILhthvVd/jAQDMoEDZC+0mymZo2UcOQtqg+QAYX27AMnQ3YxNitLhTVMnqRnPRA6yvO
m4VdoeNfXhzTkQHZTdAVbldbLZE5o1eCDDr5xenzcDOpz1XpwhdfXY7H1tECWeQiiCU9pYRVl9df
nSX/mgJQBAs1IA7EwnSC2+1SMIclh/hoJbIKJHzwoFkvbjdvF4a2JPnmb/8cSuv3jx5tt93PY/zk
iNLXJLaWg/VmZ3W/skEEwhqFLKW5zA5DXbiHZn0AyFSwVAwEaxMZtNvkXgdfPLhdDOmM7/u3mB6c
oJyJYu0c5n1yzJWC0uuul0xr+mR4KEOMftADkRCs59tcFu/oPxHS6jiLFn2vBAtkjsIlCnlRHKI+
G4WohnhkLJ4uj2FdlBs7XIq9NkYPtt/gzPCU2MNLw9AfHUBSBhgyFMEUYZvQNOI0M5rHxdcd7ace
6Sfm0c4ndSqqZzecq2eEQJsyIsh8IEm6srA91p35Gs9J7Zk2PggZAYqRCxugHvIgVGP1EK2klbHt
QTLm8rgYIXQyknMEqRgEj6JN3QCuGk/YzZVSZoFbLd/4sW22bMU8GiN8AEeQLJ7I+bMYO/c6xovu
564laRS3KYwyz2zaig5wxvCoIpM1xowaxC6q7sy0vThVVZ7qvvRdVjLUttLlUaj49CnWICPshLNk
n62iaAgZAWwIk7b0sEUlpjsvr7pWKa/Sdca9TY1wzLtoeHAVhIWMH7oPWKy+vXT+sHTGk23Hlc8h
UB7COC5fqzI8lWWqvPch6J3haMN1gr565RRNo+QOO0kx/h5JMJ4+2Vb2ZLwNUfxghYn9vUCzO3TE
rLPH3OWhPpzLCLpFo86H2mitr0T4wSboMO+2VYD0vI8f3YmBzgCFYktDbXsVDKWjUEad7ABjOfRY
aPpLydYx67nOuaVrgeYWZC1j6qv15ANxtEFbtqtxc29dIwb/4IGV5ilWr5ztRom8GV6SR7P/q163
BxpK62jVegojoLzLtEF7BmwLIgAFahQXVx46uJmc9KemC/vdeotsKG3bF5197ZjxbqYC59nG6Lud
MZfPMT3CmpRiBlFTkJnikJtmqN3WCucUOkWlPEzRZU5N+5I2JI6rivXROO18NL+UU9dd+2SjTVAY
scUVJ6lLvhjMG45jOmHmjP76MjbFxUnL5EzQWs54cDoxncSyepgvSHP6B1FY75lBSWzkeJ6D+N6n
JHNuRcxJSpucTW31EPI5GbcR+fK4dn1r62I4GKGBLzzg6oa5VbmHsRiRVBvv0yYiDHzCbkt3stFL
x54uYSG/M5ubQ9/Pb7jzUKKPjXa9wVL4APqMjaxHTX2vdUPuy6riFNY5ny2ZSS+WsY7n72KCYsh9
LwRrbGqYekbLazLX5UHM4xO/1ny0SpceKBuWfSkQIBLnOG5cvBz8LFIXeGvxA1sENt+pu10y0OG2
4vGx3nxyOzvfDoyR6lntT0PenYE5zfOkvdl9cVeabfMQLyUsEyvqLkoBZ83glNaQMuyb89vsjlfM
39VzlHU7k683mJPyc74442mwrFMqCLgpZyQKpVLd93V4tmOSgvXRwvlyYmSTzdadK3Nlmwlrky1R
e7cAbUc2Extj7JP9UtXxqUv6x8XKQNLNb7U+7UpTpN4YKRTbqYEhrF6unXoHMqk41MfFrh/JULcs
M/KIRv5QMSA4Lbi0eO0wVYfhUCE59Itq6i9xPYhtHoGkKctlrB3T1wkb91Qp490NOWiLwvLCDlWy
G2E1Y4/lkXjIHrOBWjvMGV8HLKor6nr7rXnBf6Aww+5uFkMTzEP2FE0iuaazFKes0zyrNtTdhN35
JotldSFVElMfEbhQug6KkezjmcYzBtAb+171l5b2H6hYfmK3pwpX0/2ip+WXbjnOSRL0upFcLYVZ
M0VSa23UJlTvkohKyGbydA8/NtvqTaec00bhRUV0P5qAAVOzXBwj1A6I3LK9RhOyi5hKbK2F74/C
1jpBIu5PBNy+jJNb+4SbkVvYlPqLbcweGw9Pkp3pxWHvDkxUUnGawvT7oOfWXuapEpAgmiCA+zzM
6ue+4wxrk7/rxxo/sZEbmi+bJT5GfYxUjPn8XDAa01JL9yt7kNsRUdnVWr1MJYVf2mFAGUn76E7V
K9zE+Gy2ot7OpXAJAA51PCHaiEWoZA8OL+ElDu53Qk9DX439noiVYbIPCf3/qe3iGubjbBEFHm/D
DuAoG0Tn0+HWF1NR+wDjYL80K+2SxNYr8sP+wF71yqhCATyH07af1tJCaxj4CqcFXxKsPuHIAt4a
RkBTNyY7zg4K7OkoAzgJNeSHa3OaiCWQRjb4RkKgE+XGWV8vyFby5ibqT+FIRShV0hB6xlJBYjFs
lon2TCJ354epAtetPoGkFqdIL7VtOyq/5iG62bYP5bNuOMOdkmW+6byp5mw+t0pjPS+A/t2YvSXq
0F3sXGvOJk6d9qiptIhpGPCNoOilT+xmaV7hvjHPc7rMCwHOTkVuFCeSF5xt2UTQ3TQSMiZF0CAW
00VJKfli0nG83LR6yHxR8h0lcb7vY9MILDV3jm73WkQVkwMtDbEUy1rYV5zYgVsFV0nSW4Ikg2YW
AllgM8OGwRucArSeebFx4etNQwToZ6ezgUAwGo4puFAz1mFzkH1be6tJ1KaCS0HADueXRYQRnPNO
jteYsMJ9mjOIH8ruBeLZeCjRG0I/Kxkx5RDUL1GyWVy25Ky175q6ae+69eK27eQcwfBQsoM9EV1e
UavXnVNe7XVMbUxaezGnOxGZ8cFJ2eEx8c2Zn2nZXbxesxPle1bRdJfdaB3GXGM26g7e0OTcF5YX
qxras5HmvkMZe2qsydzJJcuPpOnQKcQxU1abDtTVX8om5zRpqOoOU52UM3dkXcZuSg9joV6yqQvc
tixOLnTAY63mw4F9D025q1mAsUXr59WCdESP6JAL96nXkkvZNeobspbSw7arRCSm3fctjT9OKhIO
SjZBMqxLn3xSJZBq/mXUBDr00T3J8maTYNivbplvqPfxZtWj56bTTsk4zafI7IUXpzaMPt35mHGR
9/ECGTFaEKeYudHbpEbeYnXWBtFZfNVkFF6MKY0oh4cd+WdNMFDqaXalfc3Ger8kBdMDitDSAf0r
eqVhtilAdnzcTkxihlv3OS1dn7CH7Ujtep5y8IShEIGmNfVdrZJJbDa7LBPyfRrU72bUf5hVWR1C
t52fiSo5AS3A1NOTA9F4JMCt6+G2MkJV+gYlx052eeWJooAcGqFIYnGz4tvsxWhqdesAZ/h4OzcP
JZ3pHIuQVJZ51UM5OnOoL0PcaVuN8wbuX2VzjlLtmQG46hFwD2xK77YH2aLtY9y5RWDxOGSFcawr
kIp0WrLN0FTTa+ma35V24a48V33qTPGy9FSt5SII3Vg3Yb1iqpQ41HTm1H2M0FJW/qpKpkddeXPJ
ZLNJheL3ir1Khe3XuKq65xIFC8mt4jWrHyzm/0+YuyXPbqOBUJeJ5sepC03AVZvAGKVUgQW4erut
Q2v67Rrqpia43SQgBppVgh9aYXacEpLUPer4ES3brM/r4HZRluMnrNNyb4KCYbiJDHqbfIwNXv8/
rmaMtY/jfAFsroLbhbl2au7adt2uqX3C2aPqAMA55KFVOnoZEJfqZsAlNkF/v10vEyvBW1hPIcUr
Ock+YRFAQf3XheskdraxVg+fWj22ev8t64p6ly4zLzDOSxmQsF4Gt2taVlns4dan1DaxchwAzYLf
rk7r1SQiQ6xGL7mJW7PwmCvLQOOkFSzrxe3mzwuiTpJdnTGrTcysCm4vcHvB317q3/c1hustmGgd
ChqwZZtnebgzp/H19rDsdt/tBTK14i3d3sKfXjCTkLNQ6b/WYKRBhdvKgntmXAe/3V7vjGJlAWtu
4M4MeguNtiy37UCTz+yuCm7Xft4MY4VCNeqolXjEz/tvX/+f7vt58+fjdMY8sF7//cp5ZOZgB2VP
ac8PGP/8FW+3FUXySyRtFLD4VQaXiRGEGKMH+Rhb+hZxAoQMN/PH0XGBDgny5gGK8dUVrTxO9iTb
k6sV/3pdeylZHbd/EVZDyWSYv9yuabHT7tS0+/h51+1+Z33Y7VrrOq1Ptuzx58vd7v/tNasJ4M+Q
8OcKwSYMgtcFaWv969rt5u0PfUIHnuPYi+rqyWX4eexkDII7WPnOVTiscsRdAXXRRkR6frz9zPFt
uf38WVGlo2dxj7cjaSJXMrhdDOs1w0IjXC9JvFOicQpqWU6BAJ4H1OPmz4vbfUW80BkqoOZZF+K0
Q8rG7vZBopSD5HYx2020i7Jmgi7ilC/ktEN1gi+QmwyQ4bmQbAuvKZ42etbsbYsMzTkB7nPVeecU
tk9EIIwt51lxenQ2oeWTDAzTebD2RV1/K5L4hVTIRx3zX2+cdjOj/A3QubJZIg3aAV4Eky1OjkmL
r2XEXNLhYbI4vOQJjpOCzFAxZ98cl36HQfiLVfEPi26dLHJMK2X1Caur41C2xrYM48hvdf1isNwQ
ukDUi2rYRya6/9q860QanSMD2vqygs1JeA4zKw4wyoOMu7Hn9itYHLNyBqMbCGCZDPlleEE4GZu2
7eZdF4L+zzXqHpC7GII6pJbMOoaWfgkNZKN6f5nW8WpPwGprpXe4bJLP1YZb0Lqhq5mR9rNntv0n
I2/uQcz8PnzR1Ejz4tn5kLDOLQwXqs49tlH2wW7tMQTk80SJn+KZBlVh/liIaFGMgp+bwawzu2gl
pPkiRvuduHkV/9vtZHcfTsecZXZtBW8j5gVhmy3bYmaCEwuaBU7jCY4VsdmjCuwzzGNDddeDAV3I
qPlSJxjvjn2ubTQxHSvIFimTG2IBj1YY3icO88RoppQvjXBjIxDZup6eG/12FYt4jGTEfgRANTpl
WvkoC60b5r1D7jzlOUZKOt9cSycWhGI4KhFOmcwV4j1u8czPXe2tsnzh0mbpBSW+bMJ9O4QPSXct
q1nfVUW2NdxebrASKrxO3+JGts9bJ/UovxgEWgwHdc0PIdtsprrumViBSgqRXNxGx/tWuFus5vst
3IhHIKoLn73dyDmBUZzQV2HbvZ0aDE1Tc8EX3CoJDNN/1TqvW8BJU4xu1gL/aEQsLg0D1HAxmGHo
sb8MWJfiiP2VBqLlkBVa47G2U4/6sPLA5Tfkt3fy09zpJZh08jWR44ztjurBkAx3i4l/hF5oj7Nt
fgtRE6ClkJlSbpuO77hvVLELBepjrSxCv5mMgwHJC30HJhqqQrJXF3fTi8h7sZ8UgsyokoVfxqXq
NbhyH9JoIjko7oxn3AdgJanlaXHRTjhFYT4vpdY+MFXfL2vbcLsrytxN04/ao1rOCmch09219fKG
+MO8FEtno7XIim1qABcskbCPkTnZz0of10zQQ/y5mgRCpxk+T7CLjy5N4qaqSw5QPbEBD0wNug+h
3SGfoDVk+WBY5fIUx9KrmrSC6RNS8agsGxeOH7wW+Ep4yFogE+3wPE1zeh1k+sKJYni+XXRTME2t
+pRWmCPxSmmtf6tJXqDHCsdn22hA+9WIU+HyPU8IDxXoS+4TDKA3Y7HXZSjYq3Jy6OxlPUyU5DGK
7SA29HPFYBZVy3CqcYk9GV2vbAr7Ue90+5Hkwf2cL8O92ounGhF4rBYuf5rBqnFOvrOMrqFR18aj
o2U6u0YD2aYi91QrGrkr3MavjFa/anR2Q1V2J4jf79Q72T4FRgT3I1UsL43xbKevhUwdqv8R6X07
sQrGZ4geOJ4MI47w+MMdR0lZmKuX2nKMiylm41IK6IoTvIa9pcwWR3Jqkk9m5cD+9jaJYu1saMZD
PQxMl6xo2gFXtZtK+aRPg0WGiHMmbq04LEudeLjNTB5KCXIOk25lqxfxDn749zkXTzAr4qcOeD4O
u+LFGk8zSqInM7bYV7JPBSGn59Cd5SVVSHpbWTd1AyqZVGoQLc1hsPj3/zuzWFsVA38QgBKYgZ7O
RL6JcysuYH8kbi/4t7iJrctDRu7qYRwYendFqBDLaL84kBafpqJtvGaZ9+ZK7pisLvm/vAXxF7WH
Q3o4RpxEf2ERq+p/Esy56MP6FEL/ocCr2Al7cYdoE3O6MU48TmRvuaA+hxAg9241xFfDjbauIAxb
kdWwbWu9gBkXxaeVbKoOWnE3ONFzx3D5SLuqXlcW6A2N+t+/OLESrv/0xaHRVVFPYE1hwHr/4xeH
miHX02rii3M7a5ebmnOMhvCq6Qu09yo3fJNIBW8atONgzbFP25S9oVPXjOxrMs7ELRru+7STmhN/
tYT6WgHmAP6Y3yGomAb7FyUwaMx9W2GQXODx/ls89N9LSf4ibuBbd4lEsVAZ8zFuhPPfiRvmNkUz
o1kVW11J6W4olZd0LR/CbBiyzeoRVka5hfI07EnO/TxYCduDcUk7t9tVokLLKJzz6Hw1s7Q5LJbz
2V0RkDqVbxx59+kkpT/Jaty2RWz6XWpcjS7vt7cfYY0T+BmdTp4Atz9+RBD86eb/+X/OCd1RUfX8
vXrLx+Wv/f7994ovTPLRVqxP+6Hfsn9ZM/JYeTcFLEfwT/0WonLLxJDHWA/o31zSf+i3dFzSdZVX
cpga8zde8KeqHOta20QEzhON1ZzvH+i3/oNMCbEM6ascG6x7dVXv/l4NgjW3MToQiI656LJ7Ksh5
N6aU7BV8eEyTISCd2qGrdGpZOkiG3aLuAf7nrjlruFuGO4ln9wT5in1jp7W6YBTGqakmMCqHX3Ec
RrfNg5q5wAkxzDEeembdINBQpxfBTB2ONCJtNLribjZchNuNhCGUOuGv/w3rb9VY/f36+/S97T5i
Lr43f12D61N/rEGMkh3BCvwZbPdvDeG/DFch093sddbsnB9rEFdVlq39b+khf/qxBtVfHJsASKAH
8S87vX+wBs2/7G+IxNc1iMMCxn04JvxxDTYIrPWmUPoDjNeG2Albyaod84PvTWLd96XyoqeKtxTp
SkFCtXHfaAVqaBG3Gfg03M9W3UcSaFAfijB6JQgGsggQjzZfzaamLJmlPXHe7gw3lo+TET/PRmve
GQTjfB6L8Q1HyOmbMIZi31vs4EixBlyO1XKTTBRyTjWWGpbOZcfIflDrl8YoR881TB0ETF+oD0YQ
87DJ9adhmKOP0Zbq0enMtt2hgDIbT1JAMOAgZkdPdq2rnTiwn+imjpGeMG6KrANnTVBpQnM9/CNf
+xlhFbwIuf9vOALWZK6/PwIeepxW278u/vVZPxc/537BLkp7xK/y+wioNdZPIGnE5JSS2VmVWj8W
PyscVqEOaRVQCeMPKp2fi99wVbZgsRZD2Ab8sw1Y/0tNZaPvBbPXVYGeg6i0P63+0jT60Qk7KOa2
ubEVt7yjCe1IjFCZnMW911eUIrm1Qwq1H+b6NCdMmlz30Rb4ctcSGMqdlcSv2+TUy1Hs8vC6pJA6
pnNhM2bX+nOHxB0atdl7bdP5ZmFb28YggoLuO3cTj3HqblzUwbPU4WmKsGJctB0xMMe0FR+yYAqi
od/PmFr3JQPTq7DEpxj9A+NLL6vF+1I8uI75oMUipjjGp3XNcsmwcfDMJT43uUF/lqwCjnyDwX4T
jYduAX9Bfte/1HO3z2PtGvbvUqYMdZ2LPdwb5gxnNd+YsfpoLdnDmIpHDTQyUom4IOYlSpNvHIte
o2dep7TQrlKNM0k/KJ4VZaWP/DHfjW32zjmohAuq1Nu6nMBVWuyucLfduXUYv6ZzPt+3MzPacll2
fSqtlxaj//vBgdTsGOUjzNFHMEZwDfKRFwWORDUAM5niTbMTuIoh/o+16h414PidMCgE4V3vMBnb
wjTb9Xa9Z4i3kybF8hhOm6jKoQ2UG7K46qtST3e5K/atpWzt4p6GgWnLdumrj15P9xLG+DxVd63d
PDYtbkBFerZWW9yCERVGDUkTe0PReU4t9tKgdYtw1rVLf9L4giyY2PAHzWC08g/FkAHatyOBoReZ
24d5NZos33BknJp8mxS1b2Si3PSGvBduw3+lxJS2OC+xPIupbTdaKi5VxxCkrVoPg6ltlMqdnsnA
sgtvLBuEQyBLvbBwpVAPhAPTBipEVjvmviHqI3aU+974tVTbsxbe14qkXzaKOwnRPrLMfWUVIAbV
eRDDS9UTRa7aDEHrxou78VNX2VuyewUx2hi6Y2wddi/ctDdjl/rVSpStnergFtWFrTbbZOtH0+Eb
Wl+cjO8ygaeHYQxDxFUdMI1t8miQbBSk5oxPE0H1uQ74QTI2WFFefM5ya3rH1KLxHIPuskug4U8w
ZnLfLM3wDA6lenjr0+Akk9iOI4M/yJQ1c1M3LjfM2yDhSR19Dey14oyUUn8wiBgsfhPw/n9eSRv/
qw/CE4nvyfBe/nUnX5/3Yyc3KEgM+l8XzRG8+NUB/ocVgvmLhvQbO20MBlXUd/zpx06OwaVGcUsZ
g8ngGir5cyfXCAzjCTZOMmtK4D/bybX/kAWB8wChl5ilYcGp/lmE3htGzRtQYfHmbXEckOn6ce5e
sxiJQWR/CB0DAnV5FgDuqEBWmpmB3UkkMIrWR3pjPB6eC9WwwcWyalM3iq+obKld5XbwalEm4NHX
/2qSFRgBeC3PMLOCAg2lqfQWIWLVZ52kvqVnr49b6GmpPOI5fKpFeDFzw960THcdO6eBBDiszY+q
tzw3N1Bii2tita/SLh8jqz1ZMITmsD3rdfxJmzGhxW9qBbqDbio42EPzpdCjL0T0eK0xHaIWUYIr
5stcryb0aXaZGatzOAxvnYYjeLU81m61k/pkbWQ8k9UCpqLY0ZNgMKtW/Se1zw7uglh5MbQjuOyD
o4yPaQqncprHC9D41TUK0IasBsHS3WYXmzNHLJVbOz0YuUqwRKeOhUU+mVWau04J88xjw7L6g4K+
WA3AmsL+UQsjJ95atZohJjIW5GJZPiuIaZIl+7UqFWXHG7O8amWb19HXWJ8RuLnyzerhwGEOJvbG
nD0kPd7Ak1p8q5flpexQfGDF1qIs6ADYUVYjDoMbCQ9rN2qov+cqezPUwQwq3Xl1YPLtQqUrDtFq
5mJHRJVNjIXuosXYh2qqYrTrvItuNvbgVh2GQKg87YLE8AS5Q9FJv9Ott9QGcdRnURzqwr6fYihL
gB7A9ZahbfrOYN+qoo2RaJ8WY7i4WZ5syPCdt1mjfYqHyHPtqd2meST3MnKWwBTVeBhHG5tiPih9
XJQcixYKrOKQOmBWOtx/eSwQoW+WMRl8F0UkxjGUJWKO4XyP9uMgohiEp1/2GQbtqWa1h2HVSFdd
Gh/tBTs/AQ/Ga2VibQ2LfwIvafbKPMx2aFVY++30qBmq5GHJexEJn2nY25ziZ2O38fiQtTPAGgX3
oazKGMuw7NUYIgIkE1OuZf41UmtUJENv7stsenTC+Pm/oXA26OT/vnAmGVJmyX8qndfn/dhwrV/Y
kwgrJIHnRyDbjw3X+sXCbdigbhamtqb4/n7DpTj+4RlJ9fxzvxW/UBqyPQqiD9bMdvFPoAt25z/B
ejdbdt6Eg5EYKb5/gvUYZNij3hbRURpp6lJFNMOwtYWVbu20z9EaA4ZtITZEH3rcn7B6QKM9SchB
WdrjeSovTeEcIroCry4qdd+u866sMb9Y1ch8zIVYpdSWus1NJs3NUHsGSvRNMyUnK6k+DbF86x3m
ORwG2wLN0GYq3S9m3WMCG0POHkX3RU424tKJdFJ9l5ptfK4rBMpPMlVgpbvmPNy3DLUwSDFRLTTh
Ncns5XPFgPKuW5IJ9TW+EclGOpDcSMTpiUGwW8jHwyAdHVcBs3/r6XH7TIW7nlFc93CFH8Y5UynB
ERIrD1Y7F/5o0Xhu/xsOiRUY/vtD4q55L6Pvf61A1mf9OCBAS3CMUzEZsgnz/EMFsqZaA4jgEIkP
Ed6RHEY/KhDtF2ANwswoTahSjD9WIJohwD3wdPytBf0nR4S2Hqt/RLqJK6XK0clNM7EeWUN3fo/m
2SWKnGTOZni7HBr7CHfQ9yShV8HYbFrgN6VSeVqSwdz1nNs+2hjTrtliZmeq88Zas2LCVM23cLnr
L2YhzNdSaatgRvuwbfRB3bOWJczjyN6ZujI9geallyyRJo1n1G/xsMApoKpJIJCtzA9hZOJFT7tX
WqjW9WZCUcaUsGoYmI5J9LllfscMnlyOCP+wCc4GTO0PcPynhWIfbaQuiieFip1Q8sXZx3gmUPCP
xzx1a0i/xVORJr0/mvHdODmQMezw+j/kncdyG1uWRX+louapSG8G3RENRwca0YiSJhkQCaX3Pr++
1wWFRyt1s8ABIvTqRQ0eiWTy8ppzz9lnbbWkXzeVOgr4IWZYTR2PU/4yPy2EZNyL6HvpLrqhoB0Y
+a6cpisNkx01906Vboy5UVH5dP0I7cEwzHuaVtCtUxPvCf8Nv/5WeOguvIgQp1HRMo3psunrI0zB
j0oioQBNUaQmq9TRvhSm1k1SYqahbRdBRL3Mcd0vQ1Yuizye+URZjh7TRVh9iZKW6Ms6TYFNTMq6
PlQGeU5n5WlcyBYAzPI0HtBxyrnmo3vOviqpyK0a3rlJ9OdZ3bXjSJhK0jwSNj+R+xz5CA0mrggc
cyLIQoSSsQgqSTdfj82Q0HPFPjaaKN5bEYQqIhy1Q/k2s+hEkEf3SNU05OY6EEIr6WmwpradJHRc
2eI3lChS4vxKN32f2T9SrRiO8iKWLmDd/uwjjS20a0Ztpqt50l4YgZcnB6TfzOg01CDpLqqiIF33
V+xGHIx/2o3i9eqt81lQ3rbbEbUF7KlskAMPrEx2qu35LGoLtr65ieDioyocntvtCE60pum41dkc
MogZObq3qS3KDuxG7EfOgzXXu1wcX9fdDFBc1D0oWnLc8+/z3ciN6g4yrVsd+ZpRmlNL0fTrOkEW
ioL/oV7AgYXKFUgUrfljQ1NLKyFFO89In3hfURlGP3K3rRQiWK8cnIk9xNq13maRA4e5rtHD1t6N
lai5OzflsVJZN4UbQOmgNj5Nc38871L6hSraAtrZXzDnLOePc27qr5p61eAO8+oU3HxyO+0w04FD
rCiW9s8E2k47gSSkJKBQqhS5VjFZt9NO/USNwWK2Pkw68aXttBM+OxQo5Mf6xDvKCRt/tmflXnYz
2iANA7NSW7GsFwnVpEXDEMgV0w6sySEW9jBGyQH2yc9CTUdyOBtvknaINPM7+SgzPe1l9TxuxuqA
PtPbwkeAA+5n2TfjzLXHdWEO1wZTdKLmfEUHYEJfxzm3z3VmO2uMGG86gzPUaduvEjegqd5xAmpu
GJsz3YbkNktoqjJOI8Uaq1vVT4w+EdY6WjhHIO6BzclbKf3WlxwM8YDZ/I3EN7hQkfGp+SsmLVHM
7zfKaRykdfY6c8RMe9woQQprIigi1S7uKmLubWcsNQBxW3EMCmQmRS0+tZ2xAqJJVMZMevC7fbJR
6mSOMP1klgP3VkR99h0zFgXFy7jNpNhgmuzTmFBx3XoRt4191Gd6p7mHiUsoNpdtj87kMckv/cK6
H/PqfsDcaVLoNEREXnNr9FEzG3Udk1o/Gw+xrm2mad/ph4VfF7Moqm18JqIAPaYOBTYPCFrCxlp0
gM4mRlzQlN+TLi/KiLJuFxQLnIC/OH0Hnk7y6YCj0pUbqiwu198CVacHqQmvcgcZWYMz0aSp2pNa
Ci8yuVzI2XBnVkRNeT1kk7HSZmae3eKF+hPBcTYBGHqaygpMDAjLeLzAmVroUpyumrS+V6EzkOQu
q2mgKCdD0cv0z2jNjBoAqIVAv4+NrprpfkufYKgeG8jMXM9cU10+T3vCNjn0LxQ9nAeGCrAnuBnb
5sI06h9FS8tOrUITM3usZ1orI2Mh06c0UfKwP+2jyF7GYIVPMw12jqqbX7I2NKkG+OMxYIxu3hnd
TazFV5JpL+ReVWa9C1hIqoOfDfYnrHSfC1U/wsEhE/VTLlrIKm0qtydZDj7ZrC3toGrBRSROZHnL
MB/y/hoPKIeAubTUbG6FcagfyZA2OnA1jUcavo+HgAA2cfQDPc+sowQbYntaaQTXMLlgWXWUauPL
v2A7QKPwp+1g/qZHjfjM9vQSkZGKikZ0i/y6qG33AgfXYFVBHqbgf/0QGW33Ag17RRtvRYPLFVYY
ok6+Pb2wycD3Gn961dAEpPddewHc3Bd7AQ8QQF+QCTaGp1wqn0dN9gjcpxzgRBLmINYVFmGqLn/1
8AzL446l3Ba3ME3v4M0Bjq64Dbg4jelBvLCamPb5BPIAvbEKnmRQ2byZ3kJEcHuayVV03dlYQchu
V/Bpz5shWkdtwKWqpaEUXuG0FP5nFEanTk3vUuwpX4YaGWpeGUt9MM8cuV+YPscSauRbp6cHPlbS
k8yoFw657QbHtdKTD/jxS1olr1MqSJJVJxAHMPfw0m5RtQAKcG4bxwSGXL+os/Kuc+1vut6eGJGx
HAbpsksLYKN4wQ1VeS57zoXZ01te0VcneVKAYXHwtas1Gk+Ci5EKFPY8VFi6FLmkCT0Sn5o5kaQ5
lRrkqRooScuif7jsjooAtlwuAOQhLnaUjM/xS4XoUIcLzcdCBL+7quy+xy2M2CoHBpfRkmaGZ2pk
XDVmfN3r3nnoag0QMQ3BIXLhAGc9uwHXWxnesWZ3K4gZ6zKSaJjyDsM4+WIEtFE17L6d07JDhM3c
zeiJnnpZZw83soX/QFclqF9zm9aKgczviYHND7wW/urf41QVJVKkchnEFH0IOkSpxUL3+pPEHE6l
IVhoY36to4RWRoGAobe5MsLPaQ0FtAqPQZ1+TpEa0IV1k8jmaWVUt1xk6RKPlwYjScfvqVs5ixyL
13JwD8npnrRjdmp0yVGnWoeMSjTJ03Ku6dlcU8azXiqW7UjW3zRP+tAgk6zfy4F2ZJc0f8EZbfLh
GM3qnIrpCc38h1ZpXfJXP6RUfNNF3pGRmguXoGiIuzsVUHkz1keyRBkhriuBrdLQD+HDFGnfgCUy
KYcOZkKnH6mOdVrazkzXQlpawzkeZ2fK2H6WKZnA4jnw+/Fe61200Sj/eZNugfL0mzFA8+QAuIbD
dCZTxHOs+tqQeyhWwZFk18tWUmvK1dmNEg4J5wWyacW+GoZ8IQNR9mk8ZFp5wRRNxlWn1ad6aiko
8MvLpC/uaiFAryK9mfg6dU6zucybiua7cckwniUAIE/kQcbIpsuubRlKTBmHaH59Kq20jFRTKBgr
Kw3ws6m/6hHNe6GXXEgDENQRn1Kanym7RJ2J+HxEVZ7VNJzlBq1Jto1Gks5/8B5Zd9C0sTeNawl6
vtldZ16KCUHIDMem15lViAr4u6kwQ6xUxegmIXhVAnAoUnqDPelKT/1lY9vRssAxa1GYvjEtoaLy
R3criBFq4NIcFtD+mEu6TU+NoS9U1wjnGK/Ky6Asg2VdtuaS4QsPGlTclB+KLl3mSIfo1Zbk43ww
kxMwFRSVO7U50RImDccy6mop8Bz1CK6oQl9EH4gBKKu6BCpSSiSnrEFFz2g2x2RnklkbqitypPCm
BudGLqP7sQH/S9PUaNtHeis4FSJiB8BMVjW5aaJ+TQoC1U+/zEUsbxDURyK617y+n8mRdlrnJFR8
4okmqr/Jtku40GpXHYnhSSYMD6UwWOqBdOZ6kOuEJaLbyj/opUIYKcwSo/7eEPaJdoJWzVC8dYOz
oorDItyOaOGaJpVsvoITYg97R7uK8WU0nKqjjkNpSvA5juDcXNlDeNg07UUeDweNGdwnPXhYYC0T
ZLMN2FPdndWYQeqFTxuIQW37bzj9xW3v95eBq3rd/Fi/vgxQlX0MADY+ieinoUuTI3kqyLQ+cfQK
gyqkcsJD8UnSRP0kXBeRd6LvNPEn50vb839ze0WqqSgPesx32WTpL49/dHgc+9wELK4B/CiuKk9T
uFlTkFeTwIUz4zs0LXUVjFd2TEfeMThlOr8JeZvsy2jTwAQL3mppL9K68UxSW1O7ATiAswjxT3EO
Gdgu58MYqgvIpgBcSAnWJwFF3PBwSCkiphDQ5mOhGQvUD8BKvOKmtY07nyaBFtgztcUc7p5eS/Mw
0vSLFg8t56sma75yWmbAiK4UmjAF8ck6iVIjv4VcD2U/aXzsN5zwwo65dK3dZuyDr6RLi78hAUP3
7J+m76zZ6DmrV+mXzee2AaxQc5J6eTF3ucfi44lkWBFADdJ3j/dYFBBkXZCrASOnKiAKZY9zl+9E
eLk1/3zX3DXFNfVZ5oXyA5UPTTdFewBB9PO5O/Rdg91TMRyWqU0gBhGBgzVEfXNE9NiAxKLHyJ8n
40ADFFCBjBastjPyGR0YfvKjqSSjFD1VpvK5G/GKmcKDGW5LLcj0SSDVSBkyPRs+17lQkvlZA0R1
HGs6nRMlnWoYWE2yrPsS5FUyj3SbLqIYKFHS33aaTp2+d/0TvdRqTMKNOwOvp7nn+7DQpF6m2p2X
NLGO9MLDSoWzwfFkftXGbDhI3CzCrFiqFmURhgvfGJRvQRN3QCJ07SBSXYjc3Co9Exosqqx0VbW2
cuiCIDsiEOqh1hbWdzssTUwQwF1YDTfowlC7RWz50qR0Y/taSwf7gtMdOYDbFLNOFFlaD6ZjLwov
KkHbkTFoVxo0qs9/wxkg1D2/PwMWTfxWPsgWn9ouIRYL0Sk7LY0sIuvDbr69A1LHY/clXU1W/YWS
SPskVEeo9XVuiS/vgCQwbQ2rB8qDfP5dle3NFe/ZOjL52axWLpycT6q4vT49A1yXpMsoN8Yhe7h5
5oZKLIIrWa7YQBrEzRI5HFxue+c+HM3mpJOHTDpQy7i9kupBzu4Q2x0joAE4Vclg9W7cBLs7ULBZ
gXpQGkYY7w34cvl76MJoNcvuxgpEe7/ZLe1S+4nsWqeKjdyw87KTtoE7VCVAfmjSnzhhcUliVEPJ
IZ3aEWQGO7moI+fKd/Vj9Clf+1SFaJc3F54q0y2IgBAo2pnaVF8h5RfTuhq9WZp0h6oefK7LDD9V
iIdjmRw3EtrKPKd0h/ldMweQddeA7aKCTx7lR9ZjqDUdqqGcYjqhtnDs6LSx/oaYiILzn9YDzpVp
/+pE2Xxouxw04h6bdbDN5zPftsuBirem0WTCfLSE5I4vbVMi8icyn8RLNAGoGhXuJykR+RPRCz7V
1LYdwwBK+a70qPz6XBHe1ORlRP8TUqsX50qQdJCJfDAgDo2TNbJarQnnkgHRNe7mTYuXocHUnlPx
co78BBUstceJlhnfTKHX7RvHOzB9QRI5sHBs4NZ0CVjxchwGddINWj6nLiD9bPu2u6ni9ijfiO9Z
nBMXOb4kdPmpElzU6KEc7sm50SwyodofoeenNLCMFdYVCC0Kx77qYOjjzo5KjuBMgqaU/+zrZB6X
3GepTOvWZ60rIZhhcOb+HIxLd7iL+1WmiJp5GzVf1FiCQTbazoIDgLXBqu6yO+6FlBVMIeqTSxjE
ziXGKnB4pYntn4ejP/eCCMD0uaPjRoafo9EdGBEyQnJCNP4cjUY2t4FDDOlIMoZubmK2gyhbqKE8
dRW8WKVCXrHx3dm+zdjp5ixKZCDT+mEzLLVmAP5y6ZrrAQ7gxK2xWVNpjS/LM5Qrc9BHUw/xgO8M
VySHL2KhbdYROTNuJwbnv9Lm7fRvOLXUP55a51W39rJXy5Sq2OOpZXxCqarwj46Q5EFztV2myLG4
pMu0hm6On6c3Fxa3bFHjQDlLiwGtNo/RH+Veg9uGUIpQfnhn5vIN/SulPy5UiF94ObFlvDi2SqUC
cKj7sNQrIrme3omGAkNZDmS0bHpy64yZaRdUY49bXtifVZaekfrT9eXQJ520kGpHFXhQ38jxgAHG
Pqm7LOmOgedpNIjh4mT0wN2LpZZ1AGsDp/dSMhuNka7yMpfiCw/EPVzlxENDQe4DVSTCm2ULclMj
OD1yInz+ggo+g99JwdXot8XEQ/5xaPs4Cla54Z2w4X1NWhQiWK3egeI2J2qvHYRy9jMRPAutKb5V
JZyAAXor3VEUB9I8mnGDMiaxgveCRk/0RBnsS9xXD+GRfZVaD0z2oFKRlrwfWWrPMo3c5KAaPo26
JCEw8D6mkf5Mo2FgRvdqNXVt/44qCDWHsR4+2415zsX0ZxjbJT0EJYswb0gZRAUS2Y6qTJwPM7IT
Uyv+JsvA+ZPxACeBeRwDasrz88GLLxKyrhH4StQe0iGankkvEivOMHUaALVeemZCbl4UQXTV44ys
OsmRmqULJ4ZYPaDfVJqF11qHbKLTQmmP6BM5rJqOXxil6XDbmcEsk6Vvphofm1DCTZHUiSjcQZgr
jVk8ZnO5AjlUxTdWDjkCrH6CU2BfkBYzTlP9ztXtaQTsgs7aae8Ei7ADsdo2n502uy0cdwnq3ppW
Y34k9c3ML7WpNX5PwGfVxEKgp6ZW+3WwMeUcr2uXKhT8N+q3CzvUl7bUq/AS1K8tqKlkoI1D8U/A
F/jTyu8RYBvhbVydjYF5ZFXaoZy5M89fembPTq/Q0+5MfcubM+vmanaXUIhScgdHiuo4GezbyvbA
IrVH8ljPsopN1co/yy4+smklMBKfc8nB792FZ+zEs9SqHRo8+jnuucd+F950fnJK89FBaTrXjezT
RxwM3xqnIylO24JlA6Ad7HM1oOj3NwQ5G3nn74P+K/og0/VdvbofXu+hYst7DHWEAIGY5LGOs91D
aS+QUZMK4b5q0hLwTLvAZ0ysYmVNtIsJZf/2Bq1+oh5kUUz61eD7zlCHm8fzK7TYx6lCOxbqHQT/
L9I/MG4TBziVflgS6B81mTt3UA8cuPKx5OQUWGBTtcYCcFcK66jXkmICYCXGZwwjL2jgauotIt+Z
SK2+CFLlyPZ77M9UKkZSepri/WnV45dYh7yNYo++ffvGGUmJw4nAuLO2ZrmwDPVNzENdo0bokDTL
2Bh+FLUFs3zjMdoLu9GGxBNOpsqMPC5InQAvjMFySsovwO6GXJ+FwqnUT5X4sq3QfiMwx9ocH9OO
HuDEOTEKgirJ91CLuXRJlJVZ3SGOnTRKaoEirbgZFwPOrj3+IZPC62x90uaHDdIMYEjJVNMHHXW4
TJdyXbvoDAv8YrxFKpszEP+nDuADy5KuQ+3astDjRt75QMW2qbWzrNKPuPRcDV2xLvV2KjnRgurX
VZTjVuf1+YE/FpD08OuJ4/wm8ZvT0CIHEJQ3sXxTQyYao/EwqMj749FWsEPkouygOrRy8G1Gges7
cTbxVfmTaPpL552lynCBjO5ApN6XWbrWBmlWGQCStcEMTv6KwOiP15fzdB3cr14vasGm2C5qhBpC
X0ZKDDWtgejn8f5ifNq4VSI41zcXEb60vb+ggyNVRt72IQcglB+Pi5r2epWLiya0cyJH/A55BwXi
V4ta49qChy8ZYnYXRdxvngIcAjswbHhIhxiA5Ug4LbnDk5kOlxRTlq8JxhDTQipy/7DRkw6jBlRD
NQRHT52bPri0MU+XlhUtEt9d+LX1A/zrad23ECBHLHiCc6rVVKPyGnZmEMz9MpwOMaGQ3B6Mvn+R
2Cq+7KHUTDJoLLCRLP1bNsA8Cekh4v+g9gItPCaxseg8JaLvEtPOWr5JEm4fBYYuRmj9oJY30hJS
oPoUEnqUoFhLxHI41aj4ossT3Zd+i3zUgzjUGs3P3mRrajZWS7k+whTiDQGYr9RElheNo3bNjCFr
qKTx2SUYmXrVO7J/RT5MUQ7pGY3tfhbonttO2xoYWjPpNFny2BHbyjxURDiJ9XUxzCNbDpQFaC9g
Bak3DazT1rVmvkMDFXzjrsvvcM2jaOvRpphjurl2dOkUcPQFiZFJp4TguMvPmucX03gIv7ddu1Bz
48pUBvqGLn2wJQO3Hr3Grk0JmjPbNYhK1MOgSxdaeSO73m0lF3OPpph0bGbUoCeddUuBDTDLCXn+
g7Rpp6OKTasi0i7ecNQHP1R8eYZioVYutGp3HlXRt7a4GbDNVRt7PgTtuRkkZwS1waQfq5nrfKZz
FFepld16WEKvx+poRNWrJD/Has1tdmoXB87A9CBPU35x6xOZ1k/lvMLTJz2JmqsxPwdNSFZSwokV
rBzmo1V8kaHwGSKahoLSW3h6Oetzax7Tc5y7P4vkNLB+Kullbx0FNlCGsMIigi4fdZEQVQbtCe1Y
n/GfSePvgJpnBvftFDQhRNFJyz00uksIsTSJ6BiDQ9tr6aKAMeZdDMS7cXJbVF/V8c5OpUUa9uej
Ukz77goxBOZppH+w95LGkbJjfaS1ylzFz7yFa4dylUmgzHFXnPPic5eX8nz52IU15cY8VyM/hslv
5rRfS3y30dTgwHVClxceW1eFAVdqNGlVMyY4E00w8TkBVTpvuY+TUpjUnnOoRt2ibdVl7S4T+0eD
8FRPGxwvHLjB5VxmmWIeNrM8qqn5YZtjhm7z4fAyg2NbX2vqlUboSS8c1k4DzkTarI3ukJ3Rgldc
trSJaSP9eYUxLTrtTNI4ukd52mX2bV+3ZMmuh/y6oUcNz6BQP8+lbqa4y1xpvjZw8PATmDTN/Vh8
tnRj4mMkbA53+uCdjIo+g9I98WJ/lhXWqdl2U4mKZgot35b7M4nGYsFv80dwT3AaMRNK5GzqYMcB
7mjqmx38qp7rused4K4waUOkY2uQFmMpf4aeemCF94rBovbuB92cptEXxbhU7LWfFTQyX4762hrh
iEfFhSSf92F109T8mbBrSMxgbuYXvupNYR4uOlCN2rlkH3b+eS1f9PaX3P0aO5TClXHOg/TgW5f4
+BRSg8UjytKko6KJJwrdas3IxKywNdUteN6YuHj8LmlwLOfyiZfgJwtUrZDTuR10BA8Oo39p+lc6
t7VsWMuRc2xnxixXqZm7yziMT3p4eDamxX0hz7TWW2CaPAW/N1MM3C3VxJZuXVvlauPVXDxmYLvj
SNSOa1ofsra+/BvObKFa+n00/m1Vr6vXR7b40PbINj8R/wixlbAhfsilb+NwizZfS6aTlhKo0FoR
vW+PbIJt4mNgDjYBPP26T3IZqLAgdQklPGwcUpXKe45snYD+eRhO+wx9aqgjIF2R6iML8/TETgIO
X4su86PBrrmqJkNXgu+su3iBt814TbFHKBSgH/vYQHHFKwM5rqijyuZJqRvdZVrLEa6jEGgx9QK9
hleVQWnK41qON4N+QxkvZkd2kAp4iXYbUVmemHVc+wuftbOIovwW5ZRMvdUu9QtHFGE7UY7NaC0+
xRGjInLlrClx28YHCCQPgUQ0DVV47r2o7fYRiIWkcEy641A4pTSSnUQc+kszsP+KCSxASL+fwOd1
9XY27gnYSaeNQmYObjoct3PX+KSTSLOY0P9M0Me56yAmBiXCBm3Khv4M6YTmgJZxEua/FsM7wk1V
hLvPJy8lWJYNekVWlqjFPp+8qgEntLRD+1DpfXVqqz61fmOI57EN9rFyvFluG5RzcCQK3e6LJmxx
vTjR8HOT7yO9bU8D3coXgx/fGEpKvqwrVQwGLAnFF21WnuFCCokGeYL7VXUsGeyL3SYZ77vf7ZFi
aufXmLi0bTTF3+aa9YX9k2PUcxtmtT3k5jlKC6Of6RLc1QDyyRes9cZJLvlUTHt7AMhqdcnEG3Qd
vzLLOqPSc69HDVwGqz6M8+AUAxdpAtxi1g3JMtGiiwQJohfF68DKtZuqqJpF0GkUvIxuUjcoIQ/c
xkUI5UA/D2ZoeIlWuzFBQ6XjY9sCJ8+bawdbOhrG3ArtdKtNqpwiNZvEeQ4sVtKVe69prPvcziOi
J1xT+klp1q088XE7O/diui5PUlYxnkN+c+nU4DcmdQluvhDew8mX3gswzSsoeElh2UPSp8h23OTC
6QKed2wfdKSroqkZxeP1GA9kKO3akjOaFUJrOYaOemJImNJ0I8lEV28O6KZD1JkcqFm19qGEIi5f
9Alm9kgsU39A29nRSaaDLpXpwc6PY8s66evqFB/mcMJV6XrIxgNHH6CtYM8UAhr3Fey7ygKmd56e
oXE7Sy3th59FNlIkYyacvhSvWwYZgJZouA9h/LU6Sao+OgXS2SBvlJGsRIdekJ5YrndtIzSVPfXM
pVIhu2g0B/ghE9uuD2mPmPZc2zFgPwH4fCVxy8BMqTwOvWiJgca897VZQQTixwpqRf1H3xDdhQZw
EFryoHlkoAjUYT42GuROzJ2d3jwqHW2pdhZIlWqGPoHcZJoJZnrfTKGPT3rH7ikcKjf4Ch1rXnbm
6+ZysOojckFoCbz8xupJiDhuiQyMHry4vxGytOmg+3Mjz4/MomBKOd/U0VmkAqHix8bFYEFvtwNS
IWVjaJNEHs8CYzxRPANcQnPgcKOb2aD+4zo4LHtn6XoSuATtK5XahdLWy8wLD0cr/u547kRVooPG
1xdGZ10bEfFbrpou/cpA2ttcmVCmuayht4S+M21xIyva8MxOlaWbgfHRkdpl8WVQ5FDpu+965f+I
e/2HYleXrl+gSHcN3Ikxi+3je6kEo2ugfXDxvkUdTLT2uXb6ExAS38feGOduEmO6q/SHHdFW05dL
V0Hwi5XoIdTJYdrFiCWrpoLRbEvJHDsm7jLliHubca8GJRW64CTRq6M+qw6STrlu4rEAdhwuWkSy
Vjr0cz2Nl7iWhvNcZl/JqCBOBqtf607/Hb4EUN1crydtQjyqW5kxhc+POVlV0PDgRceyHH5vUjLs
vdTMNZoW5TBbaByKk78hKhNnyu8PtdvVkK5fR2XiQ49RGZUiTjXSoBRwKeQ8JlKIyhAQIXCAcIwC
/ElylDwKJx5BEsfaJip7zKOgmudbURjJjrPRTLwnKNNeB2XEhIKIqFooI9SXQVnjjppv50Ny1LN7
u8vULiIgzBn8rGmvm/eFOqpnheRh/+SZt2mPWaxpgn06Zu23GXRwt2wvw9TXwh9OH2fVXCopAShW
wyEJMj+yf9R6p+gnqRwm6l2dRTWuLn4zXqeR88PMYBbepqGVecvRtvSvAJuV9RjYwCsQ6hrnuMRD
wMi66HMeairLx7TSi72YlL/IQ7NVvZqnUI0GqGrlcLmuENI8IDwhfIqvXmS0Wl1n/9k3bSOatx/0
r/XmJ3PFXf/Xv1cg09MZZbgyuKuZBA9fO7r/r39v8JoE9y+m+ebFNm/9x+fEK3675p6foNOMaJDG
NyxUwZtOrn//K85Qcz98WbIompIupNim/SMSZWE9GanfjcWff82HQf3z9/zxV3gxFKTuPmAo4AqL
BrdfqlcG/NlQWKie0A3CuQNR93Dn2suheMXKfP+sUD7JgBpglHCBfOjkeT4UzArarBCHbebMRjq8
n0PBvfjZOfCfDIWjoiegCWm73T+bFMiCuMlwPxWKuE2pbB8H4nW/8/sHAmYNO4WgLjsccxv5xLOR
cD4hxgCPw2YiMhJCd7uPQ8HRvfOcYNMUKRtlGxyw9zwbCvOTws3taYP3Xo6ETuyy4+pAgs0uoRCE
AB4SC+TFSLBRwPJU0IIS/Tyo5vZyKIROaMehQOpH5y1rQIWkCkzi5aQQunRgUEKbtM3m7eVQCNHh
jkPBViH+5KgEEBZDveCJz9aH9sk2BTpWgzeL4FZE1/s5FC+vEf/JrklaFw01WgtyvBuy7rOhsNkq
WByImx/acB7m4f7FVxore8dZISPN03QhN7dEA5Gg9z8bChYIzAyuXVSeKF2Lm9U+zgoMs3ceChaI
aG02mfwU8QQ5+flQ2J+gNvDfLVonNvyQ/RwK+9ch/+B98M+F5l0XEP2TIVplYFLz2wox54uhAGhq
AshjO2ENWVyt93QoRP/azgsEHblM18QvquvLoSDs4KyFc7TfCwQhyc5DwQIhZuWIkIGtiRXwYlbo
SO6pNzzKUvZyq7CFi8SOk0JkjqAMkX5FR/xA2nu2a3KWUi8xDE4ZVXuIwPZz19x9faifaOdjvwT1
pcoPAONnQ8FZqii4JhhsnZsejT3dKl6h/N8fVohg0+EWhtzrF3bn+QHCrCCrwxlC/XcD99jPoRBK
+10XCA3JCNhBIDqW+OsLTvazWWF8og3UwkCGQ+QXqnIfFwh/rw8YCnYChHVk7B7S0y+GAmEv4jsU
ffs9K+jA+oCh4K7FTiD/wtu8DDaRXZDCwHBC+KwI+s1+LhDSCDsPhc5tTCDh2RzpTdvE1c8WiEYE
hoU3CQ3QYCKLtZ9DYTkkZHc8TGkAp8dbqE9JZNGN93qvoDpDlw3X+G06Yy/3ilf1rfefIMQVJpE1
mEuR4DWF6PfZrAAOQTSqIMJ/2DUfIpk9vJjunrkhrtCYFEicfwXeL4aCih9DRGGAbuS9TfFuyAg7
Lg8Flrmjkbuhew24gOjueDYnSHazlUD/2dxJ9/WCbv96sV1upXS4MxdI5hk4Em1EdM9HglBT6J2Q
FG3yV/s6FCzsj9gzibUZDi7fghHwclJwkhJbcdLSF7TP6wMUwa7HB3umDqKctOWGLCKIOc/WB3l/
lE2o2h4yvPtRAnlaNlbZw/6Tyzm/59OSsbiAcQ/7VekhQnk2CsYnsnicnwZX1l/woL08REWf/s4b
Ju00+DiIkELcs15GmShCyO4Scous54O4dy+HQt99m2DHJK+LpPMf6ebzWUGUacNWEE1Imz4iMfR7
GE18RJYCWQ7IcRlLbyFifbk8mBPcOES3+YOyaF8DK2X3/ZKMP6lK2lXQAb89FI4QRMFcYtPkArKn
GX+ySTvvFKpwv+UAxXzoAan6YtPkFEVCgHUXKwig+K965P4tEFHW3HHTpCaMIJu8Lrsmv+mrmwfS
cRL+4KRlVEl7PBQCfbfzUNAHCZCJu/ebATd0bS7tCoojcUUT8cZe7ppCWL/zSKAQ4PKhPdg8C4uE
Z0EFCX+Kp9t68v5uFa/aKd5/M6e3h5Q/AZaMioSY+mWSgqGgWMzFg+yuOEwfwpj92yq0h+m6yzVM
VLy4fzEKWAa9UfwQpAJRKGUfwedgk8/ZywUi7z4UOnUe/uDEV//4jL1YICQymRNPHJn2cihEu/rO
ewXLg9MUZJNAhAqqxbOhMD5x8wDHRRy216KjV1ag798ryNgYhE4418O1fEOUR28W8TjXdo1ExsMC
2stZoXzErKBIylXsn2jz1awgA76Vqe1vqLl71K1sshAk6ej/BMT4hvpK2HWohvkrrNjX8+MV3fL9
y4OEjaiQcvfG6OCNfL8oiOlMGnQGWwTyPi6P12DD9w8FPu6kdB8xHy/TeCK3CwsaCc6vhP++xpq7
H6XMiifCkRdHB3OBquDDJWxvI26SkDufotxIKWtYyGyEGA8J1ov90vxEQpfqKUQ8UVbf17IgdKgP
GAquFgjyOEhhA3JJfzUUSGwQLRKEimLA3g6F+hH3MCzLaCp7IhF4tkBsUjqEFKjxHs6Wh3N77y4f
G9OrHcNMYieyVowG9FYRWr0MM9G+G9zQSNdscfd7ejvfPc+N3Ig/OakKOMybKuiLBUJOk15i9ek9
bR/PUWAZH7BXbGACXLRw/0SL+XJWWHgCaqjbN3z5DRJhL0filXnU+yMKFaIYbYPAiFFXvXENs5HY
UCRlvqDuFaXB/YwoqOx/wKQQvVG452kgoOkXfnmAiJQn/9u6ie6t2uiVMfT7Z4XyicoHAYOCVJmK
16saKSE3DUHojcjv2hDd9/QAYc//gFmBPACslQ1LEyHXq5wmrvK0wCDk/NVd+zAP9+4stZWPCDZF
y7xodNkClp+nbCz0qtQHQcbQNof6ZF/vpGJl7xhWbFjTHKXUux56Sl+cpRY0xr1PU7xieL9/oxDh
E10diDDJaYrk/otx4P5BP9C+dxiL5OOOE4JzFFonCU1R/9vAx5+vDW7mXE84O+i0FEDxvd0xP+Ic
tZ6dHmwDL24fqPRIW6k6Guf3teD/P7bVfxgPUz+I7zd0h2BdvQWB+N03bIEGr7/+hN3wIMJ59q0C
9/Dw0x/xD//9nP6wEUs8+epWPLH5Ub8+/+t3fP3Tn/2w7S+2/Y+HwbpclXf+sPnC8OtNz1YJfIj/
iX+s0uGphOiRPPH4Mq9JFf8siT8/PF57bz7eIU7f+fF/8vv4A2Tj//XqPDtL1tuXfCRyCI3yzi8+
XdX1qlw1XlNtn/bkJ5Du+ICfMDTeavugJw9nN9v94f+Xe/qugz/11wkI2+2rPnl9TucPeP11ukrf
sKDYNKvs/vg/2nTvPDRZ3CQ/grf+tOzOu788HPF4ld5vH/XP0G+oCjs/fraOV92qfL2uNi2Fuz/+
z65yu479HxyXd350Va37Nwb9I5brolylEZPyjceTat950P/oQrbruBzgdVCt35ovKLZ2fvWDcs3z
tw96MtcJS3Z++OEqCX7jz/YRK/UQg+UgWZfbN318eyHW2fntj9c/f67LKntj1ohS7s7PPwlS7/Xh
R/PSBzx7ue6Ct579EQfrMmjFm7/puyeu0TsPzOnqPnh72D9isZ5maZm9MePFtXf3V8/S2iNqKl/H
k5vmx51/wNmqqlbN9k2fzPiPWK9n6+5f37IyeuPxH7Fez4KVR8z3+umiprPzyPzRO2LXTfg8zdJ7
3n77no8DL1ouPuDdCYaDtxzBPmLBnnP6eW/MeJEJ3f3Vy3i9St/Ya4T8ZPen/8kpbec/6p/Az7s+
/KKp01WyHYIn8+UjFir39fWbY/4Ry/SSR1dEqW8drNpHrNTL4M5PWE+vB0fkfXaeM5fZXfR2AC8g
ozs//ootrM7e2goECWP3x/+f5la7zkzsszKf7eaNHUHIWT/iN2iG+M3Z8xFH7JXw/npjIxYNDLu/
e/2v5aor1+ndW6PzEUv3z671O/9tm58/s/iNA1yge3YfnSaOg3b1RkAsZJ47P/46eHNZiSrV7s/O
kjwK3tozhbZm58ffxFX91owXGf+dH367KpmR2wc9HiWCbfgBD698wvk3o3nRMvcBP+D3JOpdp/vt
uqrZL38z9h+xXG+HDD7x6zwciuMPGJs/eaf8eWzeSoP/02z4Ojm+ZRG/9bHnyX/xHXeEdOV//y8A
AAD//w==</cx:binary>
              </cx:geoCache>
            </cx:geography>
          </cx:layoutPr>
        </cx:series>
      </cx:plotAreaRegion>
    </cx:plotArea>
    <cx:legend pos="r" align="min" overlay="1">
      <cx:txPr>
        <a:bodyPr spcFirstLastPara="1" vertOverflow="ellipsis" horzOverflow="overflow" wrap="square" lIns="0" tIns="0" rIns="0" bIns="0" anchor="ctr" anchorCtr="1"/>
        <a:lstStyle/>
        <a:p>
          <a:pPr algn="ctr" rtl="0">
            <a:defRPr sz="1000" baseline="0"/>
          </a:pPr>
          <a:endParaRPr lang="en-US" sz="1000" b="0" i="0" u="none" strike="noStrike" baseline="0">
            <a:solidFill>
              <a:sysClr val="windowText" lastClr="000000">
                <a:lumMod val="65000"/>
                <a:lumOff val="35000"/>
              </a:sysClr>
            </a:solidFill>
            <a:latin typeface="Calibri" panose="020F0502020204030204"/>
          </a:endParaRPr>
        </a:p>
      </cx:txPr>
    </cx:legend>
  </cx:chart>
  <cx:spPr>
    <a:ln>
      <a:solidFill>
        <a:schemeClr val="bg1"/>
      </a:solid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2.emf"/><Relationship Id="rId1" Type="http://schemas.openxmlformats.org/officeDocument/2006/relationships/image" Target="../media/image1.emf"/><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557891</xdr:colOff>
          <xdr:row>20</xdr:row>
          <xdr:rowOff>106475</xdr:rowOff>
        </xdr:from>
        <xdr:to>
          <xdr:col>8</xdr:col>
          <xdr:colOff>494820</xdr:colOff>
          <xdr:row>34</xdr:row>
          <xdr:rowOff>91235</xdr:rowOff>
        </xdr:to>
        <xdr:pic>
          <xdr:nvPicPr>
            <xdr:cNvPr id="15" name="Picture 14">
              <a:extLst>
                <a:ext uri="{FF2B5EF4-FFF2-40B4-BE49-F238E27FC236}">
                  <a16:creationId xmlns:a16="http://schemas.microsoft.com/office/drawing/2014/main" id="{256CC035-650B-47E3-BE26-07735556B62B}"/>
                </a:ext>
              </a:extLst>
            </xdr:cNvPr>
            <xdr:cNvPicPr>
              <a:picLocks noChangeAspect="1" noChangeArrowheads="1"/>
              <a:extLst>
                <a:ext uri="{84589F7E-364E-4C9E-8A38-B11213B215E9}">
                  <a14:cameraTool cellRange="CasesByCounty!$N$7:$O$17" spid="_x0000_s4172"/>
                </a:ext>
              </a:extLst>
            </xdr:cNvPicPr>
          </xdr:nvPicPr>
          <xdr:blipFill>
            <a:blip xmlns:r="http://schemas.openxmlformats.org/officeDocument/2006/relationships" r:embed="rId1"/>
            <a:srcRect/>
            <a:stretch>
              <a:fillRect/>
            </a:stretch>
          </xdr:blipFill>
          <xdr:spPr bwMode="auto">
            <a:xfrm>
              <a:off x="3007177" y="3916475"/>
              <a:ext cx="2386214" cy="26517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557891</xdr:colOff>
          <xdr:row>6</xdr:row>
          <xdr:rowOff>17689</xdr:rowOff>
        </xdr:from>
        <xdr:to>
          <xdr:col>8</xdr:col>
          <xdr:colOff>495190</xdr:colOff>
          <xdr:row>19</xdr:row>
          <xdr:rowOff>148946</xdr:rowOff>
        </xdr:to>
        <xdr:pic>
          <xdr:nvPicPr>
            <xdr:cNvPr id="16" name="Picture 15">
              <a:extLst>
                <a:ext uri="{FF2B5EF4-FFF2-40B4-BE49-F238E27FC236}">
                  <a16:creationId xmlns:a16="http://schemas.microsoft.com/office/drawing/2014/main" id="{C452A336-E281-4763-91C7-8656AF265696}"/>
                </a:ext>
              </a:extLst>
            </xdr:cNvPr>
            <xdr:cNvPicPr>
              <a:picLocks noChangeAspect="1" noChangeArrowheads="1"/>
              <a:extLst>
                <a:ext uri="{84589F7E-364E-4C9E-8A38-B11213B215E9}">
                  <a14:cameraTool cellRange="CasesByCounty!$Q$7:$R$17" spid="_x0000_s4173"/>
                </a:ext>
              </a:extLst>
            </xdr:cNvPicPr>
          </xdr:nvPicPr>
          <xdr:blipFill>
            <a:blip xmlns:r="http://schemas.openxmlformats.org/officeDocument/2006/relationships" r:embed="rId2"/>
            <a:srcRect/>
            <a:stretch>
              <a:fillRect/>
            </a:stretch>
          </xdr:blipFill>
          <xdr:spPr bwMode="auto">
            <a:xfrm>
              <a:off x="3007177" y="1160689"/>
              <a:ext cx="2386584" cy="26077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272142</xdr:colOff>
      <xdr:row>6</xdr:row>
      <xdr:rowOff>17689</xdr:rowOff>
    </xdr:from>
    <xdr:to>
      <xdr:col>16</xdr:col>
      <xdr:colOff>514046</xdr:colOff>
      <xdr:row>20</xdr:row>
      <xdr:rowOff>2449</xdr:rowOff>
    </xdr:to>
    <mc:AlternateContent xmlns:mc="http://schemas.openxmlformats.org/markup-compatibility/2006">
      <mc:Choice xmlns:cx4="http://schemas.microsoft.com/office/drawing/2016/5/10/chartex" Requires="cx4">
        <xdr:graphicFrame macro="">
          <xdr:nvGraphicFramePr>
            <xdr:cNvPr id="21" name="Chart 4">
              <a:extLst>
                <a:ext uri="{FF2B5EF4-FFF2-40B4-BE49-F238E27FC236}">
                  <a16:creationId xmlns:a16="http://schemas.microsoft.com/office/drawing/2014/main" id="{07DB6D2E-3423-4754-9E92-AED4894D0C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58542" y="1160689"/>
              <a:ext cx="4509104" cy="2651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272142</xdr:colOff>
      <xdr:row>20</xdr:row>
      <xdr:rowOff>106475</xdr:rowOff>
    </xdr:from>
    <xdr:to>
      <xdr:col>16</xdr:col>
      <xdr:colOff>514046</xdr:colOff>
      <xdr:row>34</xdr:row>
      <xdr:rowOff>91235</xdr:rowOff>
    </xdr:to>
    <mc:AlternateContent xmlns:mc="http://schemas.openxmlformats.org/markup-compatibility/2006">
      <mc:Choice xmlns:cx4="http://schemas.microsoft.com/office/drawing/2016/5/10/chartex" Requires="cx4">
        <xdr:graphicFrame macro="">
          <xdr:nvGraphicFramePr>
            <xdr:cNvPr id="27" name="Chart 7">
              <a:extLst>
                <a:ext uri="{FF2B5EF4-FFF2-40B4-BE49-F238E27FC236}">
                  <a16:creationId xmlns:a16="http://schemas.microsoft.com/office/drawing/2014/main" id="{FD065BD2-C576-47C9-8E80-C3275EB25D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758542" y="3916475"/>
              <a:ext cx="4509104" cy="2651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40822</xdr:colOff>
      <xdr:row>6</xdr:row>
      <xdr:rowOff>27212</xdr:rowOff>
    </xdr:from>
    <xdr:to>
      <xdr:col>4</xdr:col>
      <xdr:colOff>176893</xdr:colOff>
      <xdr:row>17</xdr:row>
      <xdr:rowOff>81643</xdr:rowOff>
    </xdr:to>
    <mc:AlternateContent xmlns:mc="http://schemas.openxmlformats.org/markup-compatibility/2006" xmlns:a14="http://schemas.microsoft.com/office/drawing/2010/main">
      <mc:Choice Requires="a14">
        <xdr:graphicFrame macro="">
          <xdr:nvGraphicFramePr>
            <xdr:cNvPr id="28" name="Season">
              <a:extLst>
                <a:ext uri="{FF2B5EF4-FFF2-40B4-BE49-F238E27FC236}">
                  <a16:creationId xmlns:a16="http://schemas.microsoft.com/office/drawing/2014/main" id="{4635D2F8-FDF7-4077-8CA6-D1A7B395D7F3}"/>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40822" y="1170212"/>
              <a:ext cx="2585357" cy="2149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27213</xdr:colOff>
      <xdr:row>0</xdr:row>
      <xdr:rowOff>68036</xdr:rowOff>
    </xdr:from>
    <xdr:to>
      <xdr:col>5</xdr:col>
      <xdr:colOff>27213</xdr:colOff>
      <xdr:row>5</xdr:row>
      <xdr:rowOff>108857</xdr:rowOff>
    </xdr:to>
    <xdr:sp macro="" textlink="">
      <xdr:nvSpPr>
        <xdr:cNvPr id="29" name="TextBox 28">
          <a:extLst>
            <a:ext uri="{FF2B5EF4-FFF2-40B4-BE49-F238E27FC236}">
              <a16:creationId xmlns:a16="http://schemas.microsoft.com/office/drawing/2014/main" id="{67AF9D0E-B527-4600-B6F2-1A6C5987895C}"/>
            </a:ext>
          </a:extLst>
        </xdr:cNvPr>
        <xdr:cNvSpPr txBox="1"/>
      </xdr:nvSpPr>
      <xdr:spPr>
        <a:xfrm>
          <a:off x="27213" y="68036"/>
          <a:ext cx="3061607" cy="993321"/>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State Of New</a:t>
          </a:r>
          <a:r>
            <a:rPr lang="en-US" sz="2800" baseline="0"/>
            <a:t> York Influenza Cases</a:t>
          </a:r>
          <a:endParaRPr lang="en-US" sz="2800"/>
        </a:p>
      </xdr:txBody>
    </xdr:sp>
    <xdr:clientData/>
  </xdr:twoCellAnchor>
  <xdr:twoCellAnchor>
    <xdr:from>
      <xdr:col>0</xdr:col>
      <xdr:colOff>231321</xdr:colOff>
      <xdr:row>20</xdr:row>
      <xdr:rowOff>54429</xdr:rowOff>
    </xdr:from>
    <xdr:to>
      <xdr:col>4</xdr:col>
      <xdr:colOff>40820</xdr:colOff>
      <xdr:row>25</xdr:row>
      <xdr:rowOff>187779</xdr:rowOff>
    </xdr:to>
    <xdr:grpSp>
      <xdr:nvGrpSpPr>
        <xdr:cNvPr id="30" name="Group 29">
          <a:extLst>
            <a:ext uri="{FF2B5EF4-FFF2-40B4-BE49-F238E27FC236}">
              <a16:creationId xmlns:a16="http://schemas.microsoft.com/office/drawing/2014/main" id="{BC515397-F258-4E9A-803E-FEADBC694855}"/>
            </a:ext>
          </a:extLst>
        </xdr:cNvPr>
        <xdr:cNvGrpSpPr/>
      </xdr:nvGrpSpPr>
      <xdr:grpSpPr>
        <a:xfrm>
          <a:off x="231321" y="3864429"/>
          <a:ext cx="2258785" cy="1085850"/>
          <a:chOff x="5514975" y="76200"/>
          <a:chExt cx="1885950" cy="828675"/>
        </a:xfrm>
      </xdr:grpSpPr>
      <xdr:sp macro="" textlink="CasesByCounty!D70">
        <xdr:nvSpPr>
          <xdr:cNvPr id="31" name="Rectangle: Rounded Corners 30">
            <a:extLst>
              <a:ext uri="{FF2B5EF4-FFF2-40B4-BE49-F238E27FC236}">
                <a16:creationId xmlns:a16="http://schemas.microsoft.com/office/drawing/2014/main" id="{81839054-49E7-46BD-9AB9-87FAE2AF8F2A}"/>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40344B0-2046-42DB-B055-30ADAE6C1EF8}" type="TxLink">
              <a:rPr lang="en-US" sz="3200" b="0" i="0" u="none" strike="noStrike">
                <a:solidFill>
                  <a:srgbClr val="000000"/>
                </a:solidFill>
                <a:latin typeface="Calibri"/>
                <a:cs typeface="Calibri"/>
              </a:rPr>
              <a:pPr algn="ctr"/>
              <a:t>25,307</a:t>
            </a:fld>
            <a:endParaRPr lang="en-US" sz="59500">
              <a:solidFill>
                <a:sysClr val="windowText" lastClr="000000"/>
              </a:solidFill>
            </a:endParaRPr>
          </a:p>
        </xdr:txBody>
      </xdr:sp>
      <xdr:sp macro="" textlink="">
        <xdr:nvSpPr>
          <xdr:cNvPr id="32" name="TextBox 31">
            <a:extLst>
              <a:ext uri="{FF2B5EF4-FFF2-40B4-BE49-F238E27FC236}">
                <a16:creationId xmlns:a16="http://schemas.microsoft.com/office/drawing/2014/main" id="{7109DDEF-BF99-41D4-8264-64887BBE24F6}"/>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Total Cases:</a:t>
            </a:r>
          </a:p>
        </xdr:txBody>
      </xdr:sp>
    </xdr:grpSp>
    <xdr:clientData/>
  </xdr:twoCellAnchor>
  <xdr:twoCellAnchor>
    <xdr:from>
      <xdr:col>0</xdr:col>
      <xdr:colOff>231321</xdr:colOff>
      <xdr:row>27</xdr:row>
      <xdr:rowOff>27216</xdr:rowOff>
    </xdr:from>
    <xdr:to>
      <xdr:col>4</xdr:col>
      <xdr:colOff>40820</xdr:colOff>
      <xdr:row>33</xdr:row>
      <xdr:rowOff>174172</xdr:rowOff>
    </xdr:to>
    <xdr:grpSp>
      <xdr:nvGrpSpPr>
        <xdr:cNvPr id="33" name="Group 32">
          <a:extLst>
            <a:ext uri="{FF2B5EF4-FFF2-40B4-BE49-F238E27FC236}">
              <a16:creationId xmlns:a16="http://schemas.microsoft.com/office/drawing/2014/main" id="{1F37185F-1280-43BF-8CAA-F89DB93F129F}"/>
            </a:ext>
          </a:extLst>
        </xdr:cNvPr>
        <xdr:cNvGrpSpPr/>
      </xdr:nvGrpSpPr>
      <xdr:grpSpPr>
        <a:xfrm>
          <a:off x="231321" y="5170716"/>
          <a:ext cx="2258785" cy="1289956"/>
          <a:chOff x="5514975" y="-79565"/>
          <a:chExt cx="1885950" cy="984440"/>
        </a:xfrm>
      </xdr:grpSpPr>
      <xdr:sp macro="" textlink="CasesByCounty!F7">
        <xdr:nvSpPr>
          <xdr:cNvPr id="34" name="Rectangle: Rounded Corners 33">
            <a:extLst>
              <a:ext uri="{FF2B5EF4-FFF2-40B4-BE49-F238E27FC236}">
                <a16:creationId xmlns:a16="http://schemas.microsoft.com/office/drawing/2014/main" id="{9C25B3CB-9BFC-4CEA-9D2D-EF5EC547790A}"/>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6A7A40B-08BC-4BBA-822D-FE63E8BAFAAE}" type="TxLink">
              <a:rPr lang="en-US" sz="2800" b="0" i="0" u="none" strike="noStrike">
                <a:solidFill>
                  <a:srgbClr val="000000"/>
                </a:solidFill>
                <a:latin typeface="Calibri"/>
                <a:cs typeface="Calibri"/>
              </a:rPr>
              <a:pPr algn="ctr"/>
              <a:t>130</a:t>
            </a:fld>
            <a:endParaRPr lang="en-US" sz="2800"/>
          </a:p>
        </xdr:txBody>
      </xdr:sp>
      <xdr:sp macro="" textlink="">
        <xdr:nvSpPr>
          <xdr:cNvPr id="35" name="TextBox 34">
            <a:extLst>
              <a:ext uri="{FF2B5EF4-FFF2-40B4-BE49-F238E27FC236}">
                <a16:creationId xmlns:a16="http://schemas.microsoft.com/office/drawing/2014/main" id="{064F972C-0489-4031-B479-B52C0F9A3052}"/>
              </a:ext>
            </a:extLst>
          </xdr:cNvPr>
          <xdr:cNvSpPr txBox="1"/>
        </xdr:nvSpPr>
        <xdr:spPr>
          <a:xfrm>
            <a:off x="5695950" y="-79565"/>
            <a:ext cx="1466850" cy="456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Total Cases per 100K Population:</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380999</xdr:colOff>
      <xdr:row>7</xdr:row>
      <xdr:rowOff>47625</xdr:rowOff>
    </xdr:from>
    <xdr:to>
      <xdr:col>8</xdr:col>
      <xdr:colOff>511628</xdr:colOff>
      <xdr:row>21</xdr:row>
      <xdr:rowOff>123825</xdr:rowOff>
    </xdr:to>
    <xdr:graphicFrame macro="">
      <xdr:nvGraphicFramePr>
        <xdr:cNvPr id="6" name="Chart 5">
          <a:extLst>
            <a:ext uri="{FF2B5EF4-FFF2-40B4-BE49-F238E27FC236}">
              <a16:creationId xmlns:a16="http://schemas.microsoft.com/office/drawing/2014/main" id="{E2FCB1CF-2F6D-4A80-8FFB-920C5172A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104775</xdr:colOff>
      <xdr:row>7</xdr:row>
      <xdr:rowOff>47625</xdr:rowOff>
    </xdr:from>
    <xdr:to>
      <xdr:col>21</xdr:col>
      <xdr:colOff>235404</xdr:colOff>
      <xdr:row>21</xdr:row>
      <xdr:rowOff>123825</xdr:rowOff>
    </xdr:to>
    <xdr:graphicFrame macro="">
      <xdr:nvGraphicFramePr>
        <xdr:cNvPr id="8" name="Chart 7">
          <a:extLst>
            <a:ext uri="{FF2B5EF4-FFF2-40B4-BE49-F238E27FC236}">
              <a16:creationId xmlns:a16="http://schemas.microsoft.com/office/drawing/2014/main" id="{28FC4224-6BC7-45B3-8405-388A46AFE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247650</xdr:colOff>
      <xdr:row>22</xdr:row>
      <xdr:rowOff>108857</xdr:rowOff>
    </xdr:from>
    <xdr:to>
      <xdr:col>16</xdr:col>
      <xdr:colOff>38100</xdr:colOff>
      <xdr:row>36</xdr:row>
      <xdr:rowOff>185057</xdr:rowOff>
    </xdr:to>
    <xdr:graphicFrame macro="">
      <xdr:nvGraphicFramePr>
        <xdr:cNvPr id="10" name="Chart 9">
          <a:extLst>
            <a:ext uri="{FF2B5EF4-FFF2-40B4-BE49-F238E27FC236}">
              <a16:creationId xmlns:a16="http://schemas.microsoft.com/office/drawing/2014/main" id="{9BDCACB4-9699-41E1-A02C-48026A621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0</xdr:row>
      <xdr:rowOff>124505</xdr:rowOff>
    </xdr:from>
    <xdr:to>
      <xdr:col>8</xdr:col>
      <xdr:colOff>498021</xdr:colOff>
      <xdr:row>6</xdr:row>
      <xdr:rowOff>67355</xdr:rowOff>
    </xdr:to>
    <xdr:grpSp>
      <xdr:nvGrpSpPr>
        <xdr:cNvPr id="13" name="Group 12">
          <a:extLst>
            <a:ext uri="{FF2B5EF4-FFF2-40B4-BE49-F238E27FC236}">
              <a16:creationId xmlns:a16="http://schemas.microsoft.com/office/drawing/2014/main" id="{594DB16E-D6EA-472C-A3C2-78F2AF2D5198}"/>
            </a:ext>
          </a:extLst>
        </xdr:cNvPr>
        <xdr:cNvGrpSpPr/>
      </xdr:nvGrpSpPr>
      <xdr:grpSpPr>
        <a:xfrm>
          <a:off x="3137807" y="124505"/>
          <a:ext cx="2258785" cy="1085850"/>
          <a:chOff x="5514975" y="76200"/>
          <a:chExt cx="1885950" cy="828675"/>
        </a:xfrm>
      </xdr:grpSpPr>
      <xdr:sp macro="" textlink="CasesByMonth!B28">
        <xdr:nvSpPr>
          <xdr:cNvPr id="11" name="Rectangle: Rounded Corners 10">
            <a:extLst>
              <a:ext uri="{FF2B5EF4-FFF2-40B4-BE49-F238E27FC236}">
                <a16:creationId xmlns:a16="http://schemas.microsoft.com/office/drawing/2014/main" id="{3D6C58E5-FB89-458D-BDF9-81E032293512}"/>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7CE1521-123F-4B18-BEE4-F35771BF598E}" type="TxLink">
              <a:rPr lang="en-US" sz="2800" b="0" i="0" u="none" strike="noStrike">
                <a:solidFill>
                  <a:srgbClr val="000000"/>
                </a:solidFill>
                <a:latin typeface="Calibri"/>
                <a:cs typeface="Calibri"/>
              </a:rPr>
              <a:pPr algn="ctr"/>
              <a:t>679,449</a:t>
            </a:fld>
            <a:endParaRPr lang="en-US" sz="13800">
              <a:solidFill>
                <a:sysClr val="windowText" lastClr="000000"/>
              </a:solidFill>
            </a:endParaRPr>
          </a:p>
        </xdr:txBody>
      </xdr:sp>
      <xdr:sp macro="" textlink="">
        <xdr:nvSpPr>
          <xdr:cNvPr id="12" name="TextBox 11">
            <a:extLst>
              <a:ext uri="{FF2B5EF4-FFF2-40B4-BE49-F238E27FC236}">
                <a16:creationId xmlns:a16="http://schemas.microsoft.com/office/drawing/2014/main" id="{D3148B3B-FA2F-4D5D-885D-150EA932D549}"/>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Total Cases:</a:t>
            </a:r>
          </a:p>
        </xdr:txBody>
      </xdr:sp>
    </xdr:grpSp>
    <xdr:clientData/>
  </xdr:twoCellAnchor>
  <xdr:twoCellAnchor>
    <xdr:from>
      <xdr:col>13</xdr:col>
      <xdr:colOff>104775</xdr:colOff>
      <xdr:row>0</xdr:row>
      <xdr:rowOff>124505</xdr:rowOff>
    </xdr:from>
    <xdr:to>
      <xdr:col>16</xdr:col>
      <xdr:colOff>523875</xdr:colOff>
      <xdr:row>6</xdr:row>
      <xdr:rowOff>67355</xdr:rowOff>
    </xdr:to>
    <xdr:grpSp>
      <xdr:nvGrpSpPr>
        <xdr:cNvPr id="21" name="Group 20">
          <a:extLst>
            <a:ext uri="{FF2B5EF4-FFF2-40B4-BE49-F238E27FC236}">
              <a16:creationId xmlns:a16="http://schemas.microsoft.com/office/drawing/2014/main" id="{914ACCF7-0E17-4098-8D3F-4B2CB7FCA345}"/>
            </a:ext>
          </a:extLst>
        </xdr:cNvPr>
        <xdr:cNvGrpSpPr/>
      </xdr:nvGrpSpPr>
      <xdr:grpSpPr>
        <a:xfrm>
          <a:off x="8064954" y="124505"/>
          <a:ext cx="2256064" cy="1085850"/>
          <a:chOff x="5514975" y="76200"/>
          <a:chExt cx="1885950" cy="828675"/>
        </a:xfrm>
      </xdr:grpSpPr>
      <xdr:sp macro="" textlink="CasesByType!$C$11">
        <xdr:nvSpPr>
          <xdr:cNvPr id="22" name="Rectangle: Rounded Corners 21">
            <a:extLst>
              <a:ext uri="{FF2B5EF4-FFF2-40B4-BE49-F238E27FC236}">
                <a16:creationId xmlns:a16="http://schemas.microsoft.com/office/drawing/2014/main" id="{284A3D13-B215-431F-80B3-B0C27D9782CE}"/>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3CA2F6B-949E-4A91-8CB3-75704AE6F1D1}" type="TxLink">
              <a:rPr lang="en-US" sz="2800" b="0" i="0" u="none" strike="noStrike">
                <a:solidFill>
                  <a:srgbClr val="000000"/>
                </a:solidFill>
                <a:latin typeface="Calibri"/>
                <a:cs typeface="Calibri"/>
              </a:rPr>
              <a:pPr algn="ctr"/>
              <a:t>188,176</a:t>
            </a:fld>
            <a:endParaRPr lang="en-US" sz="49600">
              <a:solidFill>
                <a:sysClr val="windowText" lastClr="000000"/>
              </a:solidFill>
            </a:endParaRPr>
          </a:p>
        </xdr:txBody>
      </xdr:sp>
      <xdr:sp macro="" textlink="">
        <xdr:nvSpPr>
          <xdr:cNvPr id="23" name="TextBox 22">
            <a:extLst>
              <a:ext uri="{FF2B5EF4-FFF2-40B4-BE49-F238E27FC236}">
                <a16:creationId xmlns:a16="http://schemas.microsoft.com/office/drawing/2014/main" id="{0CB46903-B882-446F-9C5A-CACCCEA4E4FC}"/>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Influenza B Cases:</a:t>
            </a:r>
          </a:p>
        </xdr:txBody>
      </xdr:sp>
    </xdr:grpSp>
    <xdr:clientData/>
  </xdr:twoCellAnchor>
  <xdr:twoCellAnchor>
    <xdr:from>
      <xdr:col>9</xdr:col>
      <xdr:colOff>90487</xdr:colOff>
      <xdr:row>0</xdr:row>
      <xdr:rowOff>124505</xdr:rowOff>
    </xdr:from>
    <xdr:to>
      <xdr:col>12</xdr:col>
      <xdr:colOff>512309</xdr:colOff>
      <xdr:row>6</xdr:row>
      <xdr:rowOff>67355</xdr:rowOff>
    </xdr:to>
    <xdr:grpSp>
      <xdr:nvGrpSpPr>
        <xdr:cNvPr id="24" name="Group 23">
          <a:extLst>
            <a:ext uri="{FF2B5EF4-FFF2-40B4-BE49-F238E27FC236}">
              <a16:creationId xmlns:a16="http://schemas.microsoft.com/office/drawing/2014/main" id="{D94155C7-CBB9-4912-A587-4BE190752C5D}"/>
            </a:ext>
          </a:extLst>
        </xdr:cNvPr>
        <xdr:cNvGrpSpPr/>
      </xdr:nvGrpSpPr>
      <xdr:grpSpPr>
        <a:xfrm>
          <a:off x="5601380" y="124505"/>
          <a:ext cx="2258786" cy="1085850"/>
          <a:chOff x="5514975" y="76200"/>
          <a:chExt cx="1885950" cy="828675"/>
        </a:xfrm>
      </xdr:grpSpPr>
      <xdr:sp macro="" textlink="CasesByType!$B$11">
        <xdr:nvSpPr>
          <xdr:cNvPr id="25" name="Rectangle: Rounded Corners 24">
            <a:extLst>
              <a:ext uri="{FF2B5EF4-FFF2-40B4-BE49-F238E27FC236}">
                <a16:creationId xmlns:a16="http://schemas.microsoft.com/office/drawing/2014/main" id="{7AB8C65A-E18F-4EDC-B15D-81131429E6B9}"/>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DFC7D49-8B7C-4942-BE68-731B254422F7}" type="TxLink">
              <a:rPr lang="en-US" sz="2800" b="0" i="0" u="none" strike="noStrike">
                <a:solidFill>
                  <a:srgbClr val="000000"/>
                </a:solidFill>
                <a:latin typeface="Calibri"/>
                <a:cs typeface="Calibri"/>
              </a:rPr>
              <a:pPr algn="ctr"/>
              <a:t>485,449</a:t>
            </a:fld>
            <a:endParaRPr lang="en-US" sz="49600">
              <a:solidFill>
                <a:sysClr val="windowText" lastClr="000000"/>
              </a:solidFill>
            </a:endParaRPr>
          </a:p>
        </xdr:txBody>
      </xdr:sp>
      <xdr:sp macro="" textlink="">
        <xdr:nvSpPr>
          <xdr:cNvPr id="26" name="TextBox 25">
            <a:extLst>
              <a:ext uri="{FF2B5EF4-FFF2-40B4-BE49-F238E27FC236}">
                <a16:creationId xmlns:a16="http://schemas.microsoft.com/office/drawing/2014/main" id="{BB30C509-D83C-468A-AE76-15AD0D081979}"/>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Influenza A Cases:</a:t>
            </a:r>
          </a:p>
        </xdr:txBody>
      </xdr:sp>
    </xdr:grpSp>
    <xdr:clientData/>
  </xdr:twoCellAnchor>
  <xdr:twoCellAnchor editAs="oneCell">
    <xdr:from>
      <xdr:col>9</xdr:col>
      <xdr:colOff>73478</xdr:colOff>
      <xdr:row>7</xdr:row>
      <xdr:rowOff>100693</xdr:rowOff>
    </xdr:from>
    <xdr:to>
      <xdr:col>12</xdr:col>
      <xdr:colOff>571500</xdr:colOff>
      <xdr:row>20</xdr:row>
      <xdr:rowOff>148318</xdr:rowOff>
    </xdr:to>
    <mc:AlternateContent xmlns:mc="http://schemas.openxmlformats.org/markup-compatibility/2006" xmlns:a14="http://schemas.microsoft.com/office/drawing/2010/main">
      <mc:Choice Requires="a14">
        <xdr:graphicFrame macro="">
          <xdr:nvGraphicFramePr>
            <xdr:cNvPr id="27" name="Season 1">
              <a:extLst>
                <a:ext uri="{FF2B5EF4-FFF2-40B4-BE49-F238E27FC236}">
                  <a16:creationId xmlns:a16="http://schemas.microsoft.com/office/drawing/2014/main" id="{53D2CEE9-3929-4A17-B8C8-29234CB30A52}"/>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5584371" y="1434193"/>
              <a:ext cx="233498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170770</xdr:rowOff>
    </xdr:from>
    <xdr:to>
      <xdr:col>4</xdr:col>
      <xdr:colOff>544284</xdr:colOff>
      <xdr:row>6</xdr:row>
      <xdr:rowOff>21091</xdr:rowOff>
    </xdr:to>
    <xdr:sp macro="" textlink="">
      <xdr:nvSpPr>
        <xdr:cNvPr id="28" name="TextBox 27">
          <a:extLst>
            <a:ext uri="{FF2B5EF4-FFF2-40B4-BE49-F238E27FC236}">
              <a16:creationId xmlns:a16="http://schemas.microsoft.com/office/drawing/2014/main" id="{7BDB29D1-96E3-4618-B2A5-D62D3B8EB5A4}"/>
            </a:ext>
          </a:extLst>
        </xdr:cNvPr>
        <xdr:cNvSpPr txBox="1"/>
      </xdr:nvSpPr>
      <xdr:spPr>
        <a:xfrm>
          <a:off x="0" y="170770"/>
          <a:ext cx="2993570" cy="993321"/>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800">
              <a:solidFill>
                <a:schemeClr val="dk1"/>
              </a:solidFill>
              <a:latin typeface="+mn-lt"/>
              <a:ea typeface="+mn-ea"/>
              <a:cs typeface="+mn-cs"/>
            </a:rPr>
            <a:t>State of New York Influenza Cases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342900</xdr:colOff>
      <xdr:row>0</xdr:row>
      <xdr:rowOff>85725</xdr:rowOff>
    </xdr:from>
    <xdr:to>
      <xdr:col>8</xdr:col>
      <xdr:colOff>200025</xdr:colOff>
      <xdr:row>14</xdr:row>
      <xdr:rowOff>161925</xdr:rowOff>
    </xdr:to>
    <xdr:graphicFrame macro="">
      <xdr:nvGraphicFramePr>
        <xdr:cNvPr id="3" name="Chart 2">
          <a:extLst>
            <a:ext uri="{FF2B5EF4-FFF2-40B4-BE49-F238E27FC236}">
              <a16:creationId xmlns:a16="http://schemas.microsoft.com/office/drawing/2014/main" id="{8FA3E16F-EB72-4068-B646-735863972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16</xdr:row>
      <xdr:rowOff>171450</xdr:rowOff>
    </xdr:from>
    <xdr:to>
      <xdr:col>10</xdr:col>
      <xdr:colOff>114300</xdr:colOff>
      <xdr:row>31</xdr:row>
      <xdr:rowOff>57150</xdr:rowOff>
    </xdr:to>
    <xdr:graphicFrame macro="">
      <xdr:nvGraphicFramePr>
        <xdr:cNvPr id="4" name="Chart 3">
          <a:extLst>
            <a:ext uri="{FF2B5EF4-FFF2-40B4-BE49-F238E27FC236}">
              <a16:creationId xmlns:a16="http://schemas.microsoft.com/office/drawing/2014/main" id="{11DC6B43-1169-4864-8497-2E361A4FE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142875</xdr:colOff>
      <xdr:row>0</xdr:row>
      <xdr:rowOff>0</xdr:rowOff>
    </xdr:from>
    <xdr:to>
      <xdr:col>10</xdr:col>
      <xdr:colOff>485775</xdr:colOff>
      <xdr:row>14</xdr:row>
      <xdr:rowOff>76200</xdr:rowOff>
    </xdr:to>
    <xdr:graphicFrame macro="">
      <xdr:nvGraphicFramePr>
        <xdr:cNvPr id="2" name="Chart 1">
          <a:extLst>
            <a:ext uri="{FF2B5EF4-FFF2-40B4-BE49-F238E27FC236}">
              <a16:creationId xmlns:a16="http://schemas.microsoft.com/office/drawing/2014/main" id="{BFC2CE9C-55A2-4D78-989B-A32447DCF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148166</xdr:colOff>
      <xdr:row>1</xdr:row>
      <xdr:rowOff>158750</xdr:rowOff>
    </xdr:from>
    <xdr:to>
      <xdr:col>3</xdr:col>
      <xdr:colOff>370416</xdr:colOff>
      <xdr:row>3</xdr:row>
      <xdr:rowOff>179916</xdr:rowOff>
    </xdr:to>
    <xdr:sp macro="" textlink="">
      <xdr:nvSpPr>
        <xdr:cNvPr id="2" name="TextBox 1">
          <a:extLst>
            <a:ext uri="{FF2B5EF4-FFF2-40B4-BE49-F238E27FC236}">
              <a16:creationId xmlns:a16="http://schemas.microsoft.com/office/drawing/2014/main" id="{8CB8B3E9-0031-4AF2-9BE1-AE09CE9A45B3}"/>
            </a:ext>
          </a:extLst>
        </xdr:cNvPr>
        <xdr:cNvSpPr txBox="1"/>
      </xdr:nvSpPr>
      <xdr:spPr>
        <a:xfrm>
          <a:off x="148166" y="349250"/>
          <a:ext cx="3079750" cy="402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Pivot table to construct the tables</a:t>
          </a:r>
          <a:r>
            <a:rPr lang="en-US" sz="1100" baseline="0"/>
            <a:t> on this tab</a:t>
          </a:r>
          <a:endParaRPr lang="en-US" sz="1100"/>
        </a:p>
      </xdr:txBody>
    </xdr:sp>
    <xdr:clientData/>
  </xdr:twoCellAnchor>
  <xdr:twoCellAnchor>
    <xdr:from>
      <xdr:col>7</xdr:col>
      <xdr:colOff>296334</xdr:colOff>
      <xdr:row>1</xdr:row>
      <xdr:rowOff>42333</xdr:rowOff>
    </xdr:from>
    <xdr:to>
      <xdr:col>11</xdr:col>
      <xdr:colOff>529166</xdr:colOff>
      <xdr:row>3</xdr:row>
      <xdr:rowOff>169333</xdr:rowOff>
    </xdr:to>
    <xdr:sp macro="" textlink="">
      <xdr:nvSpPr>
        <xdr:cNvPr id="3" name="TextBox 2">
          <a:extLst>
            <a:ext uri="{FF2B5EF4-FFF2-40B4-BE49-F238E27FC236}">
              <a16:creationId xmlns:a16="http://schemas.microsoft.com/office/drawing/2014/main" id="{7CCCDA22-B789-4E25-B795-2B35C5A4AB4E}"/>
            </a:ext>
          </a:extLst>
        </xdr:cNvPr>
        <xdr:cNvSpPr txBox="1"/>
      </xdr:nvSpPr>
      <xdr:spPr>
        <a:xfrm>
          <a:off x="7323667" y="232833"/>
          <a:ext cx="3704166" cy="50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Table with cases per 100k for</a:t>
          </a:r>
          <a:r>
            <a:rPr lang="en-US" sz="1100" baseline="0"/>
            <a:t> every column.</a:t>
          </a:r>
        </a:p>
        <a:p>
          <a:r>
            <a:rPr lang="en-US" sz="1100" baseline="0"/>
            <a:t>helper column indicates top 10</a:t>
          </a:r>
          <a:endParaRPr lang="en-US" sz="1100"/>
        </a:p>
      </xdr:txBody>
    </xdr:sp>
    <xdr:clientData/>
  </xdr:twoCellAnchor>
  <xdr:twoCellAnchor>
    <xdr:from>
      <xdr:col>13</xdr:col>
      <xdr:colOff>825500</xdr:colOff>
      <xdr:row>1</xdr:row>
      <xdr:rowOff>21167</xdr:rowOff>
    </xdr:from>
    <xdr:to>
      <xdr:col>17</xdr:col>
      <xdr:colOff>476250</xdr:colOff>
      <xdr:row>3</xdr:row>
      <xdr:rowOff>42333</xdr:rowOff>
    </xdr:to>
    <xdr:sp macro="" textlink="">
      <xdr:nvSpPr>
        <xdr:cNvPr id="5" name="TextBox 4">
          <a:extLst>
            <a:ext uri="{FF2B5EF4-FFF2-40B4-BE49-F238E27FC236}">
              <a16:creationId xmlns:a16="http://schemas.microsoft.com/office/drawing/2014/main" id="{B6440A19-421A-4926-9932-D52B19BB22AB}"/>
            </a:ext>
          </a:extLst>
        </xdr:cNvPr>
        <xdr:cNvSpPr txBox="1"/>
      </xdr:nvSpPr>
      <xdr:spPr>
        <a:xfrm>
          <a:off x="15663333" y="211667"/>
          <a:ext cx="3270250" cy="402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Final</a:t>
          </a:r>
          <a:r>
            <a:rPr lang="en-US" sz="1100" baseline="0"/>
            <a:t> sorted tables shown in dashboard</a:t>
          </a:r>
        </a:p>
        <a:p>
          <a:endParaRPr lang="en-US" sz="1100"/>
        </a:p>
      </xdr:txBody>
    </xdr:sp>
    <xdr:clientData/>
  </xdr:twoCellAnchor>
  <xdr:twoCellAnchor>
    <xdr:from>
      <xdr:col>19</xdr:col>
      <xdr:colOff>370417</xdr:colOff>
      <xdr:row>2</xdr:row>
      <xdr:rowOff>10584</xdr:rowOff>
    </xdr:from>
    <xdr:to>
      <xdr:col>23</xdr:col>
      <xdr:colOff>730250</xdr:colOff>
      <xdr:row>3</xdr:row>
      <xdr:rowOff>137584</xdr:rowOff>
    </xdr:to>
    <xdr:sp macro="" textlink="">
      <xdr:nvSpPr>
        <xdr:cNvPr id="7" name="TextBox 6">
          <a:extLst>
            <a:ext uri="{FF2B5EF4-FFF2-40B4-BE49-F238E27FC236}">
              <a16:creationId xmlns:a16="http://schemas.microsoft.com/office/drawing/2014/main" id="{837BC04C-85AF-4AC8-AA92-941AA31F2CA5}"/>
            </a:ext>
          </a:extLst>
        </xdr:cNvPr>
        <xdr:cNvSpPr txBox="1"/>
      </xdr:nvSpPr>
      <xdr:spPr>
        <a:xfrm>
          <a:off x="23897167" y="391584"/>
          <a:ext cx="3831166"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table with total</a:t>
          </a:r>
          <a:r>
            <a:rPr lang="en-US" sz="1100" baseline="0"/>
            <a:t> cases for every county</a:t>
          </a:r>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724553356478" backgroundQuery="1" createdVersion="6" refreshedVersion="6" minRefreshableVersion="3" recordCount="0" supportSubquery="1" supportAdvancedDrill="1" xr:uid="{E32EF7DC-0E00-47B8-BAC4-0E55732A0DBA}">
  <cacheSource type="external" connectionId="3"/>
  <cacheFields count="4">
    <cacheField name="[Measures].[Total Cases]" caption="Total Cases" numFmtId="0" hierarchy="20" level="32767"/>
    <cacheField name="[FluCases].[Week Ending Date (Month)].[Week Ending Date (Month)]" caption="Week Ending Date (Month)" numFmtId="0" hierarchy="16" level="1">
      <sharedItems count="8">
        <s v="Jan"/>
        <s v="Feb"/>
        <s v="Mar"/>
        <s v="Apr"/>
        <s v="May"/>
        <s v="Oct"/>
        <s v="Nov"/>
        <s v="Dec"/>
      </sharedItems>
    </cacheField>
    <cacheField name="[Measures].[% Total Cases]" caption="% Total Cases" numFmtId="0" hierarchy="22" level="32767"/>
    <cacheField name="[FluCases].[Season].[Season]" caption="Season" numFmtId="0" hierarchy="4" level="1">
      <sharedItems containsSemiMixedTypes="0" containsNonDate="0" containsString="0"/>
    </cacheField>
  </cacheFields>
  <cacheHierarchies count="26">
    <cacheHierarchy uniqueName="[Counties].[County]" caption="County" attribute="1" defaultMemberUniqueName="[Counties].[County].[All]" allUniqueName="[Counties].[County].[All]" dimensionUniqueName="[Counties]" displayFolder="" count="2" memberValueDatatype="130" unbalanced="0"/>
    <cacheHierarchy uniqueName="[Counties].[Population]" caption="Population" attribute="1" defaultMemberUniqueName="[Counties].[Population].[All]" allUniqueName="[Counties].[Population].[All]" dimensionUniqueName="[Counties]" displayFolder="" count="2" memberValueDatatype="20" unbalanced="0"/>
    <cacheHierarchy uniqueName="[Counties].[State]" caption="State" attribute="1" defaultMemberUniqueName="[Counties].[State].[All]" allUniqueName="[Counties].[State].[All]" dimensionUniqueName="[Counties]" displayFolder="" count="2" memberValueDatatype="130" unbalanced="0"/>
    <cacheHierarchy uniqueName="[Counties].[Country]" caption="Country" attribute="1" defaultMemberUniqueName="[Counties].[Country].[All]" allUniqueName="[Counties].[Country].[All]" dimensionUniqueName="[Counties]" displayFolder="" count="2"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3"/>
      </fieldsUsage>
    </cacheHierarchy>
    <cacheHierarchy uniqueName="[FluCases].[Region]" caption="Region" attribute="1" defaultMemberUniqueName="[FluCases].[Region].[All]" allUniqueName="[FluCases].[Region].[All]" dimensionUniqueName="[FluCases]" displayFolder="" count="2" memberValueDatatype="130" unbalanced="0"/>
    <cacheHierarchy uniqueName="[FluCases].[County]" caption="County" attribute="1" defaultMemberUniqueName="[FluCases].[County].[All]" allUniqueName="[FluCases].[County].[All]" dimensionUniqueName="[FluCases]" displayFolder="" count="2" memberValueDatatype="130" unbalanced="0"/>
    <cacheHierarchy uniqueName="[FluCases].[CDC Week]" caption="CDC Week" attribute="1" defaultMemberUniqueName="[FluCases].[CDC Week].[All]" allUniqueName="[FluCases].[CDC Week].[All]" dimensionUniqueName="[FluCases]" displayFolder="" count="2" memberValueDatatype="20" unbalanced="0"/>
    <cacheHierarchy uniqueName="[FluCases].[Week Ending Date]" caption="Week Ending Date" attribute="1" time="1" defaultMemberUniqueName="[FluCases].[Week Ending Date].[All]" allUniqueName="[FluCases].[Week Ending Date].[All]" dimensionUniqueName="[FluCases]" displayFolder="" count="2" memberValueDatatype="7" unbalanced="0"/>
    <cacheHierarchy uniqueName="[FluCases].[Disease]" caption="Disease" attribute="1" defaultMemberUniqueName="[FluCases].[Disease].[All]" allUniqueName="[FluCases].[Disease].[All]" dimensionUniqueName="[FluCases]" displayFolder="" count="2" memberValueDatatype="130" unbalanced="0"/>
    <cacheHierarchy uniqueName="[FluCases].[Count]" caption="Count" attribute="1" defaultMemberUniqueName="[FluCases].[Count].[All]" allUniqueName="[FluCases].[Count].[All]" dimensionUniqueName="[FluCases]" displayFolder="" count="2" memberValueDatatype="20" unbalanced="0"/>
    <cacheHierarchy uniqueName="[FluCases].[Latitude]" caption="Latitude" attribute="1" defaultMemberUniqueName="[FluCases].[Latitude].[All]" allUniqueName="[FluCases].[Latitude].[All]" dimensionUniqueName="[FluCases]" displayFolder="" count="2" memberValueDatatype="5" unbalanced="0"/>
    <cacheHierarchy uniqueName="[FluCases].[Longitude]" caption="Longitude" attribute="1" defaultMemberUniqueName="[FluCases].[Longitude].[All]" allUniqueName="[FluCases].[Longitude].[All]" dimensionUniqueName="[FluCases]" displayFolder="" count="2" memberValueDatatype="5" unbalanced="0"/>
    <cacheHierarchy uniqueName="[FluCases].[FIPS]" caption="FIPS" attribute="1" defaultMemberUniqueName="[FluCases].[FIPS].[All]" allUniqueName="[FluCases].[FIPS].[All]" dimensionUniqueName="[FluCases]" displayFolder="" count="2" memberValueDatatype="20" unbalanced="0"/>
    <cacheHierarchy uniqueName="[FluCases].[Week Ending Date (Year)]" caption="Week Ending Date (Year)" attribute="1" defaultMemberUniqueName="[FluCases].[Week Ending Date (Year)].[All]" allUniqueName="[FluCases].[Week Ending Date (Year)].[All]" dimensionUniqueName="[FluCases]" displayFolder="" count="2"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2"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fieldsUsage count="2">
        <fieldUsage x="-1"/>
        <fieldUsage x="1"/>
      </fieldsUsage>
    </cacheHierarchy>
    <cacheHierarchy uniqueName="[FluCases].[Week Ending Date (Month Index)]" caption="Week Ending Date (Month Index)" attribute="1" defaultMemberUniqueName="[FluCases].[Week Ending Date (Month Index)].[All]" allUniqueName="[FluCases].[Week Ending Date (Month Index)].[All]" dimensionUniqueName="[FluCases]" displayFolder="" count="2"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0"/>
      </fieldsUsage>
    </cacheHierarchy>
    <cacheHierarchy uniqueName="[Measures].[Abs Total Cases]" caption="Abs Total Cases" measure="1" displayFolder="" measureGroup="FluCases" count="0"/>
    <cacheHierarchy uniqueName="[Measures].[% Total Cases]" caption="% Total Cases" measure="1" displayFolder="" measureGroup="FluCases" count="0" oneField="1">
      <fieldsUsage count="1">
        <fieldUsage x="2"/>
      </fieldsUsage>
    </cacheHierarchy>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724553935186" backgroundQuery="1" createdVersion="6" refreshedVersion="6" minRefreshableVersion="3" recordCount="0" supportSubquery="1" supportAdvancedDrill="1" xr:uid="{25CBCEFC-C04B-4F7A-B34B-268027AD04EA}">
  <cacheSource type="external" connectionId="3"/>
  <cacheFields count="3">
    <cacheField name="[Measures].[Total Cases]" caption="Total Cases" numFmtId="0" hierarchy="20" level="32767"/>
    <cacheField name="[FluCases].[Season].[Season]" caption="Season" numFmtId="0" hierarchy="4" level="1">
      <sharedItems count="11">
        <s v="2009/10"/>
        <s v="2010/11"/>
        <s v="2011/12"/>
        <s v="2012/13"/>
        <s v="2013/14"/>
        <s v="2014/15"/>
        <s v="2015/16"/>
        <s v="2016/17"/>
        <s v="2017/18"/>
        <s v="2018/19"/>
        <s v="2019/20"/>
      </sharedItems>
    </cacheField>
    <cacheField name="[FluCases].[Week Ending Date (Month)].[Week Ending Date (Month)]" caption="Week Ending Date (Month)" numFmtId="0" hierarchy="16" level="1">
      <sharedItems count="8">
        <s v="Jan"/>
        <s v="Feb"/>
        <s v="Mar"/>
        <s v="Apr"/>
        <s v="May"/>
        <s v="Oct"/>
        <s v="Nov"/>
        <s v="Dec"/>
      </sharedItems>
    </cacheField>
  </cacheFields>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1"/>
      </fieldsUsage>
    </cacheHierarchy>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0" memberValueDatatype="130" unbalanced="0"/>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fieldsUsage count="2">
        <fieldUsage x="-1"/>
        <fieldUsage x="2"/>
      </fieldsUsage>
    </cacheHierarchy>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0"/>
      </fieldsUsage>
    </cacheHierarchy>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724554513887" backgroundQuery="1" createdVersion="6" refreshedVersion="6" minRefreshableVersion="3" recordCount="0" supportSubquery="1" supportAdvancedDrill="1" xr:uid="{C06E7520-65FB-4B62-9D2B-0A58C86E6C48}">
  <cacheSource type="external" connectionId="3"/>
  <cacheFields count="4">
    <cacheField name="[FluCases].[Disease].[Disease]" caption="Disease" numFmtId="0" hierarchy="9" level="1">
      <sharedItems count="3">
        <s v="INFLUENZA_A"/>
        <s v="INFLUENZA_B"/>
        <s v="INFLUENZA_UNSPECIFIED"/>
      </sharedItems>
    </cacheField>
    <cacheField name="[FluCases].[Week Ending Date (Month)].[Week Ending Date (Month)]" caption="Week Ending Date (Month)" numFmtId="0" hierarchy="16" level="1">
      <sharedItems count="8">
        <s v="Jan"/>
        <s v="Feb"/>
        <s v="Mar"/>
        <s v="Apr"/>
        <s v="May"/>
        <s v="Oct"/>
        <s v="Nov"/>
        <s v="Dec"/>
      </sharedItems>
    </cacheField>
    <cacheField name="[Measures].[Total Cases]" caption="Total Cases" numFmtId="0" hierarchy="20" level="32767"/>
    <cacheField name="[FluCases].[Season].[Season]" caption="Season" numFmtId="0" hierarchy="4" level="1">
      <sharedItems containsSemiMixedTypes="0" containsNonDate="0" containsString="0"/>
    </cacheField>
  </cacheFields>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3"/>
      </fieldsUsage>
    </cacheHierarchy>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2" memberValueDatatype="130" unbalanced="0">
      <fieldsUsage count="2">
        <fieldUsage x="-1"/>
        <fieldUsage x="0"/>
      </fieldsUsage>
    </cacheHierarchy>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fieldsUsage count="2">
        <fieldUsage x="-1"/>
        <fieldUsage x="1"/>
      </fieldsUsage>
    </cacheHierarchy>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2"/>
      </fieldsUsage>
    </cacheHierarchy>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886898958335" backgroundQuery="1" createdVersion="6" refreshedVersion="6" minRefreshableVersion="3" recordCount="0" supportSubquery="1" supportAdvancedDrill="1" xr:uid="{6EE65D69-CA24-4843-899B-B943374155EF}">
  <cacheSource type="external" connectionId="3"/>
  <cacheFields count="5">
    <cacheField name="[Counties].[County].[County]" caption="County" numFmtId="0" level="1">
      <sharedItems containsBlank="1" count="63">
        <s v="Albany"/>
        <s v="Allegany"/>
        <s v="Bronx"/>
        <s v="Broome"/>
        <s v="Cattaraugus"/>
        <s v="Cayuga"/>
        <s v="Chautauqua"/>
        <s v="Chemung"/>
        <s v="Chenango"/>
        <s v="Clinton"/>
        <s v="Columbia"/>
        <s v="Cortland"/>
        <s v="Delaware"/>
        <s v="Dutchess"/>
        <s v="Erie"/>
        <s v="Essex"/>
        <s v="Franklin"/>
        <s v="Fulton"/>
        <s v="Genesee"/>
        <s v="Greene"/>
        <s v="Hamilton"/>
        <s v="Herkimer"/>
        <s v="Jefferson"/>
        <s v="Kings"/>
        <s v="Lewis"/>
        <s v="Livingston"/>
        <s v="Madison"/>
        <s v="Monroe"/>
        <s v="Montgomery"/>
        <s v="Nassau"/>
        <s v="New York"/>
        <s v="Niagara"/>
        <s v="Oneida"/>
        <s v="Onondaga"/>
        <s v="Ontario"/>
        <s v="Orange"/>
        <s v="Orleans"/>
        <s v="Oswego"/>
        <s v="Otsego"/>
        <s v="Putnam"/>
        <s v="Queens"/>
        <s v="Rensselaer"/>
        <s v="Richmond"/>
        <s v="Rockland"/>
        <s v="Saratoga"/>
        <s v="Schenectady"/>
        <s v="Schoharie"/>
        <s v="Schuyler"/>
        <s v="Seneca"/>
        <s v="St. Lawrence"/>
        <s v="Steuben"/>
        <s v="Suffolk"/>
        <s v="Sullivan"/>
        <s v="Tioga"/>
        <s v="Tompkins"/>
        <s v="Ulster"/>
        <s v="Warren"/>
        <s v="Washington"/>
        <s v="Wayne"/>
        <s v="Westchester"/>
        <s v="Wyoming"/>
        <s v="Yates"/>
        <m/>
      </sharedItems>
    </cacheField>
    <cacheField name="[Measures].[Sum of Count]" caption="Sum of Count" numFmtId="0" hierarchy="18" level="32767"/>
    <cacheField name="[Measures].[Sum of Population]" caption="Sum of Population" numFmtId="0" hierarchy="19" level="32767"/>
    <cacheField name="[Measures].[Total Cases]" caption="Total Cases" numFmtId="0" hierarchy="20" level="32767"/>
    <cacheField name="[FluCases].[Season].[Season]" caption="Season" numFmtId="0" hierarchy="4" level="1">
      <sharedItems containsSemiMixedTypes="0" containsNonDate="0" containsString="0"/>
    </cacheField>
  </cacheFields>
  <cacheHierarchies count="26">
    <cacheHierarchy uniqueName="[Counties].[County]" caption="County" attribute="1" defaultMemberUniqueName="[Counties].[County].[All]" allUniqueName="[Counties].[County].[All]" dimensionUniqueName="[Counties]" displayFolder="" count="2" memberValueDatatype="130" unbalanced="0">
      <fieldsUsage count="2">
        <fieldUsage x="-1"/>
        <fieldUsage x="0"/>
      </fieldsUsage>
    </cacheHierarchy>
    <cacheHierarchy uniqueName="[Counties].[Population]" caption="Population" attribute="1" defaultMemberUniqueName="[Counties].[Population].[All]" allUniqueName="[Counties].[Population].[All]" dimensionUniqueName="[Counties]" displayFolder="" count="2" memberValueDatatype="20" unbalanced="0"/>
    <cacheHierarchy uniqueName="[Counties].[State]" caption="State" attribute="1" defaultMemberUniqueName="[Counties].[State].[All]" allUniqueName="[Counties].[State].[All]" dimensionUniqueName="[Counties]" displayFolder="" count="2" memberValueDatatype="130" unbalanced="0"/>
    <cacheHierarchy uniqueName="[Counties].[Country]" caption="Country" attribute="1" defaultMemberUniqueName="[Counties].[Country].[All]" allUniqueName="[Counties].[Country].[All]" dimensionUniqueName="[Counties]" displayFolder="" count="2"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4"/>
      </fieldsUsage>
    </cacheHierarchy>
    <cacheHierarchy uniqueName="[FluCases].[Region]" caption="Region" attribute="1" defaultMemberUniqueName="[FluCases].[Region].[All]" allUniqueName="[FluCases].[Region].[All]" dimensionUniqueName="[FluCases]" displayFolder="" count="2" memberValueDatatype="130" unbalanced="0"/>
    <cacheHierarchy uniqueName="[FluCases].[County]" caption="County" attribute="1" defaultMemberUniqueName="[FluCases].[County].[All]" allUniqueName="[FluCases].[County].[All]" dimensionUniqueName="[FluCases]" displayFolder="" count="2" memberValueDatatype="130" unbalanced="0"/>
    <cacheHierarchy uniqueName="[FluCases].[CDC Week]" caption="CDC Week" attribute="1" defaultMemberUniqueName="[FluCases].[CDC Week].[All]" allUniqueName="[FluCases].[CDC Week].[All]" dimensionUniqueName="[FluCases]" displayFolder="" count="2" memberValueDatatype="20" unbalanced="0"/>
    <cacheHierarchy uniqueName="[FluCases].[Week Ending Date]" caption="Week Ending Date" attribute="1" time="1" defaultMemberUniqueName="[FluCases].[Week Ending Date].[All]" allUniqueName="[FluCases].[Week Ending Date].[All]" dimensionUniqueName="[FluCases]" displayFolder="" count="2" memberValueDatatype="7" unbalanced="0"/>
    <cacheHierarchy uniqueName="[FluCases].[Disease]" caption="Disease" attribute="1" defaultMemberUniqueName="[FluCases].[Disease].[All]" allUniqueName="[FluCases].[Disease].[All]" dimensionUniqueName="[FluCases]" displayFolder="" count="2" memberValueDatatype="130" unbalanced="0"/>
    <cacheHierarchy uniqueName="[FluCases].[Count]" caption="Count" attribute="1" defaultMemberUniqueName="[FluCases].[Count].[All]" allUniqueName="[FluCases].[Count].[All]" dimensionUniqueName="[FluCases]" displayFolder="" count="2" memberValueDatatype="20" unbalanced="0"/>
    <cacheHierarchy uniqueName="[FluCases].[Latitude]" caption="Latitude" attribute="1" defaultMemberUniqueName="[FluCases].[Latitude].[All]" allUniqueName="[FluCases].[Latitude].[All]" dimensionUniqueName="[FluCases]" displayFolder="" count="2" memberValueDatatype="5" unbalanced="0"/>
    <cacheHierarchy uniqueName="[FluCases].[Longitude]" caption="Longitude" attribute="1" defaultMemberUniqueName="[FluCases].[Longitude].[All]" allUniqueName="[FluCases].[Longitude].[All]" dimensionUniqueName="[FluCases]" displayFolder="" count="2" memberValueDatatype="5" unbalanced="0"/>
    <cacheHierarchy uniqueName="[FluCases].[FIPS]" caption="FIPS" attribute="1" defaultMemberUniqueName="[FluCases].[FIPS].[All]" allUniqueName="[FluCases].[FIPS].[All]" dimensionUniqueName="[FluCases]" displayFolder="" count="2" memberValueDatatype="20" unbalanced="0"/>
    <cacheHierarchy uniqueName="[FluCases].[Week Ending Date (Year)]" caption="Week Ending Date (Year)" attribute="1" defaultMemberUniqueName="[FluCases].[Week Ending Date (Year)].[All]" allUniqueName="[FluCases].[Week Ending Date (Year)].[All]" dimensionUniqueName="[FluCases]" displayFolder="" count="2"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2"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cacheHierarchy uniqueName="[FluCases].[Week Ending Date (Month Index)]" caption="Week Ending Date (Month Index)" attribute="1" defaultMemberUniqueName="[FluCases].[Week Ending Date (Month Index)].[All]" allUniqueName="[FluCases].[Week Ending Date (Month Index)].[All]" dimensionUniqueName="[FluCases]" displayFolder="" count="2" memberValueDatatype="20" unbalanced="0" hidden="1"/>
    <cacheHierarchy uniqueName="[Measures].[Sum of Count]" caption="Sum of Count" measure="1" displayFolder="" measureGroup="FluCases" count="0" oneField="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oneField="1">
      <fieldsUsage count="1">
        <fieldUsage x="2"/>
      </fieldsUsage>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3"/>
      </fieldsUsage>
    </cacheHierarchy>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5.791200694446" backgroundQuery="1" createdVersion="3" refreshedVersion="6" minRefreshableVersion="3" recordCount="0" supportSubquery="1" supportAdvancedDrill="1" xr:uid="{0CD5F1D9-A387-4FC8-96A2-84E263491F55}">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0" memberValueDatatype="130" unbalanced="0"/>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0" memberValueDatatype="130" unbalanced="0"/>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2262577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5.816427662037" backgroundQuery="1" createdVersion="3" refreshedVersion="6" minRefreshableVersion="3" recordCount="0" supportSubquery="1" supportAdvancedDrill="1" xr:uid="{2E339823-306E-44BE-9364-CCE874BBDECB}">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0" memberValueDatatype="130" unbalanced="0"/>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0" memberValueDatatype="130" unbalanced="0"/>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96527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742056-2ACD-4515-A756-490A0C0F8466}" name="PivotMonthlyCases" cacheId="0" applyNumberFormats="0" applyBorderFormats="0" applyFontFormats="0" applyPatternFormats="0" applyAlignmentFormats="0" applyWidthHeightFormats="1" dataCaption="Values" tag="3852530f-35eb-438a-b89a-84eb2c1e56ee" updatedVersion="6" minRefreshableVersion="3" useAutoFormatting="1" subtotalHiddenItems="1" itemPrintTitles="1" createdVersion="6" indent="0" compact="0" compactData="0" multipleFieldFilters="0" chartFormat="7">
  <location ref="A19:C28" firstHeaderRow="0" firstDataRow="1" firstDataCol="1"/>
  <pivotFields count="4">
    <pivotField dataField="1" compact="0" outline="0" subtotalTop="0" showAll="0">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9">
        <item x="0"/>
        <item x="1"/>
        <item x="2"/>
        <item x="3"/>
        <item x="4"/>
        <item x="5"/>
        <item x="6"/>
        <item x="7"/>
        <item t="default"/>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s>
  <rowFields count="1">
    <field x="1"/>
  </rowFields>
  <rowItems count="9">
    <i>
      <x/>
    </i>
    <i>
      <x v="1"/>
    </i>
    <i>
      <x v="2"/>
    </i>
    <i>
      <x v="3"/>
    </i>
    <i>
      <x v="4"/>
    </i>
    <i>
      <x v="5"/>
    </i>
    <i>
      <x v="6"/>
    </i>
    <i>
      <x v="7"/>
    </i>
    <i t="grand">
      <x/>
    </i>
  </rowItems>
  <colFields count="1">
    <field x="-2"/>
  </colFields>
  <colItems count="2">
    <i>
      <x/>
    </i>
    <i i="1">
      <x v="1"/>
    </i>
  </colItems>
  <dataFields count="2">
    <dataField fld="0"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F6A048-5483-4517-A899-A330BD0B040E}" name="PivotMonthCasesYearly" cacheId="1" applyNumberFormats="0" applyBorderFormats="0" applyFontFormats="0" applyPatternFormats="0" applyAlignmentFormats="0" applyWidthHeightFormats="1" dataCaption="Values" tag="9afe8ac9-f2ba-43bf-9db1-70217bf7b0dd" updatedVersion="6" minRefreshableVersion="3" useAutoFormatting="1" subtotalHiddenItems="1" itemPrintTitles="1" createdVersion="6" indent="0" compact="0" compactData="0" multipleFieldFilters="0" chartFormat="15">
  <location ref="A1:M11" firstHeaderRow="1" firstDataRow="2" firstDataCol="1"/>
  <pivotFields count="3">
    <pivotField dataField="1" compact="0" outline="0" subtotalTop="0" showAll="0">
      <extLst>
        <ext xmlns:x14="http://schemas.microsoft.com/office/spreadsheetml/2009/9/main" uri="{2946ED86-A175-432a-8AC1-64E0C546D7DE}">
          <x14:pivotField fillDownLabels="1"/>
        </ext>
      </extLst>
    </pivotField>
    <pivotField axis="axisCol" compact="0" allDrilled="1" outline="0" subtotalTop="0" showAll="0" dataSourceSort="1" defaultAttributeDrillState="1">
      <items count="12">
        <item x="0"/>
        <item x="1"/>
        <item x="2"/>
        <item x="3"/>
        <item x="4"/>
        <item x="5"/>
        <item x="6"/>
        <item x="7"/>
        <item x="8"/>
        <item x="9"/>
        <item x="10"/>
        <item t="default"/>
      </items>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9">
        <item x="0"/>
        <item x="1"/>
        <item x="2"/>
        <item x="3"/>
        <item x="4"/>
        <item x="5"/>
        <item x="6"/>
        <item x="7"/>
        <item t="default"/>
      </items>
      <extLst>
        <ext xmlns:x14="http://schemas.microsoft.com/office/spreadsheetml/2009/9/main" uri="{2946ED86-A175-432a-8AC1-64E0C546D7DE}">
          <x14:pivotField fillDownLabels="1"/>
        </ext>
      </extLst>
    </pivotField>
  </pivotFields>
  <rowFields count="1">
    <field x="2"/>
  </rowFields>
  <rowItems count="9">
    <i>
      <x/>
    </i>
    <i>
      <x v="1"/>
    </i>
    <i>
      <x v="2"/>
    </i>
    <i>
      <x v="3"/>
    </i>
    <i>
      <x v="4"/>
    </i>
    <i>
      <x v="5"/>
    </i>
    <i>
      <x v="6"/>
    </i>
    <i>
      <x v="7"/>
    </i>
    <i t="grand">
      <x/>
    </i>
  </rowItems>
  <colFields count="1">
    <field x="1"/>
  </colFields>
  <colItems count="12">
    <i>
      <x/>
    </i>
    <i>
      <x v="1"/>
    </i>
    <i>
      <x v="2"/>
    </i>
    <i>
      <x v="3"/>
    </i>
    <i>
      <x v="4"/>
    </i>
    <i>
      <x v="5"/>
    </i>
    <i>
      <x v="6"/>
    </i>
    <i>
      <x v="7"/>
    </i>
    <i>
      <x v="8"/>
    </i>
    <i>
      <x v="9"/>
    </i>
    <i>
      <x v="10"/>
    </i>
    <i t="grand">
      <x/>
    </i>
  </colItems>
  <dataFields count="1">
    <dataField fld="0" subtotal="count" baseField="0" baseItem="0"/>
  </dataFields>
  <chartFormats count="22">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1" format="9" series="1">
      <pivotArea type="data" outline="0" fieldPosition="0">
        <references count="2">
          <reference field="4294967294" count="1" selected="0">
            <x v="0"/>
          </reference>
          <reference field="1"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4" format="22" series="1">
      <pivotArea type="data" outline="0" fieldPosition="0">
        <references count="2">
          <reference field="4294967294" count="1" selected="0">
            <x v="0"/>
          </reference>
          <reference field="1" count="1" selected="0">
            <x v="0"/>
          </reference>
        </references>
      </pivotArea>
    </chartFormat>
    <chartFormat chart="14" format="23" series="1">
      <pivotArea type="data" outline="0" fieldPosition="0">
        <references count="2">
          <reference field="4294967294" count="1" selected="0">
            <x v="0"/>
          </reference>
          <reference field="1" count="1" selected="0">
            <x v="1"/>
          </reference>
        </references>
      </pivotArea>
    </chartFormat>
    <chartFormat chart="14" format="24" series="1">
      <pivotArea type="data" outline="0" fieldPosition="0">
        <references count="2">
          <reference field="4294967294" count="1" selected="0">
            <x v="0"/>
          </reference>
          <reference field="1" count="1" selected="0">
            <x v="2"/>
          </reference>
        </references>
      </pivotArea>
    </chartFormat>
    <chartFormat chart="14" format="25" series="1">
      <pivotArea type="data" outline="0" fieldPosition="0">
        <references count="2">
          <reference field="4294967294" count="1" selected="0">
            <x v="0"/>
          </reference>
          <reference field="1" count="1" selected="0">
            <x v="3"/>
          </reference>
        </references>
      </pivotArea>
    </chartFormat>
    <chartFormat chart="14" format="26" series="1">
      <pivotArea type="data" outline="0" fieldPosition="0">
        <references count="2">
          <reference field="4294967294" count="1" selected="0">
            <x v="0"/>
          </reference>
          <reference field="1" count="1" selected="0">
            <x v="4"/>
          </reference>
        </references>
      </pivotArea>
    </chartFormat>
    <chartFormat chart="14" format="27" series="1">
      <pivotArea type="data" outline="0" fieldPosition="0">
        <references count="2">
          <reference field="4294967294" count="1" selected="0">
            <x v="0"/>
          </reference>
          <reference field="1" count="1" selected="0">
            <x v="5"/>
          </reference>
        </references>
      </pivotArea>
    </chartFormat>
    <chartFormat chart="14" format="28" series="1">
      <pivotArea type="data" outline="0" fieldPosition="0">
        <references count="2">
          <reference field="4294967294" count="1" selected="0">
            <x v="0"/>
          </reference>
          <reference field="1" count="1" selected="0">
            <x v="6"/>
          </reference>
        </references>
      </pivotArea>
    </chartFormat>
    <chartFormat chart="14" format="29" series="1">
      <pivotArea type="data" outline="0" fieldPosition="0">
        <references count="2">
          <reference field="4294967294" count="1" selected="0">
            <x v="0"/>
          </reference>
          <reference field="1" count="1" selected="0">
            <x v="7"/>
          </reference>
        </references>
      </pivotArea>
    </chartFormat>
    <chartFormat chart="14" format="30" series="1">
      <pivotArea type="data" outline="0" fieldPosition="0">
        <references count="2">
          <reference field="4294967294" count="1" selected="0">
            <x v="0"/>
          </reference>
          <reference field="1" count="1" selected="0">
            <x v="8"/>
          </reference>
        </references>
      </pivotArea>
    </chartFormat>
    <chartFormat chart="14" format="31" series="1">
      <pivotArea type="data" outline="0" fieldPosition="0">
        <references count="2">
          <reference field="4294967294" count="1" selected="0">
            <x v="0"/>
          </reference>
          <reference field="1" count="1" selected="0">
            <x v="9"/>
          </reference>
        </references>
      </pivotArea>
    </chartFormat>
    <chartFormat chart="14" format="32" series="1">
      <pivotArea type="data" outline="0" fieldPosition="0">
        <references count="2">
          <reference field="4294967294" count="1" selected="0">
            <x v="0"/>
          </reference>
          <reference field="1" count="1" selected="0">
            <x v="10"/>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44F0EF-D38A-44AF-9563-BF0C72915649}" name="PivotMonthType" cacheId="2" applyNumberFormats="0" applyBorderFormats="0" applyFontFormats="0" applyPatternFormats="0" applyAlignmentFormats="0" applyWidthHeightFormats="1" dataCaption="Values" tag="4203af37-668a-462e-a180-fe2b4e57133e" updatedVersion="6" minRefreshableVersion="3" useAutoFormatting="1" colGrandTotals="0" itemPrintTitles="1" createdVersion="6" indent="0" compact="0" compactData="0" multipleFieldFilters="0" chartFormat="10">
  <location ref="A1:D11" firstHeaderRow="1" firstDataRow="2" firstDataCol="1"/>
  <pivotFields count="4">
    <pivotField axis="axisCol" compact="0" allDrilled="1" outline="0" subtotalTop="0" showAll="0" dataSourceSort="1" defaultAttributeDrillState="1">
      <items count="4">
        <item x="0"/>
        <item x="1"/>
        <item x="2"/>
        <item t="default"/>
      </items>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9">
        <item x="0"/>
        <item x="1"/>
        <item x="2"/>
        <item x="3"/>
        <item x="4"/>
        <item x="5"/>
        <item x="6"/>
        <item x="7"/>
        <item t="default"/>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s>
  <rowFields count="1">
    <field x="1"/>
  </rowFields>
  <rowItems count="9">
    <i>
      <x/>
    </i>
    <i>
      <x v="1"/>
    </i>
    <i>
      <x v="2"/>
    </i>
    <i>
      <x v="3"/>
    </i>
    <i>
      <x v="4"/>
    </i>
    <i>
      <x v="5"/>
    </i>
    <i>
      <x v="6"/>
    </i>
    <i>
      <x v="7"/>
    </i>
    <i t="grand">
      <x/>
    </i>
  </rowItems>
  <colFields count="1">
    <field x="0"/>
  </colFields>
  <colItems count="3">
    <i>
      <x/>
    </i>
    <i>
      <x v="1"/>
    </i>
    <i>
      <x v="2"/>
    </i>
  </colItems>
  <dataFields count="1">
    <dataField fld="2" subtotal="count" baseField="0" baseItem="0"/>
  </dataFields>
  <chartFormats count="6">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2"/>
          </reference>
        </references>
      </pivotArea>
    </chartFormat>
    <chartFormat chart="9" format="6" series="1">
      <pivotArea type="data" outline="0" fieldPosition="0">
        <references count="2">
          <reference field="4294967294" count="1" selected="0">
            <x v="0"/>
          </reference>
          <reference field="0" count="1" selected="0">
            <x v="0"/>
          </reference>
        </references>
      </pivotArea>
    </chartFormat>
    <chartFormat chart="9" format="7" series="1">
      <pivotArea type="data" outline="0" fieldPosition="0">
        <references count="2">
          <reference field="4294967294" count="1" selected="0">
            <x v="0"/>
          </reference>
          <reference field="0" count="1" selected="0">
            <x v="1"/>
          </reference>
        </references>
      </pivotArea>
    </chartFormat>
    <chartFormat chart="9" format="8" series="1">
      <pivotArea type="data" outline="0" fieldPosition="0">
        <references count="2">
          <reference field="4294967294" count="1" selected="0">
            <x v="0"/>
          </reference>
          <reference field="0" count="1" selected="0">
            <x v="2"/>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B1CF66-1A05-4255-86B9-EC44F9776682}" name="PivotCountyCases" cacheId="3" applyNumberFormats="0" applyBorderFormats="0" applyFontFormats="0" applyPatternFormats="0" applyAlignmentFormats="0" applyWidthHeightFormats="1" dataCaption="Values" tag="73a4e482-cbee-4059-8030-5ff5bdd297de" updatedVersion="6" minRefreshableVersion="3" useAutoFormatting="1" subtotalHiddenItems="1" itemPrintTitles="1" createdVersion="6" indent="0" compact="0" compactData="0" multipleFieldFilters="0">
  <location ref="A6:D70" firstHeaderRow="0" firstDataRow="1" firstDataCol="1"/>
  <pivotFields count="5">
    <pivotField axis="axisRow" compact="0" allDrilled="1" outline="0" subtotalTop="0" showAll="0" dataSourceSort="1" defaultAttributeDrillState="1">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s>
  <rowFields count="1">
    <field x="0"/>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Fields count="1">
    <field x="-2"/>
  </colFields>
  <colItems count="3">
    <i>
      <x/>
    </i>
    <i i="1">
      <x v="1"/>
    </i>
    <i i="2">
      <x v="2"/>
    </i>
  </colItems>
  <dataFields count="3">
    <dataField name="Sum of Count" fld="1" baseField="0" baseItem="0"/>
    <dataField name="Sum of Population" fld="2" baseField="0" baseItem="0"/>
    <dataField fld="3" subtotal="count" baseField="0" baseItem="0"/>
  </dataFields>
  <pivotHierarchies count="26">
    <pivotHierarchy dragToData="1"/>
    <pivotHierarchy dragToData="1"/>
    <pivotHierarchy dragToData="1"/>
    <pivotHierarchy dragToData="1"/>
    <pivotHierarchy multipleItemSelectionAllowed="1" dragToData="1">
      <members count="1" level="1">
        <member name="[FluCases].[Season].&amp;[2009/1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ountie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668610D3-2807-4148-B103-6C522CE0321A}" sourceName="[FluCases].[Season]">
  <pivotTables>
    <pivotTable tabId="2" name="PivotCountyCases"/>
  </pivotTables>
  <data>
    <olap pivotCacheId="1822625777">
      <levels count="2">
        <level uniqueName="[FluCases].[Season].[(All)]" sourceCaption="(All)" count="0"/>
        <level uniqueName="[FluCases].[Season].[Season]" sourceCaption="Season" count="11">
          <ranges>
            <range startItem="0">
              <i n="[FluCases].[Season].&amp;[2009/10]" c="2009/10"/>
              <i n="[FluCases].[Season].&amp;[2010/11]" c="2010/11"/>
              <i n="[FluCases].[Season].&amp;[2011/12]" c="2011/12"/>
              <i n="[FluCases].[Season].&amp;[2012/13]" c="2012/13"/>
              <i n="[FluCases].[Season].&amp;[2013/14]" c="2013/14"/>
              <i n="[FluCases].[Season].&amp;[2014/15]" c="2014/15"/>
              <i n="[FluCases].[Season].&amp;[2015/16]" c="2015/16"/>
              <i n="[FluCases].[Season].&amp;[2016/17]" c="2016/17"/>
              <i n="[FluCases].[Season].&amp;[2017/18]" c="2017/18"/>
              <i n="[FluCases].[Season].&amp;[2018/19]" c="2018/19"/>
              <i n="[FluCases].[Season].&amp;[2019/20]" c="2019/20"/>
            </range>
          </ranges>
        </level>
      </levels>
      <selections count="1">
        <selection n="[FluCases].[Season].&amp;[2009/10]"/>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7997D1B6-31B8-404E-8648-DF9C2EF3523E}" sourceName="[FluCases].[Season]">
  <pivotTables>
    <pivotTable tabId="1" name="PivotMonthlyCases"/>
    <pivotTable tabId="1" name="PivotMonthCasesYearly"/>
    <pivotTable tabId="3" name="PivotMonthType"/>
  </pivotTables>
  <data>
    <olap pivotCacheId="1539652731">
      <levels count="2">
        <level uniqueName="[FluCases].[Season].[(All)]" sourceCaption="(All)" count="0"/>
        <level uniqueName="[FluCases].[Season].[Season]" sourceCaption="Season" count="11">
          <ranges>
            <range startItem="0">
              <i n="[FluCases].[Season].&amp;[2009/10]" c="2009/10"/>
              <i n="[FluCases].[Season].&amp;[2010/11]" c="2010/11"/>
              <i n="[FluCases].[Season].&amp;[2011/12]" c="2011/12"/>
              <i n="[FluCases].[Season].&amp;[2012/13]" c="2012/13"/>
              <i n="[FluCases].[Season].&amp;[2013/14]" c="2013/14"/>
              <i n="[FluCases].[Season].&amp;[2014/15]" c="2014/15"/>
              <i n="[FluCases].[Season].&amp;[2015/16]" c="2015/16"/>
              <i n="[FluCases].[Season].&amp;[2016/17]" c="2016/17"/>
              <i n="[FluCases].[Season].&amp;[2017/18]" c="2017/18"/>
              <i n="[FluCases].[Season].&amp;[2018/19]" c="2018/19"/>
              <i n="[FluCases].[Season].&amp;[2019/20]" c="2019/20"/>
            </range>
          </ranges>
        </level>
      </levels>
      <selections count="1">
        <selection n="[FluCases].[Sea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1360A17D-B74A-488A-9053-9A7586AD193B}" cache="Slicer_Season" caption="Season" columnCount="2" level="1" style="Flu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30B7677F-1C87-4166-A009-3023626C404B}" cache="Slicer_Season1" caption="Season" columnCount="2" level="1" style="Flu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0F34A35-E822-40D4-A881-A00D16FCBAED}" name="Table29" displayName="Table29" ref="T6:X68" totalsRowShown="0">
  <autoFilter ref="T6:X68" xr:uid="{4F5ED49A-2282-4E81-BEA0-1993E02109FC}"/>
  <tableColumns count="5">
    <tableColumn id="1" xr3:uid="{A3E55A12-E62A-4B68-9539-BEA360AA29FB}" name="Country"/>
    <tableColumn id="2" xr3:uid="{91C2FEBC-0F92-4F1B-8F0A-88996C774F40}" name="State"/>
    <tableColumn id="3" xr3:uid="{EF68ABDA-C71C-4457-A763-8CFB5E7E9E01}" name="County"/>
    <tableColumn id="4" xr3:uid="{497799B3-E000-4E4D-B8A5-6E14269DE4B7}" name="Total Cases">
      <calculatedColumnFormula>B7</calculatedColumnFormula>
    </tableColumn>
    <tableColumn id="5" xr3:uid="{720B00BF-7A02-4DBD-9C15-CD3CFDE6166E}" name="Helper" dataDxfId="0">
      <calculatedColumnFormula>Table29[[#This Row],[Total Cases]]&gt;=LARGE(Table29[Total Cases],10)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76D76BB-54B9-4701-94D9-4D5D5C04E4C3}" name="Table31" displayName="Table31" ref="H6:L68" totalsRowShown="0">
  <autoFilter ref="H6:L68" xr:uid="{3BAB037B-EB28-4CA0-9A11-2F7F41D18097}"/>
  <tableColumns count="5">
    <tableColumn id="1" xr3:uid="{3B6E84C8-ACEE-4E0D-92A3-CC6254A44F4A}" name="Country"/>
    <tableColumn id="2" xr3:uid="{5E008417-0CB6-48AB-84E6-7A3632594941}" name="State"/>
    <tableColumn id="3" xr3:uid="{5B6873DF-CEEB-4EB4-9881-57DB04620BC3}" name="County"/>
    <tableColumn id="4" xr3:uid="{D5DB6445-8DE1-4FA9-9BE9-1612C484727A}" name="Cases per 100k">
      <calculatedColumnFormula>ROUND(100000*B7/C7,0)</calculatedColumnFormula>
    </tableColumn>
    <tableColumn id="6" xr3:uid="{69F0F843-5345-4543-A300-EBD3182C5C22}" name="Helper">
      <calculatedColumnFormula>Table31[[#This Row],[Cases per 100k]]&gt;=LARGE(Table31[Cases per 100k],10)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5" Type="http://schemas.openxmlformats.org/officeDocument/2006/relationships/table" Target="../tables/table2.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6FCE4-18A6-4A12-B98F-51F22DEC0941}">
  <dimension ref="A1:AH41"/>
  <sheetViews>
    <sheetView tabSelected="1" zoomScale="70" zoomScaleNormal="70" workbookViewId="0">
      <selection activeCell="I4" sqref="I4"/>
    </sheetView>
  </sheetViews>
  <sheetFormatPr defaultRowHeight="15" x14ac:dyDescent="0.25"/>
  <sheetData>
    <row r="1" spans="1:34"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row>
    <row r="3" spans="1:34"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row>
    <row r="4" spans="1:34"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row>
    <row r="5" spans="1:34"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row>
    <row r="6" spans="1:34"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row>
    <row r="7" spans="1:34"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row>
    <row r="8" spans="1:34"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row>
    <row r="9" spans="1:34"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row>
    <row r="10" spans="1:34"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row>
    <row r="11" spans="1:34"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row>
    <row r="12" spans="1:34"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row>
    <row r="13" spans="1:34"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row>
    <row r="14" spans="1:34"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row>
    <row r="15" spans="1:34"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row>
    <row r="16" spans="1:34"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row>
    <row r="17" spans="1:34"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row>
    <row r="18" spans="1:34"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row>
    <row r="19" spans="1:34"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row>
    <row r="20" spans="1:34"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row>
    <row r="21" spans="1:34"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row>
    <row r="22" spans="1:34"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row>
    <row r="23" spans="1:34"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row>
    <row r="24" spans="1:34"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row>
    <row r="25" spans="1:34"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row>
    <row r="26" spans="1:34"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row>
    <row r="27" spans="1:34"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row>
    <row r="28" spans="1:34"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row>
    <row r="29" spans="1:34"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row>
    <row r="30" spans="1:34"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row>
    <row r="31" spans="1:34"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row>
    <row r="32" spans="1:34"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row>
    <row r="33" spans="1:34"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row>
    <row r="34" spans="1:34"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row>
    <row r="35" spans="1:34" s="15" customFormat="1" x14ac:dyDescent="0.25"/>
    <row r="36" spans="1:34" s="15" customFormat="1" x14ac:dyDescent="0.25"/>
    <row r="37" spans="1:34" s="15" customFormat="1" x14ac:dyDescent="0.25"/>
    <row r="38" spans="1:34" s="15" customFormat="1" x14ac:dyDescent="0.25"/>
    <row r="39" spans="1:34" s="15" customFormat="1" x14ac:dyDescent="0.25"/>
    <row r="40" spans="1:34" s="15" customFormat="1" x14ac:dyDescent="0.25"/>
    <row r="41" spans="1:34" s="15" customFormat="1"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BBCB-2410-4C75-A245-42CF17414476}">
  <dimension ref="A1:AG56"/>
  <sheetViews>
    <sheetView zoomScale="70" zoomScaleNormal="70" workbookViewId="0">
      <selection activeCell="R28" sqref="R28"/>
    </sheetView>
  </sheetViews>
  <sheetFormatPr defaultRowHeight="15" x14ac:dyDescent="0.25"/>
  <sheetData>
    <row r="1" spans="1:33"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row>
    <row r="2" spans="1:33" x14ac:dyDescent="0.25">
      <c r="A2" s="15"/>
      <c r="B2" s="15"/>
      <c r="C2" s="15"/>
      <c r="D2" s="15"/>
      <c r="E2" s="15"/>
      <c r="F2" s="15"/>
      <c r="G2" s="15"/>
      <c r="H2" s="15"/>
      <c r="I2" s="15"/>
      <c r="J2" s="15"/>
      <c r="K2" s="16"/>
      <c r="L2" s="15"/>
      <c r="M2" s="15"/>
      <c r="N2" s="15"/>
      <c r="O2" s="15"/>
      <c r="P2" s="15"/>
      <c r="Q2" s="15"/>
      <c r="R2" s="15"/>
      <c r="S2" s="15"/>
      <c r="T2" s="15"/>
      <c r="U2" s="15"/>
      <c r="V2" s="15"/>
      <c r="W2" s="15"/>
      <c r="X2" s="15"/>
      <c r="Y2" s="15"/>
      <c r="Z2" s="15"/>
      <c r="AA2" s="15"/>
      <c r="AB2" s="15"/>
      <c r="AC2" s="15"/>
      <c r="AD2" s="15"/>
      <c r="AE2" s="15"/>
      <c r="AF2" s="15"/>
      <c r="AG2" s="15"/>
    </row>
    <row r="3" spans="1:33"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row>
    <row r="4" spans="1:33"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row>
    <row r="5" spans="1:33"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row>
    <row r="6" spans="1:33"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row>
    <row r="7" spans="1:33"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row>
    <row r="8" spans="1:33"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row>
    <row r="9" spans="1:33"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row>
    <row r="10" spans="1:33"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row>
    <row r="11" spans="1:33"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row>
    <row r="12" spans="1:33"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row>
    <row r="13" spans="1:33"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row>
    <row r="14" spans="1:33"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row>
    <row r="15" spans="1:33"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row>
    <row r="16" spans="1:33"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row>
    <row r="17" spans="1:33"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row>
    <row r="18" spans="1:33"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row>
    <row r="19" spans="1:33"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row>
    <row r="20" spans="1:33"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row>
    <row r="21" spans="1:33"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row>
    <row r="22" spans="1:33"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row>
    <row r="23" spans="1:33"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row>
    <row r="24" spans="1:33"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row>
    <row r="25" spans="1:33"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row>
    <row r="26" spans="1:33"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row>
    <row r="27" spans="1:33"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row>
    <row r="28" spans="1:33"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row>
    <row r="29" spans="1:33"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row>
    <row r="30" spans="1:33"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row>
    <row r="31" spans="1:33"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row>
    <row r="32" spans="1:33"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row>
    <row r="33" spans="1:33"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row>
    <row r="34" spans="1:33"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row>
    <row r="35" spans="1:33"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row>
    <row r="36" spans="1:33"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row>
    <row r="37" spans="1:33"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row>
    <row r="38" spans="1:33"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row>
    <row r="39" spans="1:33"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row>
    <row r="40" spans="1:33"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row>
    <row r="41" spans="1:33"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row>
    <row r="42" spans="1:33"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row>
    <row r="43" spans="1:33"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row>
    <row r="44" spans="1:33"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row>
    <row r="45" spans="1:33"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row>
    <row r="46" spans="1:33"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row>
    <row r="47" spans="1:33"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row>
    <row r="48" spans="1:33"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row>
    <row r="49" spans="1:33"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row>
    <row r="50" spans="1:33"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row>
    <row r="51" spans="1:33"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row>
    <row r="52" spans="1:33"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row>
    <row r="53" spans="1:33"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row>
    <row r="54" spans="1:33"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row>
    <row r="55" spans="1:33"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row>
    <row r="56" spans="1:33"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0714-73D2-4C23-995C-BD43F8A8BE11}">
  <dimension ref="A1:M28"/>
  <sheetViews>
    <sheetView topLeftCell="A18" workbookViewId="0">
      <selection activeCell="A23" sqref="A23"/>
    </sheetView>
  </sheetViews>
  <sheetFormatPr defaultRowHeight="15" x14ac:dyDescent="0.25"/>
  <cols>
    <col min="1" max="1" width="28" bestFit="1" customWidth="1"/>
    <col min="2" max="12" width="9.5703125" bestFit="1" customWidth="1"/>
    <col min="13" max="16" width="11.28515625" bestFit="1" customWidth="1"/>
  </cols>
  <sheetData>
    <row r="1" spans="1:13" x14ac:dyDescent="0.25">
      <c r="A1" s="2" t="s">
        <v>0</v>
      </c>
      <c r="B1" s="2" t="s">
        <v>2</v>
      </c>
    </row>
    <row r="2" spans="1:13" x14ac:dyDescent="0.25">
      <c r="A2" s="2" t="s">
        <v>14</v>
      </c>
      <c r="B2" t="s">
        <v>3</v>
      </c>
      <c r="C2" t="s">
        <v>4</v>
      </c>
      <c r="D2" t="s">
        <v>5</v>
      </c>
      <c r="E2" t="s">
        <v>6</v>
      </c>
      <c r="F2" t="s">
        <v>7</v>
      </c>
      <c r="G2" t="s">
        <v>8</v>
      </c>
      <c r="H2" t="s">
        <v>9</v>
      </c>
      <c r="I2" t="s">
        <v>10</v>
      </c>
      <c r="J2" t="s">
        <v>11</v>
      </c>
      <c r="K2" t="s">
        <v>12</v>
      </c>
      <c r="L2" t="s">
        <v>13</v>
      </c>
      <c r="M2" t="s">
        <v>1</v>
      </c>
    </row>
    <row r="3" spans="1:13" x14ac:dyDescent="0.25">
      <c r="A3" t="s">
        <v>18</v>
      </c>
      <c r="B3" s="1">
        <v>1567</v>
      </c>
      <c r="C3" s="1">
        <v>5995</v>
      </c>
      <c r="D3" s="1">
        <v>125</v>
      </c>
      <c r="E3" s="1">
        <v>16651</v>
      </c>
      <c r="F3" s="1">
        <v>9154</v>
      </c>
      <c r="G3" s="1">
        <v>18720</v>
      </c>
      <c r="H3" s="1">
        <v>1507</v>
      </c>
      <c r="I3" s="1">
        <v>16017</v>
      </c>
      <c r="J3" s="1">
        <v>29468</v>
      </c>
      <c r="K3" s="1">
        <v>19806</v>
      </c>
      <c r="L3" s="1">
        <v>49605</v>
      </c>
      <c r="M3" s="1">
        <v>168615</v>
      </c>
    </row>
    <row r="4" spans="1:13" x14ac:dyDescent="0.25">
      <c r="A4" t="s">
        <v>19</v>
      </c>
      <c r="B4" s="1">
        <v>656</v>
      </c>
      <c r="C4" s="1">
        <v>6200</v>
      </c>
      <c r="D4" s="1">
        <v>413</v>
      </c>
      <c r="E4" s="1">
        <v>6496</v>
      </c>
      <c r="F4" s="1">
        <v>7621</v>
      </c>
      <c r="G4" s="1">
        <v>8779</v>
      </c>
      <c r="H4" s="1">
        <v>9171</v>
      </c>
      <c r="I4" s="1">
        <v>22219</v>
      </c>
      <c r="J4" s="1">
        <v>64492</v>
      </c>
      <c r="K4" s="1">
        <v>34938</v>
      </c>
      <c r="L4" s="1">
        <v>67697</v>
      </c>
      <c r="M4" s="1">
        <v>228682</v>
      </c>
    </row>
    <row r="5" spans="1:13" x14ac:dyDescent="0.25">
      <c r="A5" t="s">
        <v>20</v>
      </c>
      <c r="B5" s="1">
        <v>187</v>
      </c>
      <c r="C5" s="1">
        <v>4221</v>
      </c>
      <c r="D5" s="1">
        <v>1494</v>
      </c>
      <c r="E5" s="1">
        <v>5020</v>
      </c>
      <c r="F5" s="1">
        <v>7024</v>
      </c>
      <c r="G5" s="1">
        <v>4291</v>
      </c>
      <c r="H5" s="1">
        <v>22156</v>
      </c>
      <c r="I5" s="1">
        <v>9762</v>
      </c>
      <c r="J5" s="1">
        <v>18972</v>
      </c>
      <c r="K5" s="1">
        <v>32467</v>
      </c>
      <c r="L5" s="1">
        <v>17368</v>
      </c>
      <c r="M5" s="1">
        <v>122962</v>
      </c>
    </row>
    <row r="6" spans="1:13" x14ac:dyDescent="0.25">
      <c r="A6" t="s">
        <v>21</v>
      </c>
      <c r="B6" s="1">
        <v>101</v>
      </c>
      <c r="C6" s="1">
        <v>1602</v>
      </c>
      <c r="D6" s="1">
        <v>1103</v>
      </c>
      <c r="E6" s="1">
        <v>1758</v>
      </c>
      <c r="F6" s="1">
        <v>8298</v>
      </c>
      <c r="G6" s="1">
        <v>2529</v>
      </c>
      <c r="H6" s="1">
        <v>12113</v>
      </c>
      <c r="I6" s="1">
        <v>9799</v>
      </c>
      <c r="J6" s="1">
        <v>6523</v>
      </c>
      <c r="K6" s="1">
        <v>10898</v>
      </c>
      <c r="L6" s="1">
        <v>336</v>
      </c>
      <c r="M6" s="1">
        <v>55060</v>
      </c>
    </row>
    <row r="7" spans="1:13" x14ac:dyDescent="0.25">
      <c r="A7" t="s">
        <v>22</v>
      </c>
      <c r="B7" s="1">
        <v>352</v>
      </c>
      <c r="C7" s="1">
        <v>121</v>
      </c>
      <c r="D7" s="1">
        <v>710</v>
      </c>
      <c r="E7" s="1">
        <v>347</v>
      </c>
      <c r="F7" s="1">
        <v>1964</v>
      </c>
      <c r="G7" s="1">
        <v>620</v>
      </c>
      <c r="H7" s="1">
        <v>2448</v>
      </c>
      <c r="I7" s="1">
        <v>864</v>
      </c>
      <c r="J7" s="1">
        <v>1458</v>
      </c>
      <c r="K7" s="1">
        <v>1047</v>
      </c>
      <c r="L7" s="1"/>
      <c r="M7" s="1">
        <v>9931</v>
      </c>
    </row>
    <row r="8" spans="1:13" x14ac:dyDescent="0.25">
      <c r="A8" t="s">
        <v>15</v>
      </c>
      <c r="B8" s="1">
        <v>6347</v>
      </c>
      <c r="C8" s="1">
        <v>92</v>
      </c>
      <c r="D8" s="1">
        <v>44</v>
      </c>
      <c r="E8" s="1">
        <v>120</v>
      </c>
      <c r="F8" s="1">
        <v>88</v>
      </c>
      <c r="G8" s="1">
        <v>118</v>
      </c>
      <c r="H8" s="1">
        <v>134</v>
      </c>
      <c r="I8" s="1">
        <v>185</v>
      </c>
      <c r="J8" s="1">
        <v>267</v>
      </c>
      <c r="K8" s="1">
        <v>293</v>
      </c>
      <c r="L8" s="1">
        <v>408</v>
      </c>
      <c r="M8" s="1">
        <v>8096</v>
      </c>
    </row>
    <row r="9" spans="1:13" x14ac:dyDescent="0.25">
      <c r="A9" t="s">
        <v>16</v>
      </c>
      <c r="B9" s="1">
        <v>13127</v>
      </c>
      <c r="C9" s="1">
        <v>336</v>
      </c>
      <c r="D9" s="1">
        <v>55</v>
      </c>
      <c r="E9" s="1">
        <v>979</v>
      </c>
      <c r="F9" s="1">
        <v>268</v>
      </c>
      <c r="G9" s="1">
        <v>468</v>
      </c>
      <c r="H9" s="1">
        <v>192</v>
      </c>
      <c r="I9" s="1">
        <v>454</v>
      </c>
      <c r="J9" s="1">
        <v>583</v>
      </c>
      <c r="K9" s="1">
        <v>713</v>
      </c>
      <c r="L9" s="1">
        <v>2741</v>
      </c>
      <c r="M9" s="1">
        <v>19916</v>
      </c>
    </row>
    <row r="10" spans="1:13" x14ac:dyDescent="0.25">
      <c r="A10" t="s">
        <v>17</v>
      </c>
      <c r="B10" s="1">
        <v>2970</v>
      </c>
      <c r="C10" s="1">
        <v>1761</v>
      </c>
      <c r="D10" s="1">
        <v>93</v>
      </c>
      <c r="E10" s="1">
        <v>13978</v>
      </c>
      <c r="F10" s="1">
        <v>2238</v>
      </c>
      <c r="G10" s="1">
        <v>5661</v>
      </c>
      <c r="H10" s="1">
        <v>291</v>
      </c>
      <c r="I10" s="1">
        <v>5465</v>
      </c>
      <c r="J10" s="1">
        <v>6484</v>
      </c>
      <c r="K10" s="1">
        <v>7643</v>
      </c>
      <c r="L10" s="1">
        <v>19603</v>
      </c>
      <c r="M10" s="1">
        <v>66187</v>
      </c>
    </row>
    <row r="11" spans="1:13" x14ac:dyDescent="0.25">
      <c r="A11" t="s">
        <v>1</v>
      </c>
      <c r="B11" s="1">
        <v>25307</v>
      </c>
      <c r="C11" s="1">
        <v>20328</v>
      </c>
      <c r="D11" s="1">
        <v>4037</v>
      </c>
      <c r="E11" s="1">
        <v>45349</v>
      </c>
      <c r="F11" s="1">
        <v>36655</v>
      </c>
      <c r="G11" s="1">
        <v>41186</v>
      </c>
      <c r="H11" s="1">
        <v>48012</v>
      </c>
      <c r="I11" s="1">
        <v>64765</v>
      </c>
      <c r="J11" s="1">
        <v>128247</v>
      </c>
      <c r="K11" s="1">
        <v>107805</v>
      </c>
      <c r="L11" s="1">
        <v>157758</v>
      </c>
      <c r="M11" s="1">
        <v>679449</v>
      </c>
    </row>
    <row r="19" spans="1:3" x14ac:dyDescent="0.25">
      <c r="A19" s="2" t="s">
        <v>14</v>
      </c>
      <c r="B19" t="s">
        <v>0</v>
      </c>
      <c r="C19" t="s">
        <v>23</v>
      </c>
    </row>
    <row r="20" spans="1:3" x14ac:dyDescent="0.25">
      <c r="A20" t="s">
        <v>18</v>
      </c>
      <c r="B20" s="1">
        <v>168615</v>
      </c>
      <c r="C20" s="3">
        <v>0.24816432138394492</v>
      </c>
    </row>
    <row r="21" spans="1:3" x14ac:dyDescent="0.25">
      <c r="A21" t="s">
        <v>19</v>
      </c>
      <c r="B21" s="1">
        <v>228682</v>
      </c>
      <c r="C21" s="3">
        <v>0.33656977933590304</v>
      </c>
    </row>
    <row r="22" spans="1:3" x14ac:dyDescent="0.25">
      <c r="A22" t="s">
        <v>20</v>
      </c>
      <c r="B22" s="1">
        <v>122962</v>
      </c>
      <c r="C22" s="3">
        <v>0.18097311203637065</v>
      </c>
    </row>
    <row r="23" spans="1:3" x14ac:dyDescent="0.25">
      <c r="A23" t="s">
        <v>21</v>
      </c>
      <c r="B23" s="1">
        <v>55060</v>
      </c>
      <c r="C23" s="3">
        <v>8.1036251433146564E-2</v>
      </c>
    </row>
    <row r="24" spans="1:3" x14ac:dyDescent="0.25">
      <c r="A24" t="s">
        <v>22</v>
      </c>
      <c r="B24" s="1">
        <v>9931</v>
      </c>
      <c r="C24" s="3">
        <v>1.4616255230341055E-2</v>
      </c>
    </row>
    <row r="25" spans="1:3" x14ac:dyDescent="0.25">
      <c r="A25" t="s">
        <v>15</v>
      </c>
      <c r="B25" s="1">
        <v>8096</v>
      </c>
      <c r="C25" s="3">
        <v>1.1915537442839713E-2</v>
      </c>
    </row>
    <row r="26" spans="1:3" x14ac:dyDescent="0.25">
      <c r="A26" t="s">
        <v>16</v>
      </c>
      <c r="B26" s="1">
        <v>19916</v>
      </c>
      <c r="C26" s="3">
        <v>2.9311986624455992E-2</v>
      </c>
    </row>
    <row r="27" spans="1:3" x14ac:dyDescent="0.25">
      <c r="A27" t="s">
        <v>17</v>
      </c>
      <c r="B27" s="1">
        <v>66187</v>
      </c>
      <c r="C27" s="3">
        <v>9.7412756512998036E-2</v>
      </c>
    </row>
    <row r="28" spans="1:3" x14ac:dyDescent="0.25">
      <c r="A28" t="s">
        <v>1</v>
      </c>
      <c r="B28" s="1">
        <v>679449</v>
      </c>
      <c r="C28" s="3">
        <v>1</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142D-AC89-4563-AA63-B3087717526D}">
  <dimension ref="A1:D11"/>
  <sheetViews>
    <sheetView workbookViewId="0">
      <selection activeCell="A23" sqref="A23"/>
    </sheetView>
  </sheetViews>
  <sheetFormatPr defaultRowHeight="15" x14ac:dyDescent="0.25"/>
  <cols>
    <col min="1" max="1" width="28" bestFit="1" customWidth="1"/>
    <col min="2" max="2" width="13.42578125" bestFit="1" customWidth="1"/>
    <col min="3" max="3" width="13.28515625" bestFit="1" customWidth="1"/>
    <col min="4" max="4" width="24" bestFit="1" customWidth="1"/>
    <col min="5" max="8" width="11.28515625" bestFit="1" customWidth="1"/>
  </cols>
  <sheetData>
    <row r="1" spans="1:4" x14ac:dyDescent="0.25">
      <c r="A1" s="2" t="s">
        <v>0</v>
      </c>
      <c r="B1" s="2" t="s">
        <v>91</v>
      </c>
    </row>
    <row r="2" spans="1:4" x14ac:dyDescent="0.25">
      <c r="A2" s="2" t="s">
        <v>14</v>
      </c>
      <c r="B2" t="s">
        <v>92</v>
      </c>
      <c r="C2" t="s">
        <v>93</v>
      </c>
      <c r="D2" t="s">
        <v>94</v>
      </c>
    </row>
    <row r="3" spans="1:4" x14ac:dyDescent="0.25">
      <c r="A3" t="s">
        <v>18</v>
      </c>
      <c r="B3" s="1">
        <v>131167</v>
      </c>
      <c r="C3" s="1">
        <v>36436</v>
      </c>
      <c r="D3" s="1">
        <v>1012</v>
      </c>
    </row>
    <row r="4" spans="1:4" x14ac:dyDescent="0.25">
      <c r="A4" t="s">
        <v>19</v>
      </c>
      <c r="B4" s="1">
        <v>158897</v>
      </c>
      <c r="C4" s="1">
        <v>67370</v>
      </c>
      <c r="D4" s="1">
        <v>2415</v>
      </c>
    </row>
    <row r="5" spans="1:4" x14ac:dyDescent="0.25">
      <c r="A5" t="s">
        <v>20</v>
      </c>
      <c r="B5" s="1">
        <v>86606</v>
      </c>
      <c r="C5" s="1">
        <v>35117</v>
      </c>
      <c r="D5" s="1">
        <v>1239</v>
      </c>
    </row>
    <row r="6" spans="1:4" x14ac:dyDescent="0.25">
      <c r="A6" t="s">
        <v>21</v>
      </c>
      <c r="B6" s="1">
        <v>26353</v>
      </c>
      <c r="C6" s="1">
        <v>28257</v>
      </c>
      <c r="D6" s="1">
        <v>450</v>
      </c>
    </row>
    <row r="7" spans="1:4" x14ac:dyDescent="0.25">
      <c r="A7" t="s">
        <v>22</v>
      </c>
      <c r="B7" s="1">
        <v>3834</v>
      </c>
      <c r="C7" s="1">
        <v>5966</v>
      </c>
      <c r="D7" s="1">
        <v>131</v>
      </c>
    </row>
    <row r="8" spans="1:4" x14ac:dyDescent="0.25">
      <c r="A8" t="s">
        <v>15</v>
      </c>
      <c r="B8" s="1">
        <v>7470</v>
      </c>
      <c r="C8" s="1">
        <v>508</v>
      </c>
      <c r="D8" s="1">
        <v>118</v>
      </c>
    </row>
    <row r="9" spans="1:4" x14ac:dyDescent="0.25">
      <c r="A9" t="s">
        <v>16</v>
      </c>
      <c r="B9" s="1">
        <v>18121</v>
      </c>
      <c r="C9" s="1">
        <v>1641</v>
      </c>
      <c r="D9" s="1">
        <v>154</v>
      </c>
    </row>
    <row r="10" spans="1:4" x14ac:dyDescent="0.25">
      <c r="A10" t="s">
        <v>17</v>
      </c>
      <c r="B10" s="1">
        <v>53001</v>
      </c>
      <c r="C10" s="1">
        <v>12881</v>
      </c>
      <c r="D10" s="1">
        <v>305</v>
      </c>
    </row>
    <row r="11" spans="1:4" x14ac:dyDescent="0.25">
      <c r="A11" t="s">
        <v>1</v>
      </c>
      <c r="B11" s="1">
        <v>485449</v>
      </c>
      <c r="C11" s="1">
        <v>188176</v>
      </c>
      <c r="D11" s="1">
        <v>5824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E6E96-7921-4F3C-BBC0-086ADEDEB49C}">
  <dimension ref="A1:X70"/>
  <sheetViews>
    <sheetView topLeftCell="E1" zoomScale="70" zoomScaleNormal="70" workbookViewId="0">
      <selection activeCell="A23" sqref="A23"/>
    </sheetView>
  </sheetViews>
  <sheetFormatPr defaultRowHeight="15" x14ac:dyDescent="0.25"/>
  <cols>
    <col min="1" max="1" width="15" bestFit="1" customWidth="1"/>
    <col min="2" max="2" width="17.140625" bestFit="1" customWidth="1"/>
    <col min="3" max="3" width="22.85546875" bestFit="1" customWidth="1"/>
    <col min="4" max="4" width="15" bestFit="1" customWidth="1"/>
    <col min="5" max="5" width="10.85546875" customWidth="1"/>
    <col min="6" max="7" width="20.42578125" customWidth="1"/>
    <col min="8" max="12" width="13" customWidth="1"/>
    <col min="13" max="14" width="13" bestFit="1" customWidth="1"/>
    <col min="15" max="15" width="15.28515625" customWidth="1"/>
    <col min="16" max="23" width="13" bestFit="1" customWidth="1"/>
    <col min="24" max="24" width="16.7109375" customWidth="1"/>
    <col min="25" max="59" width="13" bestFit="1" customWidth="1"/>
    <col min="60" max="60" width="11.28515625" bestFit="1" customWidth="1"/>
  </cols>
  <sheetData>
    <row r="1" spans="1:24" s="23" customFormat="1" x14ac:dyDescent="0.25"/>
    <row r="2" spans="1:24" s="23" customFormat="1" x14ac:dyDescent="0.25"/>
    <row r="3" spans="1:24" s="23" customFormat="1" x14ac:dyDescent="0.25"/>
    <row r="4" spans="1:24" s="23" customFormat="1" x14ac:dyDescent="0.25"/>
    <row r="5" spans="1:24" s="23" customFormat="1" ht="15.75" thickBot="1" x14ac:dyDescent="0.3"/>
    <row r="6" spans="1:24" ht="15.75" thickBot="1" x14ac:dyDescent="0.3">
      <c r="A6" s="2" t="s">
        <v>24</v>
      </c>
      <c r="B6" t="s">
        <v>88</v>
      </c>
      <c r="C6" t="s">
        <v>89</v>
      </c>
      <c r="D6" t="s">
        <v>0</v>
      </c>
      <c r="F6" s="5" t="s">
        <v>101</v>
      </c>
      <c r="H6" t="s">
        <v>97</v>
      </c>
      <c r="I6" t="s">
        <v>96</v>
      </c>
      <c r="J6" t="s">
        <v>24</v>
      </c>
      <c r="K6" t="s">
        <v>90</v>
      </c>
      <c r="L6" t="s">
        <v>102</v>
      </c>
      <c r="M6" s="6"/>
      <c r="N6" s="7"/>
      <c r="O6" s="7"/>
      <c r="P6" s="7"/>
      <c r="Q6" s="7"/>
      <c r="R6" s="7"/>
      <c r="S6" s="8"/>
      <c r="T6" t="s">
        <v>97</v>
      </c>
      <c r="U6" t="s">
        <v>96</v>
      </c>
      <c r="V6" t="s">
        <v>24</v>
      </c>
      <c r="W6" t="s">
        <v>0</v>
      </c>
      <c r="X6" t="s">
        <v>102</v>
      </c>
    </row>
    <row r="7" spans="1:24" ht="30.75" thickBot="1" x14ac:dyDescent="0.3">
      <c r="A7" t="s">
        <v>25</v>
      </c>
      <c r="B7" s="4">
        <v>333</v>
      </c>
      <c r="C7" s="4">
        <v>305506</v>
      </c>
      <c r="D7" s="1">
        <v>333</v>
      </c>
      <c r="E7" s="1"/>
      <c r="F7" s="4">
        <f>ROUND(100000*B70/C70,0)</f>
        <v>130</v>
      </c>
      <c r="H7" t="s">
        <v>98</v>
      </c>
      <c r="I7" t="s">
        <v>55</v>
      </c>
      <c r="J7" t="s">
        <v>25</v>
      </c>
      <c r="K7">
        <f t="shared" ref="K7:K38" si="0">ROUND(100000*B7/C7,0)</f>
        <v>109</v>
      </c>
      <c r="L7" t="b">
        <f>Table31[[#This Row],[Cases per 100k]]&gt;=LARGE(Table31[Cases per 100k],10)</f>
        <v>0</v>
      </c>
      <c r="M7" s="9"/>
      <c r="N7" s="17" t="s">
        <v>95</v>
      </c>
      <c r="O7" s="18" t="s">
        <v>99</v>
      </c>
      <c r="P7" s="10"/>
      <c r="Q7" s="17" t="s">
        <v>24</v>
      </c>
      <c r="R7" s="18" t="s">
        <v>100</v>
      </c>
      <c r="S7" s="11"/>
      <c r="T7" t="s">
        <v>98</v>
      </c>
      <c r="U7" t="s">
        <v>55</v>
      </c>
      <c r="V7" t="s">
        <v>25</v>
      </c>
      <c r="W7" s="1">
        <f t="shared" ref="W7:W38" si="1">B7</f>
        <v>333</v>
      </c>
      <c r="X7" s="1" t="b">
        <f>Table29[[#This Row],[Total Cases]]&gt;=LARGE(Table29[Total Cases],10)</f>
        <v>0</v>
      </c>
    </row>
    <row r="8" spans="1:24" x14ac:dyDescent="0.25">
      <c r="A8" t="s">
        <v>26</v>
      </c>
      <c r="B8" s="4">
        <v>222</v>
      </c>
      <c r="C8" s="4">
        <v>46091</v>
      </c>
      <c r="D8" s="1">
        <v>222</v>
      </c>
      <c r="E8" s="1"/>
      <c r="H8" t="s">
        <v>98</v>
      </c>
      <c r="I8" t="s">
        <v>55</v>
      </c>
      <c r="J8" t="s">
        <v>26</v>
      </c>
      <c r="K8">
        <f t="shared" si="0"/>
        <v>482</v>
      </c>
      <c r="L8" t="b">
        <f>Table31[[#This Row],[Cases per 100k]]&gt;=LARGE(Table31[Cases per 100k],10)</f>
        <v>1</v>
      </c>
      <c r="M8" s="9"/>
      <c r="N8" s="19" t="str" cm="1">
        <f t="array" ref="N8:O17">_xlfn._xlws.SORT(_xlfn._xlws.FILTER(Table31[[County]:[Cases per 100k]],Table31[Helper]),2,-1)</f>
        <v>Allegany</v>
      </c>
      <c r="O8" s="21">
        <v>482</v>
      </c>
      <c r="P8" s="10"/>
      <c r="Q8" s="25" t="str" cm="1">
        <f t="array" ref="Q8:R17">_xlfn._xlws.SORT(_xlfn._xlws.FILTER(Table29[[County]:[Total Cases]],Table29[Helper]),2,-1)</f>
        <v>Suffolk</v>
      </c>
      <c r="R8" s="26">
        <v>3323</v>
      </c>
      <c r="S8" s="11"/>
      <c r="T8" t="s">
        <v>98</v>
      </c>
      <c r="U8" t="s">
        <v>55</v>
      </c>
      <c r="V8" t="s">
        <v>26</v>
      </c>
      <c r="W8" s="1">
        <f t="shared" si="1"/>
        <v>222</v>
      </c>
      <c r="X8" s="1" t="b">
        <f>Table29[[#This Row],[Total Cases]]&gt;=LARGE(Table29[Total Cases],10)</f>
        <v>0</v>
      </c>
    </row>
    <row r="9" spans="1:24" x14ac:dyDescent="0.25">
      <c r="A9" t="s">
        <v>27</v>
      </c>
      <c r="B9" s="4">
        <v>1116</v>
      </c>
      <c r="C9" s="4">
        <v>1418207</v>
      </c>
      <c r="D9" s="1">
        <v>1116</v>
      </c>
      <c r="E9" s="1"/>
      <c r="H9" t="s">
        <v>98</v>
      </c>
      <c r="I9" t="s">
        <v>55</v>
      </c>
      <c r="J9" t="s">
        <v>27</v>
      </c>
      <c r="K9">
        <f t="shared" si="0"/>
        <v>79</v>
      </c>
      <c r="L9" t="b">
        <f>Table31[[#This Row],[Cases per 100k]]&gt;=LARGE(Table31[Cases per 100k],10)</f>
        <v>0</v>
      </c>
      <c r="M9" s="9"/>
      <c r="N9" s="19" t="str">
        <v>Oneida</v>
      </c>
      <c r="O9" s="21">
        <v>390</v>
      </c>
      <c r="P9" s="10"/>
      <c r="Q9" s="19" t="str">
        <v>Nassau</v>
      </c>
      <c r="R9" s="21">
        <v>3097</v>
      </c>
      <c r="S9" s="11"/>
      <c r="T9" t="s">
        <v>98</v>
      </c>
      <c r="U9" t="s">
        <v>55</v>
      </c>
      <c r="V9" t="s">
        <v>27</v>
      </c>
      <c r="W9" s="1">
        <f t="shared" si="1"/>
        <v>1116</v>
      </c>
      <c r="X9" s="1" t="b">
        <f>Table29[[#This Row],[Total Cases]]&gt;=LARGE(Table29[Total Cases],10)</f>
        <v>1</v>
      </c>
    </row>
    <row r="10" spans="1:24" x14ac:dyDescent="0.25">
      <c r="A10" t="s">
        <v>28</v>
      </c>
      <c r="B10" s="4">
        <v>642</v>
      </c>
      <c r="C10" s="4">
        <v>190488</v>
      </c>
      <c r="D10" s="1">
        <v>642</v>
      </c>
      <c r="E10" s="1"/>
      <c r="H10" t="s">
        <v>98</v>
      </c>
      <c r="I10" t="s">
        <v>55</v>
      </c>
      <c r="J10" t="s">
        <v>28</v>
      </c>
      <c r="K10">
        <f t="shared" si="0"/>
        <v>337</v>
      </c>
      <c r="L10" t="b">
        <f>Table31[[#This Row],[Cases per 100k]]&gt;=LARGE(Table31[Cases per 100k],10)</f>
        <v>1</v>
      </c>
      <c r="M10" s="9"/>
      <c r="N10" s="19" t="str">
        <v>Putnam</v>
      </c>
      <c r="O10" s="21">
        <v>361</v>
      </c>
      <c r="P10" s="10"/>
      <c r="Q10" s="19" t="str">
        <v>Monroe</v>
      </c>
      <c r="R10" s="21">
        <v>1803</v>
      </c>
      <c r="S10" s="11"/>
      <c r="T10" t="s">
        <v>98</v>
      </c>
      <c r="U10" t="s">
        <v>55</v>
      </c>
      <c r="V10" t="s">
        <v>28</v>
      </c>
      <c r="W10" s="1">
        <f t="shared" si="1"/>
        <v>642</v>
      </c>
      <c r="X10" s="1" t="b">
        <f>Table29[[#This Row],[Total Cases]]&gt;=LARGE(Table29[Total Cases],10)</f>
        <v>0</v>
      </c>
    </row>
    <row r="11" spans="1:24" x14ac:dyDescent="0.25">
      <c r="A11" t="s">
        <v>29</v>
      </c>
      <c r="B11" s="4">
        <v>172</v>
      </c>
      <c r="C11" s="4">
        <v>76117</v>
      </c>
      <c r="D11" s="1">
        <v>172</v>
      </c>
      <c r="E11" s="1"/>
      <c r="F11" s="4"/>
      <c r="H11" t="s">
        <v>98</v>
      </c>
      <c r="I11" t="s">
        <v>55</v>
      </c>
      <c r="J11" t="s">
        <v>29</v>
      </c>
      <c r="K11">
        <f t="shared" si="0"/>
        <v>226</v>
      </c>
      <c r="L11" t="b">
        <f>Table31[[#This Row],[Cases per 100k]]&gt;=LARGE(Table31[Cases per 100k],10)</f>
        <v>0</v>
      </c>
      <c r="M11" s="9"/>
      <c r="N11" s="19" t="str">
        <v>Oswego</v>
      </c>
      <c r="O11" s="21">
        <v>359</v>
      </c>
      <c r="P11" s="10"/>
      <c r="Q11" s="19" t="str">
        <v>Queens</v>
      </c>
      <c r="R11" s="21">
        <v>1524</v>
      </c>
      <c r="S11" s="11"/>
      <c r="T11" t="s">
        <v>98</v>
      </c>
      <c r="U11" t="s">
        <v>55</v>
      </c>
      <c r="V11" t="s">
        <v>29</v>
      </c>
      <c r="W11" s="1">
        <f t="shared" si="1"/>
        <v>172</v>
      </c>
      <c r="X11" s="1" t="b">
        <f>Table29[[#This Row],[Total Cases]]&gt;=LARGE(Table29[Total Cases],10)</f>
        <v>0</v>
      </c>
    </row>
    <row r="12" spans="1:24" x14ac:dyDescent="0.25">
      <c r="A12" t="s">
        <v>30</v>
      </c>
      <c r="B12" s="4">
        <v>83</v>
      </c>
      <c r="C12" s="4">
        <v>76576</v>
      </c>
      <c r="D12" s="1">
        <v>83</v>
      </c>
      <c r="E12" s="1"/>
      <c r="F12" s="4"/>
      <c r="H12" t="s">
        <v>98</v>
      </c>
      <c r="I12" t="s">
        <v>55</v>
      </c>
      <c r="J12" t="s">
        <v>30</v>
      </c>
      <c r="K12">
        <f t="shared" si="0"/>
        <v>108</v>
      </c>
      <c r="L12" t="b">
        <f>Table31[[#This Row],[Cases per 100k]]&gt;=LARGE(Table31[Cases per 100k],10)</f>
        <v>0</v>
      </c>
      <c r="M12" s="9"/>
      <c r="N12" s="19" t="str">
        <v>Broome</v>
      </c>
      <c r="O12" s="21">
        <v>337</v>
      </c>
      <c r="P12" s="10"/>
      <c r="Q12" s="19" t="str">
        <v>Erie</v>
      </c>
      <c r="R12" s="21">
        <v>1462</v>
      </c>
      <c r="S12" s="11"/>
      <c r="T12" t="s">
        <v>98</v>
      </c>
      <c r="U12" t="s">
        <v>55</v>
      </c>
      <c r="V12" t="s">
        <v>30</v>
      </c>
      <c r="W12" s="1">
        <f t="shared" si="1"/>
        <v>83</v>
      </c>
      <c r="X12" s="1" t="b">
        <f>Table29[[#This Row],[Total Cases]]&gt;=LARGE(Table29[Total Cases],10)</f>
        <v>0</v>
      </c>
    </row>
    <row r="13" spans="1:24" x14ac:dyDescent="0.25">
      <c r="A13" t="s">
        <v>31</v>
      </c>
      <c r="B13" s="4">
        <v>338</v>
      </c>
      <c r="C13" s="4">
        <v>126903</v>
      </c>
      <c r="D13" s="1">
        <v>338</v>
      </c>
      <c r="E13" s="1"/>
      <c r="F13" s="4"/>
      <c r="H13" t="s">
        <v>98</v>
      </c>
      <c r="I13" t="s">
        <v>55</v>
      </c>
      <c r="J13" t="s">
        <v>31</v>
      </c>
      <c r="K13">
        <f t="shared" si="0"/>
        <v>266</v>
      </c>
      <c r="L13" t="b">
        <f>Table31[[#This Row],[Cases per 100k]]&gt;=LARGE(Table31[Cases per 100k],10)</f>
        <v>1</v>
      </c>
      <c r="M13" s="9"/>
      <c r="N13" s="19" t="str">
        <v>Wayne</v>
      </c>
      <c r="O13" s="21">
        <v>331</v>
      </c>
      <c r="P13" s="10"/>
      <c r="Q13" s="19" t="str">
        <v>New York</v>
      </c>
      <c r="R13" s="21">
        <v>1165</v>
      </c>
      <c r="S13" s="11"/>
      <c r="T13" t="s">
        <v>98</v>
      </c>
      <c r="U13" t="s">
        <v>55</v>
      </c>
      <c r="V13" t="s">
        <v>31</v>
      </c>
      <c r="W13" s="1">
        <f t="shared" si="1"/>
        <v>338</v>
      </c>
      <c r="X13" s="1" t="b">
        <f>Table29[[#This Row],[Total Cases]]&gt;=LARGE(Table29[Total Cases],10)</f>
        <v>0</v>
      </c>
    </row>
    <row r="14" spans="1:24" x14ac:dyDescent="0.25">
      <c r="A14" t="s">
        <v>32</v>
      </c>
      <c r="B14" s="4">
        <v>124</v>
      </c>
      <c r="C14" s="4">
        <v>83456</v>
      </c>
      <c r="D14" s="1">
        <v>124</v>
      </c>
      <c r="E14" s="1"/>
      <c r="F14" s="4"/>
      <c r="H14" t="s">
        <v>98</v>
      </c>
      <c r="I14" t="s">
        <v>55</v>
      </c>
      <c r="J14" t="s">
        <v>32</v>
      </c>
      <c r="K14">
        <f t="shared" si="0"/>
        <v>149</v>
      </c>
      <c r="L14" t="b">
        <f>Table31[[#This Row],[Cases per 100k]]&gt;=LARGE(Table31[Cases per 100k],10)</f>
        <v>0</v>
      </c>
      <c r="M14" s="9"/>
      <c r="N14" s="19" t="str">
        <v>Steuben</v>
      </c>
      <c r="O14" s="21">
        <v>298</v>
      </c>
      <c r="P14" s="10"/>
      <c r="Q14" s="19" t="str">
        <v>Westchester</v>
      </c>
      <c r="R14" s="21">
        <v>1149</v>
      </c>
      <c r="S14" s="11"/>
      <c r="T14" t="s">
        <v>98</v>
      </c>
      <c r="U14" t="s">
        <v>55</v>
      </c>
      <c r="V14" t="s">
        <v>32</v>
      </c>
      <c r="W14" s="1">
        <f t="shared" si="1"/>
        <v>124</v>
      </c>
      <c r="X14" s="1" t="b">
        <f>Table29[[#This Row],[Total Cases]]&gt;=LARGE(Table29[Total Cases],10)</f>
        <v>0</v>
      </c>
    </row>
    <row r="15" spans="1:24" x14ac:dyDescent="0.25">
      <c r="A15" t="s">
        <v>33</v>
      </c>
      <c r="B15" s="4">
        <v>105</v>
      </c>
      <c r="C15" s="4">
        <v>47207</v>
      </c>
      <c r="D15" s="1">
        <v>105</v>
      </c>
      <c r="E15" s="1"/>
      <c r="F15" s="4"/>
      <c r="H15" t="s">
        <v>98</v>
      </c>
      <c r="I15" t="s">
        <v>55</v>
      </c>
      <c r="J15" t="s">
        <v>33</v>
      </c>
      <c r="K15">
        <f t="shared" si="0"/>
        <v>222</v>
      </c>
      <c r="L15" t="b">
        <f>Table31[[#This Row],[Cases per 100k]]&gt;=LARGE(Table31[Cases per 100k],10)</f>
        <v>0</v>
      </c>
      <c r="M15" s="9"/>
      <c r="N15" s="19" t="str">
        <v>Livingston</v>
      </c>
      <c r="O15" s="21">
        <v>294</v>
      </c>
      <c r="P15" s="10"/>
      <c r="Q15" s="19" t="str">
        <v>Bronx</v>
      </c>
      <c r="R15" s="21">
        <v>1116</v>
      </c>
      <c r="S15" s="11"/>
      <c r="T15" t="s">
        <v>98</v>
      </c>
      <c r="U15" t="s">
        <v>55</v>
      </c>
      <c r="V15" t="s">
        <v>33</v>
      </c>
      <c r="W15" s="1">
        <f t="shared" si="1"/>
        <v>105</v>
      </c>
      <c r="X15" s="1" t="b">
        <f>Table29[[#This Row],[Total Cases]]&gt;=LARGE(Table29[Total Cases],10)</f>
        <v>0</v>
      </c>
    </row>
    <row r="16" spans="1:24" x14ac:dyDescent="0.25">
      <c r="A16" t="s">
        <v>34</v>
      </c>
      <c r="B16" s="4">
        <v>123</v>
      </c>
      <c r="C16" s="4">
        <v>80485</v>
      </c>
      <c r="D16" s="1">
        <v>123</v>
      </c>
      <c r="E16" s="1"/>
      <c r="F16" s="4"/>
      <c r="H16" t="s">
        <v>98</v>
      </c>
      <c r="I16" t="s">
        <v>55</v>
      </c>
      <c r="J16" t="s">
        <v>34</v>
      </c>
      <c r="K16">
        <f t="shared" si="0"/>
        <v>153</v>
      </c>
      <c r="L16" t="b">
        <f>Table31[[#This Row],[Cases per 100k]]&gt;=LARGE(Table31[Cases per 100k],10)</f>
        <v>0</v>
      </c>
      <c r="M16" s="9"/>
      <c r="N16" s="19" t="str">
        <v>Chautauqua</v>
      </c>
      <c r="O16" s="21">
        <v>266</v>
      </c>
      <c r="P16" s="10"/>
      <c r="Q16" s="19" t="str">
        <v>Kings</v>
      </c>
      <c r="R16" s="21">
        <v>981</v>
      </c>
      <c r="S16" s="11"/>
      <c r="T16" t="s">
        <v>98</v>
      </c>
      <c r="U16" t="s">
        <v>55</v>
      </c>
      <c r="V16" t="s">
        <v>34</v>
      </c>
      <c r="W16" s="1">
        <f t="shared" si="1"/>
        <v>123</v>
      </c>
      <c r="X16" s="1" t="b">
        <f>Table29[[#This Row],[Total Cases]]&gt;=LARGE(Table29[Total Cases],10)</f>
        <v>0</v>
      </c>
    </row>
    <row r="17" spans="1:24" ht="15.75" thickBot="1" x14ac:dyDescent="0.3">
      <c r="A17" t="s">
        <v>35</v>
      </c>
      <c r="B17" s="4">
        <v>80</v>
      </c>
      <c r="C17" s="4">
        <v>59461</v>
      </c>
      <c r="D17" s="1">
        <v>80</v>
      </c>
      <c r="E17" s="1"/>
      <c r="F17" s="4"/>
      <c r="H17" t="s">
        <v>98</v>
      </c>
      <c r="I17" t="s">
        <v>55</v>
      </c>
      <c r="J17" t="s">
        <v>35</v>
      </c>
      <c r="K17">
        <f t="shared" si="0"/>
        <v>135</v>
      </c>
      <c r="L17" t="b">
        <f>Table31[[#This Row],[Cases per 100k]]&gt;=LARGE(Table31[Cases per 100k],10)</f>
        <v>0</v>
      </c>
      <c r="M17" s="9"/>
      <c r="N17" s="20" t="str">
        <v>Herkimer</v>
      </c>
      <c r="O17" s="22">
        <v>258</v>
      </c>
      <c r="P17" s="10"/>
      <c r="Q17" s="20" t="str">
        <v>Oneida</v>
      </c>
      <c r="R17" s="22">
        <v>891</v>
      </c>
      <c r="S17" s="11"/>
      <c r="T17" t="s">
        <v>98</v>
      </c>
      <c r="U17" t="s">
        <v>55</v>
      </c>
      <c r="V17" t="s">
        <v>35</v>
      </c>
      <c r="W17" s="1">
        <f t="shared" si="1"/>
        <v>80</v>
      </c>
      <c r="X17" s="1" t="b">
        <f>Table29[[#This Row],[Total Cases]]&gt;=LARGE(Table29[Total Cases],10)</f>
        <v>0</v>
      </c>
    </row>
    <row r="18" spans="1:24" x14ac:dyDescent="0.25">
      <c r="A18" t="s">
        <v>36</v>
      </c>
      <c r="B18" s="4">
        <v>15</v>
      </c>
      <c r="C18" s="4">
        <v>47581</v>
      </c>
      <c r="D18" s="1">
        <v>15</v>
      </c>
      <c r="E18" s="1"/>
      <c r="F18" s="4"/>
      <c r="H18" t="s">
        <v>98</v>
      </c>
      <c r="I18" t="s">
        <v>55</v>
      </c>
      <c r="J18" t="s">
        <v>36</v>
      </c>
      <c r="K18">
        <f t="shared" si="0"/>
        <v>32</v>
      </c>
      <c r="L18" t="b">
        <f>Table31[[#This Row],[Cases per 100k]]&gt;=LARGE(Table31[Cases per 100k],10)</f>
        <v>0</v>
      </c>
      <c r="M18" s="9"/>
      <c r="N18" s="10"/>
      <c r="O18" s="10"/>
      <c r="P18" s="10"/>
      <c r="Q18" s="24"/>
      <c r="R18" s="24"/>
      <c r="S18" s="11"/>
      <c r="T18" t="s">
        <v>98</v>
      </c>
      <c r="U18" t="s">
        <v>55</v>
      </c>
      <c r="V18" t="s">
        <v>36</v>
      </c>
      <c r="W18" s="1">
        <f t="shared" si="1"/>
        <v>15</v>
      </c>
      <c r="X18" s="1" t="b">
        <f>Table29[[#This Row],[Total Cases]]&gt;=LARGE(Table29[Total Cases],10)</f>
        <v>0</v>
      </c>
    </row>
    <row r="19" spans="1:24" x14ac:dyDescent="0.25">
      <c r="A19" t="s">
        <v>37</v>
      </c>
      <c r="B19" s="4">
        <v>97</v>
      </c>
      <c r="C19" s="4">
        <v>44135</v>
      </c>
      <c r="D19" s="1">
        <v>97</v>
      </c>
      <c r="E19" s="1"/>
      <c r="F19" s="4"/>
      <c r="H19" t="s">
        <v>98</v>
      </c>
      <c r="I19" t="s">
        <v>55</v>
      </c>
      <c r="J19" t="s">
        <v>37</v>
      </c>
      <c r="K19">
        <f t="shared" si="0"/>
        <v>220</v>
      </c>
      <c r="L19" t="b">
        <f>Table31[[#This Row],[Cases per 100k]]&gt;=LARGE(Table31[Cases per 100k],10)</f>
        <v>0</v>
      </c>
      <c r="M19" s="9"/>
      <c r="N19" s="10"/>
      <c r="O19" s="10"/>
      <c r="P19" s="10"/>
      <c r="Q19" s="10"/>
      <c r="R19" s="10"/>
      <c r="S19" s="11"/>
      <c r="T19" t="s">
        <v>98</v>
      </c>
      <c r="U19" t="s">
        <v>55</v>
      </c>
      <c r="V19" t="s">
        <v>37</v>
      </c>
      <c r="W19" s="1">
        <f t="shared" si="1"/>
        <v>97</v>
      </c>
      <c r="X19" s="1" t="b">
        <f>Table29[[#This Row],[Total Cases]]&gt;=LARGE(Table29[Total Cases],10)</f>
        <v>0</v>
      </c>
    </row>
    <row r="20" spans="1:24" ht="15.75" thickBot="1" x14ac:dyDescent="0.3">
      <c r="A20" t="s">
        <v>38</v>
      </c>
      <c r="B20" s="4">
        <v>492</v>
      </c>
      <c r="C20" s="4">
        <v>294218</v>
      </c>
      <c r="D20" s="1">
        <v>492</v>
      </c>
      <c r="E20" s="1"/>
      <c r="F20" s="4"/>
      <c r="H20" t="s">
        <v>98</v>
      </c>
      <c r="I20" t="s">
        <v>55</v>
      </c>
      <c r="J20" t="s">
        <v>38</v>
      </c>
      <c r="K20">
        <f t="shared" si="0"/>
        <v>167</v>
      </c>
      <c r="L20" t="b">
        <f>Table31[[#This Row],[Cases per 100k]]&gt;=LARGE(Table31[Cases per 100k],10)</f>
        <v>0</v>
      </c>
      <c r="M20" s="12"/>
      <c r="N20" s="13"/>
      <c r="O20" s="13"/>
      <c r="P20" s="13"/>
      <c r="Q20" s="13"/>
      <c r="R20" s="13"/>
      <c r="S20" s="14"/>
      <c r="T20" t="s">
        <v>98</v>
      </c>
      <c r="U20" t="s">
        <v>55</v>
      </c>
      <c r="V20" t="s">
        <v>38</v>
      </c>
      <c r="W20" s="1">
        <f t="shared" si="1"/>
        <v>492</v>
      </c>
      <c r="X20" s="1" t="b">
        <f>Table29[[#This Row],[Total Cases]]&gt;=LARGE(Table29[Total Cases],10)</f>
        <v>0</v>
      </c>
    </row>
    <row r="21" spans="1:24" x14ac:dyDescent="0.25">
      <c r="A21" t="s">
        <v>39</v>
      </c>
      <c r="B21" s="4">
        <v>1462</v>
      </c>
      <c r="C21" s="4">
        <v>918702</v>
      </c>
      <c r="D21" s="1">
        <v>1462</v>
      </c>
      <c r="E21" s="1"/>
      <c r="F21" s="4"/>
      <c r="H21" t="s">
        <v>98</v>
      </c>
      <c r="I21" t="s">
        <v>55</v>
      </c>
      <c r="J21" t="s">
        <v>39</v>
      </c>
      <c r="K21">
        <f t="shared" si="0"/>
        <v>159</v>
      </c>
      <c r="L21" t="b">
        <f>Table31[[#This Row],[Cases per 100k]]&gt;=LARGE(Table31[Cases per 100k],10)</f>
        <v>0</v>
      </c>
      <c r="T21" t="s">
        <v>98</v>
      </c>
      <c r="U21" t="s">
        <v>55</v>
      </c>
      <c r="V21" t="s">
        <v>39</v>
      </c>
      <c r="W21" s="1">
        <f t="shared" si="1"/>
        <v>1462</v>
      </c>
      <c r="X21" s="1" t="b">
        <f>Table29[[#This Row],[Total Cases]]&gt;=LARGE(Table29[Total Cases],10)</f>
        <v>1</v>
      </c>
    </row>
    <row r="22" spans="1:24" x14ac:dyDescent="0.25">
      <c r="A22" t="s">
        <v>40</v>
      </c>
      <c r="B22" s="4">
        <v>42</v>
      </c>
      <c r="C22" s="4">
        <v>36885</v>
      </c>
      <c r="D22" s="1">
        <v>42</v>
      </c>
      <c r="E22" s="1"/>
      <c r="F22" s="4"/>
      <c r="H22" t="s">
        <v>98</v>
      </c>
      <c r="I22" t="s">
        <v>55</v>
      </c>
      <c r="J22" t="s">
        <v>40</v>
      </c>
      <c r="K22">
        <f t="shared" si="0"/>
        <v>114</v>
      </c>
      <c r="L22" t="b">
        <f>Table31[[#This Row],[Cases per 100k]]&gt;=LARGE(Table31[Cases per 100k],10)</f>
        <v>0</v>
      </c>
      <c r="T22" t="s">
        <v>98</v>
      </c>
      <c r="U22" t="s">
        <v>55</v>
      </c>
      <c r="V22" t="s">
        <v>40</v>
      </c>
      <c r="W22" s="1">
        <f t="shared" si="1"/>
        <v>42</v>
      </c>
      <c r="X22" s="1" t="b">
        <f>Table29[[#This Row],[Total Cases]]&gt;=LARGE(Table29[Total Cases],10)</f>
        <v>0</v>
      </c>
    </row>
    <row r="23" spans="1:24" x14ac:dyDescent="0.25">
      <c r="A23" t="s">
        <v>41</v>
      </c>
      <c r="B23" s="4">
        <v>122</v>
      </c>
      <c r="C23" s="4">
        <v>50022</v>
      </c>
      <c r="D23" s="1">
        <v>122</v>
      </c>
      <c r="E23" s="1"/>
      <c r="F23" s="4"/>
      <c r="H23" t="s">
        <v>98</v>
      </c>
      <c r="I23" t="s">
        <v>55</v>
      </c>
      <c r="J23" t="s">
        <v>41</v>
      </c>
      <c r="K23">
        <f t="shared" si="0"/>
        <v>244</v>
      </c>
      <c r="L23" t="b">
        <f>Table31[[#This Row],[Cases per 100k]]&gt;=LARGE(Table31[Cases per 100k],10)</f>
        <v>0</v>
      </c>
      <c r="T23" t="s">
        <v>98</v>
      </c>
      <c r="U23" t="s">
        <v>55</v>
      </c>
      <c r="V23" t="s">
        <v>41</v>
      </c>
      <c r="W23" s="1">
        <f t="shared" si="1"/>
        <v>122</v>
      </c>
      <c r="X23" s="1" t="b">
        <f>Table29[[#This Row],[Total Cases]]&gt;=LARGE(Table29[Total Cases],10)</f>
        <v>0</v>
      </c>
    </row>
    <row r="24" spans="1:24" x14ac:dyDescent="0.25">
      <c r="A24" t="s">
        <v>42</v>
      </c>
      <c r="B24" s="4">
        <v>37</v>
      </c>
      <c r="C24" s="4">
        <v>53383</v>
      </c>
      <c r="D24" s="1">
        <v>37</v>
      </c>
      <c r="E24" s="1"/>
      <c r="F24" s="4"/>
      <c r="H24" t="s">
        <v>98</v>
      </c>
      <c r="I24" t="s">
        <v>55</v>
      </c>
      <c r="J24" t="s">
        <v>42</v>
      </c>
      <c r="K24">
        <f t="shared" si="0"/>
        <v>69</v>
      </c>
      <c r="L24" t="b">
        <f>Table31[[#This Row],[Cases per 100k]]&gt;=LARGE(Table31[Cases per 100k],10)</f>
        <v>0</v>
      </c>
      <c r="T24" t="s">
        <v>98</v>
      </c>
      <c r="U24" t="s">
        <v>55</v>
      </c>
      <c r="V24" t="s">
        <v>42</v>
      </c>
      <c r="W24" s="1">
        <f t="shared" si="1"/>
        <v>37</v>
      </c>
      <c r="X24" s="1" t="b">
        <f>Table29[[#This Row],[Total Cases]]&gt;=LARGE(Table29[Total Cases],10)</f>
        <v>0</v>
      </c>
    </row>
    <row r="25" spans="1:24" x14ac:dyDescent="0.25">
      <c r="A25" t="s">
        <v>43</v>
      </c>
      <c r="B25" s="4">
        <v>100</v>
      </c>
      <c r="C25" s="4">
        <v>57280</v>
      </c>
      <c r="D25" s="1">
        <v>100</v>
      </c>
      <c r="E25" s="1"/>
      <c r="F25" s="4"/>
      <c r="H25" t="s">
        <v>98</v>
      </c>
      <c r="I25" t="s">
        <v>55</v>
      </c>
      <c r="J25" t="s">
        <v>43</v>
      </c>
      <c r="K25">
        <f t="shared" si="0"/>
        <v>175</v>
      </c>
      <c r="L25" t="b">
        <f>Table31[[#This Row],[Cases per 100k]]&gt;=LARGE(Table31[Cases per 100k],10)</f>
        <v>0</v>
      </c>
      <c r="T25" t="s">
        <v>98</v>
      </c>
      <c r="U25" t="s">
        <v>55</v>
      </c>
      <c r="V25" t="s">
        <v>43</v>
      </c>
      <c r="W25" s="1">
        <f t="shared" si="1"/>
        <v>100</v>
      </c>
      <c r="X25" s="1" t="b">
        <f>Table29[[#This Row],[Total Cases]]&gt;=LARGE(Table29[Total Cases],10)</f>
        <v>0</v>
      </c>
    </row>
    <row r="26" spans="1:24" x14ac:dyDescent="0.25">
      <c r="A26" t="s">
        <v>44</v>
      </c>
      <c r="B26" s="4">
        <v>64</v>
      </c>
      <c r="C26" s="4">
        <v>47188</v>
      </c>
      <c r="D26" s="1">
        <v>64</v>
      </c>
      <c r="E26" s="1"/>
      <c r="F26" s="4"/>
      <c r="H26" t="s">
        <v>98</v>
      </c>
      <c r="I26" t="s">
        <v>55</v>
      </c>
      <c r="J26" t="s">
        <v>44</v>
      </c>
      <c r="K26">
        <f t="shared" si="0"/>
        <v>136</v>
      </c>
      <c r="L26" t="b">
        <f>Table31[[#This Row],[Cases per 100k]]&gt;=LARGE(Table31[Cases per 100k],10)</f>
        <v>0</v>
      </c>
      <c r="T26" t="s">
        <v>98</v>
      </c>
      <c r="U26" t="s">
        <v>55</v>
      </c>
      <c r="V26" t="s">
        <v>44</v>
      </c>
      <c r="W26" s="1">
        <f t="shared" si="1"/>
        <v>64</v>
      </c>
      <c r="X26" s="1" t="b">
        <f>Table29[[#This Row],[Total Cases]]&gt;=LARGE(Table29[Total Cases],10)</f>
        <v>0</v>
      </c>
    </row>
    <row r="27" spans="1:24" x14ac:dyDescent="0.25">
      <c r="A27" t="s">
        <v>45</v>
      </c>
      <c r="B27" s="4">
        <v>5</v>
      </c>
      <c r="C27" s="4">
        <v>4416</v>
      </c>
      <c r="D27" s="1">
        <v>5</v>
      </c>
      <c r="E27" s="1"/>
      <c r="F27" s="4"/>
      <c r="H27" t="s">
        <v>98</v>
      </c>
      <c r="I27" t="s">
        <v>55</v>
      </c>
      <c r="J27" t="s">
        <v>45</v>
      </c>
      <c r="K27">
        <f t="shared" si="0"/>
        <v>113</v>
      </c>
      <c r="L27" t="b">
        <f>Table31[[#This Row],[Cases per 100k]]&gt;=LARGE(Table31[Cases per 100k],10)</f>
        <v>0</v>
      </c>
      <c r="T27" t="s">
        <v>98</v>
      </c>
      <c r="U27" t="s">
        <v>55</v>
      </c>
      <c r="V27" t="s">
        <v>45</v>
      </c>
      <c r="W27" s="1">
        <f t="shared" si="1"/>
        <v>5</v>
      </c>
      <c r="X27" s="1" t="b">
        <f>Table29[[#This Row],[Total Cases]]&gt;=LARGE(Table29[Total Cases],10)</f>
        <v>0</v>
      </c>
    </row>
    <row r="28" spans="1:24" x14ac:dyDescent="0.25">
      <c r="A28" t="s">
        <v>46</v>
      </c>
      <c r="B28" s="4">
        <v>158</v>
      </c>
      <c r="C28" s="4">
        <v>61319</v>
      </c>
      <c r="D28" s="1">
        <v>158</v>
      </c>
      <c r="E28" s="1"/>
      <c r="F28" s="4"/>
      <c r="H28" t="s">
        <v>98</v>
      </c>
      <c r="I28" t="s">
        <v>55</v>
      </c>
      <c r="J28" t="s">
        <v>46</v>
      </c>
      <c r="K28">
        <f t="shared" si="0"/>
        <v>258</v>
      </c>
      <c r="L28" t="b">
        <f>Table31[[#This Row],[Cases per 100k]]&gt;=LARGE(Table31[Cases per 100k],10)</f>
        <v>1</v>
      </c>
      <c r="T28" t="s">
        <v>98</v>
      </c>
      <c r="U28" t="s">
        <v>55</v>
      </c>
      <c r="V28" t="s">
        <v>46</v>
      </c>
      <c r="W28" s="1">
        <f t="shared" si="1"/>
        <v>158</v>
      </c>
      <c r="X28" s="1" t="b">
        <f>Table29[[#This Row],[Total Cases]]&gt;=LARGE(Table29[Total Cases],10)</f>
        <v>0</v>
      </c>
    </row>
    <row r="29" spans="1:24" x14ac:dyDescent="0.25">
      <c r="A29" t="s">
        <v>47</v>
      </c>
      <c r="B29" s="4">
        <v>68</v>
      </c>
      <c r="C29" s="4">
        <v>109834</v>
      </c>
      <c r="D29" s="1">
        <v>68</v>
      </c>
      <c r="E29" s="1"/>
      <c r="F29" s="4"/>
      <c r="H29" t="s">
        <v>98</v>
      </c>
      <c r="I29" t="s">
        <v>55</v>
      </c>
      <c r="J29" t="s">
        <v>47</v>
      </c>
      <c r="K29">
        <f t="shared" si="0"/>
        <v>62</v>
      </c>
      <c r="L29" t="b">
        <f>Table31[[#This Row],[Cases per 100k]]&gt;=LARGE(Table31[Cases per 100k],10)</f>
        <v>0</v>
      </c>
      <c r="T29" t="s">
        <v>98</v>
      </c>
      <c r="U29" t="s">
        <v>55</v>
      </c>
      <c r="V29" t="s">
        <v>47</v>
      </c>
      <c r="W29" s="1">
        <f t="shared" si="1"/>
        <v>68</v>
      </c>
      <c r="X29" s="1" t="b">
        <f>Table29[[#This Row],[Total Cases]]&gt;=LARGE(Table29[Total Cases],10)</f>
        <v>0</v>
      </c>
    </row>
    <row r="30" spans="1:24" x14ac:dyDescent="0.25">
      <c r="A30" t="s">
        <v>48</v>
      </c>
      <c r="B30" s="4">
        <v>981</v>
      </c>
      <c r="C30" s="4">
        <v>2559903</v>
      </c>
      <c r="D30" s="1">
        <v>981</v>
      </c>
      <c r="E30" s="1"/>
      <c r="F30" s="4"/>
      <c r="H30" t="s">
        <v>98</v>
      </c>
      <c r="I30" t="s">
        <v>55</v>
      </c>
      <c r="J30" t="s">
        <v>48</v>
      </c>
      <c r="K30">
        <f t="shared" si="0"/>
        <v>38</v>
      </c>
      <c r="L30" t="b">
        <f>Table31[[#This Row],[Cases per 100k]]&gt;=LARGE(Table31[Cases per 100k],10)</f>
        <v>0</v>
      </c>
      <c r="T30" t="s">
        <v>98</v>
      </c>
      <c r="U30" t="s">
        <v>55</v>
      </c>
      <c r="V30" t="s">
        <v>48</v>
      </c>
      <c r="W30" s="1">
        <f t="shared" si="1"/>
        <v>981</v>
      </c>
      <c r="X30" s="1" t="b">
        <f>Table29[[#This Row],[Total Cases]]&gt;=LARGE(Table29[Total Cases],10)</f>
        <v>1</v>
      </c>
    </row>
    <row r="31" spans="1:24" x14ac:dyDescent="0.25">
      <c r="A31" t="s">
        <v>49</v>
      </c>
      <c r="B31" s="4">
        <v>51</v>
      </c>
      <c r="C31" s="4">
        <v>26296</v>
      </c>
      <c r="D31" s="1">
        <v>51</v>
      </c>
      <c r="E31" s="1"/>
      <c r="F31" s="4"/>
      <c r="H31" t="s">
        <v>98</v>
      </c>
      <c r="I31" t="s">
        <v>55</v>
      </c>
      <c r="J31" t="s">
        <v>49</v>
      </c>
      <c r="K31">
        <f t="shared" si="0"/>
        <v>194</v>
      </c>
      <c r="L31" t="b">
        <f>Table31[[#This Row],[Cases per 100k]]&gt;=LARGE(Table31[Cases per 100k],10)</f>
        <v>0</v>
      </c>
      <c r="T31" t="s">
        <v>98</v>
      </c>
      <c r="U31" t="s">
        <v>55</v>
      </c>
      <c r="V31" t="s">
        <v>49</v>
      </c>
      <c r="W31" s="1">
        <f t="shared" si="1"/>
        <v>51</v>
      </c>
      <c r="X31" s="1" t="b">
        <f>Table29[[#This Row],[Total Cases]]&gt;=LARGE(Table29[Total Cases],10)</f>
        <v>0</v>
      </c>
    </row>
    <row r="32" spans="1:24" x14ac:dyDescent="0.25">
      <c r="A32" t="s">
        <v>50</v>
      </c>
      <c r="B32" s="4">
        <v>185</v>
      </c>
      <c r="C32" s="4">
        <v>62914</v>
      </c>
      <c r="D32" s="1">
        <v>185</v>
      </c>
      <c r="E32" s="1"/>
      <c r="F32" s="4"/>
      <c r="H32" t="s">
        <v>98</v>
      </c>
      <c r="I32" t="s">
        <v>55</v>
      </c>
      <c r="J32" t="s">
        <v>50</v>
      </c>
      <c r="K32">
        <f t="shared" si="0"/>
        <v>294</v>
      </c>
      <c r="L32" t="b">
        <f>Table31[[#This Row],[Cases per 100k]]&gt;=LARGE(Table31[Cases per 100k],10)</f>
        <v>1</v>
      </c>
      <c r="T32" t="s">
        <v>98</v>
      </c>
      <c r="U32" t="s">
        <v>55</v>
      </c>
      <c r="V32" t="s">
        <v>50</v>
      </c>
      <c r="W32" s="1">
        <f t="shared" si="1"/>
        <v>185</v>
      </c>
      <c r="X32" s="1" t="b">
        <f>Table29[[#This Row],[Total Cases]]&gt;=LARGE(Table29[Total Cases],10)</f>
        <v>0</v>
      </c>
    </row>
    <row r="33" spans="1:24" x14ac:dyDescent="0.25">
      <c r="A33" t="s">
        <v>51</v>
      </c>
      <c r="B33" s="4">
        <v>124</v>
      </c>
      <c r="C33" s="4">
        <v>70941</v>
      </c>
      <c r="D33" s="1">
        <v>124</v>
      </c>
      <c r="E33" s="1"/>
      <c r="F33" s="4"/>
      <c r="H33" t="s">
        <v>98</v>
      </c>
      <c r="I33" t="s">
        <v>55</v>
      </c>
      <c r="J33" t="s">
        <v>51</v>
      </c>
      <c r="K33">
        <f t="shared" si="0"/>
        <v>175</v>
      </c>
      <c r="L33" t="b">
        <f>Table31[[#This Row],[Cases per 100k]]&gt;=LARGE(Table31[Cases per 100k],10)</f>
        <v>0</v>
      </c>
      <c r="T33" t="s">
        <v>98</v>
      </c>
      <c r="U33" t="s">
        <v>55</v>
      </c>
      <c r="V33" t="s">
        <v>51</v>
      </c>
      <c r="W33" s="1">
        <f t="shared" si="1"/>
        <v>124</v>
      </c>
      <c r="X33" s="1" t="b">
        <f>Table29[[#This Row],[Total Cases]]&gt;=LARGE(Table29[Total Cases],10)</f>
        <v>0</v>
      </c>
    </row>
    <row r="34" spans="1:24" x14ac:dyDescent="0.25">
      <c r="A34" t="s">
        <v>52</v>
      </c>
      <c r="B34" s="4">
        <v>1803</v>
      </c>
      <c r="C34" s="4">
        <v>741770</v>
      </c>
      <c r="D34" s="1">
        <v>1803</v>
      </c>
      <c r="E34" s="1"/>
      <c r="F34" s="4"/>
      <c r="H34" t="s">
        <v>98</v>
      </c>
      <c r="I34" t="s">
        <v>55</v>
      </c>
      <c r="J34" t="s">
        <v>52</v>
      </c>
      <c r="K34">
        <f t="shared" si="0"/>
        <v>243</v>
      </c>
      <c r="L34" t="b">
        <f>Table31[[#This Row],[Cases per 100k]]&gt;=LARGE(Table31[Cases per 100k],10)</f>
        <v>0</v>
      </c>
      <c r="T34" t="s">
        <v>98</v>
      </c>
      <c r="U34" t="s">
        <v>55</v>
      </c>
      <c r="V34" t="s">
        <v>52</v>
      </c>
      <c r="W34" s="1">
        <f t="shared" si="1"/>
        <v>1803</v>
      </c>
      <c r="X34" s="1" t="b">
        <f>Table29[[#This Row],[Total Cases]]&gt;=LARGE(Table29[Total Cases],10)</f>
        <v>1</v>
      </c>
    </row>
    <row r="35" spans="1:24" x14ac:dyDescent="0.25">
      <c r="A35" t="s">
        <v>53</v>
      </c>
      <c r="B35" s="4">
        <v>54</v>
      </c>
      <c r="C35" s="4">
        <v>49221</v>
      </c>
      <c r="D35" s="1">
        <v>54</v>
      </c>
      <c r="E35" s="1"/>
      <c r="F35" s="4"/>
      <c r="H35" t="s">
        <v>98</v>
      </c>
      <c r="I35" t="s">
        <v>55</v>
      </c>
      <c r="J35" t="s">
        <v>53</v>
      </c>
      <c r="K35">
        <f t="shared" si="0"/>
        <v>110</v>
      </c>
      <c r="L35" t="b">
        <f>Table31[[#This Row],[Cases per 100k]]&gt;=LARGE(Table31[Cases per 100k],10)</f>
        <v>0</v>
      </c>
      <c r="T35" t="s">
        <v>98</v>
      </c>
      <c r="U35" t="s">
        <v>55</v>
      </c>
      <c r="V35" t="s">
        <v>53</v>
      </c>
      <c r="W35" s="1">
        <f t="shared" si="1"/>
        <v>54</v>
      </c>
      <c r="X35" s="1" t="b">
        <f>Table29[[#This Row],[Total Cases]]&gt;=LARGE(Table29[Total Cases],10)</f>
        <v>0</v>
      </c>
    </row>
    <row r="36" spans="1:24" x14ac:dyDescent="0.25">
      <c r="A36" t="s">
        <v>54</v>
      </c>
      <c r="B36" s="4">
        <v>3097</v>
      </c>
      <c r="C36" s="4">
        <v>1356924</v>
      </c>
      <c r="D36" s="1">
        <v>3097</v>
      </c>
      <c r="E36" s="1"/>
      <c r="F36" s="4"/>
      <c r="H36" t="s">
        <v>98</v>
      </c>
      <c r="I36" t="s">
        <v>55</v>
      </c>
      <c r="J36" t="s">
        <v>54</v>
      </c>
      <c r="K36">
        <f t="shared" si="0"/>
        <v>228</v>
      </c>
      <c r="L36" t="b">
        <f>Table31[[#This Row],[Cases per 100k]]&gt;=LARGE(Table31[Cases per 100k],10)</f>
        <v>0</v>
      </c>
      <c r="T36" t="s">
        <v>98</v>
      </c>
      <c r="U36" t="s">
        <v>55</v>
      </c>
      <c r="V36" t="s">
        <v>54</v>
      </c>
      <c r="W36" s="1">
        <f t="shared" si="1"/>
        <v>3097</v>
      </c>
      <c r="X36" s="1" t="b">
        <f>Table29[[#This Row],[Total Cases]]&gt;=LARGE(Table29[Total Cases],10)</f>
        <v>1</v>
      </c>
    </row>
    <row r="37" spans="1:24" x14ac:dyDescent="0.25">
      <c r="A37" t="s">
        <v>55</v>
      </c>
      <c r="B37" s="4">
        <v>1165</v>
      </c>
      <c r="C37" s="4">
        <v>1628706</v>
      </c>
      <c r="D37" s="1">
        <v>1165</v>
      </c>
      <c r="E37" s="1"/>
      <c r="F37" s="4"/>
      <c r="H37" t="s">
        <v>98</v>
      </c>
      <c r="I37" t="s">
        <v>55</v>
      </c>
      <c r="J37" t="s">
        <v>55</v>
      </c>
      <c r="K37">
        <f t="shared" si="0"/>
        <v>72</v>
      </c>
      <c r="L37" t="b">
        <f>Table31[[#This Row],[Cases per 100k]]&gt;=LARGE(Table31[Cases per 100k],10)</f>
        <v>0</v>
      </c>
      <c r="T37" t="s">
        <v>98</v>
      </c>
      <c r="U37" t="s">
        <v>55</v>
      </c>
      <c r="V37" t="s">
        <v>55</v>
      </c>
      <c r="W37" s="1">
        <f t="shared" si="1"/>
        <v>1165</v>
      </c>
      <c r="X37" s="1" t="b">
        <f>Table29[[#This Row],[Total Cases]]&gt;=LARGE(Table29[Total Cases],10)</f>
        <v>1</v>
      </c>
    </row>
    <row r="38" spans="1:24" x14ac:dyDescent="0.25">
      <c r="A38" t="s">
        <v>56</v>
      </c>
      <c r="B38" s="4">
        <v>186</v>
      </c>
      <c r="C38" s="4">
        <v>209281</v>
      </c>
      <c r="D38" s="1">
        <v>186</v>
      </c>
      <c r="E38" s="1"/>
      <c r="F38" s="4"/>
      <c r="H38" t="s">
        <v>98</v>
      </c>
      <c r="I38" t="s">
        <v>55</v>
      </c>
      <c r="J38" t="s">
        <v>56</v>
      </c>
      <c r="K38">
        <f t="shared" si="0"/>
        <v>89</v>
      </c>
      <c r="L38" t="b">
        <f>Table31[[#This Row],[Cases per 100k]]&gt;=LARGE(Table31[Cases per 100k],10)</f>
        <v>0</v>
      </c>
      <c r="T38" t="s">
        <v>98</v>
      </c>
      <c r="U38" t="s">
        <v>55</v>
      </c>
      <c r="V38" t="s">
        <v>56</v>
      </c>
      <c r="W38" s="1">
        <f t="shared" si="1"/>
        <v>186</v>
      </c>
      <c r="X38" s="1" t="b">
        <f>Table29[[#This Row],[Total Cases]]&gt;=LARGE(Table29[Total Cases],10)</f>
        <v>0</v>
      </c>
    </row>
    <row r="39" spans="1:24" x14ac:dyDescent="0.25">
      <c r="A39" t="s">
        <v>57</v>
      </c>
      <c r="B39" s="4">
        <v>891</v>
      </c>
      <c r="C39" s="4">
        <v>228671</v>
      </c>
      <c r="D39" s="1">
        <v>891</v>
      </c>
      <c r="E39" s="1"/>
      <c r="F39" s="4"/>
      <c r="H39" t="s">
        <v>98</v>
      </c>
      <c r="I39" t="s">
        <v>55</v>
      </c>
      <c r="J39" t="s">
        <v>57</v>
      </c>
      <c r="K39">
        <f t="shared" ref="K39:K68" si="2">ROUND(100000*B39/C39,0)</f>
        <v>390</v>
      </c>
      <c r="L39" t="b">
        <f>Table31[[#This Row],[Cases per 100k]]&gt;=LARGE(Table31[Cases per 100k],10)</f>
        <v>1</v>
      </c>
      <c r="T39" t="s">
        <v>98</v>
      </c>
      <c r="U39" t="s">
        <v>55</v>
      </c>
      <c r="V39" t="s">
        <v>57</v>
      </c>
      <c r="W39" s="1">
        <f t="shared" ref="W39:W68" si="3">B39</f>
        <v>891</v>
      </c>
      <c r="X39" s="1" t="b">
        <f>Table29[[#This Row],[Total Cases]]&gt;=LARGE(Table29[Total Cases],10)</f>
        <v>1</v>
      </c>
    </row>
    <row r="40" spans="1:24" x14ac:dyDescent="0.25">
      <c r="A40" t="s">
        <v>58</v>
      </c>
      <c r="B40" s="4">
        <v>572</v>
      </c>
      <c r="C40" s="4">
        <v>460528</v>
      </c>
      <c r="D40" s="1">
        <v>572</v>
      </c>
      <c r="E40" s="1"/>
      <c r="F40" s="4"/>
      <c r="H40" t="s">
        <v>98</v>
      </c>
      <c r="I40" t="s">
        <v>55</v>
      </c>
      <c r="J40" t="s">
        <v>58</v>
      </c>
      <c r="K40">
        <f t="shared" si="2"/>
        <v>124</v>
      </c>
      <c r="L40" t="b">
        <f>Table31[[#This Row],[Cases per 100k]]&gt;=LARGE(Table31[Cases per 100k],10)</f>
        <v>0</v>
      </c>
      <c r="T40" t="s">
        <v>98</v>
      </c>
      <c r="U40" t="s">
        <v>55</v>
      </c>
      <c r="V40" t="s">
        <v>58</v>
      </c>
      <c r="W40" s="1">
        <f t="shared" si="3"/>
        <v>572</v>
      </c>
      <c r="X40" s="1" t="b">
        <f>Table29[[#This Row],[Total Cases]]&gt;=LARGE(Table29[Total Cases],10)</f>
        <v>0</v>
      </c>
    </row>
    <row r="41" spans="1:24" x14ac:dyDescent="0.25">
      <c r="A41" t="s">
        <v>59</v>
      </c>
      <c r="B41" s="4">
        <v>243</v>
      </c>
      <c r="C41" s="4">
        <v>109777</v>
      </c>
      <c r="D41" s="1">
        <v>243</v>
      </c>
      <c r="E41" s="1"/>
      <c r="F41" s="4"/>
      <c r="H41" t="s">
        <v>98</v>
      </c>
      <c r="I41" t="s">
        <v>55</v>
      </c>
      <c r="J41" t="s">
        <v>59</v>
      </c>
      <c r="K41">
        <f t="shared" si="2"/>
        <v>221</v>
      </c>
      <c r="L41" t="b">
        <f>Table31[[#This Row],[Cases per 100k]]&gt;=LARGE(Table31[Cases per 100k],10)</f>
        <v>0</v>
      </c>
      <c r="T41" t="s">
        <v>98</v>
      </c>
      <c r="U41" t="s">
        <v>55</v>
      </c>
      <c r="V41" t="s">
        <v>59</v>
      </c>
      <c r="W41" s="1">
        <f t="shared" si="3"/>
        <v>243</v>
      </c>
      <c r="X41" s="1" t="b">
        <f>Table29[[#This Row],[Total Cases]]&gt;=LARGE(Table29[Total Cases],10)</f>
        <v>0</v>
      </c>
    </row>
    <row r="42" spans="1:24" x14ac:dyDescent="0.25">
      <c r="A42" t="s">
        <v>60</v>
      </c>
      <c r="B42" s="4">
        <v>246</v>
      </c>
      <c r="C42" s="4">
        <v>384940</v>
      </c>
      <c r="D42" s="1">
        <v>246</v>
      </c>
      <c r="E42" s="1"/>
      <c r="F42" s="4"/>
      <c r="H42" t="s">
        <v>98</v>
      </c>
      <c r="I42" t="s">
        <v>55</v>
      </c>
      <c r="J42" t="s">
        <v>60</v>
      </c>
      <c r="K42">
        <f t="shared" si="2"/>
        <v>64</v>
      </c>
      <c r="L42" t="b">
        <f>Table31[[#This Row],[Cases per 100k]]&gt;=LARGE(Table31[Cases per 100k],10)</f>
        <v>0</v>
      </c>
      <c r="T42" t="s">
        <v>98</v>
      </c>
      <c r="U42" t="s">
        <v>55</v>
      </c>
      <c r="V42" t="s">
        <v>60</v>
      </c>
      <c r="W42" s="1">
        <f t="shared" si="3"/>
        <v>246</v>
      </c>
      <c r="X42" s="1" t="b">
        <f>Table29[[#This Row],[Total Cases]]&gt;=LARGE(Table29[Total Cases],10)</f>
        <v>0</v>
      </c>
    </row>
    <row r="43" spans="1:24" x14ac:dyDescent="0.25">
      <c r="A43" t="s">
        <v>61</v>
      </c>
      <c r="B43" s="4">
        <v>60</v>
      </c>
      <c r="C43" s="4">
        <v>40352</v>
      </c>
      <c r="D43" s="1">
        <v>60</v>
      </c>
      <c r="E43" s="1"/>
      <c r="F43" s="4"/>
      <c r="H43" t="s">
        <v>98</v>
      </c>
      <c r="I43" t="s">
        <v>55</v>
      </c>
      <c r="J43" t="s">
        <v>61</v>
      </c>
      <c r="K43">
        <f t="shared" si="2"/>
        <v>149</v>
      </c>
      <c r="L43" t="b">
        <f>Table31[[#This Row],[Cases per 100k]]&gt;=LARGE(Table31[Cases per 100k],10)</f>
        <v>0</v>
      </c>
      <c r="T43" t="s">
        <v>98</v>
      </c>
      <c r="U43" t="s">
        <v>55</v>
      </c>
      <c r="V43" t="s">
        <v>61</v>
      </c>
      <c r="W43" s="1">
        <f t="shared" si="3"/>
        <v>60</v>
      </c>
      <c r="X43" s="1" t="b">
        <f>Table29[[#This Row],[Total Cases]]&gt;=LARGE(Table29[Total Cases],10)</f>
        <v>0</v>
      </c>
    </row>
    <row r="44" spans="1:24" x14ac:dyDescent="0.25">
      <c r="A44" t="s">
        <v>62</v>
      </c>
      <c r="B44" s="4">
        <v>421</v>
      </c>
      <c r="C44" s="4">
        <v>117124</v>
      </c>
      <c r="D44" s="1">
        <v>421</v>
      </c>
      <c r="E44" s="1"/>
      <c r="F44" s="4"/>
      <c r="H44" t="s">
        <v>98</v>
      </c>
      <c r="I44" t="s">
        <v>55</v>
      </c>
      <c r="J44" t="s">
        <v>62</v>
      </c>
      <c r="K44">
        <f t="shared" si="2"/>
        <v>359</v>
      </c>
      <c r="L44" t="b">
        <f>Table31[[#This Row],[Cases per 100k]]&gt;=LARGE(Table31[Cases per 100k],10)</f>
        <v>1</v>
      </c>
      <c r="T44" t="s">
        <v>98</v>
      </c>
      <c r="U44" t="s">
        <v>55</v>
      </c>
      <c r="V44" t="s">
        <v>62</v>
      </c>
      <c r="W44" s="1">
        <f t="shared" si="3"/>
        <v>421</v>
      </c>
      <c r="X44" s="1" t="b">
        <f>Table29[[#This Row],[Total Cases]]&gt;=LARGE(Table29[Total Cases],10)</f>
        <v>0</v>
      </c>
    </row>
    <row r="45" spans="1:24" x14ac:dyDescent="0.25">
      <c r="A45" t="s">
        <v>63</v>
      </c>
      <c r="B45" s="4">
        <v>77</v>
      </c>
      <c r="C45" s="4">
        <v>59493</v>
      </c>
      <c r="D45" s="1">
        <v>77</v>
      </c>
      <c r="E45" s="1"/>
      <c r="F45" s="4"/>
      <c r="H45" t="s">
        <v>98</v>
      </c>
      <c r="I45" t="s">
        <v>55</v>
      </c>
      <c r="J45" t="s">
        <v>63</v>
      </c>
      <c r="K45">
        <f t="shared" si="2"/>
        <v>129</v>
      </c>
      <c r="L45" t="b">
        <f>Table31[[#This Row],[Cases per 100k]]&gt;=LARGE(Table31[Cases per 100k],10)</f>
        <v>0</v>
      </c>
      <c r="T45" t="s">
        <v>98</v>
      </c>
      <c r="U45" t="s">
        <v>55</v>
      </c>
      <c r="V45" t="s">
        <v>63</v>
      </c>
      <c r="W45" s="1">
        <f t="shared" si="3"/>
        <v>77</v>
      </c>
      <c r="X45" s="1" t="b">
        <f>Table29[[#This Row],[Total Cases]]&gt;=LARGE(Table29[Total Cases],10)</f>
        <v>0</v>
      </c>
    </row>
    <row r="46" spans="1:24" x14ac:dyDescent="0.25">
      <c r="A46" t="s">
        <v>64</v>
      </c>
      <c r="B46" s="4">
        <v>355</v>
      </c>
      <c r="C46" s="4">
        <v>98320</v>
      </c>
      <c r="D46" s="1">
        <v>355</v>
      </c>
      <c r="E46" s="1"/>
      <c r="F46" s="4"/>
      <c r="H46" t="s">
        <v>98</v>
      </c>
      <c r="I46" t="s">
        <v>55</v>
      </c>
      <c r="J46" t="s">
        <v>64</v>
      </c>
      <c r="K46">
        <f t="shared" si="2"/>
        <v>361</v>
      </c>
      <c r="L46" t="b">
        <f>Table31[[#This Row],[Cases per 100k]]&gt;=LARGE(Table31[Cases per 100k],10)</f>
        <v>1</v>
      </c>
      <c r="T46" t="s">
        <v>98</v>
      </c>
      <c r="U46" t="s">
        <v>55</v>
      </c>
      <c r="V46" t="s">
        <v>64</v>
      </c>
      <c r="W46" s="1">
        <f t="shared" si="3"/>
        <v>355</v>
      </c>
      <c r="X46" s="1" t="b">
        <f>Table29[[#This Row],[Total Cases]]&gt;=LARGE(Table29[Total Cases],10)</f>
        <v>0</v>
      </c>
    </row>
    <row r="47" spans="1:24" x14ac:dyDescent="0.25">
      <c r="A47" t="s">
        <v>65</v>
      </c>
      <c r="B47" s="4">
        <v>1524</v>
      </c>
      <c r="C47" s="4">
        <v>2253858</v>
      </c>
      <c r="D47" s="1">
        <v>1524</v>
      </c>
      <c r="E47" s="1"/>
      <c r="F47" s="4"/>
      <c r="H47" t="s">
        <v>98</v>
      </c>
      <c r="I47" t="s">
        <v>55</v>
      </c>
      <c r="J47" t="s">
        <v>65</v>
      </c>
      <c r="K47">
        <f t="shared" si="2"/>
        <v>68</v>
      </c>
      <c r="L47" t="b">
        <f>Table31[[#This Row],[Cases per 100k]]&gt;=LARGE(Table31[Cases per 100k],10)</f>
        <v>0</v>
      </c>
      <c r="T47" t="s">
        <v>98</v>
      </c>
      <c r="U47" t="s">
        <v>55</v>
      </c>
      <c r="V47" t="s">
        <v>65</v>
      </c>
      <c r="W47" s="1">
        <f t="shared" si="3"/>
        <v>1524</v>
      </c>
      <c r="X47" s="1" t="b">
        <f>Table29[[#This Row],[Total Cases]]&gt;=LARGE(Table29[Total Cases],10)</f>
        <v>1</v>
      </c>
    </row>
    <row r="48" spans="1:24" x14ac:dyDescent="0.25">
      <c r="A48" t="s">
        <v>66</v>
      </c>
      <c r="B48" s="4">
        <v>233</v>
      </c>
      <c r="C48" s="4">
        <v>158714</v>
      </c>
      <c r="D48" s="1">
        <v>233</v>
      </c>
      <c r="E48" s="1"/>
      <c r="F48" s="4"/>
      <c r="H48" t="s">
        <v>98</v>
      </c>
      <c r="I48" t="s">
        <v>55</v>
      </c>
      <c r="J48" t="s">
        <v>66</v>
      </c>
      <c r="K48">
        <f t="shared" si="2"/>
        <v>147</v>
      </c>
      <c r="L48" t="b">
        <f>Table31[[#This Row],[Cases per 100k]]&gt;=LARGE(Table31[Cases per 100k],10)</f>
        <v>0</v>
      </c>
      <c r="T48" t="s">
        <v>98</v>
      </c>
      <c r="U48" t="s">
        <v>55</v>
      </c>
      <c r="V48" t="s">
        <v>66</v>
      </c>
      <c r="W48" s="1">
        <f t="shared" si="3"/>
        <v>233</v>
      </c>
      <c r="X48" s="1" t="b">
        <f>Table29[[#This Row],[Total Cases]]&gt;=LARGE(Table29[Total Cases],10)</f>
        <v>0</v>
      </c>
    </row>
    <row r="49" spans="1:24" x14ac:dyDescent="0.25">
      <c r="A49" t="s">
        <v>67</v>
      </c>
      <c r="B49" s="4">
        <v>484</v>
      </c>
      <c r="C49" s="4">
        <v>476143</v>
      </c>
      <c r="D49" s="1">
        <v>484</v>
      </c>
      <c r="E49" s="1"/>
      <c r="F49" s="4"/>
      <c r="H49" t="s">
        <v>98</v>
      </c>
      <c r="I49" t="s">
        <v>55</v>
      </c>
      <c r="J49" t="s">
        <v>67</v>
      </c>
      <c r="K49">
        <f t="shared" si="2"/>
        <v>102</v>
      </c>
      <c r="L49" t="b">
        <f>Table31[[#This Row],[Cases per 100k]]&gt;=LARGE(Table31[Cases per 100k],10)</f>
        <v>0</v>
      </c>
      <c r="T49" t="s">
        <v>98</v>
      </c>
      <c r="U49" t="s">
        <v>55</v>
      </c>
      <c r="V49" t="s">
        <v>67</v>
      </c>
      <c r="W49" s="1">
        <f t="shared" si="3"/>
        <v>484</v>
      </c>
      <c r="X49" s="1" t="b">
        <f>Table29[[#This Row],[Total Cases]]&gt;=LARGE(Table29[Total Cases],10)</f>
        <v>0</v>
      </c>
    </row>
    <row r="50" spans="1:24" x14ac:dyDescent="0.25">
      <c r="A50" t="s">
        <v>68</v>
      </c>
      <c r="B50" s="4">
        <v>177</v>
      </c>
      <c r="C50" s="4">
        <v>325789</v>
      </c>
      <c r="D50" s="1">
        <v>177</v>
      </c>
      <c r="E50" s="1"/>
      <c r="F50" s="4"/>
      <c r="H50" t="s">
        <v>98</v>
      </c>
      <c r="I50" t="s">
        <v>55</v>
      </c>
      <c r="J50" t="s">
        <v>68</v>
      </c>
      <c r="K50">
        <f t="shared" si="2"/>
        <v>54</v>
      </c>
      <c r="L50" t="b">
        <f>Table31[[#This Row],[Cases per 100k]]&gt;=LARGE(Table31[Cases per 100k],10)</f>
        <v>0</v>
      </c>
      <c r="T50" t="s">
        <v>98</v>
      </c>
      <c r="U50" t="s">
        <v>55</v>
      </c>
      <c r="V50" t="s">
        <v>68</v>
      </c>
      <c r="W50" s="1">
        <f t="shared" si="3"/>
        <v>177</v>
      </c>
      <c r="X50" s="1" t="b">
        <f>Table29[[#This Row],[Total Cases]]&gt;=LARGE(Table29[Total Cases],10)</f>
        <v>0</v>
      </c>
    </row>
    <row r="51" spans="1:24" x14ac:dyDescent="0.25">
      <c r="A51" t="s">
        <v>69</v>
      </c>
      <c r="B51" s="4">
        <v>181</v>
      </c>
      <c r="C51" s="4">
        <v>229863</v>
      </c>
      <c r="D51" s="1">
        <v>181</v>
      </c>
      <c r="E51" s="1"/>
      <c r="F51" s="4"/>
      <c r="H51" t="s">
        <v>98</v>
      </c>
      <c r="I51" t="s">
        <v>55</v>
      </c>
      <c r="J51" t="s">
        <v>69</v>
      </c>
      <c r="K51">
        <f t="shared" si="2"/>
        <v>79</v>
      </c>
      <c r="L51" t="b">
        <f>Table31[[#This Row],[Cases per 100k]]&gt;=LARGE(Table31[Cases per 100k],10)</f>
        <v>0</v>
      </c>
      <c r="T51" t="s">
        <v>98</v>
      </c>
      <c r="U51" t="s">
        <v>55</v>
      </c>
      <c r="V51" t="s">
        <v>69</v>
      </c>
      <c r="W51" s="1">
        <f t="shared" si="3"/>
        <v>181</v>
      </c>
      <c r="X51" s="1" t="b">
        <f>Table29[[#This Row],[Total Cases]]&gt;=LARGE(Table29[Total Cases],10)</f>
        <v>0</v>
      </c>
    </row>
    <row r="52" spans="1:24" x14ac:dyDescent="0.25">
      <c r="A52" t="s">
        <v>70</v>
      </c>
      <c r="B52" s="4">
        <v>158</v>
      </c>
      <c r="C52" s="4">
        <v>155299</v>
      </c>
      <c r="D52" s="1">
        <v>158</v>
      </c>
      <c r="E52" s="1"/>
      <c r="F52" s="4"/>
      <c r="H52" t="s">
        <v>98</v>
      </c>
      <c r="I52" t="s">
        <v>55</v>
      </c>
      <c r="J52" t="s">
        <v>70</v>
      </c>
      <c r="K52">
        <f t="shared" si="2"/>
        <v>102</v>
      </c>
      <c r="L52" t="b">
        <f>Table31[[#This Row],[Cases per 100k]]&gt;=LARGE(Table31[Cases per 100k],10)</f>
        <v>0</v>
      </c>
      <c r="T52" t="s">
        <v>98</v>
      </c>
      <c r="U52" t="s">
        <v>55</v>
      </c>
      <c r="V52" t="s">
        <v>70</v>
      </c>
      <c r="W52" s="1">
        <f t="shared" si="3"/>
        <v>158</v>
      </c>
      <c r="X52" s="1" t="b">
        <f>Table29[[#This Row],[Total Cases]]&gt;=LARGE(Table29[Total Cases],10)</f>
        <v>0</v>
      </c>
    </row>
    <row r="53" spans="1:24" x14ac:dyDescent="0.25">
      <c r="A53" t="s">
        <v>71</v>
      </c>
      <c r="B53" s="4">
        <v>37</v>
      </c>
      <c r="C53" s="4">
        <v>30999</v>
      </c>
      <c r="D53" s="1">
        <v>37</v>
      </c>
      <c r="E53" s="1"/>
      <c r="F53" s="4"/>
      <c r="H53" t="s">
        <v>98</v>
      </c>
      <c r="I53" t="s">
        <v>55</v>
      </c>
      <c r="J53" t="s">
        <v>71</v>
      </c>
      <c r="K53">
        <f t="shared" si="2"/>
        <v>119</v>
      </c>
      <c r="L53" t="b">
        <f>Table31[[#This Row],[Cases per 100k]]&gt;=LARGE(Table31[Cases per 100k],10)</f>
        <v>0</v>
      </c>
      <c r="T53" t="s">
        <v>98</v>
      </c>
      <c r="U53" t="s">
        <v>55</v>
      </c>
      <c r="V53" t="s">
        <v>71</v>
      </c>
      <c r="W53" s="1">
        <f t="shared" si="3"/>
        <v>37</v>
      </c>
      <c r="X53" s="1" t="b">
        <f>Table29[[#This Row],[Total Cases]]&gt;=LARGE(Table29[Total Cases],10)</f>
        <v>0</v>
      </c>
    </row>
    <row r="54" spans="1:24" x14ac:dyDescent="0.25">
      <c r="A54" t="s">
        <v>72</v>
      </c>
      <c r="B54" s="4">
        <v>11</v>
      </c>
      <c r="C54" s="4">
        <v>17807</v>
      </c>
      <c r="D54" s="1">
        <v>11</v>
      </c>
      <c r="E54" s="1"/>
      <c r="F54" s="4"/>
      <c r="H54" t="s">
        <v>98</v>
      </c>
      <c r="I54" t="s">
        <v>55</v>
      </c>
      <c r="J54" t="s">
        <v>72</v>
      </c>
      <c r="K54">
        <f t="shared" si="2"/>
        <v>62</v>
      </c>
      <c r="L54" t="b">
        <f>Table31[[#This Row],[Cases per 100k]]&gt;=LARGE(Table31[Cases per 100k],10)</f>
        <v>0</v>
      </c>
      <c r="T54" t="s">
        <v>98</v>
      </c>
      <c r="U54" t="s">
        <v>55</v>
      </c>
      <c r="V54" t="s">
        <v>72</v>
      </c>
      <c r="W54" s="1">
        <f t="shared" si="3"/>
        <v>11</v>
      </c>
      <c r="X54" s="1" t="b">
        <f>Table29[[#This Row],[Total Cases]]&gt;=LARGE(Table29[Total Cases],10)</f>
        <v>0</v>
      </c>
    </row>
    <row r="55" spans="1:24" x14ac:dyDescent="0.25">
      <c r="A55" t="s">
        <v>73</v>
      </c>
      <c r="B55" s="4">
        <v>34</v>
      </c>
      <c r="C55" s="4">
        <v>34016</v>
      </c>
      <c r="D55" s="1">
        <v>34</v>
      </c>
      <c r="E55" s="1"/>
      <c r="F55" s="4"/>
      <c r="H55" t="s">
        <v>98</v>
      </c>
      <c r="I55" t="s">
        <v>55</v>
      </c>
      <c r="J55" t="s">
        <v>73</v>
      </c>
      <c r="K55">
        <f t="shared" si="2"/>
        <v>100</v>
      </c>
      <c r="L55" t="b">
        <f>Table31[[#This Row],[Cases per 100k]]&gt;=LARGE(Table31[Cases per 100k],10)</f>
        <v>0</v>
      </c>
      <c r="T55" t="s">
        <v>98</v>
      </c>
      <c r="U55" t="s">
        <v>55</v>
      </c>
      <c r="V55" t="s">
        <v>73</v>
      </c>
      <c r="W55" s="1">
        <f t="shared" si="3"/>
        <v>34</v>
      </c>
      <c r="X55" s="1" t="b">
        <f>Table29[[#This Row],[Total Cases]]&gt;=LARGE(Table29[Total Cases],10)</f>
        <v>0</v>
      </c>
    </row>
    <row r="56" spans="1:24" x14ac:dyDescent="0.25">
      <c r="A56" t="s">
        <v>74</v>
      </c>
      <c r="B56" s="4"/>
      <c r="C56" s="4">
        <v>107740</v>
      </c>
      <c r="D56" s="1"/>
      <c r="E56" s="1"/>
      <c r="F56" s="4"/>
      <c r="H56" t="s">
        <v>98</v>
      </c>
      <c r="I56" t="s">
        <v>55</v>
      </c>
      <c r="J56" t="s">
        <v>74</v>
      </c>
      <c r="K56">
        <f t="shared" si="2"/>
        <v>0</v>
      </c>
      <c r="L56" t="b">
        <f>Table31[[#This Row],[Cases per 100k]]&gt;=LARGE(Table31[Cases per 100k],10)</f>
        <v>0</v>
      </c>
      <c r="T56" t="s">
        <v>98</v>
      </c>
      <c r="U56" t="s">
        <v>55</v>
      </c>
      <c r="V56" t="s">
        <v>74</v>
      </c>
      <c r="W56" s="1">
        <f t="shared" si="3"/>
        <v>0</v>
      </c>
      <c r="X56" s="1" t="b">
        <f>Table29[[#This Row],[Total Cases]]&gt;=LARGE(Table29[Total Cases],10)</f>
        <v>0</v>
      </c>
    </row>
    <row r="57" spans="1:24" x14ac:dyDescent="0.25">
      <c r="A57" t="s">
        <v>75</v>
      </c>
      <c r="B57" s="4">
        <v>284</v>
      </c>
      <c r="C57" s="4">
        <v>95379</v>
      </c>
      <c r="D57" s="1">
        <v>284</v>
      </c>
      <c r="E57" s="1"/>
      <c r="F57" s="4"/>
      <c r="H57" t="s">
        <v>98</v>
      </c>
      <c r="I57" t="s">
        <v>55</v>
      </c>
      <c r="J57" t="s">
        <v>75</v>
      </c>
      <c r="K57">
        <f t="shared" si="2"/>
        <v>298</v>
      </c>
      <c r="L57" t="b">
        <f>Table31[[#This Row],[Cases per 100k]]&gt;=LARGE(Table31[Cases per 100k],10)</f>
        <v>1</v>
      </c>
      <c r="T57" t="s">
        <v>98</v>
      </c>
      <c r="U57" t="s">
        <v>55</v>
      </c>
      <c r="V57" t="s">
        <v>75</v>
      </c>
      <c r="W57" s="1">
        <f t="shared" si="3"/>
        <v>284</v>
      </c>
      <c r="X57" s="1" t="b">
        <f>Table29[[#This Row],[Total Cases]]&gt;=LARGE(Table29[Total Cases],10)</f>
        <v>0</v>
      </c>
    </row>
    <row r="58" spans="1:24" x14ac:dyDescent="0.25">
      <c r="A58" t="s">
        <v>76</v>
      </c>
      <c r="B58" s="4">
        <v>3323</v>
      </c>
      <c r="C58" s="4">
        <v>1476601</v>
      </c>
      <c r="D58" s="1">
        <v>3323</v>
      </c>
      <c r="E58" s="1"/>
      <c r="F58" s="4"/>
      <c r="H58" t="s">
        <v>98</v>
      </c>
      <c r="I58" t="s">
        <v>55</v>
      </c>
      <c r="J58" t="s">
        <v>76</v>
      </c>
      <c r="K58">
        <f t="shared" si="2"/>
        <v>225</v>
      </c>
      <c r="L58" t="b">
        <f>Table31[[#This Row],[Cases per 100k]]&gt;=LARGE(Table31[Cases per 100k],10)</f>
        <v>0</v>
      </c>
      <c r="T58" t="s">
        <v>98</v>
      </c>
      <c r="U58" t="s">
        <v>55</v>
      </c>
      <c r="V58" t="s">
        <v>76</v>
      </c>
      <c r="W58" s="1">
        <f t="shared" si="3"/>
        <v>3323</v>
      </c>
      <c r="X58" s="1" t="b">
        <f>Table29[[#This Row],[Total Cases]]&gt;=LARGE(Table29[Total Cases],10)</f>
        <v>1</v>
      </c>
    </row>
    <row r="59" spans="1:24" x14ac:dyDescent="0.25">
      <c r="A59" t="s">
        <v>77</v>
      </c>
      <c r="B59" s="4">
        <v>84</v>
      </c>
      <c r="C59" s="4">
        <v>75432</v>
      </c>
      <c r="D59" s="1">
        <v>84</v>
      </c>
      <c r="E59" s="1"/>
      <c r="F59" s="4"/>
      <c r="H59" t="s">
        <v>98</v>
      </c>
      <c r="I59" t="s">
        <v>55</v>
      </c>
      <c r="J59" t="s">
        <v>77</v>
      </c>
      <c r="K59">
        <f t="shared" si="2"/>
        <v>111</v>
      </c>
      <c r="L59" t="b">
        <f>Table31[[#This Row],[Cases per 100k]]&gt;=LARGE(Table31[Cases per 100k],10)</f>
        <v>0</v>
      </c>
      <c r="T59" t="s">
        <v>98</v>
      </c>
      <c r="U59" t="s">
        <v>55</v>
      </c>
      <c r="V59" t="s">
        <v>77</v>
      </c>
      <c r="W59" s="1">
        <f t="shared" si="3"/>
        <v>84</v>
      </c>
      <c r="X59" s="1" t="b">
        <f>Table29[[#This Row],[Total Cases]]&gt;=LARGE(Table29[Total Cases],10)</f>
        <v>0</v>
      </c>
    </row>
    <row r="60" spans="1:24" x14ac:dyDescent="0.25">
      <c r="A60" t="s">
        <v>78</v>
      </c>
      <c r="B60" s="4">
        <v>64</v>
      </c>
      <c r="C60" s="4">
        <v>48203</v>
      </c>
      <c r="D60" s="1">
        <v>64</v>
      </c>
      <c r="E60" s="1"/>
      <c r="F60" s="4"/>
      <c r="H60" t="s">
        <v>98</v>
      </c>
      <c r="I60" t="s">
        <v>55</v>
      </c>
      <c r="J60" t="s">
        <v>78</v>
      </c>
      <c r="K60">
        <f t="shared" si="2"/>
        <v>133</v>
      </c>
      <c r="L60" t="b">
        <f>Table31[[#This Row],[Cases per 100k]]&gt;=LARGE(Table31[Cases per 100k],10)</f>
        <v>0</v>
      </c>
      <c r="T60" t="s">
        <v>98</v>
      </c>
      <c r="U60" t="s">
        <v>55</v>
      </c>
      <c r="V60" t="s">
        <v>78</v>
      </c>
      <c r="W60" s="1">
        <f t="shared" si="3"/>
        <v>64</v>
      </c>
      <c r="X60" s="1" t="b">
        <f>Table29[[#This Row],[Total Cases]]&gt;=LARGE(Table29[Total Cases],10)</f>
        <v>0</v>
      </c>
    </row>
    <row r="61" spans="1:24" x14ac:dyDescent="0.25">
      <c r="A61" t="s">
        <v>79</v>
      </c>
      <c r="B61" s="4">
        <v>69</v>
      </c>
      <c r="C61" s="4">
        <v>102180</v>
      </c>
      <c r="D61" s="1">
        <v>69</v>
      </c>
      <c r="E61" s="1"/>
      <c r="F61" s="4"/>
      <c r="H61" t="s">
        <v>98</v>
      </c>
      <c r="I61" t="s">
        <v>55</v>
      </c>
      <c r="J61" t="s">
        <v>79</v>
      </c>
      <c r="K61">
        <f t="shared" si="2"/>
        <v>68</v>
      </c>
      <c r="L61" t="b">
        <f>Table31[[#This Row],[Cases per 100k]]&gt;=LARGE(Table31[Cases per 100k],10)</f>
        <v>0</v>
      </c>
      <c r="T61" t="s">
        <v>98</v>
      </c>
      <c r="U61" t="s">
        <v>55</v>
      </c>
      <c r="V61" t="s">
        <v>79</v>
      </c>
      <c r="W61" s="1">
        <f t="shared" si="3"/>
        <v>69</v>
      </c>
      <c r="X61" s="1" t="b">
        <f>Table29[[#This Row],[Total Cases]]&gt;=LARGE(Table29[Total Cases],10)</f>
        <v>0</v>
      </c>
    </row>
    <row r="62" spans="1:24" x14ac:dyDescent="0.25">
      <c r="A62" t="s">
        <v>80</v>
      </c>
      <c r="B62" s="4">
        <v>319</v>
      </c>
      <c r="C62" s="4">
        <v>177573</v>
      </c>
      <c r="D62" s="1">
        <v>319</v>
      </c>
      <c r="E62" s="1"/>
      <c r="F62" s="4"/>
      <c r="H62" t="s">
        <v>98</v>
      </c>
      <c r="I62" t="s">
        <v>55</v>
      </c>
      <c r="J62" t="s">
        <v>80</v>
      </c>
      <c r="K62">
        <f t="shared" si="2"/>
        <v>180</v>
      </c>
      <c r="L62" t="b">
        <f>Table31[[#This Row],[Cases per 100k]]&gt;=LARGE(Table31[Cases per 100k],10)</f>
        <v>0</v>
      </c>
      <c r="T62" t="s">
        <v>98</v>
      </c>
      <c r="U62" t="s">
        <v>55</v>
      </c>
      <c r="V62" t="s">
        <v>80</v>
      </c>
      <c r="W62" s="1">
        <f t="shared" si="3"/>
        <v>319</v>
      </c>
      <c r="X62" s="1" t="b">
        <f>Table29[[#This Row],[Total Cases]]&gt;=LARGE(Table29[Total Cases],10)</f>
        <v>0</v>
      </c>
    </row>
    <row r="63" spans="1:24" x14ac:dyDescent="0.25">
      <c r="A63" t="s">
        <v>81</v>
      </c>
      <c r="B63" s="4">
        <v>76</v>
      </c>
      <c r="C63" s="4">
        <v>63944</v>
      </c>
      <c r="D63" s="1">
        <v>76</v>
      </c>
      <c r="E63" s="1"/>
      <c r="F63" s="4"/>
      <c r="H63" t="s">
        <v>98</v>
      </c>
      <c r="I63" t="s">
        <v>55</v>
      </c>
      <c r="J63" t="s">
        <v>81</v>
      </c>
      <c r="K63">
        <f t="shared" si="2"/>
        <v>119</v>
      </c>
      <c r="L63" t="b">
        <f>Table31[[#This Row],[Cases per 100k]]&gt;=LARGE(Table31[Cases per 100k],10)</f>
        <v>0</v>
      </c>
      <c r="T63" t="s">
        <v>98</v>
      </c>
      <c r="U63" t="s">
        <v>55</v>
      </c>
      <c r="V63" t="s">
        <v>81</v>
      </c>
      <c r="W63" s="1">
        <f t="shared" si="3"/>
        <v>76</v>
      </c>
      <c r="X63" s="1" t="b">
        <f>Table29[[#This Row],[Total Cases]]&gt;=LARGE(Table29[Total Cases],10)</f>
        <v>0</v>
      </c>
    </row>
    <row r="64" spans="1:24" x14ac:dyDescent="0.25">
      <c r="A64" t="s">
        <v>82</v>
      </c>
      <c r="B64" s="4">
        <v>32</v>
      </c>
      <c r="C64" s="4">
        <v>61204</v>
      </c>
      <c r="D64" s="1">
        <v>32</v>
      </c>
      <c r="E64" s="1"/>
      <c r="F64" s="4"/>
      <c r="H64" t="s">
        <v>98</v>
      </c>
      <c r="I64" t="s">
        <v>55</v>
      </c>
      <c r="J64" t="s">
        <v>82</v>
      </c>
      <c r="K64">
        <f t="shared" si="2"/>
        <v>52</v>
      </c>
      <c r="L64" t="b">
        <f>Table31[[#This Row],[Cases per 100k]]&gt;=LARGE(Table31[Cases per 100k],10)</f>
        <v>0</v>
      </c>
      <c r="T64" t="s">
        <v>98</v>
      </c>
      <c r="U64" t="s">
        <v>55</v>
      </c>
      <c r="V64" t="s">
        <v>82</v>
      </c>
      <c r="W64" s="1">
        <f t="shared" si="3"/>
        <v>32</v>
      </c>
      <c r="X64" s="1" t="b">
        <f>Table29[[#This Row],[Total Cases]]&gt;=LARGE(Table29[Total Cases],10)</f>
        <v>0</v>
      </c>
    </row>
    <row r="65" spans="1:24" x14ac:dyDescent="0.25">
      <c r="A65" t="s">
        <v>83</v>
      </c>
      <c r="B65" s="4">
        <v>298</v>
      </c>
      <c r="C65" s="4">
        <v>89918</v>
      </c>
      <c r="D65" s="1">
        <v>298</v>
      </c>
      <c r="E65" s="1"/>
      <c r="F65" s="4"/>
      <c r="H65" t="s">
        <v>98</v>
      </c>
      <c r="I65" t="s">
        <v>55</v>
      </c>
      <c r="J65" t="s">
        <v>83</v>
      </c>
      <c r="K65">
        <f t="shared" si="2"/>
        <v>331</v>
      </c>
      <c r="L65" t="b">
        <f>Table31[[#This Row],[Cases per 100k]]&gt;=LARGE(Table31[Cases per 100k],10)</f>
        <v>1</v>
      </c>
      <c r="T65" t="s">
        <v>98</v>
      </c>
      <c r="U65" t="s">
        <v>55</v>
      </c>
      <c r="V65" t="s">
        <v>83</v>
      </c>
      <c r="W65" s="1">
        <f t="shared" si="3"/>
        <v>298</v>
      </c>
      <c r="X65" s="1" t="b">
        <f>Table29[[#This Row],[Total Cases]]&gt;=LARGE(Table29[Total Cases],10)</f>
        <v>0</v>
      </c>
    </row>
    <row r="66" spans="1:24" x14ac:dyDescent="0.25">
      <c r="A66" t="s">
        <v>84</v>
      </c>
      <c r="B66" s="4">
        <v>1149</v>
      </c>
      <c r="C66" s="4">
        <v>967506</v>
      </c>
      <c r="D66" s="1">
        <v>1149</v>
      </c>
      <c r="E66" s="1"/>
      <c r="F66" s="4"/>
      <c r="H66" t="s">
        <v>98</v>
      </c>
      <c r="I66" t="s">
        <v>55</v>
      </c>
      <c r="J66" t="s">
        <v>84</v>
      </c>
      <c r="K66">
        <f t="shared" si="2"/>
        <v>119</v>
      </c>
      <c r="L66" t="b">
        <f>Table31[[#This Row],[Cases per 100k]]&gt;=LARGE(Table31[Cases per 100k],10)</f>
        <v>0</v>
      </c>
      <c r="T66" t="s">
        <v>98</v>
      </c>
      <c r="U66" t="s">
        <v>55</v>
      </c>
      <c r="V66" t="s">
        <v>84</v>
      </c>
      <c r="W66" s="1">
        <f t="shared" si="3"/>
        <v>1149</v>
      </c>
      <c r="X66" s="1" t="b">
        <f>Table29[[#This Row],[Total Cases]]&gt;=LARGE(Table29[Total Cases],10)</f>
        <v>1</v>
      </c>
    </row>
    <row r="67" spans="1:24" x14ac:dyDescent="0.25">
      <c r="A67" t="s">
        <v>85</v>
      </c>
      <c r="B67" s="4">
        <v>49</v>
      </c>
      <c r="C67" s="4">
        <v>39859</v>
      </c>
      <c r="D67" s="1">
        <v>49</v>
      </c>
      <c r="E67" s="1"/>
      <c r="F67" s="4"/>
      <c r="H67" t="s">
        <v>98</v>
      </c>
      <c r="I67" t="s">
        <v>55</v>
      </c>
      <c r="J67" t="s">
        <v>85</v>
      </c>
      <c r="K67">
        <f t="shared" si="2"/>
        <v>123</v>
      </c>
      <c r="L67" t="b">
        <f>Table31[[#This Row],[Cases per 100k]]&gt;=LARGE(Table31[Cases per 100k],10)</f>
        <v>0</v>
      </c>
      <c r="T67" t="s">
        <v>98</v>
      </c>
      <c r="U67" t="s">
        <v>55</v>
      </c>
      <c r="V67" t="s">
        <v>85</v>
      </c>
      <c r="W67" s="1">
        <f t="shared" si="3"/>
        <v>49</v>
      </c>
      <c r="X67" s="1" t="b">
        <f>Table29[[#This Row],[Total Cases]]&gt;=LARGE(Table29[Total Cases],10)</f>
        <v>0</v>
      </c>
    </row>
    <row r="68" spans="1:24" x14ac:dyDescent="0.25">
      <c r="A68" t="s">
        <v>86</v>
      </c>
      <c r="B68" s="4">
        <v>34</v>
      </c>
      <c r="C68" s="4">
        <v>24913</v>
      </c>
      <c r="D68" s="1">
        <v>34</v>
      </c>
      <c r="E68" s="1"/>
      <c r="F68" s="4"/>
      <c r="H68" t="s">
        <v>98</v>
      </c>
      <c r="I68" t="s">
        <v>55</v>
      </c>
      <c r="J68" t="s">
        <v>86</v>
      </c>
      <c r="K68">
        <f t="shared" si="2"/>
        <v>136</v>
      </c>
      <c r="L68" t="b">
        <f>Table31[[#This Row],[Cases per 100k]]&gt;=LARGE(Table31[Cases per 100k],10)</f>
        <v>0</v>
      </c>
      <c r="T68" t="s">
        <v>98</v>
      </c>
      <c r="U68" t="s">
        <v>55</v>
      </c>
      <c r="V68" t="s">
        <v>86</v>
      </c>
      <c r="W68" s="1">
        <f t="shared" si="3"/>
        <v>34</v>
      </c>
      <c r="X68" s="1" t="b">
        <f>Table29[[#This Row],[Total Cases]]&gt;=LARGE(Table29[Total Cases],10)</f>
        <v>0</v>
      </c>
    </row>
    <row r="69" spans="1:24" x14ac:dyDescent="0.25">
      <c r="A69" t="s">
        <v>87</v>
      </c>
      <c r="B69" s="4">
        <v>176</v>
      </c>
      <c r="C69" s="4"/>
      <c r="D69" s="1">
        <v>176</v>
      </c>
      <c r="E69" s="1"/>
      <c r="F69" s="4"/>
    </row>
    <row r="70" spans="1:24" x14ac:dyDescent="0.25">
      <c r="A70" t="s">
        <v>1</v>
      </c>
      <c r="B70" s="4">
        <v>25307</v>
      </c>
      <c r="C70" s="4">
        <v>19453561</v>
      </c>
      <c r="D70" s="1">
        <v>25307</v>
      </c>
      <c r="E70" s="1"/>
      <c r="F70" s="4"/>
    </row>
  </sheetData>
  <pageMargins left="0.7" right="0.7" top="0.75" bottom="0.75" header="0.3" footer="0.3"/>
  <pageSetup orientation="portrait" r:id="rId2"/>
  <drawing r:id="rId3"/>
  <tableParts count="2">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4C88DBC9-9E9F-4AC3-AEEE-855FA94BBEAE}">
  <ds:schemaRefs/>
</ds:datastoreItem>
</file>

<file path=customXml/itemProps2.xml><?xml version="1.0" encoding="utf-8"?>
<ds:datastoreItem xmlns:ds="http://schemas.openxmlformats.org/officeDocument/2006/customXml" ds:itemID="{8CD32665-1A58-4838-B780-7CFD1C4B9551}">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9281BA6-18C7-4B16-AB1D-EFE3E673270A}">
  <ds:schemaRefs/>
</ds:datastoreItem>
</file>

<file path=customXml/itemProps4.xml><?xml version="1.0" encoding="utf-8"?>
<ds:datastoreItem xmlns:ds="http://schemas.openxmlformats.org/officeDocument/2006/customXml" ds:itemID="{075FB031-7463-4F4C-974B-FE84813250BF}">
  <ds:schemaRefs/>
</ds:datastoreItem>
</file>

<file path=customXml/itemProps5.xml><?xml version="1.0" encoding="utf-8"?>
<ds:datastoreItem xmlns:ds="http://schemas.openxmlformats.org/officeDocument/2006/customXml" ds:itemID="{2911CED5-2C28-40B8-8797-8443E9B50551}">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F2B94398-980E-4C43-A698-58BECD7D9FED}">
  <ds:schemaRefs/>
</ds:datastoreItem>
</file>

<file path=customXml/itemProps7.xml><?xml version="1.0" encoding="utf-8"?>
<ds:datastoreItem xmlns:ds="http://schemas.openxmlformats.org/officeDocument/2006/customXml" ds:itemID="{E4359CE0-CBC6-42C4-8B34-7E52145EB0CE}">
  <ds:schemaRefs/>
</ds:datastoreItem>
</file>

<file path=customXml/itemProps8.xml><?xml version="1.0" encoding="utf-8"?>
<ds:datastoreItem xmlns:ds="http://schemas.openxmlformats.org/officeDocument/2006/customXml" ds:itemID="{D2574F1B-D574-4349-BF92-CB81A8966A53}">
  <ds:schemaRefs/>
</ds:datastoreItem>
</file>

<file path=customXml/itemProps9.xml><?xml version="1.0" encoding="utf-8"?>
<ds:datastoreItem xmlns:ds="http://schemas.openxmlformats.org/officeDocument/2006/customXml" ds:itemID="{6D23DBAA-CCAA-4237-92AA-91630B1575D5}">
  <ds:schemaRefs>
    <ds:schemaRef ds:uri="http://www.w3.org/2001/XMLSchema"/>
    <ds:schemaRef ds:uri="http://microsoft.data.visualization.Client.Excel.PState/1.0"/>
  </ds:schemaRefs>
</ds:datastoreItem>
</file>

<file path=customXml/itemProps10.xml><?xml version="1.0" encoding="utf-8"?>
<ds:datastoreItem xmlns:ds="http://schemas.openxmlformats.org/officeDocument/2006/customXml" ds:itemID="{F4483B8B-9E2D-4D10-A895-98F723FEFE76}">
  <ds:schemaRefs/>
</ds:datastoreItem>
</file>

<file path=customXml/itemProps11.xml><?xml version="1.0" encoding="utf-8"?>
<ds:datastoreItem xmlns:ds="http://schemas.openxmlformats.org/officeDocument/2006/customXml" ds:itemID="{2890F6D9-593C-4BC8-84CA-0BDC501C5551}">
  <ds:schemaRefs/>
</ds:datastoreItem>
</file>

<file path=customXml/itemProps12.xml><?xml version="1.0" encoding="utf-8"?>
<ds:datastoreItem xmlns:ds="http://schemas.openxmlformats.org/officeDocument/2006/customXml" ds:itemID="{B34196C9-B549-4A7E-9CE2-7083AA3A283B}">
  <ds:schemaRefs/>
</ds:datastoreItem>
</file>

<file path=customXml/itemProps13.xml><?xml version="1.0" encoding="utf-8"?>
<ds:datastoreItem xmlns:ds="http://schemas.openxmlformats.org/officeDocument/2006/customXml" ds:itemID="{DCAACC21-D269-4DB5-BE46-F9EE4B6274C2}">
  <ds:schemaRefs/>
</ds:datastoreItem>
</file>

<file path=customXml/itemProps14.xml><?xml version="1.0" encoding="utf-8"?>
<ds:datastoreItem xmlns:ds="http://schemas.openxmlformats.org/officeDocument/2006/customXml" ds:itemID="{1A0CA1D5-E276-4E58-BB3F-73A7CBDCFC30}">
  <ds:schemaRefs/>
</ds:datastoreItem>
</file>

<file path=customXml/itemProps15.xml><?xml version="1.0" encoding="utf-8"?>
<ds:datastoreItem xmlns:ds="http://schemas.openxmlformats.org/officeDocument/2006/customXml" ds:itemID="{C67482D8-20B5-4A24-8A0F-481C9DD42BD9}">
  <ds:schemaRefs/>
</ds:datastoreItem>
</file>

<file path=customXml/itemProps16.xml><?xml version="1.0" encoding="utf-8"?>
<ds:datastoreItem xmlns:ds="http://schemas.openxmlformats.org/officeDocument/2006/customXml" ds:itemID="{FF57CA9B-E8C8-4617-A877-27639246D66E}">
  <ds:schemaRefs/>
</ds:datastoreItem>
</file>

<file path=customXml/itemProps17.xml><?xml version="1.0" encoding="utf-8"?>
<ds:datastoreItem xmlns:ds="http://schemas.openxmlformats.org/officeDocument/2006/customXml" ds:itemID="{BDA99083-2FCF-4F0E-9A1C-1BE0CCCD116F}">
  <ds:schemaRefs/>
</ds:datastoreItem>
</file>

<file path=customXml/itemProps18.xml><?xml version="1.0" encoding="utf-8"?>
<ds:datastoreItem xmlns:ds="http://schemas.openxmlformats.org/officeDocument/2006/customXml" ds:itemID="{53701AA8-59DB-4035-9F3E-EBF1F0BE62DE}">
  <ds:schemaRefs>
    <ds:schemaRef ds:uri="http://schemas.microsoft.com/DataMashup"/>
  </ds:schemaRefs>
</ds:datastoreItem>
</file>

<file path=customXml/itemProps19.xml><?xml version="1.0" encoding="utf-8"?>
<ds:datastoreItem xmlns:ds="http://schemas.openxmlformats.org/officeDocument/2006/customXml" ds:itemID="{6995AEFA-3EDE-4CD4-AC39-269ACDB41660}">
  <ds:schemaRefs/>
</ds:datastoreItem>
</file>

<file path=customXml/itemProps20.xml><?xml version="1.0" encoding="utf-8"?>
<ds:datastoreItem xmlns:ds="http://schemas.openxmlformats.org/officeDocument/2006/customXml" ds:itemID="{1FBAE739-8C82-4123-A350-C46C1D1E54E1}">
  <ds:schemaRefs/>
</ds:datastoreItem>
</file>

<file path=customXml/itemProps21.xml><?xml version="1.0" encoding="utf-8"?>
<ds:datastoreItem xmlns:ds="http://schemas.openxmlformats.org/officeDocument/2006/customXml" ds:itemID="{3313B322-B48A-403F-869C-72AF74691589}">
  <ds:schemaRefs/>
</ds:datastoreItem>
</file>

<file path=customXml/itemProps22.xml><?xml version="1.0" encoding="utf-8"?>
<ds:datastoreItem xmlns:ds="http://schemas.openxmlformats.org/officeDocument/2006/customXml" ds:itemID="{53FE6B66-B1F8-4C5F-9899-BB887FB316E1}">
  <ds:schemaRefs/>
</ds:datastoreItem>
</file>

<file path=customXml/itemProps23.xml><?xml version="1.0" encoding="utf-8"?>
<ds:datastoreItem xmlns:ds="http://schemas.openxmlformats.org/officeDocument/2006/customXml" ds:itemID="{6B91BCFC-0CEC-477C-B7FD-391189C852D1}">
  <ds:schemaRefs/>
</ds:datastoreItem>
</file>

<file path=customXml/itemProps24.xml><?xml version="1.0" encoding="utf-8"?>
<ds:datastoreItem xmlns:ds="http://schemas.openxmlformats.org/officeDocument/2006/customXml" ds:itemID="{96597C5A-288A-4A8E-9F32-DFB09BD99561}">
  <ds:schemaRefs/>
</ds:datastoreItem>
</file>

<file path=customXml/itemProps25.xml><?xml version="1.0" encoding="utf-8"?>
<ds:datastoreItem xmlns:ds="http://schemas.openxmlformats.org/officeDocument/2006/customXml" ds:itemID="{E2778187-E990-4004-87EB-854F0803E290}">
  <ds:schemaRefs/>
</ds:datastoreItem>
</file>

<file path=customXml/itemProps26.xml><?xml version="1.0" encoding="utf-8"?>
<ds:datastoreItem xmlns:ds="http://schemas.openxmlformats.org/officeDocument/2006/customXml" ds:itemID="{62693EB5-868B-4BE2-AAEF-D4E68B3AD3F6}">
  <ds:schemaRefs/>
</ds:datastoreItem>
</file>

<file path=customXml/itemProps27.xml><?xml version="1.0" encoding="utf-8"?>
<ds:datastoreItem xmlns:ds="http://schemas.openxmlformats.org/officeDocument/2006/customXml" ds:itemID="{FB0E2822-1CF9-468C-AA40-94E10D48B698}">
  <ds:schemaRefs>
    <ds:schemaRef ds:uri="http://www.w3.org/2001/XMLSchema"/>
    <ds:schemaRef ds:uri="http://microsoft.data.visualization.Client.Excel/1.0"/>
  </ds:schemaRefs>
</ds:datastoreItem>
</file>

<file path=customXml/itemProps28.xml><?xml version="1.0" encoding="utf-8"?>
<ds:datastoreItem xmlns:ds="http://schemas.openxmlformats.org/officeDocument/2006/customXml" ds:itemID="{17568726-81B3-4578-BFCC-C123FF0CFD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Flu Dashboard Counties</vt:lpstr>
      <vt:lpstr>Flu Dashboard Year and Type</vt:lpstr>
      <vt:lpstr>CasesByMonth</vt:lpstr>
      <vt:lpstr>CasesByType</vt:lpstr>
      <vt:lpstr>CasesByCounty</vt:lpstr>
      <vt:lpstr>CasesByCounty!Criteria</vt:lpstr>
      <vt:lpstr>CasesByCounty!Extract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Caleb</dc:creator>
  <cp:lastModifiedBy>Caleb</cp:lastModifiedBy>
  <dcterms:created xsi:type="dcterms:W3CDTF">2020-11-30T19:46:43Z</dcterms:created>
  <dcterms:modified xsi:type="dcterms:W3CDTF">2020-12-07T17:02:18Z</dcterms:modified>
</cp:coreProperties>
</file>