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kornfein/Desktop/County Models/"/>
    </mc:Choice>
  </mc:AlternateContent>
  <xr:revisionPtr revIDLastSave="0" documentId="13_ncr:1_{FEA4485D-ABA4-A749-A61A-37CF519F9611}" xr6:coauthVersionLast="45" xr6:coauthVersionMax="45" xr10:uidLastSave="{00000000-0000-0000-0000-000000000000}"/>
  <bookViews>
    <workbookView xWindow="0" yWindow="460" windowWidth="28800" windowHeight="17540" xr2:uid="{FFCDFFC1-8DAE-B841-A203-9CF75DCBCCF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" l="1"/>
  <c r="S45" i="1"/>
  <c r="P45" i="1"/>
  <c r="O45" i="1"/>
  <c r="N45" i="1"/>
  <c r="M45" i="1"/>
  <c r="H45" i="1"/>
  <c r="S44" i="1"/>
  <c r="P44" i="1"/>
  <c r="O44" i="1"/>
  <c r="N44" i="1"/>
  <c r="M44" i="1"/>
  <c r="H44" i="1"/>
  <c r="S43" i="1"/>
  <c r="P43" i="1"/>
  <c r="O43" i="1"/>
  <c r="N43" i="1"/>
  <c r="M43" i="1"/>
  <c r="H43" i="1"/>
  <c r="S42" i="1"/>
  <c r="P42" i="1"/>
  <c r="O42" i="1"/>
  <c r="N42" i="1"/>
  <c r="M42" i="1"/>
  <c r="H42" i="1"/>
  <c r="S41" i="1"/>
  <c r="P41" i="1"/>
  <c r="O41" i="1"/>
  <c r="N41" i="1"/>
  <c r="M41" i="1"/>
  <c r="H41" i="1"/>
  <c r="S40" i="1"/>
  <c r="P40" i="1"/>
  <c r="O40" i="1"/>
  <c r="N40" i="1"/>
  <c r="M40" i="1"/>
  <c r="H40" i="1"/>
  <c r="S39" i="1"/>
  <c r="P39" i="1"/>
  <c r="O39" i="1"/>
  <c r="N39" i="1"/>
  <c r="M39" i="1"/>
  <c r="H39" i="1"/>
  <c r="S38" i="1"/>
  <c r="P38" i="1"/>
  <c r="O38" i="1"/>
  <c r="N38" i="1"/>
  <c r="M38" i="1"/>
  <c r="H38" i="1"/>
  <c r="S37" i="1"/>
  <c r="P37" i="1"/>
  <c r="O37" i="1"/>
  <c r="N37" i="1"/>
  <c r="M37" i="1"/>
  <c r="H37" i="1"/>
  <c r="S36" i="1"/>
  <c r="P36" i="1"/>
  <c r="O36" i="1"/>
  <c r="N36" i="1"/>
  <c r="M36" i="1"/>
  <c r="H36" i="1"/>
  <c r="S35" i="1"/>
  <c r="P35" i="1"/>
  <c r="O35" i="1"/>
  <c r="N35" i="1"/>
  <c r="M35" i="1"/>
  <c r="H35" i="1"/>
  <c r="S34" i="1"/>
  <c r="P34" i="1"/>
  <c r="O34" i="1"/>
  <c r="N34" i="1"/>
  <c r="M34" i="1"/>
  <c r="H34" i="1"/>
  <c r="S33" i="1"/>
  <c r="P33" i="1"/>
  <c r="O33" i="1"/>
  <c r="N33" i="1"/>
  <c r="M33" i="1"/>
  <c r="H33" i="1"/>
  <c r="S32" i="1"/>
  <c r="P32" i="1"/>
  <c r="O32" i="1"/>
  <c r="N32" i="1"/>
  <c r="M32" i="1"/>
  <c r="H32" i="1"/>
  <c r="S31" i="1"/>
  <c r="P31" i="1"/>
  <c r="O31" i="1"/>
  <c r="N31" i="1"/>
  <c r="M31" i="1"/>
  <c r="H31" i="1"/>
  <c r="S30" i="1"/>
  <c r="P30" i="1"/>
  <c r="O30" i="1"/>
  <c r="N30" i="1"/>
  <c r="M30" i="1"/>
  <c r="H30" i="1"/>
  <c r="S29" i="1"/>
  <c r="P29" i="1"/>
  <c r="O29" i="1"/>
  <c r="N29" i="1"/>
  <c r="M29" i="1"/>
  <c r="H29" i="1"/>
  <c r="S28" i="1"/>
  <c r="P28" i="1"/>
  <c r="O28" i="1"/>
  <c r="N28" i="1"/>
  <c r="M28" i="1"/>
  <c r="H28" i="1"/>
  <c r="S27" i="1"/>
  <c r="P27" i="1"/>
  <c r="O27" i="1"/>
  <c r="N27" i="1"/>
  <c r="M27" i="1"/>
  <c r="H27" i="1"/>
  <c r="S26" i="1"/>
  <c r="P26" i="1"/>
  <c r="O26" i="1"/>
  <c r="N26" i="1"/>
  <c r="M26" i="1"/>
  <c r="H26" i="1"/>
  <c r="S25" i="1"/>
  <c r="P25" i="1"/>
  <c r="O25" i="1"/>
  <c r="N25" i="1"/>
  <c r="M25" i="1"/>
  <c r="H25" i="1"/>
  <c r="S24" i="1"/>
  <c r="P24" i="1"/>
  <c r="O24" i="1"/>
  <c r="N24" i="1"/>
  <c r="M24" i="1"/>
  <c r="H24" i="1"/>
  <c r="S23" i="1"/>
  <c r="P23" i="1"/>
  <c r="O23" i="1"/>
  <c r="N23" i="1"/>
  <c r="M23" i="1"/>
  <c r="H23" i="1"/>
  <c r="S22" i="1"/>
  <c r="P22" i="1"/>
  <c r="O22" i="1"/>
  <c r="N22" i="1"/>
  <c r="M22" i="1"/>
  <c r="H22" i="1"/>
  <c r="S21" i="1"/>
  <c r="P21" i="1"/>
  <c r="O21" i="1"/>
  <c r="N21" i="1"/>
  <c r="M21" i="1"/>
  <c r="H21" i="1"/>
  <c r="S20" i="1"/>
  <c r="P20" i="1"/>
  <c r="O20" i="1"/>
  <c r="N20" i="1"/>
  <c r="M20" i="1"/>
  <c r="H20" i="1"/>
  <c r="S19" i="1"/>
  <c r="P19" i="1"/>
  <c r="O19" i="1"/>
  <c r="N19" i="1"/>
  <c r="M19" i="1"/>
  <c r="H19" i="1"/>
  <c r="S18" i="1"/>
  <c r="P18" i="1"/>
  <c r="O18" i="1"/>
  <c r="N18" i="1"/>
  <c r="M18" i="1"/>
  <c r="H18" i="1"/>
  <c r="S17" i="1"/>
  <c r="P17" i="1"/>
  <c r="O17" i="1"/>
  <c r="N17" i="1"/>
  <c r="M17" i="1"/>
  <c r="H17" i="1"/>
  <c r="S16" i="1"/>
  <c r="P16" i="1"/>
  <c r="O16" i="1"/>
  <c r="N16" i="1"/>
  <c r="M16" i="1"/>
  <c r="H16" i="1"/>
  <c r="S15" i="1"/>
  <c r="P15" i="1"/>
  <c r="O15" i="1"/>
  <c r="N15" i="1"/>
  <c r="M15" i="1"/>
  <c r="H15" i="1"/>
  <c r="S14" i="1"/>
  <c r="P14" i="1"/>
  <c r="O14" i="1"/>
  <c r="N14" i="1"/>
  <c r="M14" i="1"/>
  <c r="H14" i="1"/>
  <c r="S13" i="1"/>
  <c r="P13" i="1"/>
  <c r="O13" i="1"/>
  <c r="N13" i="1"/>
  <c r="M13" i="1"/>
  <c r="H13" i="1"/>
  <c r="S12" i="1"/>
  <c r="P12" i="1"/>
  <c r="O12" i="1"/>
  <c r="N12" i="1"/>
  <c r="M12" i="1"/>
  <c r="H12" i="1"/>
  <c r="S11" i="1"/>
  <c r="P11" i="1"/>
  <c r="O11" i="1"/>
  <c r="N11" i="1"/>
  <c r="M11" i="1"/>
  <c r="H11" i="1"/>
  <c r="S10" i="1"/>
  <c r="P10" i="1"/>
  <c r="O10" i="1"/>
  <c r="N10" i="1"/>
  <c r="M10" i="1"/>
  <c r="H10" i="1"/>
  <c r="S9" i="1"/>
  <c r="P9" i="1"/>
  <c r="O9" i="1"/>
  <c r="N9" i="1"/>
  <c r="M9" i="1"/>
  <c r="H9" i="1"/>
  <c r="S8" i="1"/>
  <c r="P8" i="1"/>
  <c r="O8" i="1"/>
  <c r="N8" i="1"/>
  <c r="M8" i="1"/>
  <c r="H8" i="1"/>
  <c r="S7" i="1"/>
  <c r="P7" i="1"/>
  <c r="O7" i="1"/>
  <c r="N7" i="1"/>
  <c r="M7" i="1"/>
  <c r="H7" i="1"/>
  <c r="S6" i="1"/>
  <c r="P6" i="1"/>
  <c r="O6" i="1"/>
  <c r="N6" i="1"/>
  <c r="M6" i="1"/>
  <c r="H6" i="1"/>
  <c r="S5" i="1"/>
  <c r="P5" i="1"/>
  <c r="O5" i="1"/>
  <c r="N5" i="1"/>
  <c r="M5" i="1"/>
  <c r="H5" i="1"/>
  <c r="S4" i="1"/>
  <c r="P4" i="1"/>
  <c r="O4" i="1"/>
  <c r="N4" i="1"/>
  <c r="M4" i="1"/>
  <c r="H4" i="1"/>
  <c r="S3" i="1"/>
  <c r="P3" i="1"/>
  <c r="O3" i="1"/>
  <c r="N3" i="1"/>
  <c r="M3" i="1"/>
  <c r="H3" i="1"/>
  <c r="S2" i="1"/>
  <c r="P2" i="1"/>
  <c r="O2" i="1"/>
  <c r="N2" i="1"/>
  <c r="M2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1" authorId="0" shapeId="0" xr:uid="{F6578DB2-911F-B44A-8B7E-ED0BC9113030}">
      <text>
        <r>
          <rPr>
            <b/>
            <sz val="9"/>
            <color rgb="FF000000"/>
            <rFont val="Tahoma"/>
            <family val="2"/>
          </rPr>
          <t>Autor: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scheinbar nicht relevant, keine Steigerung</t>
        </r>
      </text>
    </comment>
  </commentList>
</comments>
</file>

<file path=xl/sharedStrings.xml><?xml version="1.0" encoding="utf-8"?>
<sst xmlns="http://schemas.openxmlformats.org/spreadsheetml/2006/main" count="67" uniqueCount="67">
  <si>
    <t>PKW</t>
  </si>
  <si>
    <t>LNFZ</t>
  </si>
  <si>
    <t>SNFZ</t>
  </si>
  <si>
    <t>KRAD</t>
  </si>
  <si>
    <t>A</t>
  </si>
  <si>
    <t>B</t>
  </si>
  <si>
    <t>L</t>
  </si>
  <si>
    <t>K</t>
  </si>
  <si>
    <t>Area</t>
  </si>
  <si>
    <t>Urbanisierung</t>
  </si>
  <si>
    <t>PKW-Bestand</t>
  </si>
  <si>
    <t>LNFZ-Bestand</t>
  </si>
  <si>
    <t>SNFZ-Bestand</t>
  </si>
  <si>
    <t>KRAD-Bestand</t>
  </si>
  <si>
    <t>Alb-Donau-Kreis</t>
  </si>
  <si>
    <t>StadtkreisBaden-Baden</t>
  </si>
  <si>
    <t>KreisBiberach</t>
  </si>
  <si>
    <t>KreisBöblingen</t>
  </si>
  <si>
    <t>Bodenseekreis</t>
  </si>
  <si>
    <t>KreisBreisgau-Hochschwarzwald</t>
  </si>
  <si>
    <t>KreisCalw</t>
  </si>
  <si>
    <t>KreisEmmendingen</t>
  </si>
  <si>
    <t>Enzkreis</t>
  </si>
  <si>
    <t>KreisEsslingen</t>
  </si>
  <si>
    <t>StadtkreisFreiburg</t>
  </si>
  <si>
    <t>KreisFreudenstadt</t>
  </si>
  <si>
    <t>KreisGöppingen</t>
  </si>
  <si>
    <t>StadtkreisHeidelberg</t>
  </si>
  <si>
    <t>KreisHeidenheim</t>
  </si>
  <si>
    <t>LandkreisHeilbronn</t>
  </si>
  <si>
    <t>StadtkreisHeilbronn</t>
  </si>
  <si>
    <t>Hohenlohekreis</t>
  </si>
  <si>
    <t>KreisKarlsruhe</t>
  </si>
  <si>
    <t>StadtkreisKarlsruhe</t>
  </si>
  <si>
    <t>KreisKonstanz</t>
  </si>
  <si>
    <t>KreisLörrach</t>
  </si>
  <si>
    <t>KreisLudwigsburg</t>
  </si>
  <si>
    <t>Main-Tauber-Kreis</t>
  </si>
  <si>
    <t>StadtkreisMannheim</t>
  </si>
  <si>
    <t>Neckar-Odenwald-Kreis</t>
  </si>
  <si>
    <t>Ortenaukreis</t>
  </si>
  <si>
    <t>Ostalbkreis</t>
  </si>
  <si>
    <t>StadtkreisPforzheim</t>
  </si>
  <si>
    <t>KreisRastatt</t>
  </si>
  <si>
    <t>KreisRavensburg</t>
  </si>
  <si>
    <t>Rems-MurrKreis</t>
  </si>
  <si>
    <t>KreisReutlingen</t>
  </si>
  <si>
    <t>Rhein-Neckar-Kreis</t>
  </si>
  <si>
    <t>KreisRottweil</t>
  </si>
  <si>
    <t>KreisSchwäbischHall</t>
  </si>
  <si>
    <t>Schwarzwald-Baar-Kreis</t>
  </si>
  <si>
    <t>KreisSigmaringen</t>
  </si>
  <si>
    <t>StadtkreisStuttgart</t>
  </si>
  <si>
    <t>KreisTübingen</t>
  </si>
  <si>
    <t>KreisTuttlingen</t>
  </si>
  <si>
    <t>StadtkreisUlm</t>
  </si>
  <si>
    <t>KreisWaldshut</t>
  </si>
  <si>
    <t>Zollernalbkreis</t>
  </si>
  <si>
    <t>BIP_14_Mill</t>
  </si>
  <si>
    <t>Einwohner_2017</t>
  </si>
  <si>
    <t>Einwohner_2011</t>
  </si>
  <si>
    <t>Einwohner_2014(interp.)</t>
  </si>
  <si>
    <t>Name</t>
  </si>
  <si>
    <t>Erwerbstätige _ 2014</t>
  </si>
  <si>
    <t>Arbeitnehmerentgelt</t>
  </si>
  <si>
    <t>Primäreinkommen_private</t>
  </si>
  <si>
    <t>Urban_Area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</si>
</sst>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indexed="8"/>
      <name val="Arial"/>
      <family val="1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0" fillId="0" borderId="0" xfId="0" applyNumberFormat="1" applyAlignment="1">
      <alignment vertical="center" wrapText="1"/>
    </xf>
    <xf numFmtId="164" fontId="4" fillId="0" borderId="0" xfId="1" applyNumberFormat="1" applyFont="1" applyAlignment="1">
      <alignment horizontal="right"/>
    </xf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Standard 2 2 2" xfId="1" xr:uid="{FA72C01A-3C64-4540-8BE7-5EEFFA1C91FA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lebkornfein/Library/Containers/com.microsoft.Excel/Data/Desktop/Fahrleistung%20Regressionsmodell_V9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Inländerkonzept Länder"/>
      <sheetName val="pc_gem"/>
      <sheetName val="ldv_gem"/>
      <sheetName val="mc_gem"/>
      <sheetName val="hdv_gem"/>
      <sheetName val="Inlaenderkonzept Gemeinden"/>
      <sheetName val="MLR_gem"/>
      <sheetName val="Strassenlänge_gemeinden_NRW_neu"/>
      <sheetName val="Inländerkonzept Gemeinden_roh"/>
      <sheetName val="Einwohner Gemeinden NRW"/>
      <sheetName val="Einwohner Gemeinden"/>
      <sheetName val="Strassenlänge Gemeinden"/>
      <sheetName val="Strassenlänge GemeindenBW neu"/>
      <sheetName val="Kreise"/>
      <sheetName val="MLR kreis"/>
      <sheetName val="Strassenlänge KreiseBW_neu"/>
      <sheetName val="strassen_kreise_NRW_neu"/>
      <sheetName val="pkw_kreise"/>
      <sheetName val="ldv_kreise"/>
      <sheetName val="hdv_kreis"/>
      <sheetName val="mc_kreise"/>
      <sheetName val="Einwohner Kreise"/>
      <sheetName val="Länder"/>
      <sheetName val="GIS_Auswertung_Kreise"/>
      <sheetName val="KBA Fahrzeuge"/>
      <sheetName val="Kreise Überprüfung Aktivitätsda"/>
      <sheetName val="Genauigkeit des Mode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C2">
            <v>1357121882.443043</v>
          </cell>
          <cell r="D2">
            <v>4430.7990150096348</v>
          </cell>
          <cell r="E2">
            <v>136449.7111966727</v>
          </cell>
          <cell r="F2">
            <v>366863.33163369913</v>
          </cell>
          <cell r="G2">
            <v>447119.42392345081</v>
          </cell>
        </row>
        <row r="3">
          <cell r="C3">
            <v>140257030.10691169</v>
          </cell>
          <cell r="D3">
            <v>4789.7468727469986</v>
          </cell>
          <cell r="E3">
            <v>42198.854522371294</v>
          </cell>
          <cell r="F3">
            <v>35128.976987877642</v>
          </cell>
          <cell r="G3">
            <v>38361.199505121578</v>
          </cell>
        </row>
        <row r="4">
          <cell r="C4">
            <v>1409865303.890888</v>
          </cell>
          <cell r="D4">
            <v>1835.664260949055</v>
          </cell>
          <cell r="E4">
            <v>159085.62290401469</v>
          </cell>
          <cell r="F4">
            <v>383148.86535485258</v>
          </cell>
          <cell r="G4">
            <v>549718.21496664255</v>
          </cell>
        </row>
        <row r="5">
          <cell r="C5">
            <v>617241904.64178348</v>
          </cell>
          <cell r="D5">
            <v>19919.081982054351</v>
          </cell>
          <cell r="E5">
            <v>90302.873905900356</v>
          </cell>
          <cell r="F5">
            <v>154584.1781085977</v>
          </cell>
          <cell r="G5">
            <v>294149.49609635788</v>
          </cell>
        </row>
        <row r="6">
          <cell r="C6">
            <v>280273419.01681411</v>
          </cell>
          <cell r="D6">
            <v>0</v>
          </cell>
          <cell r="E6">
            <v>8.0222640513656809E-2</v>
          </cell>
          <cell r="F6">
            <v>0</v>
          </cell>
          <cell r="G6">
            <v>0</v>
          </cell>
        </row>
        <row r="7">
          <cell r="C7">
            <v>665343515.78518403</v>
          </cell>
          <cell r="D7">
            <v>0</v>
          </cell>
          <cell r="E7">
            <v>72561.507860427519</v>
          </cell>
          <cell r="F7">
            <v>200203.07203544711</v>
          </cell>
          <cell r="G7">
            <v>340025.83557400497</v>
          </cell>
        </row>
        <row r="8">
          <cell r="C8">
            <v>1376852772.8381259</v>
          </cell>
          <cell r="D8">
            <v>2023.760747905377</v>
          </cell>
          <cell r="E8">
            <v>177076.55564850729</v>
          </cell>
          <cell r="F8">
            <v>360368.52557420399</v>
          </cell>
          <cell r="G8">
            <v>350018.27938301902</v>
          </cell>
        </row>
        <row r="9">
          <cell r="C9">
            <v>797116153.54073524</v>
          </cell>
          <cell r="D9">
            <v>0</v>
          </cell>
          <cell r="E9">
            <v>137606.36655278341</v>
          </cell>
          <cell r="F9">
            <v>191574.84340285699</v>
          </cell>
          <cell r="G9">
            <v>309115.57642378792</v>
          </cell>
        </row>
        <row r="10">
          <cell r="C10">
            <v>680399446.64861143</v>
          </cell>
          <cell r="D10">
            <v>1940.4277949980351</v>
          </cell>
          <cell r="E10">
            <v>58330.285337690802</v>
          </cell>
          <cell r="F10">
            <v>177212.00025553009</v>
          </cell>
          <cell r="G10">
            <v>158202.88493359491</v>
          </cell>
        </row>
        <row r="11">
          <cell r="C11">
            <v>573209544.88965595</v>
          </cell>
          <cell r="D11">
            <v>1848.797282590835</v>
          </cell>
          <cell r="E11">
            <v>64798.051408123123</v>
          </cell>
          <cell r="F11">
            <v>231575.05323553109</v>
          </cell>
          <cell r="G11">
            <v>213958.68946212941</v>
          </cell>
        </row>
        <row r="12">
          <cell r="C12">
            <v>639699854.32373822</v>
          </cell>
          <cell r="D12">
            <v>6780.9837579145933</v>
          </cell>
          <cell r="E12">
            <v>138482.99858341631</v>
          </cell>
          <cell r="F12">
            <v>246128.99550104799</v>
          </cell>
          <cell r="G12">
            <v>219375.85027804889</v>
          </cell>
        </row>
        <row r="13">
          <cell r="C13">
            <v>154212156.81098491</v>
          </cell>
          <cell r="D13">
            <v>4385.5987068197837</v>
          </cell>
          <cell r="E13">
            <v>46893.504602270958</v>
          </cell>
          <cell r="F13">
            <v>30474.480647049029</v>
          </cell>
          <cell r="G13">
            <v>51815.356405404171</v>
          </cell>
        </row>
        <row r="14">
          <cell r="C14">
            <v>871213390.69054854</v>
          </cell>
          <cell r="D14">
            <v>2337.6798761747718</v>
          </cell>
          <cell r="E14">
            <v>145210.41028154071</v>
          </cell>
          <cell r="F14">
            <v>230581.18137578521</v>
          </cell>
          <cell r="G14">
            <v>274284.77113223763</v>
          </cell>
        </row>
        <row r="15">
          <cell r="C15">
            <v>642528039.81348741</v>
          </cell>
          <cell r="D15">
            <v>2518.679578348258</v>
          </cell>
          <cell r="E15">
            <v>122925.3725331155</v>
          </cell>
          <cell r="F15">
            <v>156855.33747974021</v>
          </cell>
          <cell r="G15">
            <v>216149.1681533386</v>
          </cell>
        </row>
        <row r="16">
          <cell r="C16">
            <v>109274434.082993</v>
          </cell>
          <cell r="D16">
            <v>7740.2271152789817</v>
          </cell>
          <cell r="E16">
            <v>39501.296593955587</v>
          </cell>
          <cell r="F16">
            <v>38987.844016609291</v>
          </cell>
          <cell r="G16">
            <v>32234.682432025369</v>
          </cell>
        </row>
        <row r="17">
          <cell r="C17">
            <v>627404810.59103799</v>
          </cell>
          <cell r="D17">
            <v>3377.8408804707692</v>
          </cell>
          <cell r="E17">
            <v>66762.002786615878</v>
          </cell>
          <cell r="F17">
            <v>138853.66513444731</v>
          </cell>
          <cell r="G17">
            <v>137475.9021523273</v>
          </cell>
        </row>
        <row r="18">
          <cell r="C18">
            <v>1098900121.4261761</v>
          </cell>
          <cell r="D18">
            <v>8713.3862648379891</v>
          </cell>
          <cell r="E18">
            <v>92145.560143425566</v>
          </cell>
          <cell r="F18">
            <v>374120.19054708938</v>
          </cell>
          <cell r="G18">
            <v>479178.89864564931</v>
          </cell>
        </row>
        <row r="19">
          <cell r="C19">
            <v>100607425.3317056</v>
          </cell>
          <cell r="D19">
            <v>859.10722873910288</v>
          </cell>
          <cell r="E19">
            <v>38012.517422891258</v>
          </cell>
          <cell r="F19">
            <v>19920.2605837759</v>
          </cell>
          <cell r="G19">
            <v>43788.996241496592</v>
          </cell>
        </row>
        <row r="20">
          <cell r="C20">
            <v>777085912.01272368</v>
          </cell>
          <cell r="D20">
            <v>4205.9538735348942</v>
          </cell>
          <cell r="E20">
            <v>31869.32524637321</v>
          </cell>
          <cell r="F20">
            <v>291538.00520632608</v>
          </cell>
          <cell r="G20">
            <v>329703.34928273282</v>
          </cell>
        </row>
        <row r="21">
          <cell r="C21">
            <v>1084470193.2588511</v>
          </cell>
          <cell r="D21">
            <v>4208.3741645415976</v>
          </cell>
          <cell r="E21">
            <v>191806.21854582941</v>
          </cell>
          <cell r="F21">
            <v>311100.4154692507</v>
          </cell>
          <cell r="G21">
            <v>264898.86607483088</v>
          </cell>
        </row>
        <row r="22">
          <cell r="C22">
            <v>173996994.08082801</v>
          </cell>
          <cell r="D22">
            <v>6883.8467283842983</v>
          </cell>
          <cell r="E22">
            <v>54808.904048654367</v>
          </cell>
          <cell r="F22">
            <v>38795.730205788568</v>
          </cell>
          <cell r="G22">
            <v>42837.088730266652</v>
          </cell>
        </row>
        <row r="23">
          <cell r="C23">
            <v>862475957.20369351</v>
          </cell>
          <cell r="D23">
            <v>9315.1138473788469</v>
          </cell>
          <cell r="E23">
            <v>153958.9727629034</v>
          </cell>
          <cell r="F23">
            <v>223366.01044842301</v>
          </cell>
          <cell r="G23">
            <v>343295.26713204512</v>
          </cell>
        </row>
        <row r="24">
          <cell r="C24">
            <v>807271278.71100187</v>
          </cell>
          <cell r="D24">
            <v>24271.219567400651</v>
          </cell>
          <cell r="E24">
            <v>104638.2889701525</v>
          </cell>
          <cell r="F24">
            <v>193111.3367660339</v>
          </cell>
          <cell r="G24">
            <v>216844.0651737194</v>
          </cell>
        </row>
        <row r="25">
          <cell r="C25">
            <v>686677660.04527116</v>
          </cell>
          <cell r="D25">
            <v>8203.7893882831595</v>
          </cell>
          <cell r="E25">
            <v>64285.399675590088</v>
          </cell>
          <cell r="F25">
            <v>319655.83535277692</v>
          </cell>
          <cell r="G25">
            <v>275631.79056602903</v>
          </cell>
        </row>
        <row r="26">
          <cell r="C26">
            <v>1304992772.12692</v>
          </cell>
          <cell r="D26">
            <v>3731.9513028693732</v>
          </cell>
          <cell r="E26">
            <v>97394.396061437132</v>
          </cell>
          <cell r="F26">
            <v>350494.58341958019</v>
          </cell>
          <cell r="G26">
            <v>458605.12135544937</v>
          </cell>
        </row>
        <row r="27">
          <cell r="C27">
            <v>145109807.0856159</v>
          </cell>
          <cell r="D27">
            <v>13872.01570123109</v>
          </cell>
          <cell r="E27">
            <v>62037.093155230599</v>
          </cell>
          <cell r="F27">
            <v>45406.774126342512</v>
          </cell>
          <cell r="G27">
            <v>24472.559369643801</v>
          </cell>
        </row>
        <row r="28">
          <cell r="C28">
            <v>1125440687.881151</v>
          </cell>
          <cell r="D28">
            <v>980.2059889170265</v>
          </cell>
          <cell r="E28">
            <v>138102.03051158451</v>
          </cell>
          <cell r="F28">
            <v>365336.15063322813</v>
          </cell>
          <cell r="G28">
            <v>256173.9458046091</v>
          </cell>
        </row>
        <row r="29">
          <cell r="C29">
            <v>1859557690.8651531</v>
          </cell>
          <cell r="D29">
            <v>3652.8532012017572</v>
          </cell>
          <cell r="E29">
            <v>219947.93135608689</v>
          </cell>
          <cell r="F29">
            <v>312639.51069374382</v>
          </cell>
          <cell r="G29">
            <v>392768.519397775</v>
          </cell>
        </row>
        <row r="30">
          <cell r="C30">
            <v>1510349828.137393</v>
          </cell>
          <cell r="D30">
            <v>3134.4776848984152</v>
          </cell>
          <cell r="E30">
            <v>194925.44230853609</v>
          </cell>
          <cell r="F30">
            <v>402056.40595769242</v>
          </cell>
          <cell r="G30">
            <v>509881.38983188668</v>
          </cell>
        </row>
        <row r="31">
          <cell r="C31">
            <v>98455210.004337594</v>
          </cell>
          <cell r="D31">
            <v>5224.3794138568946</v>
          </cell>
          <cell r="E31">
            <v>29969.258992763131</v>
          </cell>
          <cell r="F31">
            <v>39745.990566842891</v>
          </cell>
          <cell r="G31">
            <v>20993.088865203361</v>
          </cell>
        </row>
        <row r="32">
          <cell r="C32">
            <v>738324292.55898917</v>
          </cell>
          <cell r="D32">
            <v>1807.1764342082131</v>
          </cell>
          <cell r="E32">
            <v>115613.06561082479</v>
          </cell>
          <cell r="F32">
            <v>194327.25205490281</v>
          </cell>
          <cell r="G32">
            <v>228346.54361966901</v>
          </cell>
        </row>
        <row r="33">
          <cell r="C33">
            <v>1632057689.2796659</v>
          </cell>
          <cell r="D33">
            <v>7733.8505122056613</v>
          </cell>
          <cell r="E33">
            <v>148588.2749632037</v>
          </cell>
          <cell r="F33">
            <v>468868.19776666461</v>
          </cell>
          <cell r="G33">
            <v>648119.44098226866</v>
          </cell>
        </row>
        <row r="34">
          <cell r="C34">
            <v>857419677.28729999</v>
          </cell>
          <cell r="D34">
            <v>0</v>
          </cell>
          <cell r="E34">
            <v>94256.880099233662</v>
          </cell>
          <cell r="F34">
            <v>277787.03942737501</v>
          </cell>
          <cell r="G34">
            <v>383236.84576063661</v>
          </cell>
        </row>
        <row r="35">
          <cell r="C35">
            <v>1092338969.5341771</v>
          </cell>
          <cell r="D35">
            <v>0</v>
          </cell>
          <cell r="E35">
            <v>194402.63239249491</v>
          </cell>
          <cell r="F35">
            <v>243574.16793995191</v>
          </cell>
          <cell r="G35">
            <v>275992.12892669678</v>
          </cell>
        </row>
        <row r="36">
          <cell r="C36">
            <v>1060735768.061149</v>
          </cell>
          <cell r="D36">
            <v>22076.322226712909</v>
          </cell>
          <cell r="E36">
            <v>183385.92542431591</v>
          </cell>
          <cell r="F36">
            <v>334504.83339269052</v>
          </cell>
          <cell r="G36">
            <v>337026.03008701792</v>
          </cell>
        </row>
        <row r="37">
          <cell r="C37">
            <v>769702573.54236567</v>
          </cell>
          <cell r="D37">
            <v>4264.0202295840081</v>
          </cell>
          <cell r="E37">
            <v>121623.9509662605</v>
          </cell>
          <cell r="F37">
            <v>149804.1737670046</v>
          </cell>
          <cell r="G37">
            <v>316003.44582748722</v>
          </cell>
        </row>
        <row r="38">
          <cell r="C38">
            <v>1484159943.3543</v>
          </cell>
          <cell r="D38">
            <v>6134.8515641192453</v>
          </cell>
          <cell r="E38">
            <v>116803.0038965436</v>
          </cell>
          <cell r="F38">
            <v>450764.00957324723</v>
          </cell>
          <cell r="G38">
            <v>664977.59600183752</v>
          </cell>
        </row>
        <row r="39">
          <cell r="C39">
            <v>1026098273.750131</v>
          </cell>
          <cell r="D39">
            <v>1988.78636097096</v>
          </cell>
          <cell r="E39">
            <v>119374.7369227281</v>
          </cell>
          <cell r="F39">
            <v>221016.30711001641</v>
          </cell>
          <cell r="G39">
            <v>313533.91278793057</v>
          </cell>
        </row>
        <row r="40">
          <cell r="C40">
            <v>1204593433.319243</v>
          </cell>
          <cell r="D40">
            <v>0</v>
          </cell>
          <cell r="E40">
            <v>133220.82160974029</v>
          </cell>
          <cell r="F40">
            <v>332333.39153191529</v>
          </cell>
          <cell r="G40">
            <v>398404.83593379089</v>
          </cell>
        </row>
        <row r="41">
          <cell r="C41">
            <v>209915948.76712149</v>
          </cell>
          <cell r="D41">
            <v>12994.674801341011</v>
          </cell>
          <cell r="E41">
            <v>90344.944706205861</v>
          </cell>
          <cell r="F41">
            <v>111690.4568555267</v>
          </cell>
          <cell r="G41">
            <v>39588.299794051767</v>
          </cell>
        </row>
        <row r="42">
          <cell r="C42">
            <v>520118898.09533608</v>
          </cell>
          <cell r="D42">
            <v>0</v>
          </cell>
          <cell r="E42">
            <v>76099.776142589137</v>
          </cell>
          <cell r="F42">
            <v>159523.28782965589</v>
          </cell>
          <cell r="G42">
            <v>133526.94741788751</v>
          </cell>
        </row>
        <row r="43">
          <cell r="C43">
            <v>733957416.96215999</v>
          </cell>
          <cell r="D43">
            <v>683.84511536498121</v>
          </cell>
          <cell r="E43">
            <v>90539.536117244177</v>
          </cell>
          <cell r="F43">
            <v>158651.02383908129</v>
          </cell>
          <cell r="G43">
            <v>220649.23073749471</v>
          </cell>
        </row>
        <row r="44">
          <cell r="C44">
            <v>119340097.10492709</v>
          </cell>
          <cell r="D44">
            <v>479.27818379250903</v>
          </cell>
          <cell r="E44">
            <v>51039.054627054487</v>
          </cell>
          <cell r="F44">
            <v>20836.278211694251</v>
          </cell>
          <cell r="G44">
            <v>71481.055515430053</v>
          </cell>
        </row>
        <row r="45">
          <cell r="C45">
            <v>1130996961.2394741</v>
          </cell>
          <cell r="D45">
            <v>4488.8908591129421</v>
          </cell>
          <cell r="E45">
            <v>98720.289215534402</v>
          </cell>
          <cell r="F45">
            <v>353934.24567576451</v>
          </cell>
          <cell r="G45">
            <v>387070.57552697632</v>
          </cell>
        </row>
        <row r="46">
          <cell r="C46">
            <v>917089926.98970652</v>
          </cell>
          <cell r="D46">
            <v>0</v>
          </cell>
          <cell r="E46">
            <v>112748.8100253192</v>
          </cell>
          <cell r="F46">
            <v>237348.01495518559</v>
          </cell>
          <cell r="G46">
            <v>283570.7217194055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4B8-D373-614B-8B09-C62D7C2A3546}">
  <dimension ref="A1:W46"/>
  <sheetViews>
    <sheetView tabSelected="1" workbookViewId="0">
      <selection activeCell="J2" sqref="J2"/>
    </sheetView>
  </sheetViews>
  <sheetFormatPr baseColWidth="10" defaultRowHeight="16" x14ac:dyDescent="0.2"/>
  <sheetData>
    <row r="1" spans="1:23" ht="4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59</v>
      </c>
      <c r="G1" s="2" t="s">
        <v>60</v>
      </c>
      <c r="H1" s="2" t="s">
        <v>61</v>
      </c>
      <c r="I1" s="2" t="s">
        <v>58</v>
      </c>
      <c r="J1" s="2" t="s">
        <v>63</v>
      </c>
      <c r="K1" s="2" t="s">
        <v>64</v>
      </c>
      <c r="L1" s="2" t="s">
        <v>65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66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</row>
    <row r="2" spans="1:23" x14ac:dyDescent="0.2">
      <c r="A2" s="3" t="s">
        <v>14</v>
      </c>
      <c r="B2" s="3">
        <v>1875007970</v>
      </c>
      <c r="C2" s="3">
        <v>84735078</v>
      </c>
      <c r="D2" s="3">
        <v>200995285</v>
      </c>
      <c r="E2" s="3">
        <v>40335723</v>
      </c>
      <c r="F2" s="4">
        <v>194629</v>
      </c>
      <c r="G2" s="4">
        <v>186192</v>
      </c>
      <c r="H2">
        <f t="shared" ref="H2:H46" si="0">G2+(F2-G2)/(2017-2011)*(2014-2011)</f>
        <v>190410.5</v>
      </c>
      <c r="I2" s="5">
        <v>5384.4040000000005</v>
      </c>
      <c r="J2" s="6">
        <v>76.126000000000005</v>
      </c>
      <c r="K2" s="7">
        <v>2536.9180000000001</v>
      </c>
      <c r="L2" s="7">
        <v>5270.2790000000005</v>
      </c>
      <c r="M2">
        <f>VLOOKUP(Q2,'[1]Strassenlänge KreiseBW_neu'!$C$2:$G$46,2,0)</f>
        <v>4430.7990150096348</v>
      </c>
      <c r="N2">
        <f>VLOOKUP($Q2,'[1]Strassenlänge KreiseBW_neu'!$C$2:$G$46,3,0)</f>
        <v>136449.7111966727</v>
      </c>
      <c r="O2">
        <f>VLOOKUP($Q2,'[1]Strassenlänge KreiseBW_neu'!$C$2:$G$46,4,0)</f>
        <v>366863.33163369913</v>
      </c>
      <c r="P2">
        <f>VLOOKUP($Q2,'[1]Strassenlänge KreiseBW_neu'!$C$2:$G$46,5,0)</f>
        <v>447119.42392345081</v>
      </c>
      <c r="Q2">
        <v>1357121882.443043</v>
      </c>
      <c r="R2">
        <v>75230349.455911174</v>
      </c>
      <c r="S2">
        <f>R2/Q2</f>
        <v>5.5433745803644512E-2</v>
      </c>
      <c r="T2" s="8">
        <v>114461</v>
      </c>
      <c r="U2" s="9">
        <v>5058</v>
      </c>
      <c r="V2" s="9">
        <v>15739</v>
      </c>
      <c r="W2" s="9">
        <v>13285</v>
      </c>
    </row>
    <row r="3" spans="1:23" x14ac:dyDescent="0.2">
      <c r="A3" s="3" t="s">
        <v>15</v>
      </c>
      <c r="B3" s="3">
        <v>513244416</v>
      </c>
      <c r="C3" s="3">
        <v>15614219</v>
      </c>
      <c r="D3" s="3">
        <v>40268120</v>
      </c>
      <c r="E3" s="3">
        <v>10898879</v>
      </c>
      <c r="F3" s="4">
        <v>54718</v>
      </c>
      <c r="G3" s="4">
        <v>52314</v>
      </c>
      <c r="H3">
        <f t="shared" si="0"/>
        <v>53516</v>
      </c>
      <c r="I3" s="5">
        <v>2755.5010000000002</v>
      </c>
      <c r="J3" s="6">
        <v>40.442</v>
      </c>
      <c r="K3" s="7">
        <v>1407.5139999999999</v>
      </c>
      <c r="L3" s="7">
        <v>1809.55</v>
      </c>
      <c r="M3">
        <f>VLOOKUP(Q3,'[1]Strassenlänge KreiseBW_neu'!$C$2:$G$46,2,0)</f>
        <v>4789.7468727469986</v>
      </c>
      <c r="N3">
        <f>VLOOKUP($Q3,'[1]Strassenlänge KreiseBW_neu'!$C$2:$G$46,3,0)</f>
        <v>42198.854522371294</v>
      </c>
      <c r="O3">
        <f>VLOOKUP($Q3,'[1]Strassenlänge KreiseBW_neu'!$C$2:$G$46,4,0)</f>
        <v>35128.976987877642</v>
      </c>
      <c r="P3">
        <f>VLOOKUP($Q3,'[1]Strassenlänge KreiseBW_neu'!$C$2:$G$46,5,0)</f>
        <v>38361.199505121578</v>
      </c>
      <c r="Q3">
        <v>140257030.10691169</v>
      </c>
      <c r="R3">
        <v>16817896.718269479</v>
      </c>
      <c r="S3">
        <f t="shared" ref="S3:S45" si="1">R3/Q3</f>
        <v>0.11990769165331638</v>
      </c>
      <c r="T3" s="8">
        <v>134780</v>
      </c>
      <c r="U3" s="9">
        <v>6938</v>
      </c>
      <c r="V3" s="9">
        <v>2931</v>
      </c>
      <c r="W3" s="9">
        <v>11266</v>
      </c>
    </row>
    <row r="4" spans="1:23" x14ac:dyDescent="0.2">
      <c r="A4" s="3" t="s">
        <v>16</v>
      </c>
      <c r="B4" s="3">
        <v>1609471067</v>
      </c>
      <c r="C4" s="3">
        <v>53708964</v>
      </c>
      <c r="D4" s="3">
        <v>116661966</v>
      </c>
      <c r="E4" s="3">
        <v>40047611</v>
      </c>
      <c r="F4" s="4">
        <v>198265</v>
      </c>
      <c r="G4" s="4">
        <v>187444</v>
      </c>
      <c r="H4">
        <f t="shared" si="0"/>
        <v>192854.5</v>
      </c>
      <c r="I4" s="5">
        <v>8566.9449999999997</v>
      </c>
      <c r="J4" s="6">
        <v>105.286</v>
      </c>
      <c r="K4" s="7">
        <v>3989.355</v>
      </c>
      <c r="L4" s="7">
        <v>5411.2849999999999</v>
      </c>
      <c r="M4">
        <f>VLOOKUP(Q4,'[1]Strassenlänge KreiseBW_neu'!$C$2:$G$46,2,0)</f>
        <v>1835.664260949055</v>
      </c>
      <c r="N4">
        <f>VLOOKUP($Q4,'[1]Strassenlänge KreiseBW_neu'!$C$2:$G$46,3,0)</f>
        <v>159085.62290401469</v>
      </c>
      <c r="O4">
        <f>VLOOKUP($Q4,'[1]Strassenlänge KreiseBW_neu'!$C$2:$G$46,4,0)</f>
        <v>383148.86535485258</v>
      </c>
      <c r="P4">
        <f>VLOOKUP($Q4,'[1]Strassenlänge KreiseBW_neu'!$C$2:$G$46,5,0)</f>
        <v>549718.21496664255</v>
      </c>
      <c r="Q4">
        <v>1409865303.890888</v>
      </c>
      <c r="R4">
        <v>84646634.452110693</v>
      </c>
      <c r="S4">
        <f t="shared" si="1"/>
        <v>6.0038809536277264E-2</v>
      </c>
      <c r="T4" s="8">
        <v>124345</v>
      </c>
      <c r="U4" s="9">
        <v>4956</v>
      </c>
      <c r="V4" s="9">
        <v>10116</v>
      </c>
      <c r="W4" s="9">
        <v>17459</v>
      </c>
    </row>
    <row r="5" spans="1:23" x14ac:dyDescent="0.2">
      <c r="A5" s="3" t="s">
        <v>17</v>
      </c>
      <c r="B5" s="3">
        <v>3249346475</v>
      </c>
      <c r="C5" s="3">
        <v>131321527</v>
      </c>
      <c r="D5" s="3">
        <v>257861049</v>
      </c>
      <c r="E5" s="3">
        <v>44743684</v>
      </c>
      <c r="F5" s="4">
        <v>389548</v>
      </c>
      <c r="G5" s="4">
        <v>363950</v>
      </c>
      <c r="H5">
        <f>G5+(F5-G5)/(2017-2011)*(2014-2011)</f>
        <v>376749</v>
      </c>
      <c r="I5" s="5">
        <v>21919.646000000001</v>
      </c>
      <c r="J5" s="6">
        <v>222.00700000000001</v>
      </c>
      <c r="K5" s="7">
        <v>10337.85</v>
      </c>
      <c r="L5" s="7">
        <v>11637.14</v>
      </c>
      <c r="M5">
        <f>VLOOKUP(Q5,'[1]Strassenlänge KreiseBW_neu'!$C$2:$G$46,2,0)</f>
        <v>19919.081982054351</v>
      </c>
      <c r="N5">
        <f>VLOOKUP($Q5,'[1]Strassenlänge KreiseBW_neu'!$C$2:$G$46,3,0)</f>
        <v>90302.873905900356</v>
      </c>
      <c r="O5">
        <f>VLOOKUP($Q5,'[1]Strassenlänge KreiseBW_neu'!$C$2:$G$46,4,0)</f>
        <v>154584.1781085977</v>
      </c>
      <c r="P5">
        <f>VLOOKUP($Q5,'[1]Strassenlänge KreiseBW_neu'!$C$2:$G$46,5,0)</f>
        <v>294149.49609635788</v>
      </c>
      <c r="Q5">
        <v>617241904.64178348</v>
      </c>
      <c r="R5">
        <v>91687316.319736615</v>
      </c>
      <c r="S5">
        <f t="shared" si="1"/>
        <v>0.14854357040607502</v>
      </c>
      <c r="T5" s="8">
        <v>303077</v>
      </c>
      <c r="U5" s="9">
        <v>11286</v>
      </c>
      <c r="V5" s="9">
        <v>13695</v>
      </c>
      <c r="W5" s="9">
        <v>30369</v>
      </c>
    </row>
    <row r="6" spans="1:23" x14ac:dyDescent="0.2">
      <c r="A6" s="3" t="s">
        <v>18</v>
      </c>
      <c r="B6" s="3">
        <v>1461093323</v>
      </c>
      <c r="C6" s="3">
        <v>37959042</v>
      </c>
      <c r="D6" s="3">
        <v>81290555</v>
      </c>
      <c r="E6" s="3">
        <v>43484251</v>
      </c>
      <c r="F6" s="4">
        <v>214655</v>
      </c>
      <c r="G6" s="4">
        <v>204083</v>
      </c>
      <c r="H6">
        <f t="shared" si="0"/>
        <v>209369</v>
      </c>
      <c r="I6" s="5">
        <v>9333.0650000000005</v>
      </c>
      <c r="J6" s="6">
        <v>120.47</v>
      </c>
      <c r="K6" s="7">
        <v>4743.1270000000004</v>
      </c>
      <c r="L6" s="7">
        <v>6471.8280000000004</v>
      </c>
      <c r="M6">
        <f>VLOOKUP(Q6,'[1]Strassenlänge KreiseBW_neu'!$C$2:$G$46,2,0)</f>
        <v>0</v>
      </c>
      <c r="N6">
        <f>VLOOKUP($Q6,'[1]Strassenlänge KreiseBW_neu'!$C$2:$G$46,3,0)</f>
        <v>72561.507860427519</v>
      </c>
      <c r="O6">
        <f>VLOOKUP($Q6,'[1]Strassenlänge KreiseBW_neu'!$C$2:$G$46,4,0)</f>
        <v>200203.07203544711</v>
      </c>
      <c r="P6">
        <f>VLOOKUP($Q6,'[1]Strassenlänge KreiseBW_neu'!$C$2:$G$46,5,0)</f>
        <v>340025.83557400497</v>
      </c>
      <c r="Q6">
        <v>665343515.78518403</v>
      </c>
      <c r="R6">
        <v>62917388.811289459</v>
      </c>
      <c r="S6">
        <f t="shared" si="1"/>
        <v>9.4563766413263237E-2</v>
      </c>
      <c r="T6" s="8">
        <v>159739</v>
      </c>
      <c r="U6" s="9">
        <v>7338</v>
      </c>
      <c r="V6" s="9">
        <v>18455</v>
      </c>
      <c r="W6" s="9">
        <v>20074</v>
      </c>
    </row>
    <row r="7" spans="1:23" x14ac:dyDescent="0.2">
      <c r="A7" s="3" t="s">
        <v>19</v>
      </c>
      <c r="B7" s="3">
        <v>2137471483</v>
      </c>
      <c r="C7" s="3">
        <v>82824092</v>
      </c>
      <c r="D7" s="3">
        <v>178890240</v>
      </c>
      <c r="E7" s="3">
        <v>40649636</v>
      </c>
      <c r="F7" s="4">
        <v>262405</v>
      </c>
      <c r="G7" s="4">
        <v>247281</v>
      </c>
      <c r="H7">
        <f t="shared" si="0"/>
        <v>254843</v>
      </c>
      <c r="I7" s="5">
        <v>7015.7550000000001</v>
      </c>
      <c r="J7" s="6">
        <v>115.369</v>
      </c>
      <c r="K7" s="7">
        <v>3471.1089999999999</v>
      </c>
      <c r="L7" s="7">
        <v>7033.6629999999996</v>
      </c>
      <c r="M7">
        <f>VLOOKUP(Q7,'[1]Strassenlänge KreiseBW_neu'!$C$2:$G$46,2,0)</f>
        <v>2023.760747905377</v>
      </c>
      <c r="N7">
        <f>VLOOKUP($Q7,'[1]Strassenlänge KreiseBW_neu'!$C$2:$G$46,3,0)</f>
        <v>177076.55564850729</v>
      </c>
      <c r="O7">
        <f>VLOOKUP($Q7,'[1]Strassenlänge KreiseBW_neu'!$C$2:$G$46,4,0)</f>
        <v>360368.52557420399</v>
      </c>
      <c r="P7">
        <f>VLOOKUP($Q7,'[1]Strassenlänge KreiseBW_neu'!$C$2:$G$46,5,0)</f>
        <v>350018.27938301902</v>
      </c>
      <c r="Q7">
        <v>1376852772.8381259</v>
      </c>
      <c r="R7">
        <v>71690397.970237702</v>
      </c>
      <c r="S7">
        <f t="shared" si="1"/>
        <v>5.2068310704318284E-2</v>
      </c>
      <c r="T7" s="8">
        <v>89889</v>
      </c>
      <c r="U7" s="9">
        <v>4209</v>
      </c>
      <c r="V7" s="9">
        <v>9253</v>
      </c>
      <c r="W7" s="9">
        <v>10059</v>
      </c>
    </row>
    <row r="8" spans="1:23" x14ac:dyDescent="0.2">
      <c r="A8" s="3" t="s">
        <v>20</v>
      </c>
      <c r="B8" s="3">
        <v>920906120</v>
      </c>
      <c r="C8" s="3">
        <v>23746806</v>
      </c>
      <c r="D8" s="3">
        <v>42278391</v>
      </c>
      <c r="E8" s="3">
        <v>22902371</v>
      </c>
      <c r="F8" s="4">
        <v>157424</v>
      </c>
      <c r="G8" s="4">
        <v>151048</v>
      </c>
      <c r="H8">
        <f t="shared" si="0"/>
        <v>154236</v>
      </c>
      <c r="I8" s="5">
        <v>4065.2040000000002</v>
      </c>
      <c r="J8" s="6">
        <v>64.486999999999995</v>
      </c>
      <c r="K8" s="7">
        <v>2102.46</v>
      </c>
      <c r="L8" s="7">
        <v>4197.7809999999999</v>
      </c>
      <c r="M8">
        <f>VLOOKUP(Q8,'[1]Strassenlänge KreiseBW_neu'!$C$2:$G$46,2,0)</f>
        <v>0</v>
      </c>
      <c r="N8">
        <f>VLOOKUP($Q8,'[1]Strassenlänge KreiseBW_neu'!$C$2:$G$46,3,0)</f>
        <v>137606.36655278341</v>
      </c>
      <c r="O8">
        <f>VLOOKUP($Q8,'[1]Strassenlänge KreiseBW_neu'!$C$2:$G$46,4,0)</f>
        <v>191574.84340285699</v>
      </c>
      <c r="P8">
        <f>VLOOKUP($Q8,'[1]Strassenlänge KreiseBW_neu'!$C$2:$G$46,5,0)</f>
        <v>309115.57642378792</v>
      </c>
      <c r="Q8">
        <v>797116153.54073524</v>
      </c>
      <c r="R8">
        <v>55630493.768200547</v>
      </c>
      <c r="S8">
        <f t="shared" si="1"/>
        <v>6.9789695668684815E-2</v>
      </c>
      <c r="T8" s="8">
        <v>118543</v>
      </c>
      <c r="U8" s="9">
        <v>4214</v>
      </c>
      <c r="V8" s="9">
        <v>7217</v>
      </c>
      <c r="W8" s="9">
        <v>13764</v>
      </c>
    </row>
    <row r="9" spans="1:23" x14ac:dyDescent="0.2">
      <c r="A9" s="3" t="s">
        <v>21</v>
      </c>
      <c r="B9" s="3">
        <v>1113569029</v>
      </c>
      <c r="C9" s="3">
        <v>47011228</v>
      </c>
      <c r="D9" s="3">
        <v>87054747</v>
      </c>
      <c r="E9" s="3">
        <v>20169509</v>
      </c>
      <c r="F9" s="4">
        <v>164712</v>
      </c>
      <c r="G9" s="4">
        <v>156453</v>
      </c>
      <c r="H9">
        <f t="shared" si="0"/>
        <v>160582.5</v>
      </c>
      <c r="I9" s="5">
        <v>4478.848</v>
      </c>
      <c r="J9" s="6">
        <v>70.741</v>
      </c>
      <c r="K9" s="7">
        <v>2219.4009999999998</v>
      </c>
      <c r="L9" s="7">
        <v>4255.5810000000001</v>
      </c>
      <c r="M9">
        <f>VLOOKUP(Q9,'[1]Strassenlänge KreiseBW_neu'!$C$2:$G$46,2,0)</f>
        <v>1940.4277949980351</v>
      </c>
      <c r="N9">
        <f>VLOOKUP($Q9,'[1]Strassenlänge KreiseBW_neu'!$C$2:$G$46,3,0)</f>
        <v>58330.285337690802</v>
      </c>
      <c r="O9">
        <f>VLOOKUP($Q9,'[1]Strassenlänge KreiseBW_neu'!$C$2:$G$46,4,0)</f>
        <v>177212.00025553009</v>
      </c>
      <c r="P9">
        <f>VLOOKUP($Q9,'[1]Strassenlänge KreiseBW_neu'!$C$2:$G$46,5,0)</f>
        <v>158202.88493359491</v>
      </c>
      <c r="Q9">
        <v>680399446.64861143</v>
      </c>
      <c r="R9">
        <v>41356980.418452933</v>
      </c>
      <c r="S9">
        <f t="shared" si="1"/>
        <v>6.0783383381867326E-2</v>
      </c>
      <c r="T9" s="8">
        <v>245450</v>
      </c>
      <c r="U9" s="9">
        <v>11209</v>
      </c>
      <c r="V9" s="9">
        <v>23067</v>
      </c>
      <c r="W9" s="9">
        <v>26389</v>
      </c>
    </row>
    <row r="10" spans="1:23" x14ac:dyDescent="0.2">
      <c r="A10" s="3" t="s">
        <v>22</v>
      </c>
      <c r="B10" s="3">
        <v>1535028777</v>
      </c>
      <c r="C10" s="3">
        <v>48542087</v>
      </c>
      <c r="D10" s="3">
        <v>137043905</v>
      </c>
      <c r="E10" s="3">
        <v>23752549</v>
      </c>
      <c r="F10" s="4">
        <v>198369</v>
      </c>
      <c r="G10" s="4">
        <v>191354</v>
      </c>
      <c r="H10">
        <f t="shared" si="0"/>
        <v>194861.5</v>
      </c>
      <c r="I10" s="5">
        <v>5285.26</v>
      </c>
      <c r="J10" s="6">
        <v>79.546000000000006</v>
      </c>
      <c r="K10" s="7">
        <v>2747.2170000000001</v>
      </c>
      <c r="L10" s="7">
        <v>5740.5540000000001</v>
      </c>
      <c r="M10">
        <f>VLOOKUP(Q10,'[1]Strassenlänge KreiseBW_neu'!$C$2:$G$46,2,0)</f>
        <v>1848.797282590835</v>
      </c>
      <c r="N10">
        <f>VLOOKUP($Q10,'[1]Strassenlänge KreiseBW_neu'!$C$2:$G$46,3,0)</f>
        <v>64798.051408123123</v>
      </c>
      <c r="O10">
        <f>VLOOKUP($Q10,'[1]Strassenlänge KreiseBW_neu'!$C$2:$G$46,4,0)</f>
        <v>231575.05323553109</v>
      </c>
      <c r="P10">
        <f>VLOOKUP($Q10,'[1]Strassenlänge KreiseBW_neu'!$C$2:$G$46,5,0)</f>
        <v>213958.68946212941</v>
      </c>
      <c r="Q10">
        <v>573209544.88965595</v>
      </c>
      <c r="R10">
        <v>62731568.107281327</v>
      </c>
      <c r="S10">
        <f t="shared" si="1"/>
        <v>0.10943915478476075</v>
      </c>
      <c r="T10" s="8">
        <v>68278</v>
      </c>
      <c r="U10" s="9">
        <v>2682</v>
      </c>
      <c r="V10" s="9">
        <v>7209</v>
      </c>
      <c r="W10" s="9">
        <v>7218</v>
      </c>
    </row>
    <row r="11" spans="1:23" x14ac:dyDescent="0.2">
      <c r="A11" s="3" t="s">
        <v>23</v>
      </c>
      <c r="B11" s="3">
        <v>3554038648</v>
      </c>
      <c r="C11" s="3">
        <v>130243575</v>
      </c>
      <c r="D11" s="3">
        <v>244471512</v>
      </c>
      <c r="E11" s="3">
        <v>89543320</v>
      </c>
      <c r="F11" s="4">
        <v>532447</v>
      </c>
      <c r="G11" s="4">
        <v>502892</v>
      </c>
      <c r="H11">
        <f t="shared" si="0"/>
        <v>517669.5</v>
      </c>
      <c r="I11" s="5">
        <v>19441.855</v>
      </c>
      <c r="J11" s="6">
        <v>266.79000000000002</v>
      </c>
      <c r="K11" s="7">
        <v>10315.328</v>
      </c>
      <c r="L11" s="7">
        <v>15892.361999999999</v>
      </c>
      <c r="M11">
        <f>VLOOKUP(Q11,'[1]Strassenlänge KreiseBW_neu'!$C$2:$G$46,2,0)</f>
        <v>6780.9837579145933</v>
      </c>
      <c r="N11">
        <f>VLOOKUP($Q11,'[1]Strassenlänge KreiseBW_neu'!$C$2:$G$46,3,0)</f>
        <v>138482.99858341631</v>
      </c>
      <c r="O11">
        <f>VLOOKUP($Q11,'[1]Strassenlänge KreiseBW_neu'!$C$2:$G$46,4,0)</f>
        <v>246128.99550104799</v>
      </c>
      <c r="P11">
        <f>VLOOKUP($Q11,'[1]Strassenlänge KreiseBW_neu'!$C$2:$G$46,5,0)</f>
        <v>219375.85027804889</v>
      </c>
      <c r="Q11">
        <v>639699854.32373822</v>
      </c>
      <c r="R11">
        <v>126584774.0509533</v>
      </c>
      <c r="S11">
        <f t="shared" si="1"/>
        <v>0.19788151145473215</v>
      </c>
      <c r="T11" s="8">
        <v>150077</v>
      </c>
      <c r="U11" s="9">
        <v>6066</v>
      </c>
      <c r="V11" s="9">
        <v>9309</v>
      </c>
      <c r="W11" s="9">
        <v>15494</v>
      </c>
    </row>
    <row r="12" spans="1:23" x14ac:dyDescent="0.2">
      <c r="A12" s="3" t="s">
        <v>24</v>
      </c>
      <c r="B12" s="3">
        <v>1155892992</v>
      </c>
      <c r="C12" s="3">
        <v>54531588</v>
      </c>
      <c r="D12" s="3">
        <v>93348600</v>
      </c>
      <c r="E12" s="3">
        <v>25857516</v>
      </c>
      <c r="F12" s="4">
        <v>229636</v>
      </c>
      <c r="G12" s="4">
        <v>209628</v>
      </c>
      <c r="H12">
        <f t="shared" si="0"/>
        <v>219632</v>
      </c>
      <c r="I12" s="5">
        <v>10528.718000000001</v>
      </c>
      <c r="J12" s="6">
        <v>168.86799999999999</v>
      </c>
      <c r="K12" s="7">
        <v>5820.4</v>
      </c>
      <c r="L12" s="7">
        <v>5672.6589999999997</v>
      </c>
      <c r="M12">
        <f>VLOOKUP(Q12,'[1]Strassenlänge KreiseBW_neu'!$C$2:$G$46,2,0)</f>
        <v>4385.5987068197837</v>
      </c>
      <c r="N12">
        <f>VLOOKUP($Q12,'[1]Strassenlänge KreiseBW_neu'!$C$2:$G$46,3,0)</f>
        <v>46893.504602270958</v>
      </c>
      <c r="O12">
        <f>VLOOKUP($Q12,'[1]Strassenlänge KreiseBW_neu'!$C$2:$G$46,4,0)</f>
        <v>30474.480647049029</v>
      </c>
      <c r="P12">
        <f>VLOOKUP($Q12,'[1]Strassenlänge KreiseBW_neu'!$C$2:$G$46,5,0)</f>
        <v>51815.356405404171</v>
      </c>
      <c r="Q12">
        <v>154212156.81098491</v>
      </c>
      <c r="R12">
        <v>40665114.034816019</v>
      </c>
      <c r="S12">
        <f t="shared" si="1"/>
        <v>0.26369590358987405</v>
      </c>
      <c r="T12" s="8">
        <v>142402</v>
      </c>
      <c r="U12" s="9">
        <v>6877</v>
      </c>
      <c r="V12" s="9">
        <v>14908</v>
      </c>
      <c r="W12" s="9">
        <v>15023</v>
      </c>
    </row>
    <row r="13" spans="1:23" x14ac:dyDescent="0.2">
      <c r="A13" s="3" t="s">
        <v>25</v>
      </c>
      <c r="B13" s="3">
        <v>962783744</v>
      </c>
      <c r="C13" s="3">
        <v>40009625</v>
      </c>
      <c r="D13" s="3">
        <v>74467986</v>
      </c>
      <c r="E13" s="3">
        <v>22522400</v>
      </c>
      <c r="F13" s="4">
        <v>117456</v>
      </c>
      <c r="G13" s="4">
        <v>115973</v>
      </c>
      <c r="H13">
        <f t="shared" si="0"/>
        <v>116714.5</v>
      </c>
      <c r="I13" s="5">
        <v>4068.0459999999998</v>
      </c>
      <c r="J13" s="6">
        <v>61.869</v>
      </c>
      <c r="K13" s="7">
        <v>2146.386</v>
      </c>
      <c r="L13" s="7">
        <v>3227.134</v>
      </c>
      <c r="M13">
        <f>VLOOKUP(Q13,'[1]Strassenlänge KreiseBW_neu'!$C$2:$G$46,2,0)</f>
        <v>2337.6798761747718</v>
      </c>
      <c r="N13">
        <f>VLOOKUP($Q13,'[1]Strassenlänge KreiseBW_neu'!$C$2:$G$46,3,0)</f>
        <v>145210.41028154071</v>
      </c>
      <c r="O13">
        <f>VLOOKUP($Q13,'[1]Strassenlänge KreiseBW_neu'!$C$2:$G$46,4,0)</f>
        <v>230581.18137578521</v>
      </c>
      <c r="P13">
        <f>VLOOKUP($Q13,'[1]Strassenlänge KreiseBW_neu'!$C$2:$G$46,5,0)</f>
        <v>274284.77113223763</v>
      </c>
      <c r="Q13">
        <v>871213390.69054854</v>
      </c>
      <c r="R13">
        <v>41390917.962457761</v>
      </c>
      <c r="S13">
        <f t="shared" si="1"/>
        <v>4.7509506172362825E-2</v>
      </c>
      <c r="T13" s="8">
        <v>1501653</v>
      </c>
      <c r="U13" s="9">
        <v>60983</v>
      </c>
      <c r="V13" s="9">
        <v>75092</v>
      </c>
      <c r="W13" s="9">
        <v>142038</v>
      </c>
    </row>
    <row r="14" spans="1:23" x14ac:dyDescent="0.2">
      <c r="A14" s="3" t="s">
        <v>26</v>
      </c>
      <c r="B14" s="3">
        <v>1850106501</v>
      </c>
      <c r="C14" s="3">
        <v>64801640</v>
      </c>
      <c r="D14" s="3">
        <v>149872364</v>
      </c>
      <c r="E14" s="3">
        <v>47855122</v>
      </c>
      <c r="F14" s="4">
        <v>256345</v>
      </c>
      <c r="G14" s="4">
        <v>247408</v>
      </c>
      <c r="H14">
        <f t="shared" si="0"/>
        <v>251876.5</v>
      </c>
      <c r="I14" s="5">
        <v>7956.42</v>
      </c>
      <c r="J14" s="6">
        <v>121.809</v>
      </c>
      <c r="K14" s="7">
        <v>4385.12</v>
      </c>
      <c r="L14" s="7">
        <v>7036.0069999999996</v>
      </c>
      <c r="M14">
        <f>VLOOKUP(Q14,'[1]Strassenlänge KreiseBW_neu'!$C$2:$G$46,2,0)</f>
        <v>2518.679578348258</v>
      </c>
      <c r="N14">
        <f>VLOOKUP($Q14,'[1]Strassenlänge KreiseBW_neu'!$C$2:$G$46,3,0)</f>
        <v>122925.3725331155</v>
      </c>
      <c r="O14">
        <f>VLOOKUP($Q14,'[1]Strassenlänge KreiseBW_neu'!$C$2:$G$46,4,0)</f>
        <v>156855.33747974021</v>
      </c>
      <c r="P14">
        <f>VLOOKUP($Q14,'[1]Strassenlänge KreiseBW_neu'!$C$2:$G$46,5,0)</f>
        <v>216149.1681533386</v>
      </c>
      <c r="Q14">
        <v>642528039.81348741</v>
      </c>
      <c r="R14">
        <v>75939578.781057417</v>
      </c>
      <c r="S14">
        <f t="shared" si="1"/>
        <v>0.11818873897410159</v>
      </c>
      <c r="T14" s="8">
        <v>302131</v>
      </c>
      <c r="U14" s="9">
        <v>10993</v>
      </c>
      <c r="V14" s="9">
        <v>13972</v>
      </c>
      <c r="W14" s="9">
        <v>28874</v>
      </c>
    </row>
    <row r="15" spans="1:23" x14ac:dyDescent="0.2">
      <c r="A15" s="3" t="s">
        <v>27</v>
      </c>
      <c r="B15" s="3">
        <v>987343424</v>
      </c>
      <c r="C15" s="3">
        <v>29738030</v>
      </c>
      <c r="D15" s="3">
        <v>59828124</v>
      </c>
      <c r="E15" s="3">
        <v>14939300</v>
      </c>
      <c r="F15" s="4">
        <v>160601</v>
      </c>
      <c r="G15" s="4">
        <v>146751</v>
      </c>
      <c r="H15">
        <f t="shared" si="0"/>
        <v>153676</v>
      </c>
      <c r="I15" s="5">
        <v>8170.3069999999998</v>
      </c>
      <c r="J15" s="6">
        <v>117.01300000000001</v>
      </c>
      <c r="K15" s="7">
        <v>4403.5510000000004</v>
      </c>
      <c r="L15" s="7">
        <v>4542.6030000000001</v>
      </c>
      <c r="M15">
        <f>VLOOKUP(Q15,'[1]Strassenlänge KreiseBW_neu'!$C$2:$G$46,2,0)</f>
        <v>7740.2271152789817</v>
      </c>
      <c r="N15">
        <f>VLOOKUP($Q15,'[1]Strassenlänge KreiseBW_neu'!$C$2:$G$46,3,0)</f>
        <v>39501.296593955587</v>
      </c>
      <c r="O15">
        <f>VLOOKUP($Q15,'[1]Strassenlänge KreiseBW_neu'!$C$2:$G$46,4,0)</f>
        <v>38987.844016609291</v>
      </c>
      <c r="P15">
        <f>VLOOKUP($Q15,'[1]Strassenlänge KreiseBW_neu'!$C$2:$G$46,5,0)</f>
        <v>32234.682432025369</v>
      </c>
      <c r="Q15">
        <v>109274434.082993</v>
      </c>
      <c r="R15">
        <v>32194759.148922849</v>
      </c>
      <c r="S15">
        <f t="shared" si="1"/>
        <v>0.29462297763510908</v>
      </c>
      <c r="T15" s="8">
        <v>142278</v>
      </c>
      <c r="U15" s="9">
        <v>7170</v>
      </c>
      <c r="V15" s="9">
        <v>3038</v>
      </c>
      <c r="W15" s="9">
        <v>10981</v>
      </c>
    </row>
    <row r="16" spans="1:23" x14ac:dyDescent="0.2">
      <c r="A16" s="3" t="s">
        <v>28</v>
      </c>
      <c r="B16" s="3">
        <v>1055763728</v>
      </c>
      <c r="C16" s="3">
        <v>36115926</v>
      </c>
      <c r="D16" s="3">
        <v>93928967</v>
      </c>
      <c r="E16" s="3">
        <v>25184975</v>
      </c>
      <c r="F16" s="4">
        <v>132006</v>
      </c>
      <c r="G16" s="4">
        <v>127816</v>
      </c>
      <c r="H16">
        <f t="shared" si="0"/>
        <v>129911</v>
      </c>
      <c r="I16" s="5">
        <v>4010.0059999999999</v>
      </c>
      <c r="J16" s="6">
        <v>63.83</v>
      </c>
      <c r="K16" s="7">
        <v>2358.799</v>
      </c>
      <c r="L16" s="7">
        <v>3283.07</v>
      </c>
      <c r="M16">
        <f>VLOOKUP(Q16,'[1]Strassenlänge KreiseBW_neu'!$C$2:$G$46,2,0)</f>
        <v>3377.8408804707692</v>
      </c>
      <c r="N16">
        <f>VLOOKUP($Q16,'[1]Strassenlänge KreiseBW_neu'!$C$2:$G$46,3,0)</f>
        <v>66762.002786615878</v>
      </c>
      <c r="O16">
        <f>VLOOKUP($Q16,'[1]Strassenlänge KreiseBW_neu'!$C$2:$G$46,4,0)</f>
        <v>138853.66513444731</v>
      </c>
      <c r="P16">
        <f>VLOOKUP($Q16,'[1]Strassenlänge KreiseBW_neu'!$C$2:$G$46,5,0)</f>
        <v>137475.9021523273</v>
      </c>
      <c r="Q16">
        <v>627404810.59103799</v>
      </c>
      <c r="R16">
        <v>51877821.829051808</v>
      </c>
      <c r="S16">
        <f t="shared" si="1"/>
        <v>8.2686362860656143E-2</v>
      </c>
      <c r="T16" s="8">
        <v>184180</v>
      </c>
      <c r="U16" s="9">
        <v>6399</v>
      </c>
      <c r="V16" s="9">
        <v>17073</v>
      </c>
      <c r="W16" s="9">
        <v>19638</v>
      </c>
    </row>
    <row r="17" spans="1:23" x14ac:dyDescent="0.2">
      <c r="A17" s="3" t="s">
        <v>29</v>
      </c>
      <c r="B17" s="3">
        <v>3099861523</v>
      </c>
      <c r="C17" s="3">
        <v>131785595</v>
      </c>
      <c r="D17" s="3">
        <v>342011155</v>
      </c>
      <c r="E17" s="3">
        <v>48889948</v>
      </c>
      <c r="F17" s="4">
        <v>340772</v>
      </c>
      <c r="G17" s="4">
        <v>322811</v>
      </c>
      <c r="H17">
        <f t="shared" si="0"/>
        <v>331791.5</v>
      </c>
      <c r="I17" s="5">
        <v>15487.101000000001</v>
      </c>
      <c r="J17" s="6">
        <v>164.49100000000001</v>
      </c>
      <c r="K17" s="7">
        <v>6650.4459999999999</v>
      </c>
      <c r="L17" s="7">
        <v>9891.8909999999996</v>
      </c>
      <c r="M17">
        <f>VLOOKUP(Q17,'[1]Strassenlänge KreiseBW_neu'!$C$2:$G$46,2,0)</f>
        <v>8713.3862648379891</v>
      </c>
      <c r="N17">
        <f>VLOOKUP($Q17,'[1]Strassenlänge KreiseBW_neu'!$C$2:$G$46,3,0)</f>
        <v>92145.560143425566</v>
      </c>
      <c r="O17">
        <f>VLOOKUP($Q17,'[1]Strassenlänge KreiseBW_neu'!$C$2:$G$46,4,0)</f>
        <v>374120.19054708938</v>
      </c>
      <c r="P17">
        <f>VLOOKUP($Q17,'[1]Strassenlänge KreiseBW_neu'!$C$2:$G$46,5,0)</f>
        <v>479178.89864564931</v>
      </c>
      <c r="Q17">
        <v>1098900121.4261761</v>
      </c>
      <c r="R17">
        <v>108700247.4390019</v>
      </c>
      <c r="S17">
        <f t="shared" si="1"/>
        <v>9.8917313156657402E-2</v>
      </c>
      <c r="T17" s="8">
        <v>73314</v>
      </c>
      <c r="U17" s="9">
        <v>2672</v>
      </c>
      <c r="V17" s="9">
        <v>9916</v>
      </c>
      <c r="W17" s="9">
        <v>8071</v>
      </c>
    </row>
    <row r="18" spans="1:23" x14ac:dyDescent="0.2">
      <c r="A18" s="3" t="s">
        <v>30</v>
      </c>
      <c r="B18" s="3">
        <v>825753408</v>
      </c>
      <c r="C18" s="3">
        <v>22841028</v>
      </c>
      <c r="D18" s="3">
        <v>82140048</v>
      </c>
      <c r="E18" s="3">
        <v>10438948</v>
      </c>
      <c r="F18" s="4">
        <v>125113</v>
      </c>
      <c r="G18" s="4">
        <v>116059</v>
      </c>
      <c r="H18">
        <f t="shared" si="0"/>
        <v>120586</v>
      </c>
      <c r="I18" s="5">
        <v>5987.0469999999996</v>
      </c>
      <c r="J18" s="6">
        <v>103.717</v>
      </c>
      <c r="K18" s="7">
        <v>3290.627</v>
      </c>
      <c r="L18" s="7">
        <v>4482.0829999999996</v>
      </c>
      <c r="M18">
        <f>VLOOKUP(Q18,'[1]Strassenlänge KreiseBW_neu'!$C$2:$G$46,2,0)</f>
        <v>859.10722873910288</v>
      </c>
      <c r="N18">
        <f>VLOOKUP($Q18,'[1]Strassenlänge KreiseBW_neu'!$C$2:$G$46,3,0)</f>
        <v>38012.517422891258</v>
      </c>
      <c r="O18">
        <f>VLOOKUP($Q18,'[1]Strassenlänge KreiseBW_neu'!$C$2:$G$46,4,0)</f>
        <v>19920.2605837759</v>
      </c>
      <c r="P18">
        <f>VLOOKUP($Q18,'[1]Strassenlänge KreiseBW_neu'!$C$2:$G$46,5,0)</f>
        <v>43788.996241496592</v>
      </c>
      <c r="Q18">
        <v>100607425.3317056</v>
      </c>
      <c r="R18">
        <v>31236738.780465972</v>
      </c>
      <c r="S18">
        <f t="shared" si="1"/>
        <v>0.31048144485834456</v>
      </c>
      <c r="T18" s="8">
        <v>210895</v>
      </c>
      <c r="U18" s="9">
        <v>7882</v>
      </c>
      <c r="V18" s="9">
        <v>17109</v>
      </c>
      <c r="W18" s="9">
        <v>21456</v>
      </c>
    </row>
    <row r="19" spans="1:23" x14ac:dyDescent="0.2">
      <c r="A19" s="3" t="s">
        <v>31</v>
      </c>
      <c r="B19" s="3">
        <v>1085056088</v>
      </c>
      <c r="C19" s="3">
        <v>58523164</v>
      </c>
      <c r="D19" s="3">
        <v>190688184</v>
      </c>
      <c r="E19" s="3">
        <v>21776445</v>
      </c>
      <c r="F19" s="4">
        <v>111392</v>
      </c>
      <c r="G19" s="4">
        <v>107279</v>
      </c>
      <c r="H19">
        <f t="shared" si="0"/>
        <v>109335.5</v>
      </c>
      <c r="I19" s="5">
        <v>4806.5659999999998</v>
      </c>
      <c r="J19" s="6">
        <v>69.06</v>
      </c>
      <c r="K19" s="7">
        <v>2665.3330000000001</v>
      </c>
      <c r="L19" s="7">
        <v>3089.944</v>
      </c>
      <c r="M19">
        <f>VLOOKUP(Q19,'[1]Strassenlänge KreiseBW_neu'!$C$2:$G$46,2,0)</f>
        <v>4205.9538735348942</v>
      </c>
      <c r="N19">
        <f>VLOOKUP($Q19,'[1]Strassenlänge KreiseBW_neu'!$C$2:$G$46,3,0)</f>
        <v>31869.32524637321</v>
      </c>
      <c r="O19">
        <f>VLOOKUP($Q19,'[1]Strassenlänge KreiseBW_neu'!$C$2:$G$46,4,0)</f>
        <v>291538.00520632608</v>
      </c>
      <c r="P19">
        <f>VLOOKUP($Q19,'[1]Strassenlänge KreiseBW_neu'!$C$2:$G$46,5,0)</f>
        <v>329703.34928273282</v>
      </c>
      <c r="Q19">
        <v>777085912.01272368</v>
      </c>
      <c r="R19">
        <v>37709751.495235458</v>
      </c>
      <c r="S19">
        <f t="shared" si="1"/>
        <v>4.8527133116547883E-2</v>
      </c>
      <c r="T19" s="8">
        <v>114532</v>
      </c>
      <c r="U19" s="9">
        <v>4611</v>
      </c>
      <c r="V19" s="9">
        <v>16579</v>
      </c>
      <c r="W19" s="9">
        <v>12709</v>
      </c>
    </row>
    <row r="20" spans="1:23" x14ac:dyDescent="0.2">
      <c r="A20" s="3" t="s">
        <v>32</v>
      </c>
      <c r="B20" s="3">
        <v>3533335723</v>
      </c>
      <c r="C20" s="3">
        <v>125338191</v>
      </c>
      <c r="D20" s="3">
        <v>341383017</v>
      </c>
      <c r="E20" s="3">
        <v>51093317</v>
      </c>
      <c r="F20" s="4">
        <v>442673</v>
      </c>
      <c r="G20" s="4">
        <v>424122</v>
      </c>
      <c r="H20">
        <f t="shared" si="0"/>
        <v>433397.5</v>
      </c>
      <c r="I20" s="5">
        <v>14135.483</v>
      </c>
      <c r="J20" s="6">
        <v>195.56100000000001</v>
      </c>
      <c r="K20" s="7">
        <v>6835.9530000000004</v>
      </c>
      <c r="L20" s="7">
        <v>12372.598</v>
      </c>
      <c r="M20">
        <f>VLOOKUP(Q20,'[1]Strassenlänge KreiseBW_neu'!$C$2:$G$46,2,0)</f>
        <v>4208.3741645415976</v>
      </c>
      <c r="N20">
        <f>VLOOKUP($Q20,'[1]Strassenlänge KreiseBW_neu'!$C$2:$G$46,3,0)</f>
        <v>191806.21854582941</v>
      </c>
      <c r="O20">
        <f>VLOOKUP($Q20,'[1]Strassenlänge KreiseBW_neu'!$C$2:$G$46,4,0)</f>
        <v>311100.4154692507</v>
      </c>
      <c r="P20">
        <f>VLOOKUP($Q20,'[1]Strassenlänge KreiseBW_neu'!$C$2:$G$46,5,0)</f>
        <v>264898.86607483088</v>
      </c>
      <c r="Q20">
        <v>1084470193.2588511</v>
      </c>
      <c r="R20">
        <v>139351818.0032098</v>
      </c>
      <c r="S20">
        <f t="shared" si="1"/>
        <v>0.12849760082797229</v>
      </c>
      <c r="T20" s="8">
        <v>138046</v>
      </c>
      <c r="U20" s="9">
        <v>5225</v>
      </c>
      <c r="V20" s="9">
        <v>8136</v>
      </c>
      <c r="W20" s="9">
        <v>14500</v>
      </c>
    </row>
    <row r="21" spans="1:23" x14ac:dyDescent="0.2">
      <c r="A21" s="3" t="s">
        <v>33</v>
      </c>
      <c r="B21" s="3">
        <v>1927465856</v>
      </c>
      <c r="C21" s="3">
        <v>94199312</v>
      </c>
      <c r="D21" s="3">
        <v>182625472</v>
      </c>
      <c r="E21" s="3">
        <v>28990428</v>
      </c>
      <c r="F21" s="4">
        <v>311919</v>
      </c>
      <c r="G21" s="4">
        <v>289173</v>
      </c>
      <c r="H21">
        <f t="shared" si="0"/>
        <v>300546</v>
      </c>
      <c r="I21" s="5">
        <v>17718.082999999999</v>
      </c>
      <c r="J21" s="6">
        <v>238.625</v>
      </c>
      <c r="K21" s="7">
        <v>9608.5619999999999</v>
      </c>
      <c r="L21" s="7">
        <v>8143.0330000000004</v>
      </c>
      <c r="M21">
        <f>VLOOKUP(Q21,'[1]Strassenlänge KreiseBW_neu'!$C$2:$G$46,2,0)</f>
        <v>6883.8467283842983</v>
      </c>
      <c r="N21">
        <f>VLOOKUP($Q21,'[1]Strassenlänge KreiseBW_neu'!$C$2:$G$46,3,0)</f>
        <v>54808.904048654367</v>
      </c>
      <c r="O21">
        <f>VLOOKUP($Q21,'[1]Strassenlänge KreiseBW_neu'!$C$2:$G$46,4,0)</f>
        <v>38795.730205788568</v>
      </c>
      <c r="P21">
        <f>VLOOKUP($Q21,'[1]Strassenlänge KreiseBW_neu'!$C$2:$G$46,5,0)</f>
        <v>42837.088730266652</v>
      </c>
      <c r="Q21">
        <v>173996994.08082801</v>
      </c>
      <c r="R21">
        <v>78571421.71084556</v>
      </c>
      <c r="S21">
        <f t="shared" si="1"/>
        <v>0.45156769590138002</v>
      </c>
      <c r="T21" s="8">
        <v>254621</v>
      </c>
      <c r="U21" s="9">
        <v>10096</v>
      </c>
      <c r="V21" s="9">
        <v>13688</v>
      </c>
      <c r="W21" s="9">
        <v>26088</v>
      </c>
    </row>
    <row r="22" spans="1:23" x14ac:dyDescent="0.2">
      <c r="A22" s="3" t="s">
        <v>34</v>
      </c>
      <c r="B22" s="3">
        <v>1678176141</v>
      </c>
      <c r="C22" s="3">
        <v>63990935</v>
      </c>
      <c r="D22" s="3">
        <v>113018252</v>
      </c>
      <c r="E22" s="3">
        <v>32376920</v>
      </c>
      <c r="F22" s="4">
        <v>284015</v>
      </c>
      <c r="G22" s="4">
        <v>266964</v>
      </c>
      <c r="H22">
        <f t="shared" si="0"/>
        <v>275489.5</v>
      </c>
      <c r="I22" s="5">
        <v>8920.5079999999998</v>
      </c>
      <c r="J22" s="6">
        <v>142.47499999999999</v>
      </c>
      <c r="K22" s="7">
        <v>4616.8739999999998</v>
      </c>
      <c r="L22" s="7">
        <v>7624.732</v>
      </c>
      <c r="M22">
        <f>VLOOKUP(Q22,'[1]Strassenlänge KreiseBW_neu'!$C$2:$G$46,2,0)</f>
        <v>9315.1138473788469</v>
      </c>
      <c r="N22">
        <f>VLOOKUP($Q22,'[1]Strassenlänge KreiseBW_neu'!$C$2:$G$46,3,0)</f>
        <v>153958.9727629034</v>
      </c>
      <c r="O22">
        <f>VLOOKUP($Q22,'[1]Strassenlänge KreiseBW_neu'!$C$2:$G$46,4,0)</f>
        <v>223366.01044842301</v>
      </c>
      <c r="P22">
        <f>VLOOKUP($Q22,'[1]Strassenlänge KreiseBW_neu'!$C$2:$G$46,5,0)</f>
        <v>343295.26713204512</v>
      </c>
      <c r="Q22">
        <v>862475957.20369351</v>
      </c>
      <c r="R22">
        <v>74840285.094488606</v>
      </c>
      <c r="S22">
        <f t="shared" si="1"/>
        <v>8.6773763917007779E-2</v>
      </c>
      <c r="T22" s="8">
        <v>125767</v>
      </c>
      <c r="U22" s="9">
        <v>5414</v>
      </c>
      <c r="V22" s="9">
        <v>8765</v>
      </c>
      <c r="W22" s="9">
        <v>13608</v>
      </c>
    </row>
    <row r="23" spans="1:23" x14ac:dyDescent="0.2">
      <c r="A23" s="3" t="s">
        <v>35</v>
      </c>
      <c r="B23" s="3">
        <v>1429653330</v>
      </c>
      <c r="C23" s="3">
        <v>49742108</v>
      </c>
      <c r="D23" s="3">
        <v>90874812</v>
      </c>
      <c r="E23" s="3">
        <v>28867748</v>
      </c>
      <c r="F23" s="4">
        <v>228314</v>
      </c>
      <c r="G23" s="4">
        <v>219002</v>
      </c>
      <c r="H23">
        <f t="shared" si="0"/>
        <v>223658</v>
      </c>
      <c r="I23" s="5">
        <v>7286.0370000000003</v>
      </c>
      <c r="J23" s="6">
        <v>105.377</v>
      </c>
      <c r="K23" s="7">
        <v>3522.7689999999998</v>
      </c>
      <c r="L23" s="7">
        <v>6814.5929999999998</v>
      </c>
      <c r="M23">
        <f>VLOOKUP(Q23,'[1]Strassenlänge KreiseBW_neu'!$C$2:$G$46,2,0)</f>
        <v>24271.219567400651</v>
      </c>
      <c r="N23">
        <f>VLOOKUP($Q23,'[1]Strassenlänge KreiseBW_neu'!$C$2:$G$46,3,0)</f>
        <v>104638.2889701525</v>
      </c>
      <c r="O23">
        <f>VLOOKUP($Q23,'[1]Strassenlänge KreiseBW_neu'!$C$2:$G$46,4,0)</f>
        <v>193111.3367660339</v>
      </c>
      <c r="P23">
        <f>VLOOKUP($Q23,'[1]Strassenlänge KreiseBW_neu'!$C$2:$G$46,5,0)</f>
        <v>216844.0651737194</v>
      </c>
      <c r="Q23">
        <v>807271278.71100187</v>
      </c>
      <c r="R23">
        <v>65212410.257141277</v>
      </c>
      <c r="S23">
        <f t="shared" si="1"/>
        <v>8.0781283785133787E-2</v>
      </c>
      <c r="T23" s="8">
        <v>97102</v>
      </c>
      <c r="U23" s="9">
        <v>3926</v>
      </c>
      <c r="V23" s="9">
        <v>10774</v>
      </c>
      <c r="W23" s="9">
        <v>10572</v>
      </c>
    </row>
    <row r="24" spans="1:23" x14ac:dyDescent="0.2">
      <c r="A24" s="3" t="s">
        <v>36</v>
      </c>
      <c r="B24" s="3">
        <v>3616840419</v>
      </c>
      <c r="C24" s="3">
        <v>129393250</v>
      </c>
      <c r="D24" s="3">
        <v>263656905</v>
      </c>
      <c r="E24" s="3">
        <v>95130258</v>
      </c>
      <c r="F24" s="4">
        <v>542630</v>
      </c>
      <c r="G24" s="4">
        <v>509871</v>
      </c>
      <c r="H24">
        <f t="shared" si="0"/>
        <v>526250.5</v>
      </c>
      <c r="I24" s="5">
        <v>21891.819</v>
      </c>
      <c r="J24" s="6">
        <v>255.69</v>
      </c>
      <c r="K24" s="7">
        <v>10151.370000000001</v>
      </c>
      <c r="L24" s="7">
        <v>16591.28</v>
      </c>
      <c r="M24">
        <f>VLOOKUP(Q24,'[1]Strassenlänge KreiseBW_neu'!$C$2:$G$46,2,0)</f>
        <v>8203.7893882831595</v>
      </c>
      <c r="N24">
        <f>VLOOKUP($Q24,'[1]Strassenlänge KreiseBW_neu'!$C$2:$G$46,3,0)</f>
        <v>64285.399675590088</v>
      </c>
      <c r="O24">
        <f>VLOOKUP($Q24,'[1]Strassenlänge KreiseBW_neu'!$C$2:$G$46,4,0)</f>
        <v>319655.83535277692</v>
      </c>
      <c r="P24">
        <f>VLOOKUP($Q24,'[1]Strassenlänge KreiseBW_neu'!$C$2:$G$46,5,0)</f>
        <v>275631.79056602903</v>
      </c>
      <c r="Q24">
        <v>686677660.04527116</v>
      </c>
      <c r="R24">
        <v>127105732.3813438</v>
      </c>
      <c r="S24">
        <f t="shared" si="1"/>
        <v>0.18510247205794345</v>
      </c>
      <c r="T24" s="8">
        <v>241084</v>
      </c>
      <c r="U24" s="9">
        <v>10225</v>
      </c>
      <c r="V24" s="9">
        <v>14911</v>
      </c>
      <c r="W24" s="9">
        <v>24804</v>
      </c>
    </row>
    <row r="25" spans="1:23" x14ac:dyDescent="0.2">
      <c r="A25" s="3" t="s">
        <v>37</v>
      </c>
      <c r="B25" s="3">
        <v>1227339152</v>
      </c>
      <c r="C25" s="3">
        <v>51550324</v>
      </c>
      <c r="D25" s="3">
        <v>136179659</v>
      </c>
      <c r="E25" s="3">
        <v>20939638</v>
      </c>
      <c r="F25" s="4">
        <v>132189</v>
      </c>
      <c r="G25" s="4">
        <v>130624</v>
      </c>
      <c r="H25">
        <f t="shared" si="0"/>
        <v>131406.5</v>
      </c>
      <c r="I25" s="5">
        <v>4400.5060000000003</v>
      </c>
      <c r="J25" s="6">
        <v>73.536000000000001</v>
      </c>
      <c r="K25" s="7">
        <v>2374.3989999999999</v>
      </c>
      <c r="L25" s="7">
        <v>3278.7849999999999</v>
      </c>
      <c r="M25">
        <f>VLOOKUP(Q25,'[1]Strassenlänge KreiseBW_neu'!$C$2:$G$46,2,0)</f>
        <v>3731.9513028693732</v>
      </c>
      <c r="N25">
        <f>VLOOKUP($Q25,'[1]Strassenlänge KreiseBW_neu'!$C$2:$G$46,3,0)</f>
        <v>97394.396061437132</v>
      </c>
      <c r="O25">
        <f>VLOOKUP($Q25,'[1]Strassenlänge KreiseBW_neu'!$C$2:$G$46,4,0)</f>
        <v>350494.58341958019</v>
      </c>
      <c r="P25">
        <f>VLOOKUP($Q25,'[1]Strassenlänge KreiseBW_neu'!$C$2:$G$46,5,0)</f>
        <v>458605.12135544937</v>
      </c>
      <c r="Q25">
        <v>1304992772.12692</v>
      </c>
      <c r="R25">
        <v>54282255.510864377</v>
      </c>
      <c r="S25">
        <f t="shared" si="1"/>
        <v>4.1595828475274522E-2</v>
      </c>
      <c r="T25" s="8">
        <v>75266</v>
      </c>
      <c r="U25" s="9">
        <v>2347</v>
      </c>
      <c r="V25" s="9">
        <v>5490</v>
      </c>
      <c r="W25" s="9">
        <v>7673</v>
      </c>
    </row>
    <row r="26" spans="1:23" x14ac:dyDescent="0.2">
      <c r="A26" s="3" t="s">
        <v>38</v>
      </c>
      <c r="B26" s="3">
        <v>1745659392</v>
      </c>
      <c r="C26" s="3">
        <v>54100172</v>
      </c>
      <c r="D26" s="3">
        <v>109950176</v>
      </c>
      <c r="E26" s="3">
        <v>27636548</v>
      </c>
      <c r="F26" s="4">
        <v>307997</v>
      </c>
      <c r="G26" s="4">
        <v>290117</v>
      </c>
      <c r="H26">
        <f t="shared" si="0"/>
        <v>299057</v>
      </c>
      <c r="I26" s="5">
        <v>17955.962</v>
      </c>
      <c r="J26" s="6">
        <v>238.733</v>
      </c>
      <c r="K26" s="7">
        <v>9897.4210000000003</v>
      </c>
      <c r="L26" s="7">
        <v>7513.6170000000002</v>
      </c>
      <c r="M26">
        <f>VLOOKUP(Q26,'[1]Strassenlänge KreiseBW_neu'!$C$2:$G$46,2,0)</f>
        <v>13872.01570123109</v>
      </c>
      <c r="N26">
        <f>VLOOKUP($Q26,'[1]Strassenlänge KreiseBW_neu'!$C$2:$G$46,3,0)</f>
        <v>62037.093155230599</v>
      </c>
      <c r="O26">
        <f>VLOOKUP($Q26,'[1]Strassenlänge KreiseBW_neu'!$C$2:$G$46,4,0)</f>
        <v>45406.774126342512</v>
      </c>
      <c r="P26">
        <f>VLOOKUP($Q26,'[1]Strassenlänge KreiseBW_neu'!$C$2:$G$46,5,0)</f>
        <v>24472.559369643801</v>
      </c>
      <c r="Q26">
        <v>145109807.0856159</v>
      </c>
      <c r="R26">
        <v>82022874.227011502</v>
      </c>
      <c r="S26">
        <f t="shared" si="1"/>
        <v>0.56524693867601505</v>
      </c>
      <c r="T26" s="8">
        <v>85337</v>
      </c>
      <c r="U26" s="9">
        <v>3243</v>
      </c>
      <c r="V26" s="9">
        <v>8989</v>
      </c>
      <c r="W26" s="9">
        <v>8850</v>
      </c>
    </row>
    <row r="27" spans="1:23" x14ac:dyDescent="0.2">
      <c r="A27" s="3" t="s">
        <v>39</v>
      </c>
      <c r="B27" s="3">
        <v>893411540</v>
      </c>
      <c r="C27" s="3">
        <v>28947325</v>
      </c>
      <c r="D27" s="3">
        <v>64447138</v>
      </c>
      <c r="E27" s="3">
        <v>18526546</v>
      </c>
      <c r="F27" s="4">
        <v>143376</v>
      </c>
      <c r="G27" s="4">
        <v>142810</v>
      </c>
      <c r="H27">
        <f t="shared" si="0"/>
        <v>143093</v>
      </c>
      <c r="I27" s="5">
        <v>4133.3239999999996</v>
      </c>
      <c r="J27" s="6">
        <v>66.11</v>
      </c>
      <c r="K27" s="7">
        <v>2045.059</v>
      </c>
      <c r="L27" s="7">
        <v>3512.85</v>
      </c>
      <c r="M27">
        <f>VLOOKUP(Q27,'[1]Strassenlänge KreiseBW_neu'!$C$2:$G$46,2,0)</f>
        <v>980.2059889170265</v>
      </c>
      <c r="N27">
        <f>VLOOKUP($Q27,'[1]Strassenlänge KreiseBW_neu'!$C$2:$G$46,3,0)</f>
        <v>138102.03051158451</v>
      </c>
      <c r="O27">
        <f>VLOOKUP($Q27,'[1]Strassenlänge KreiseBW_neu'!$C$2:$G$46,4,0)</f>
        <v>365336.15063322813</v>
      </c>
      <c r="P27">
        <f>VLOOKUP($Q27,'[1]Strassenlänge KreiseBW_neu'!$C$2:$G$46,5,0)</f>
        <v>256173.9458046091</v>
      </c>
      <c r="Q27">
        <v>1125440687.881151</v>
      </c>
      <c r="R27">
        <v>68288835.812037319</v>
      </c>
      <c r="S27">
        <f t="shared" si="1"/>
        <v>6.067741867463812E-2</v>
      </c>
      <c r="T27" s="8">
        <v>322596</v>
      </c>
      <c r="U27" s="9">
        <v>11898</v>
      </c>
      <c r="V27" s="9">
        <v>12331</v>
      </c>
      <c r="W27" s="9">
        <v>29160</v>
      </c>
    </row>
    <row r="28" spans="1:23" x14ac:dyDescent="0.2">
      <c r="A28" s="3" t="s">
        <v>40</v>
      </c>
      <c r="B28" s="3">
        <v>3344853886</v>
      </c>
      <c r="C28" s="3">
        <v>118666994</v>
      </c>
      <c r="D28" s="3">
        <v>336761615</v>
      </c>
      <c r="E28" s="3">
        <v>60770894</v>
      </c>
      <c r="F28" s="4">
        <v>425932</v>
      </c>
      <c r="G28" s="4">
        <v>410202</v>
      </c>
      <c r="H28">
        <f t="shared" si="0"/>
        <v>418067</v>
      </c>
      <c r="I28" s="5">
        <v>15241.549000000001</v>
      </c>
      <c r="J28" s="6">
        <v>236.958</v>
      </c>
      <c r="K28" s="7">
        <v>7913</v>
      </c>
      <c r="L28" s="7">
        <v>10944.504999999999</v>
      </c>
      <c r="M28">
        <f>VLOOKUP(Q28,'[1]Strassenlänge KreiseBW_neu'!$C$2:$G$46,2,0)</f>
        <v>3652.8532012017572</v>
      </c>
      <c r="N28">
        <f>VLOOKUP($Q28,'[1]Strassenlänge KreiseBW_neu'!$C$2:$G$46,3,0)</f>
        <v>219947.93135608689</v>
      </c>
      <c r="O28">
        <f>VLOOKUP($Q28,'[1]Strassenlänge KreiseBW_neu'!$C$2:$G$46,4,0)</f>
        <v>312639.51069374382</v>
      </c>
      <c r="P28">
        <f>VLOOKUP($Q28,'[1]Strassenlänge KreiseBW_neu'!$C$2:$G$46,5,0)</f>
        <v>392768.519397775</v>
      </c>
      <c r="Q28">
        <v>1859557690.8651531</v>
      </c>
      <c r="R28">
        <v>153164698.62180471</v>
      </c>
      <c r="S28">
        <f t="shared" si="1"/>
        <v>8.2366198894612053E-2</v>
      </c>
      <c r="T28" s="8">
        <v>84342</v>
      </c>
      <c r="U28" s="9">
        <v>3211</v>
      </c>
      <c r="V28" s="9">
        <v>8954</v>
      </c>
      <c r="W28" s="9">
        <v>9514</v>
      </c>
    </row>
    <row r="29" spans="1:23" x14ac:dyDescent="0.2">
      <c r="A29" s="3" t="s">
        <v>41</v>
      </c>
      <c r="B29" s="3">
        <v>2202354013</v>
      </c>
      <c r="C29" s="3">
        <v>66793044</v>
      </c>
      <c r="D29" s="3">
        <v>176277019</v>
      </c>
      <c r="E29" s="3">
        <v>49091445</v>
      </c>
      <c r="F29" s="4">
        <v>312422</v>
      </c>
      <c r="G29" s="4">
        <v>306530</v>
      </c>
      <c r="H29">
        <f t="shared" si="0"/>
        <v>309476</v>
      </c>
      <c r="I29" s="5">
        <v>12237.285</v>
      </c>
      <c r="J29" s="6">
        <v>165.32900000000001</v>
      </c>
      <c r="K29" s="7">
        <v>6126.866</v>
      </c>
      <c r="L29" s="7">
        <v>8741.3029999999999</v>
      </c>
      <c r="M29">
        <f>VLOOKUP(Q29,'[1]Strassenlänge KreiseBW_neu'!$C$2:$G$46,2,0)</f>
        <v>3134.4776848984152</v>
      </c>
      <c r="N29">
        <f>VLOOKUP($Q29,'[1]Strassenlänge KreiseBW_neu'!$C$2:$G$46,3,0)</f>
        <v>194925.44230853609</v>
      </c>
      <c r="O29">
        <f>VLOOKUP($Q29,'[1]Strassenlänge KreiseBW_neu'!$C$2:$G$46,4,0)</f>
        <v>402056.40595769242</v>
      </c>
      <c r="P29">
        <f>VLOOKUP($Q29,'[1]Strassenlänge KreiseBW_neu'!$C$2:$G$46,5,0)</f>
        <v>509881.38983188668</v>
      </c>
      <c r="Q29">
        <v>1510349828.137393</v>
      </c>
      <c r="R29">
        <v>108166732.0116424</v>
      </c>
      <c r="S29">
        <f t="shared" si="1"/>
        <v>7.1617005541713963E-2</v>
      </c>
      <c r="T29" s="8">
        <v>2311336</v>
      </c>
      <c r="U29" s="9">
        <v>85344</v>
      </c>
      <c r="V29" s="9">
        <v>146930</v>
      </c>
      <c r="W29" s="9">
        <v>224965</v>
      </c>
    </row>
    <row r="30" spans="1:23" x14ac:dyDescent="0.2">
      <c r="A30" s="3" t="s">
        <v>42</v>
      </c>
      <c r="B30" s="3">
        <v>897821952</v>
      </c>
      <c r="C30" s="3">
        <v>34182076</v>
      </c>
      <c r="D30" s="3">
        <v>82730912</v>
      </c>
      <c r="E30" s="3">
        <v>14300467</v>
      </c>
      <c r="F30" s="4">
        <v>124289</v>
      </c>
      <c r="G30" s="4">
        <v>114411</v>
      </c>
      <c r="H30">
        <f t="shared" si="0"/>
        <v>119350</v>
      </c>
      <c r="I30" s="5">
        <v>4940.951</v>
      </c>
      <c r="J30" s="6">
        <v>76.891000000000005</v>
      </c>
      <c r="K30" s="7">
        <v>2651.2280000000001</v>
      </c>
      <c r="L30" s="7">
        <v>3079.0169999999998</v>
      </c>
      <c r="M30">
        <f>VLOOKUP(Q30,'[1]Strassenlänge KreiseBW_neu'!$C$2:$G$46,2,0)</f>
        <v>5224.3794138568946</v>
      </c>
      <c r="N30">
        <f>VLOOKUP($Q30,'[1]Strassenlänge KreiseBW_neu'!$C$2:$G$46,3,0)</f>
        <v>29969.258992763131</v>
      </c>
      <c r="O30">
        <f>VLOOKUP($Q30,'[1]Strassenlänge KreiseBW_neu'!$C$2:$G$46,4,0)</f>
        <v>39745.990566842891</v>
      </c>
      <c r="P30">
        <f>VLOOKUP($Q30,'[1]Strassenlänge KreiseBW_neu'!$C$2:$G$46,5,0)</f>
        <v>20993.088865203361</v>
      </c>
      <c r="Q30">
        <v>98455210.004337594</v>
      </c>
      <c r="R30">
        <v>28818058.28928357</v>
      </c>
      <c r="S30">
        <f t="shared" si="1"/>
        <v>0.29270221746532199</v>
      </c>
      <c r="T30" s="8">
        <v>92099</v>
      </c>
      <c r="U30" s="9">
        <v>3394</v>
      </c>
      <c r="V30" s="9">
        <v>8116</v>
      </c>
      <c r="W30" s="9">
        <v>9120</v>
      </c>
    </row>
    <row r="31" spans="1:23" x14ac:dyDescent="0.2">
      <c r="A31" s="3" t="s">
        <v>43</v>
      </c>
      <c r="B31" s="3">
        <v>1674405118</v>
      </c>
      <c r="C31" s="3">
        <v>53496766</v>
      </c>
      <c r="D31" s="3">
        <v>165327916</v>
      </c>
      <c r="E31" s="3">
        <v>33265950</v>
      </c>
      <c r="F31" s="4">
        <v>230216</v>
      </c>
      <c r="G31" s="4">
        <v>222324</v>
      </c>
      <c r="H31">
        <f t="shared" si="0"/>
        <v>226270</v>
      </c>
      <c r="I31" s="5">
        <v>8704.3700000000008</v>
      </c>
      <c r="J31" s="6">
        <v>113.006</v>
      </c>
      <c r="K31" s="7">
        <v>4469.51</v>
      </c>
      <c r="L31" s="7">
        <v>6134.5360000000001</v>
      </c>
      <c r="M31">
        <f>VLOOKUP(Q31,'[1]Strassenlänge KreiseBW_neu'!$C$2:$G$46,2,0)</f>
        <v>1807.1764342082131</v>
      </c>
      <c r="N31">
        <f>VLOOKUP($Q31,'[1]Strassenlänge KreiseBW_neu'!$C$2:$G$46,3,0)</f>
        <v>115613.06561082479</v>
      </c>
      <c r="O31">
        <f>VLOOKUP($Q31,'[1]Strassenlänge KreiseBW_neu'!$C$2:$G$46,4,0)</f>
        <v>194327.25205490281</v>
      </c>
      <c r="P31">
        <f>VLOOKUP($Q31,'[1]Strassenlänge KreiseBW_neu'!$C$2:$G$46,5,0)</f>
        <v>228346.54361966901</v>
      </c>
      <c r="Q31">
        <v>738324292.55898917</v>
      </c>
      <c r="R31">
        <v>82418700.082651228</v>
      </c>
      <c r="S31">
        <f t="shared" si="1"/>
        <v>0.11162940311362747</v>
      </c>
      <c r="T31" s="8">
        <v>57141</v>
      </c>
      <c r="U31" s="9">
        <v>2409</v>
      </c>
      <c r="V31" s="9">
        <v>1108</v>
      </c>
      <c r="W31" s="9">
        <v>4433</v>
      </c>
    </row>
    <row r="32" spans="1:23" x14ac:dyDescent="0.2">
      <c r="A32" s="3" t="s">
        <v>44</v>
      </c>
      <c r="B32" s="3">
        <v>2355299489</v>
      </c>
      <c r="C32" s="3">
        <v>81916653</v>
      </c>
      <c r="D32" s="3">
        <v>176111913</v>
      </c>
      <c r="E32" s="3">
        <v>45979460</v>
      </c>
      <c r="F32" s="4">
        <v>283264</v>
      </c>
      <c r="G32" s="4">
        <v>269595</v>
      </c>
      <c r="H32">
        <f t="shared" si="0"/>
        <v>276429.5</v>
      </c>
      <c r="I32" s="5">
        <v>10388.960999999999</v>
      </c>
      <c r="J32" s="6">
        <v>158.01900000000001</v>
      </c>
      <c r="K32" s="7">
        <v>5028.0469999999996</v>
      </c>
      <c r="L32" s="7">
        <v>7549.3850000000002</v>
      </c>
      <c r="M32">
        <f>VLOOKUP(Q32,'[1]Strassenlänge KreiseBW_neu'!$C$2:$G$46,2,0)</f>
        <v>7733.8505122056613</v>
      </c>
      <c r="N32">
        <f>VLOOKUP($Q32,'[1]Strassenlänge KreiseBW_neu'!$C$2:$G$46,3,0)</f>
        <v>148588.2749632037</v>
      </c>
      <c r="O32">
        <f>VLOOKUP($Q32,'[1]Strassenlänge KreiseBW_neu'!$C$2:$G$46,4,0)</f>
        <v>468868.19776666461</v>
      </c>
      <c r="P32">
        <f>VLOOKUP($Q32,'[1]Strassenlänge KreiseBW_neu'!$C$2:$G$46,5,0)</f>
        <v>648119.44098226866</v>
      </c>
      <c r="Q32">
        <v>1632057689.2796659</v>
      </c>
      <c r="R32">
        <v>77431811.205376714</v>
      </c>
      <c r="S32">
        <f t="shared" si="1"/>
        <v>4.7444285648721433E-2</v>
      </c>
      <c r="T32" s="8">
        <v>76699</v>
      </c>
      <c r="U32" s="9">
        <v>3208</v>
      </c>
      <c r="V32" s="9">
        <v>10552</v>
      </c>
      <c r="W32" s="9">
        <v>9252</v>
      </c>
    </row>
    <row r="33" spans="1:23" x14ac:dyDescent="0.2">
      <c r="A33" s="3" t="s">
        <v>45</v>
      </c>
      <c r="B33" s="3">
        <v>2448780865</v>
      </c>
      <c r="C33" s="3">
        <v>89835522</v>
      </c>
      <c r="D33" s="3">
        <v>109552142</v>
      </c>
      <c r="E33" s="3">
        <v>52430220</v>
      </c>
      <c r="F33" s="4">
        <v>424878</v>
      </c>
      <c r="G33" s="4">
        <v>406874</v>
      </c>
      <c r="H33">
        <f t="shared" si="0"/>
        <v>415876</v>
      </c>
      <c r="I33" s="5">
        <v>13168.825999999999</v>
      </c>
      <c r="J33" s="6">
        <v>194.74</v>
      </c>
      <c r="K33" s="7">
        <v>6732.6859999999997</v>
      </c>
      <c r="L33" s="7">
        <v>12306.044</v>
      </c>
      <c r="M33">
        <f>VLOOKUP(Q33,'[1]Strassenlänge KreiseBW_neu'!$C$2:$G$46,2,0)</f>
        <v>0</v>
      </c>
      <c r="N33">
        <f>VLOOKUP($Q33,'[1]Strassenlänge KreiseBW_neu'!$C$2:$G$46,3,0)</f>
        <v>94256.880099233662</v>
      </c>
      <c r="O33">
        <f>VLOOKUP($Q33,'[1]Strassenlänge KreiseBW_neu'!$C$2:$G$46,4,0)</f>
        <v>277787.03942737501</v>
      </c>
      <c r="P33">
        <f>VLOOKUP($Q33,'[1]Strassenlänge KreiseBW_neu'!$C$2:$G$46,5,0)</f>
        <v>383236.84576063661</v>
      </c>
      <c r="Q33">
        <v>857419677.28729999</v>
      </c>
      <c r="R33">
        <v>97705478.590082631</v>
      </c>
      <c r="S33">
        <f t="shared" si="1"/>
        <v>0.11395292314634384</v>
      </c>
      <c r="T33" s="8">
        <v>60869</v>
      </c>
      <c r="U33" s="9">
        <v>2641</v>
      </c>
      <c r="V33" s="9">
        <v>2485</v>
      </c>
      <c r="W33" s="9">
        <v>4158</v>
      </c>
    </row>
    <row r="34" spans="1:23" x14ac:dyDescent="0.2">
      <c r="A34" s="3" t="s">
        <v>46</v>
      </c>
      <c r="B34" s="3">
        <v>1589149105</v>
      </c>
      <c r="C34" s="3">
        <v>48684715</v>
      </c>
      <c r="D34" s="3">
        <v>73672614</v>
      </c>
      <c r="E34" s="3">
        <v>50938819</v>
      </c>
      <c r="F34" s="4">
        <v>285754</v>
      </c>
      <c r="G34" s="4">
        <v>273352</v>
      </c>
      <c r="H34">
        <f t="shared" si="0"/>
        <v>279553</v>
      </c>
      <c r="I34" s="5">
        <v>10561.294</v>
      </c>
      <c r="J34" s="6">
        <v>151.82</v>
      </c>
      <c r="K34" s="7">
        <v>5465.1670000000004</v>
      </c>
      <c r="L34" s="7">
        <v>7943.9250000000002</v>
      </c>
      <c r="M34">
        <f>VLOOKUP(Q34,'[1]Strassenlänge KreiseBW_neu'!$C$2:$G$46,2,0)</f>
        <v>0</v>
      </c>
      <c r="N34">
        <f>VLOOKUP($Q34,'[1]Strassenlänge KreiseBW_neu'!$C$2:$G$46,3,0)</f>
        <v>194402.63239249491</v>
      </c>
      <c r="O34">
        <f>VLOOKUP($Q34,'[1]Strassenlänge KreiseBW_neu'!$C$2:$G$46,4,0)</f>
        <v>243574.16793995191</v>
      </c>
      <c r="P34">
        <f>VLOOKUP($Q34,'[1]Strassenlänge KreiseBW_neu'!$C$2:$G$46,5,0)</f>
        <v>275992.12892669678</v>
      </c>
      <c r="Q34">
        <v>1092338969.5341771</v>
      </c>
      <c r="R34">
        <v>84678629.415918395</v>
      </c>
      <c r="S34">
        <f t="shared" si="1"/>
        <v>7.7520469174535825E-2</v>
      </c>
      <c r="T34" s="8">
        <v>113546</v>
      </c>
      <c r="U34" s="9">
        <v>3699</v>
      </c>
      <c r="V34" s="9">
        <v>7491</v>
      </c>
      <c r="W34" s="9">
        <v>11593</v>
      </c>
    </row>
    <row r="35" spans="1:23" x14ac:dyDescent="0.2">
      <c r="A35" s="3" t="s">
        <v>47</v>
      </c>
      <c r="B35" s="3">
        <v>4401779785</v>
      </c>
      <c r="C35" s="3">
        <v>178716455</v>
      </c>
      <c r="D35" s="3">
        <v>472737497</v>
      </c>
      <c r="E35" s="3">
        <v>60157707</v>
      </c>
      <c r="F35" s="4">
        <v>546745</v>
      </c>
      <c r="G35" s="4">
        <v>524040</v>
      </c>
      <c r="H35">
        <f t="shared" si="0"/>
        <v>535392.5</v>
      </c>
      <c r="I35" s="5">
        <v>16406.456999999999</v>
      </c>
      <c r="J35" s="6">
        <v>225.429</v>
      </c>
      <c r="K35" s="7">
        <v>7892.866</v>
      </c>
      <c r="L35" s="7">
        <v>15522.084999999999</v>
      </c>
      <c r="M35">
        <f>VLOOKUP(Q35,'[1]Strassenlänge KreiseBW_neu'!$C$2:$G$46,2,0)</f>
        <v>22076.322226712909</v>
      </c>
      <c r="N35">
        <f>VLOOKUP($Q35,'[1]Strassenlänge KreiseBW_neu'!$C$2:$G$46,3,0)</f>
        <v>183385.92542431591</v>
      </c>
      <c r="O35">
        <f>VLOOKUP($Q35,'[1]Strassenlänge KreiseBW_neu'!$C$2:$G$46,4,0)</f>
        <v>334504.83339269052</v>
      </c>
      <c r="P35">
        <f>VLOOKUP($Q35,'[1]Strassenlänge KreiseBW_neu'!$C$2:$G$46,5,0)</f>
        <v>337026.03008701792</v>
      </c>
      <c r="Q35">
        <v>1060735768.061149</v>
      </c>
      <c r="R35">
        <v>156172021.17415249</v>
      </c>
      <c r="S35">
        <f t="shared" si="1"/>
        <v>0.14722990010943945</v>
      </c>
      <c r="T35" s="8">
        <v>55829</v>
      </c>
      <c r="U35" s="9">
        <v>2059</v>
      </c>
      <c r="V35" s="9">
        <v>1015</v>
      </c>
      <c r="W35" s="9">
        <v>3957</v>
      </c>
    </row>
    <row r="36" spans="1:23" x14ac:dyDescent="0.2">
      <c r="A36" s="3" t="s">
        <v>48</v>
      </c>
      <c r="B36" s="3">
        <v>1519450557</v>
      </c>
      <c r="C36" s="3">
        <v>63626291</v>
      </c>
      <c r="D36" s="3">
        <v>130848148</v>
      </c>
      <c r="E36" s="3">
        <v>22207465</v>
      </c>
      <c r="F36" s="4">
        <v>138858</v>
      </c>
      <c r="G36" s="4">
        <v>136479</v>
      </c>
      <c r="H36">
        <f t="shared" si="0"/>
        <v>137668.5</v>
      </c>
      <c r="I36" s="5">
        <v>5381.2060000000001</v>
      </c>
      <c r="J36" s="6">
        <v>74.578000000000003</v>
      </c>
      <c r="K36" s="7">
        <v>2642.8359999999998</v>
      </c>
      <c r="L36" s="7">
        <v>3846.85</v>
      </c>
      <c r="M36">
        <f>VLOOKUP(Q36,'[1]Strassenlänge KreiseBW_neu'!$C$2:$G$46,2,0)</f>
        <v>4264.0202295840081</v>
      </c>
      <c r="N36">
        <f>VLOOKUP($Q36,'[1]Strassenlänge KreiseBW_neu'!$C$2:$G$46,3,0)</f>
        <v>121623.9509662605</v>
      </c>
      <c r="O36">
        <f>VLOOKUP($Q36,'[1]Strassenlänge KreiseBW_neu'!$C$2:$G$46,4,0)</f>
        <v>149804.1737670046</v>
      </c>
      <c r="P36">
        <f>VLOOKUP($Q36,'[1]Strassenlänge KreiseBW_neu'!$C$2:$G$46,5,0)</f>
        <v>316003.44582748722</v>
      </c>
      <c r="Q36">
        <v>769702573.54236567</v>
      </c>
      <c r="R36">
        <v>60159289.162951887</v>
      </c>
      <c r="S36">
        <f t="shared" si="1"/>
        <v>7.8159137348448302E-2</v>
      </c>
      <c r="T36" s="8">
        <v>119083</v>
      </c>
      <c r="U36" s="9">
        <v>4772</v>
      </c>
      <c r="V36" s="9">
        <v>8497</v>
      </c>
      <c r="W36" s="9">
        <v>12436</v>
      </c>
    </row>
    <row r="37" spans="1:23" x14ac:dyDescent="0.2">
      <c r="A37" s="3" t="s">
        <v>49</v>
      </c>
      <c r="B37" s="3">
        <v>1571413927</v>
      </c>
      <c r="C37" s="3">
        <v>69177774</v>
      </c>
      <c r="D37" s="3">
        <v>231506234</v>
      </c>
      <c r="E37" s="3">
        <v>34342035</v>
      </c>
      <c r="F37" s="4">
        <v>194203</v>
      </c>
      <c r="G37" s="4">
        <v>186355</v>
      </c>
      <c r="H37">
        <f t="shared" si="0"/>
        <v>190279</v>
      </c>
      <c r="I37" s="5">
        <v>7038.4189999999999</v>
      </c>
      <c r="J37" s="6">
        <v>107.878</v>
      </c>
      <c r="K37" s="7">
        <v>3699.1509999999998</v>
      </c>
      <c r="L37" s="7">
        <v>5200.6639999999998</v>
      </c>
      <c r="M37">
        <f>VLOOKUP(Q37,'[1]Strassenlänge KreiseBW_neu'!$C$2:$G$46,2,0)</f>
        <v>6134.8515641192453</v>
      </c>
      <c r="N37">
        <f>VLOOKUP($Q37,'[1]Strassenlänge KreiseBW_neu'!$C$2:$G$46,3,0)</f>
        <v>116803.0038965436</v>
      </c>
      <c r="O37">
        <f>VLOOKUP($Q37,'[1]Strassenlänge KreiseBW_neu'!$C$2:$G$46,4,0)</f>
        <v>450764.00957324723</v>
      </c>
      <c r="P37">
        <f>VLOOKUP($Q37,'[1]Strassenlänge KreiseBW_neu'!$C$2:$G$46,5,0)</f>
        <v>664977.59600183752</v>
      </c>
      <c r="Q37">
        <v>1484159943.3543</v>
      </c>
      <c r="R37">
        <v>69553111.556644201</v>
      </c>
      <c r="S37">
        <f t="shared" si="1"/>
        <v>4.6863622662830763E-2</v>
      </c>
      <c r="T37" s="8">
        <v>81576</v>
      </c>
      <c r="U37" s="9">
        <v>3274</v>
      </c>
      <c r="V37" s="9">
        <v>12265</v>
      </c>
      <c r="W37" s="9">
        <v>9222</v>
      </c>
    </row>
    <row r="38" spans="1:23" x14ac:dyDescent="0.2">
      <c r="A38" s="3" t="s">
        <v>50</v>
      </c>
      <c r="B38" s="3">
        <v>1532553703</v>
      </c>
      <c r="C38" s="3">
        <v>52792880</v>
      </c>
      <c r="D38" s="3">
        <v>118967546</v>
      </c>
      <c r="E38" s="3">
        <v>26577446</v>
      </c>
      <c r="F38" s="4">
        <v>211207</v>
      </c>
      <c r="G38" s="4">
        <v>203967</v>
      </c>
      <c r="H38">
        <f t="shared" si="0"/>
        <v>207587</v>
      </c>
      <c r="I38" s="5">
        <v>7410.4830000000002</v>
      </c>
      <c r="J38" s="6">
        <v>118.764</v>
      </c>
      <c r="K38" s="7">
        <v>4097.4390000000003</v>
      </c>
      <c r="L38" s="7">
        <v>5583.2349999999997</v>
      </c>
      <c r="M38">
        <f>VLOOKUP(Q38,'[1]Strassenlänge KreiseBW_neu'!$C$2:$G$46,2,0)</f>
        <v>1988.78636097096</v>
      </c>
      <c r="N38">
        <f>VLOOKUP($Q38,'[1]Strassenlänge KreiseBW_neu'!$C$2:$G$46,3,0)</f>
        <v>119374.7369227281</v>
      </c>
      <c r="O38">
        <f>VLOOKUP($Q38,'[1]Strassenlänge KreiseBW_neu'!$C$2:$G$46,4,0)</f>
        <v>221016.30711001641</v>
      </c>
      <c r="P38">
        <f>VLOOKUP($Q38,'[1]Strassenlänge KreiseBW_neu'!$C$2:$G$46,5,0)</f>
        <v>313533.91278793057</v>
      </c>
      <c r="Q38">
        <v>1026098273.750131</v>
      </c>
      <c r="R38">
        <v>75536862.814018056</v>
      </c>
      <c r="S38">
        <f t="shared" si="1"/>
        <v>7.3615622154737506E-2</v>
      </c>
      <c r="T38" s="8">
        <v>77850</v>
      </c>
      <c r="U38" s="9">
        <v>2839</v>
      </c>
      <c r="V38" s="9">
        <v>6937</v>
      </c>
      <c r="W38" s="9">
        <v>8524</v>
      </c>
    </row>
    <row r="39" spans="1:23" x14ac:dyDescent="0.2">
      <c r="A39" s="3" t="s">
        <v>51</v>
      </c>
      <c r="B39" s="3">
        <v>904931773</v>
      </c>
      <c r="C39" s="3">
        <v>26390935</v>
      </c>
      <c r="D39" s="3">
        <v>59420195</v>
      </c>
      <c r="E39" s="3">
        <v>27108431</v>
      </c>
      <c r="F39" s="4">
        <v>130192</v>
      </c>
      <c r="G39" s="4">
        <v>127601</v>
      </c>
      <c r="H39">
        <f t="shared" si="0"/>
        <v>128896.5</v>
      </c>
      <c r="I39" s="5">
        <v>4264.2489999999998</v>
      </c>
      <c r="J39" s="6">
        <v>65.332999999999998</v>
      </c>
      <c r="K39" s="7">
        <v>2120.049</v>
      </c>
      <c r="L39" s="7">
        <v>3273.5259999999998</v>
      </c>
      <c r="M39">
        <f>VLOOKUP(Q39,'[1]Strassenlänge KreiseBW_neu'!$C$2:$G$46,2,0)</f>
        <v>0</v>
      </c>
      <c r="N39">
        <f>VLOOKUP($Q39,'[1]Strassenlänge KreiseBW_neu'!$C$2:$G$46,3,0)</f>
        <v>133220.82160974029</v>
      </c>
      <c r="O39">
        <f>VLOOKUP($Q39,'[1]Strassenlänge KreiseBW_neu'!$C$2:$G$46,4,0)</f>
        <v>332333.39153191529</v>
      </c>
      <c r="P39">
        <f>VLOOKUP($Q39,'[1]Strassenlänge KreiseBW_neu'!$C$2:$G$46,5,0)</f>
        <v>398404.83593379089</v>
      </c>
      <c r="Q39">
        <v>1204593433.319243</v>
      </c>
      <c r="R39">
        <v>61426386.94739148</v>
      </c>
      <c r="S39">
        <f t="shared" si="1"/>
        <v>5.099345990798887E-2</v>
      </c>
      <c r="T39" s="8">
        <v>1042564</v>
      </c>
      <c r="U39" s="9">
        <v>42607</v>
      </c>
      <c r="V39" s="9">
        <v>104117</v>
      </c>
      <c r="W39" s="9">
        <v>118178</v>
      </c>
    </row>
    <row r="40" spans="1:23" x14ac:dyDescent="0.2">
      <c r="A40" s="3" t="s">
        <v>52</v>
      </c>
      <c r="B40" s="3">
        <v>2903947264</v>
      </c>
      <c r="C40" s="3">
        <v>86556976</v>
      </c>
      <c r="D40" s="3">
        <v>165610384</v>
      </c>
      <c r="E40" s="3">
        <v>50999528</v>
      </c>
      <c r="F40" s="4">
        <v>632743</v>
      </c>
      <c r="G40" s="4">
        <v>585890</v>
      </c>
      <c r="H40">
        <f t="shared" si="0"/>
        <v>609316.5</v>
      </c>
      <c r="I40" s="5">
        <v>47248.294000000002</v>
      </c>
      <c r="J40" s="6">
        <v>504.19400000000002</v>
      </c>
      <c r="K40" s="7">
        <v>23638.716</v>
      </c>
      <c r="L40" s="7">
        <v>19616.387999999999</v>
      </c>
      <c r="M40">
        <f>VLOOKUP(Q40,'[1]Strassenlänge KreiseBW_neu'!$C$2:$G$46,2,0)</f>
        <v>12994.674801341011</v>
      </c>
      <c r="N40">
        <f>VLOOKUP($Q40,'[1]Strassenlänge KreiseBW_neu'!$C$2:$G$46,3,0)</f>
        <v>90344.944706205861</v>
      </c>
      <c r="O40">
        <f>VLOOKUP($Q40,'[1]Strassenlänge KreiseBW_neu'!$C$2:$G$46,4,0)</f>
        <v>111690.4568555267</v>
      </c>
      <c r="P40">
        <f>VLOOKUP($Q40,'[1]Strassenlänge KreiseBW_neu'!$C$2:$G$46,5,0)</f>
        <v>39588.299794051767</v>
      </c>
      <c r="Q40">
        <v>209915948.76712149</v>
      </c>
      <c r="R40">
        <v>107795648.4452244</v>
      </c>
      <c r="S40">
        <f t="shared" si="1"/>
        <v>0.51351814418261155</v>
      </c>
      <c r="T40" s="8">
        <v>230385</v>
      </c>
      <c r="U40" s="9">
        <v>6512</v>
      </c>
      <c r="V40" s="9">
        <v>8826</v>
      </c>
      <c r="W40" s="9">
        <v>20676</v>
      </c>
    </row>
    <row r="41" spans="1:23" x14ac:dyDescent="0.2">
      <c r="A41" s="3" t="s">
        <v>53</v>
      </c>
      <c r="B41" s="3">
        <v>1438087615</v>
      </c>
      <c r="C41" s="3">
        <v>54098757</v>
      </c>
      <c r="D41" s="3">
        <v>75136580</v>
      </c>
      <c r="E41" s="3">
        <v>44263795</v>
      </c>
      <c r="F41" s="4">
        <v>225755</v>
      </c>
      <c r="G41" s="4">
        <v>211951</v>
      </c>
      <c r="H41">
        <f t="shared" si="0"/>
        <v>218853</v>
      </c>
      <c r="I41" s="5">
        <v>6696.2349999999997</v>
      </c>
      <c r="J41" s="6">
        <v>109.08</v>
      </c>
      <c r="K41" s="7">
        <v>3679.86</v>
      </c>
      <c r="L41" s="7">
        <v>6140.4250000000002</v>
      </c>
      <c r="M41">
        <f>VLOOKUP(Q41,'[1]Strassenlänge KreiseBW_neu'!$C$2:$G$46,2,0)</f>
        <v>0</v>
      </c>
      <c r="N41">
        <f>VLOOKUP($Q41,'[1]Strassenlänge KreiseBW_neu'!$C$2:$G$46,3,0)</f>
        <v>76099.776142589137</v>
      </c>
      <c r="O41">
        <f>VLOOKUP($Q41,'[1]Strassenlänge KreiseBW_neu'!$C$2:$G$46,4,0)</f>
        <v>159523.28782965589</v>
      </c>
      <c r="P41">
        <f>VLOOKUP($Q41,'[1]Strassenlänge KreiseBW_neu'!$C$2:$G$46,5,0)</f>
        <v>133526.94741788751</v>
      </c>
      <c r="Q41">
        <v>520118898.09533608</v>
      </c>
      <c r="R41">
        <v>58342466.894196101</v>
      </c>
      <c r="S41">
        <f t="shared" si="1"/>
        <v>0.1121714037075848</v>
      </c>
      <c r="T41" s="8">
        <v>116038</v>
      </c>
      <c r="U41" s="9">
        <v>4837</v>
      </c>
      <c r="V41" s="9">
        <v>11409</v>
      </c>
      <c r="W41" s="9">
        <v>11698</v>
      </c>
    </row>
    <row r="42" spans="1:23" x14ac:dyDescent="0.2">
      <c r="A42" s="3" t="s">
        <v>54</v>
      </c>
      <c r="B42" s="3">
        <v>858173032</v>
      </c>
      <c r="C42" s="3">
        <v>33396376</v>
      </c>
      <c r="D42" s="3">
        <v>65364913</v>
      </c>
      <c r="E42" s="3">
        <v>16150131</v>
      </c>
      <c r="F42" s="4">
        <v>139397</v>
      </c>
      <c r="G42" s="4">
        <v>132214</v>
      </c>
      <c r="H42">
        <f t="shared" si="0"/>
        <v>135805.5</v>
      </c>
      <c r="I42" s="5">
        <v>5888.2389999999996</v>
      </c>
      <c r="J42" s="6">
        <v>83.025000000000006</v>
      </c>
      <c r="K42" s="7">
        <v>3154.5149999999999</v>
      </c>
      <c r="L42" s="7">
        <v>4028.4110000000001</v>
      </c>
      <c r="M42">
        <f>VLOOKUP(Q42,'[1]Strassenlänge KreiseBW_neu'!$C$2:$G$46,2,0)</f>
        <v>683.84511536498121</v>
      </c>
      <c r="N42">
        <f>VLOOKUP($Q42,'[1]Strassenlänge KreiseBW_neu'!$C$2:$G$46,3,0)</f>
        <v>90539.536117244177</v>
      </c>
      <c r="O42">
        <f>VLOOKUP($Q42,'[1]Strassenlänge KreiseBW_neu'!$C$2:$G$46,4,0)</f>
        <v>158651.02383908129</v>
      </c>
      <c r="P42">
        <f>VLOOKUP($Q42,'[1]Strassenlänge KreiseBW_neu'!$C$2:$G$46,5,0)</f>
        <v>220649.23073749471</v>
      </c>
      <c r="Q42">
        <v>733957416.96215999</v>
      </c>
      <c r="R42">
        <v>57608092.169619121</v>
      </c>
      <c r="S42">
        <f t="shared" si="1"/>
        <v>7.8489692778169945E-2</v>
      </c>
      <c r="T42" s="8">
        <v>145400</v>
      </c>
      <c r="U42" s="9">
        <v>5642</v>
      </c>
      <c r="V42" s="9">
        <v>8828</v>
      </c>
      <c r="W42" s="9">
        <v>17501</v>
      </c>
    </row>
    <row r="43" spans="1:23" x14ac:dyDescent="0.2">
      <c r="A43" s="3" t="s">
        <v>55</v>
      </c>
      <c r="B43" s="3">
        <v>822835712</v>
      </c>
      <c r="C43" s="3">
        <v>24815996</v>
      </c>
      <c r="D43" s="3">
        <v>56816152</v>
      </c>
      <c r="E43" s="3">
        <v>15995477</v>
      </c>
      <c r="F43" s="4">
        <v>125596</v>
      </c>
      <c r="G43" s="4">
        <v>116761</v>
      </c>
      <c r="H43">
        <f t="shared" si="0"/>
        <v>121178.5</v>
      </c>
      <c r="I43" s="5">
        <v>8362.5040000000008</v>
      </c>
      <c r="J43" s="6">
        <v>119.914</v>
      </c>
      <c r="K43" s="7">
        <v>4644.5630000000001</v>
      </c>
      <c r="L43" s="7">
        <v>4317.7240000000002</v>
      </c>
      <c r="M43">
        <f>VLOOKUP(Q43,'[1]Strassenlänge KreiseBW_neu'!$C$2:$G$46,2,0)</f>
        <v>479.27818379250903</v>
      </c>
      <c r="N43">
        <f>VLOOKUP($Q43,'[1]Strassenlänge KreiseBW_neu'!$C$2:$G$46,3,0)</f>
        <v>51039.054627054487</v>
      </c>
      <c r="O43">
        <f>VLOOKUP($Q43,'[1]Strassenlänge KreiseBW_neu'!$C$2:$G$46,4,0)</f>
        <v>20836.278211694251</v>
      </c>
      <c r="P43">
        <f>VLOOKUP($Q43,'[1]Strassenlänge KreiseBW_neu'!$C$2:$G$46,5,0)</f>
        <v>71481.055515430053</v>
      </c>
      <c r="Q43">
        <v>119340097.10492709</v>
      </c>
      <c r="R43">
        <v>36440346.853027157</v>
      </c>
      <c r="S43">
        <f t="shared" si="1"/>
        <v>0.30534872802213159</v>
      </c>
      <c r="T43" s="8">
        <v>113553</v>
      </c>
      <c r="U43" s="9">
        <v>4225</v>
      </c>
      <c r="V43" s="9">
        <v>14361</v>
      </c>
      <c r="W43" s="9">
        <v>12960</v>
      </c>
    </row>
    <row r="44" spans="1:23" x14ac:dyDescent="0.2">
      <c r="A44" s="3" t="s">
        <v>56</v>
      </c>
      <c r="B44" s="3">
        <v>1015929061</v>
      </c>
      <c r="C44" s="3">
        <v>33496729</v>
      </c>
      <c r="D44" s="3">
        <v>63912493</v>
      </c>
      <c r="E44" s="3">
        <v>28319886</v>
      </c>
      <c r="F44" s="4">
        <v>170198</v>
      </c>
      <c r="G44" s="4">
        <v>163135</v>
      </c>
      <c r="H44">
        <f t="shared" si="0"/>
        <v>166666.5</v>
      </c>
      <c r="I44" s="5">
        <v>4740.5309999999999</v>
      </c>
      <c r="J44" s="6">
        <v>76.802000000000007</v>
      </c>
      <c r="K44" s="7">
        <v>2390.7260000000001</v>
      </c>
      <c r="L44" s="7">
        <v>4596.7809999999999</v>
      </c>
      <c r="M44">
        <f>VLOOKUP(Q44,'[1]Strassenlänge KreiseBW_neu'!$C$2:$G$46,2,0)</f>
        <v>4488.8908591129421</v>
      </c>
      <c r="N44">
        <f>VLOOKUP($Q44,'[1]Strassenlänge KreiseBW_neu'!$C$2:$G$46,3,0)</f>
        <v>98720.289215534402</v>
      </c>
      <c r="O44">
        <f>VLOOKUP($Q44,'[1]Strassenlänge KreiseBW_neu'!$C$2:$G$46,4,0)</f>
        <v>353934.24567576451</v>
      </c>
      <c r="P44">
        <f>VLOOKUP($Q44,'[1]Strassenlänge KreiseBW_neu'!$C$2:$G$46,5,0)</f>
        <v>387070.57552697632</v>
      </c>
      <c r="Q44">
        <v>1130996961.2394741</v>
      </c>
      <c r="R44">
        <v>67528267.867116734</v>
      </c>
      <c r="S44">
        <f t="shared" si="1"/>
        <v>5.9706851725854014E-2</v>
      </c>
      <c r="T44" s="8">
        <v>1214852</v>
      </c>
      <c r="U44" s="9">
        <v>52576</v>
      </c>
      <c r="V44" s="9">
        <v>102348</v>
      </c>
      <c r="W44" s="9">
        <v>131229</v>
      </c>
    </row>
    <row r="45" spans="1:23" x14ac:dyDescent="0.2">
      <c r="A45" s="3" t="s">
        <v>57</v>
      </c>
      <c r="B45" s="3">
        <v>1291161308</v>
      </c>
      <c r="C45" s="3">
        <v>37564425</v>
      </c>
      <c r="D45" s="3">
        <v>68612021</v>
      </c>
      <c r="E45" s="3">
        <v>24999278</v>
      </c>
      <c r="F45" s="4">
        <v>188170</v>
      </c>
      <c r="G45" s="4">
        <v>185560</v>
      </c>
      <c r="H45">
        <f t="shared" si="0"/>
        <v>186865</v>
      </c>
      <c r="I45" s="5">
        <v>5961.451</v>
      </c>
      <c r="J45" s="6">
        <v>91.010999999999996</v>
      </c>
      <c r="K45" s="7">
        <v>3069.9720000000002</v>
      </c>
      <c r="L45" s="7">
        <v>5223.826</v>
      </c>
      <c r="M45">
        <f>VLOOKUP(Q45,'[1]Strassenlänge KreiseBW_neu'!$C$2:$G$46,2,0)</f>
        <v>0</v>
      </c>
      <c r="N45">
        <f>VLOOKUP($Q45,'[1]Strassenlänge KreiseBW_neu'!$C$2:$G$46,3,0)</f>
        <v>112748.8100253192</v>
      </c>
      <c r="O45">
        <f>VLOOKUP($Q45,'[1]Strassenlänge KreiseBW_neu'!$C$2:$G$46,4,0)</f>
        <v>237348.01495518559</v>
      </c>
      <c r="P45">
        <f>VLOOKUP($Q45,'[1]Strassenlänge KreiseBW_neu'!$C$2:$G$46,5,0)</f>
        <v>283570.7217194055</v>
      </c>
      <c r="Q45">
        <v>917089926.98970652</v>
      </c>
      <c r="R45">
        <v>86177421.488397345</v>
      </c>
      <c r="S45">
        <f t="shared" si="1"/>
        <v>9.3968343727500792E-2</v>
      </c>
      <c r="T45" s="8">
        <v>60974</v>
      </c>
      <c r="U45" s="9">
        <v>2543</v>
      </c>
      <c r="V45" s="9">
        <v>2239</v>
      </c>
      <c r="W45" s="9">
        <v>4949</v>
      </c>
    </row>
    <row r="46" spans="1:23" x14ac:dyDescent="0.2">
      <c r="A46" s="3"/>
      <c r="B46" s="3"/>
      <c r="C46" s="3"/>
      <c r="D46" s="3"/>
      <c r="E46" s="3"/>
      <c r="F46" s="4"/>
      <c r="G46" s="4"/>
      <c r="H46">
        <f t="shared" si="0"/>
        <v>0</v>
      </c>
      <c r="I46" s="5"/>
      <c r="J46" s="6"/>
      <c r="K46" s="7"/>
      <c r="L46" s="7"/>
      <c r="T46" s="8"/>
      <c r="U46" s="9"/>
      <c r="V46" s="9"/>
      <c r="W46" s="9"/>
    </row>
  </sheetData>
  <conditionalFormatting sqref="K2:L46 Q17:R17">
    <cfRule type="cellIs" dxfId="1" priority="1" stopIfTrue="1" operator="equal">
      <formula>"."</formula>
    </cfRule>
    <cfRule type="cellIs" dxfId="0" priority="2" stopIfTrue="1" operator="equal">
      <formula>"..."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2020-06-26T21:55:08Z</dcterms:created>
  <dcterms:modified xsi:type="dcterms:W3CDTF">2020-08-12T00:04:43Z</dcterms:modified>
</cp:coreProperties>
</file>