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9b20ced3e009c/Documents/"/>
    </mc:Choice>
  </mc:AlternateContent>
  <xr:revisionPtr revIDLastSave="16" documentId="8_{DFDCC7B4-3100-4D9A-B560-DF066D689155}" xr6:coauthVersionLast="47" xr6:coauthVersionMax="47" xr10:uidLastSave="{5D46A925-64FD-41DF-83D4-702D145366C0}"/>
  <bookViews>
    <workbookView xWindow="-120" yWindow="-120" windowWidth="24240" windowHeight="13140" tabRatio="902" xr2:uid="{12B9557C-3C34-4D1C-B21B-6BBF9E627194}"/>
  </bookViews>
  <sheets>
    <sheet name="Money Sheet" sheetId="2" r:id="rId1"/>
    <sheet name="Other" sheetId="4" r:id="rId2"/>
    <sheet name="Always Out" sheetId="6" r:id="rId3"/>
    <sheet name="January" sheetId="5" r:id="rId4"/>
    <sheet name="Febuary" sheetId="7" r:id="rId5"/>
    <sheet name="March" sheetId="8" r:id="rId6"/>
    <sheet name="April" sheetId="9" r:id="rId7"/>
    <sheet name="May" sheetId="10" r:id="rId8"/>
    <sheet name="June" sheetId="11" r:id="rId9"/>
    <sheet name="July" sheetId="12" r:id="rId10"/>
    <sheet name="Augest" sheetId="13" r:id="rId11"/>
    <sheet name="September" sheetId="14" r:id="rId12"/>
    <sheet name="October" sheetId="15" r:id="rId13"/>
    <sheet name="November" sheetId="16" r:id="rId14"/>
    <sheet name="December" sheetId="17" r:id="rId15"/>
    <sheet name="Laptops" sheetId="1" r:id="rId16"/>
    <sheet name="Assets" sheetId="3" r:id="rId17"/>
  </sheets>
  <definedNames>
    <definedName name="Price">Laptops!$G$2:$G$24</definedName>
    <definedName name="total">Laptops!XFC1048556+Laptops!XFC1048557+Laptops!XFC1048558+Laptops!XFC1048559+Laptops!XFC1048560+Laptops!XFC1048561+Laptops!XFC1048562+Laptops!XFC1048563+Laptops!XFC1048564+Laptops!XFC1048565+Laptops!XFC1048566+Laptops!XFC1048567+Laptops!XFC1048568+Laptops!XFC1048569+Laptops!XFC1048570+Laptops!XFC1048571+Laptops!XFC1048572+Laptops!XFC1048573+Laptops!XFC1048574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8" i="4"/>
  <c r="C25" i="2"/>
  <c r="C24" i="2"/>
  <c r="C23" i="2"/>
  <c r="C22" i="2"/>
  <c r="C21" i="2"/>
  <c r="C20" i="2"/>
  <c r="C19" i="2"/>
  <c r="C18" i="2"/>
  <c r="C17" i="2"/>
  <c r="C16" i="2"/>
  <c r="C15" i="2"/>
  <c r="B25" i="2"/>
  <c r="B24" i="2"/>
  <c r="B23" i="2"/>
  <c r="B22" i="2"/>
  <c r="B21" i="2"/>
  <c r="B20" i="2"/>
  <c r="B19" i="2"/>
  <c r="B18" i="2"/>
  <c r="B17" i="2"/>
  <c r="B16" i="2"/>
  <c r="B15" i="2"/>
  <c r="J10" i="5" a="1"/>
  <c r="J10" i="5" s="1"/>
  <c r="J9" i="5" a="1"/>
  <c r="J9" i="5" s="1"/>
  <c r="D25" i="2"/>
  <c r="D24" i="2"/>
  <c r="D23" i="2"/>
  <c r="D22" i="2"/>
  <c r="D21" i="2"/>
  <c r="D20" i="2"/>
  <c r="D19" i="2"/>
  <c r="D18" i="2"/>
  <c r="D17" i="2"/>
  <c r="D16" i="2"/>
  <c r="D15" i="2"/>
  <c r="I14" i="17"/>
  <c r="J12" i="17" a="1"/>
  <c r="J12" i="17" s="1"/>
  <c r="I12" i="17"/>
  <c r="I12" i="17" a="1"/>
  <c r="J11" i="17"/>
  <c r="I11" i="17" a="1"/>
  <c r="I11" i="17" s="1"/>
  <c r="J10" i="17" a="1"/>
  <c r="J10" i="17" s="1"/>
  <c r="I10" i="17" a="1"/>
  <c r="I10" i="17" s="1"/>
  <c r="J9" i="17" a="1"/>
  <c r="J9" i="17" s="1"/>
  <c r="I9" i="17" a="1"/>
  <c r="I9" i="17" s="1"/>
  <c r="J8" i="17" a="1"/>
  <c r="J8" i="17" s="1"/>
  <c r="I8" i="17" a="1"/>
  <c r="I8" i="17" s="1"/>
  <c r="J7" i="17" a="1"/>
  <c r="J7" i="17" s="1"/>
  <c r="I7" i="17" a="1"/>
  <c r="I7" i="17" s="1"/>
  <c r="J6" i="17" a="1"/>
  <c r="J6" i="17" s="1"/>
  <c r="I6" i="17" a="1"/>
  <c r="I6" i="17" s="1"/>
  <c r="J5" i="17" a="1"/>
  <c r="J5" i="17" s="1"/>
  <c r="I5" i="17" a="1"/>
  <c r="I5" i="17" s="1"/>
  <c r="J4" i="17" a="1"/>
  <c r="J4" i="17" s="1"/>
  <c r="I4" i="17" a="1"/>
  <c r="I4" i="17" s="1"/>
  <c r="J3" i="17" a="1"/>
  <c r="J3" i="17" s="1"/>
  <c r="I3" i="17" a="1"/>
  <c r="I3" i="17" s="1"/>
  <c r="J2" i="17" a="1"/>
  <c r="J2" i="17" s="1"/>
  <c r="I2" i="17" a="1"/>
  <c r="I2" i="17" s="1"/>
  <c r="I14" i="16"/>
  <c r="J12" i="16" a="1"/>
  <c r="J12" i="16" s="1"/>
  <c r="I12" i="16"/>
  <c r="I12" i="16" a="1"/>
  <c r="J11" i="16"/>
  <c r="I11" i="16" a="1"/>
  <c r="I11" i="16" s="1"/>
  <c r="J10" i="16" a="1"/>
  <c r="J10" i="16" s="1"/>
  <c r="I10" i="16" a="1"/>
  <c r="I10" i="16" s="1"/>
  <c r="J9" i="16" a="1"/>
  <c r="J9" i="16" s="1"/>
  <c r="I9" i="16" a="1"/>
  <c r="I9" i="16" s="1"/>
  <c r="J8" i="16" a="1"/>
  <c r="J8" i="16" s="1"/>
  <c r="I8" i="16" a="1"/>
  <c r="I8" i="16" s="1"/>
  <c r="J7" i="16" a="1"/>
  <c r="J7" i="16" s="1"/>
  <c r="I7" i="16" a="1"/>
  <c r="I7" i="16" s="1"/>
  <c r="J6" i="16" a="1"/>
  <c r="J6" i="16" s="1"/>
  <c r="I6" i="16" a="1"/>
  <c r="I6" i="16" s="1"/>
  <c r="J5" i="16" a="1"/>
  <c r="J5" i="16" s="1"/>
  <c r="I5" i="16" a="1"/>
  <c r="I5" i="16" s="1"/>
  <c r="J4" i="16" a="1"/>
  <c r="J4" i="16" s="1"/>
  <c r="I4" i="16" a="1"/>
  <c r="I4" i="16" s="1"/>
  <c r="J3" i="16" a="1"/>
  <c r="J3" i="16" s="1"/>
  <c r="I3" i="16" a="1"/>
  <c r="I3" i="16" s="1"/>
  <c r="J2" i="16" a="1"/>
  <c r="J2" i="16" s="1"/>
  <c r="I2" i="16" a="1"/>
  <c r="I2" i="16" s="1"/>
  <c r="I14" i="15"/>
  <c r="J12" i="15" a="1"/>
  <c r="J12" i="15" s="1"/>
  <c r="I12" i="15"/>
  <c r="I12" i="15" a="1"/>
  <c r="J11" i="15"/>
  <c r="I11" i="15" a="1"/>
  <c r="I11" i="15" s="1"/>
  <c r="J10" i="15" a="1"/>
  <c r="J10" i="15" s="1"/>
  <c r="I10" i="15" a="1"/>
  <c r="I10" i="15" s="1"/>
  <c r="J9" i="15" a="1"/>
  <c r="J9" i="15" s="1"/>
  <c r="I9" i="15" a="1"/>
  <c r="I9" i="15" s="1"/>
  <c r="J8" i="15" a="1"/>
  <c r="J8" i="15" s="1"/>
  <c r="I8" i="15" a="1"/>
  <c r="I8" i="15" s="1"/>
  <c r="J7" i="15" a="1"/>
  <c r="J7" i="15" s="1"/>
  <c r="I7" i="15" a="1"/>
  <c r="I7" i="15" s="1"/>
  <c r="J6" i="15" a="1"/>
  <c r="J6" i="15" s="1"/>
  <c r="I6" i="15" a="1"/>
  <c r="I6" i="15" s="1"/>
  <c r="J5" i="15" a="1"/>
  <c r="J5" i="15" s="1"/>
  <c r="I5" i="15" a="1"/>
  <c r="I5" i="15" s="1"/>
  <c r="J4" i="15" a="1"/>
  <c r="J4" i="15" s="1"/>
  <c r="I4" i="15" a="1"/>
  <c r="I4" i="15" s="1"/>
  <c r="J3" i="15" a="1"/>
  <c r="J3" i="15" s="1"/>
  <c r="I3" i="15" a="1"/>
  <c r="I3" i="15" s="1"/>
  <c r="J2" i="15" a="1"/>
  <c r="J2" i="15" s="1"/>
  <c r="I2" i="15" a="1"/>
  <c r="I2" i="15" s="1"/>
  <c r="I14" i="14"/>
  <c r="J12" i="14" a="1"/>
  <c r="J12" i="14" s="1"/>
  <c r="I12" i="14"/>
  <c r="I12" i="14" a="1"/>
  <c r="J11" i="14"/>
  <c r="I11" i="14" a="1"/>
  <c r="I11" i="14" s="1"/>
  <c r="J10" i="14" a="1"/>
  <c r="J10" i="14" s="1"/>
  <c r="I10" i="14" a="1"/>
  <c r="I10" i="14" s="1"/>
  <c r="J9" i="14" a="1"/>
  <c r="J9" i="14" s="1"/>
  <c r="I9" i="14" a="1"/>
  <c r="I9" i="14" s="1"/>
  <c r="J8" i="14" a="1"/>
  <c r="J8" i="14" s="1"/>
  <c r="I8" i="14" a="1"/>
  <c r="I8" i="14" s="1"/>
  <c r="J7" i="14" a="1"/>
  <c r="J7" i="14" s="1"/>
  <c r="I7" i="14" a="1"/>
  <c r="I7" i="14" s="1"/>
  <c r="J6" i="14" a="1"/>
  <c r="J6" i="14" s="1"/>
  <c r="I6" i="14" a="1"/>
  <c r="I6" i="14" s="1"/>
  <c r="J5" i="14" a="1"/>
  <c r="J5" i="14" s="1"/>
  <c r="I5" i="14" a="1"/>
  <c r="I5" i="14" s="1"/>
  <c r="J4" i="14" a="1"/>
  <c r="J4" i="14" s="1"/>
  <c r="I4" i="14" a="1"/>
  <c r="I4" i="14" s="1"/>
  <c r="J3" i="14" a="1"/>
  <c r="J3" i="14" s="1"/>
  <c r="I3" i="14" a="1"/>
  <c r="I3" i="14" s="1"/>
  <c r="J2" i="14" a="1"/>
  <c r="J2" i="14" s="1"/>
  <c r="I2" i="14" a="1"/>
  <c r="I2" i="14" s="1"/>
  <c r="I14" i="13"/>
  <c r="J12" i="13" a="1"/>
  <c r="J12" i="13" s="1"/>
  <c r="I12" i="13"/>
  <c r="I12" i="13" a="1"/>
  <c r="J11" i="13"/>
  <c r="I11" i="13" a="1"/>
  <c r="I11" i="13" s="1"/>
  <c r="J10" i="13" a="1"/>
  <c r="J10" i="13" s="1"/>
  <c r="I10" i="13" a="1"/>
  <c r="I10" i="13" s="1"/>
  <c r="J9" i="13" a="1"/>
  <c r="J9" i="13" s="1"/>
  <c r="I9" i="13" a="1"/>
  <c r="I9" i="13" s="1"/>
  <c r="J8" i="13" a="1"/>
  <c r="J8" i="13" s="1"/>
  <c r="I8" i="13" a="1"/>
  <c r="I8" i="13" s="1"/>
  <c r="J7" i="13" a="1"/>
  <c r="J7" i="13" s="1"/>
  <c r="I7" i="13" a="1"/>
  <c r="I7" i="13" s="1"/>
  <c r="J6" i="13" a="1"/>
  <c r="J6" i="13" s="1"/>
  <c r="I6" i="13" a="1"/>
  <c r="I6" i="13" s="1"/>
  <c r="J5" i="13" a="1"/>
  <c r="J5" i="13" s="1"/>
  <c r="I5" i="13" a="1"/>
  <c r="I5" i="13" s="1"/>
  <c r="J4" i="13" a="1"/>
  <c r="J4" i="13" s="1"/>
  <c r="I4" i="13" a="1"/>
  <c r="I4" i="13" s="1"/>
  <c r="J3" i="13" a="1"/>
  <c r="J3" i="13" s="1"/>
  <c r="I3" i="13" a="1"/>
  <c r="I3" i="13" s="1"/>
  <c r="J2" i="13" a="1"/>
  <c r="J2" i="13" s="1"/>
  <c r="I2" i="13" a="1"/>
  <c r="I2" i="13" s="1"/>
  <c r="I14" i="12"/>
  <c r="J12" i="12" a="1"/>
  <c r="J12" i="12" s="1"/>
  <c r="I12" i="12"/>
  <c r="I12" i="12" a="1"/>
  <c r="J11" i="12"/>
  <c r="I11" i="12" a="1"/>
  <c r="I11" i="12" s="1"/>
  <c r="J10" i="12"/>
  <c r="J10" i="12" a="1"/>
  <c r="I10" i="12" a="1"/>
  <c r="I10" i="12" s="1"/>
  <c r="J9" i="12" a="1"/>
  <c r="J9" i="12" s="1"/>
  <c r="I9" i="12" a="1"/>
  <c r="I9" i="12" s="1"/>
  <c r="J8" i="12" a="1"/>
  <c r="J8" i="12" s="1"/>
  <c r="I8" i="12" a="1"/>
  <c r="I8" i="12" s="1"/>
  <c r="J7" i="12" a="1"/>
  <c r="J7" i="12" s="1"/>
  <c r="I7" i="12" a="1"/>
  <c r="I7" i="12" s="1"/>
  <c r="J6" i="12" a="1"/>
  <c r="J6" i="12" s="1"/>
  <c r="I6" i="12" a="1"/>
  <c r="I6" i="12" s="1"/>
  <c r="J5" i="12" a="1"/>
  <c r="J5" i="12" s="1"/>
  <c r="I5" i="12" a="1"/>
  <c r="I5" i="12" s="1"/>
  <c r="J4" i="12" a="1"/>
  <c r="J4" i="12" s="1"/>
  <c r="I4" i="12" a="1"/>
  <c r="I4" i="12" s="1"/>
  <c r="J3" i="12" a="1"/>
  <c r="J3" i="12" s="1"/>
  <c r="I3" i="12" a="1"/>
  <c r="I3" i="12" s="1"/>
  <c r="J2" i="12" a="1"/>
  <c r="J2" i="12" s="1"/>
  <c r="I2" i="12" a="1"/>
  <c r="I2" i="12" s="1"/>
  <c r="I14" i="11"/>
  <c r="J12" i="11" a="1"/>
  <c r="J12" i="11" s="1"/>
  <c r="I12" i="11"/>
  <c r="I12" i="11" a="1"/>
  <c r="J11" i="11"/>
  <c r="I11" i="11" a="1"/>
  <c r="I11" i="11" s="1"/>
  <c r="J10" i="11" a="1"/>
  <c r="J10" i="11" s="1"/>
  <c r="I10" i="11" a="1"/>
  <c r="I10" i="11" s="1"/>
  <c r="J9" i="11" a="1"/>
  <c r="J9" i="11" s="1"/>
  <c r="I9" i="11" a="1"/>
  <c r="I9" i="11" s="1"/>
  <c r="J8" i="11" a="1"/>
  <c r="J8" i="11" s="1"/>
  <c r="I8" i="11" a="1"/>
  <c r="I8" i="11" s="1"/>
  <c r="J7" i="11" a="1"/>
  <c r="J7" i="11" s="1"/>
  <c r="I7" i="11" a="1"/>
  <c r="I7" i="11" s="1"/>
  <c r="J6" i="11" a="1"/>
  <c r="J6" i="11" s="1"/>
  <c r="I6" i="11" a="1"/>
  <c r="I6" i="11" s="1"/>
  <c r="J5" i="11" a="1"/>
  <c r="J5" i="11" s="1"/>
  <c r="I5" i="11" a="1"/>
  <c r="I5" i="11" s="1"/>
  <c r="J4" i="11" a="1"/>
  <c r="J4" i="11" s="1"/>
  <c r="I4" i="11" a="1"/>
  <c r="I4" i="11" s="1"/>
  <c r="J3" i="11" a="1"/>
  <c r="J3" i="11" s="1"/>
  <c r="I3" i="11" a="1"/>
  <c r="I3" i="11" s="1"/>
  <c r="J2" i="11" a="1"/>
  <c r="J2" i="11" s="1"/>
  <c r="I2" i="11" a="1"/>
  <c r="I2" i="11" s="1"/>
  <c r="I14" i="10"/>
  <c r="J12" i="10" a="1"/>
  <c r="J12" i="10" s="1"/>
  <c r="I12" i="10"/>
  <c r="I12" i="10" a="1"/>
  <c r="J11" i="10"/>
  <c r="I11" i="10" a="1"/>
  <c r="I11" i="10" s="1"/>
  <c r="J10" i="10" a="1"/>
  <c r="J10" i="10" s="1"/>
  <c r="I10" i="10" a="1"/>
  <c r="I10" i="10" s="1"/>
  <c r="J9" i="10" a="1"/>
  <c r="J9" i="10" s="1"/>
  <c r="I9" i="10" a="1"/>
  <c r="I9" i="10" s="1"/>
  <c r="J8" i="10" a="1"/>
  <c r="J8" i="10" s="1"/>
  <c r="I8" i="10" a="1"/>
  <c r="I8" i="10" s="1"/>
  <c r="J7" i="10" a="1"/>
  <c r="J7" i="10" s="1"/>
  <c r="I7" i="10" a="1"/>
  <c r="I7" i="10" s="1"/>
  <c r="J6" i="10" a="1"/>
  <c r="J6" i="10" s="1"/>
  <c r="I6" i="10" a="1"/>
  <c r="I6" i="10" s="1"/>
  <c r="J5" i="10" a="1"/>
  <c r="J5" i="10" s="1"/>
  <c r="I5" i="10" a="1"/>
  <c r="I5" i="10" s="1"/>
  <c r="J4" i="10" a="1"/>
  <c r="J4" i="10" s="1"/>
  <c r="I4" i="10" a="1"/>
  <c r="I4" i="10" s="1"/>
  <c r="J3" i="10" a="1"/>
  <c r="J3" i="10" s="1"/>
  <c r="I3" i="10" a="1"/>
  <c r="I3" i="10" s="1"/>
  <c r="J2" i="10" a="1"/>
  <c r="J2" i="10" s="1"/>
  <c r="I2" i="10" a="1"/>
  <c r="I2" i="10" s="1"/>
  <c r="I14" i="9"/>
  <c r="J12" i="9" a="1"/>
  <c r="J12" i="9" s="1"/>
  <c r="I12" i="9"/>
  <c r="I12" i="9" a="1"/>
  <c r="J11" i="9"/>
  <c r="I11" i="9" a="1"/>
  <c r="I11" i="9" s="1"/>
  <c r="J10" i="9" a="1"/>
  <c r="J10" i="9" s="1"/>
  <c r="I10" i="9" a="1"/>
  <c r="I10" i="9" s="1"/>
  <c r="J9" i="9" a="1"/>
  <c r="J9" i="9" s="1"/>
  <c r="I9" i="9" a="1"/>
  <c r="I9" i="9" s="1"/>
  <c r="J8" i="9" a="1"/>
  <c r="J8" i="9" s="1"/>
  <c r="I8" i="9" a="1"/>
  <c r="I8" i="9" s="1"/>
  <c r="J7" i="9" a="1"/>
  <c r="J7" i="9" s="1"/>
  <c r="I7" i="9" a="1"/>
  <c r="I7" i="9" s="1"/>
  <c r="J6" i="9" a="1"/>
  <c r="J6" i="9" s="1"/>
  <c r="I6" i="9" a="1"/>
  <c r="I6" i="9" s="1"/>
  <c r="J5" i="9" a="1"/>
  <c r="J5" i="9" s="1"/>
  <c r="I5" i="9" a="1"/>
  <c r="I5" i="9" s="1"/>
  <c r="J4" i="9" a="1"/>
  <c r="J4" i="9" s="1"/>
  <c r="I4" i="9" a="1"/>
  <c r="I4" i="9" s="1"/>
  <c r="J3" i="9" a="1"/>
  <c r="J3" i="9" s="1"/>
  <c r="I3" i="9" a="1"/>
  <c r="I3" i="9" s="1"/>
  <c r="J2" i="9" a="1"/>
  <c r="J2" i="9" s="1"/>
  <c r="I2" i="9" a="1"/>
  <c r="I2" i="9" s="1"/>
  <c r="I14" i="8"/>
  <c r="J12" i="8" a="1"/>
  <c r="J12" i="8" s="1"/>
  <c r="I12" i="8"/>
  <c r="I12" i="8" a="1"/>
  <c r="J11" i="8"/>
  <c r="I11" i="8" a="1"/>
  <c r="I11" i="8" s="1"/>
  <c r="J10" i="8" a="1"/>
  <c r="J10" i="8" s="1"/>
  <c r="I10" i="8" a="1"/>
  <c r="I10" i="8" s="1"/>
  <c r="J9" i="8" a="1"/>
  <c r="J9" i="8" s="1"/>
  <c r="I9" i="8" a="1"/>
  <c r="I9" i="8" s="1"/>
  <c r="J8" i="8" a="1"/>
  <c r="J8" i="8" s="1"/>
  <c r="I8" i="8" a="1"/>
  <c r="I8" i="8" s="1"/>
  <c r="J7" i="8" a="1"/>
  <c r="J7" i="8" s="1"/>
  <c r="I7" i="8" a="1"/>
  <c r="I7" i="8" s="1"/>
  <c r="J6" i="8" a="1"/>
  <c r="J6" i="8" s="1"/>
  <c r="I6" i="8" a="1"/>
  <c r="I6" i="8" s="1"/>
  <c r="J5" i="8" a="1"/>
  <c r="J5" i="8" s="1"/>
  <c r="I5" i="8" a="1"/>
  <c r="I5" i="8" s="1"/>
  <c r="J4" i="8" a="1"/>
  <c r="J4" i="8" s="1"/>
  <c r="I4" i="8" a="1"/>
  <c r="I4" i="8" s="1"/>
  <c r="J3" i="8" a="1"/>
  <c r="J3" i="8" s="1"/>
  <c r="I3" i="8" a="1"/>
  <c r="I3" i="8" s="1"/>
  <c r="J2" i="8" a="1"/>
  <c r="J2" i="8" s="1"/>
  <c r="I2" i="8" a="1"/>
  <c r="I2" i="8" s="1"/>
  <c r="I14" i="7"/>
  <c r="J12" i="7" a="1"/>
  <c r="J12" i="7" s="1"/>
  <c r="I12" i="7"/>
  <c r="I12" i="7" a="1"/>
  <c r="J11" i="7"/>
  <c r="I11" i="7" a="1"/>
  <c r="I11" i="7" s="1"/>
  <c r="J10" i="7" a="1"/>
  <c r="J10" i="7" s="1"/>
  <c r="I10" i="7" a="1"/>
  <c r="I10" i="7" s="1"/>
  <c r="J9" i="7" a="1"/>
  <c r="J9" i="7" s="1"/>
  <c r="I9" i="7" a="1"/>
  <c r="I9" i="7" s="1"/>
  <c r="J8" i="7" a="1"/>
  <c r="J8" i="7" s="1"/>
  <c r="I8" i="7" a="1"/>
  <c r="I8" i="7" s="1"/>
  <c r="J7" i="7" a="1"/>
  <c r="J7" i="7" s="1"/>
  <c r="I7" i="7" a="1"/>
  <c r="I7" i="7" s="1"/>
  <c r="J6" i="7" a="1"/>
  <c r="J6" i="7" s="1"/>
  <c r="I6" i="7" a="1"/>
  <c r="I6" i="7" s="1"/>
  <c r="J5" i="7" a="1"/>
  <c r="J5" i="7" s="1"/>
  <c r="I5" i="7" a="1"/>
  <c r="I5" i="7" s="1"/>
  <c r="J4" i="7" a="1"/>
  <c r="J4" i="7" s="1"/>
  <c r="I4" i="7" a="1"/>
  <c r="I4" i="7" s="1"/>
  <c r="J3" i="7" a="1"/>
  <c r="J3" i="7" s="1"/>
  <c r="I3" i="7" a="1"/>
  <c r="I3" i="7" s="1"/>
  <c r="J2" i="7" a="1"/>
  <c r="J2" i="7" s="1"/>
  <c r="I2" i="7" a="1"/>
  <c r="I2" i="7" s="1"/>
  <c r="J12" i="5" a="1"/>
  <c r="J12" i="5" s="1"/>
  <c r="I12" i="5" a="1"/>
  <c r="I12" i="5" s="1"/>
  <c r="I14" i="5"/>
  <c r="D14" i="2" s="1"/>
  <c r="J11" i="5"/>
  <c r="J8" i="5" a="1"/>
  <c r="J8" i="5" s="1"/>
  <c r="J7" i="5" a="1"/>
  <c r="J7" i="5" s="1"/>
  <c r="J6" i="5" a="1"/>
  <c r="J6" i="5" s="1"/>
  <c r="J5" i="5" a="1"/>
  <c r="J5" i="5" s="1"/>
  <c r="J4" i="5" a="1"/>
  <c r="J4" i="5" s="1"/>
  <c r="J3" i="5" a="1"/>
  <c r="J3" i="5" s="1"/>
  <c r="J2" i="5" a="1"/>
  <c r="J2" i="5" s="1"/>
  <c r="I2" i="5" a="1"/>
  <c r="I2" i="5" s="1"/>
  <c r="I11" i="5" a="1"/>
  <c r="I11" i="5" s="1"/>
  <c r="I10" i="5" a="1"/>
  <c r="I10" i="5" s="1"/>
  <c r="I9" i="5" a="1"/>
  <c r="I9" i="5" s="1"/>
  <c r="I8" i="5" a="1"/>
  <c r="I8" i="5" s="1"/>
  <c r="I7" i="5" a="1"/>
  <c r="I7" i="5" s="1"/>
  <c r="I6" i="5" a="1"/>
  <c r="I6" i="5" s="1"/>
  <c r="I5" i="5" a="1"/>
  <c r="I5" i="5" s="1"/>
  <c r="I4" i="5" a="1"/>
  <c r="I4" i="5" s="1"/>
  <c r="I3" i="5" a="1"/>
  <c r="I3" i="5" s="1"/>
  <c r="D7" i="6"/>
  <c r="C7" i="2"/>
  <c r="C5" i="2"/>
  <c r="C6" i="2"/>
  <c r="I29" i="1"/>
  <c r="B14" i="2" l="1"/>
  <c r="C14" i="2" s="1"/>
  <c r="F27" i="2"/>
  <c r="E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<sst xmlns="http://schemas.openxmlformats.org/spreadsheetml/2006/main" count="423" uniqueCount="129">
  <si>
    <t>Computer Name</t>
  </si>
  <si>
    <t>Model Name</t>
  </si>
  <si>
    <t>Manufacturer</t>
  </si>
  <si>
    <t>Date Asigned</t>
  </si>
  <si>
    <t>Asigned</t>
  </si>
  <si>
    <t>Thinkpad X1-Carbon</t>
  </si>
  <si>
    <t>Lenovo</t>
  </si>
  <si>
    <t>Serial Number</t>
  </si>
  <si>
    <t>NO</t>
  </si>
  <si>
    <t>Replacement One</t>
  </si>
  <si>
    <t>R9-0F7941</t>
  </si>
  <si>
    <t>Replacement Two</t>
  </si>
  <si>
    <t>Replacement Three</t>
  </si>
  <si>
    <t>Replacement Four</t>
  </si>
  <si>
    <t>Replacement Five</t>
  </si>
  <si>
    <t>Replacement Six</t>
  </si>
  <si>
    <t>Flex 4</t>
  </si>
  <si>
    <t>Flex 5</t>
  </si>
  <si>
    <t>MP-1D5PAW</t>
  </si>
  <si>
    <t>MP-19KMYP</t>
  </si>
  <si>
    <t>R9-02ZPHW</t>
  </si>
  <si>
    <t>R9-0A9C49</t>
  </si>
  <si>
    <t>R9-0BX4YC</t>
  </si>
  <si>
    <t xml:space="preserve">Replacement Seven </t>
  </si>
  <si>
    <t>Replacement Eight</t>
  </si>
  <si>
    <t>Replacement Nine</t>
  </si>
  <si>
    <t>Replacement Ten</t>
  </si>
  <si>
    <t>Replacement Twelve</t>
  </si>
  <si>
    <t>Replacement Eleven</t>
  </si>
  <si>
    <t>E480</t>
  </si>
  <si>
    <t>E490</t>
  </si>
  <si>
    <t>E14</t>
  </si>
  <si>
    <t>PF-1JCT82</t>
  </si>
  <si>
    <t>PF-19K35V</t>
  </si>
  <si>
    <t>PF-1JFA9T</t>
  </si>
  <si>
    <t>PF-1KB7G0</t>
  </si>
  <si>
    <t>R9-0BX50L</t>
  </si>
  <si>
    <t>MJ-0DJV6Z</t>
  </si>
  <si>
    <t>Replacement Thirteen</t>
  </si>
  <si>
    <t>Replacement Fourteen</t>
  </si>
  <si>
    <t>Replacement Sixteen</t>
  </si>
  <si>
    <t>Replacement Fifthteen</t>
  </si>
  <si>
    <t>Replacement Seventeen</t>
  </si>
  <si>
    <t>Replacement Eighteen</t>
  </si>
  <si>
    <t>Replacement Nineteen</t>
  </si>
  <si>
    <t>Replacement Twenty</t>
  </si>
  <si>
    <t>Replacement Twenty One</t>
  </si>
  <si>
    <t>Replacement Twenty Three</t>
  </si>
  <si>
    <t>Replacement Twenty Two</t>
  </si>
  <si>
    <t>Yoga</t>
  </si>
  <si>
    <t>Thinkpad P1</t>
  </si>
  <si>
    <t>Dell Inspiron</t>
  </si>
  <si>
    <t>HP Envy</t>
  </si>
  <si>
    <t>Dell</t>
  </si>
  <si>
    <t>HP</t>
  </si>
  <si>
    <t>Price</t>
  </si>
  <si>
    <t>8CG63861JM</t>
  </si>
  <si>
    <t>P58F001</t>
  </si>
  <si>
    <t>R9-OTC1YA</t>
  </si>
  <si>
    <t>MP-05Z0SX</t>
  </si>
  <si>
    <t>R9-026XFX</t>
  </si>
  <si>
    <t>IN-BIOS</t>
  </si>
  <si>
    <t>R9-OA98M3</t>
  </si>
  <si>
    <t>R9-0A9877</t>
  </si>
  <si>
    <t>MP-06H9XD</t>
  </si>
  <si>
    <t>MP-05Z0WK</t>
  </si>
  <si>
    <t>MP-05Z0RB</t>
  </si>
  <si>
    <t>Total:</t>
  </si>
  <si>
    <t>Current Personal</t>
  </si>
  <si>
    <t>R9-0335X8</t>
  </si>
  <si>
    <t>Yes</t>
  </si>
  <si>
    <t>Media Personal</t>
  </si>
  <si>
    <t>MP-05Z0QV</t>
  </si>
  <si>
    <t>Net Amount</t>
  </si>
  <si>
    <t>Assets</t>
  </si>
  <si>
    <t>Laptops</t>
  </si>
  <si>
    <t>Name</t>
  </si>
  <si>
    <t>Last Check</t>
  </si>
  <si>
    <t>Amount</t>
  </si>
  <si>
    <t>Checking Balance</t>
  </si>
  <si>
    <t>Savings Balance</t>
  </si>
  <si>
    <t>Other</t>
  </si>
  <si>
    <t>Net Amount:</t>
  </si>
  <si>
    <t>Car</t>
  </si>
  <si>
    <t>Set-up</t>
  </si>
  <si>
    <t>Cash</t>
  </si>
  <si>
    <t xml:space="preserve">Total: </t>
  </si>
  <si>
    <t>Date</t>
  </si>
  <si>
    <t>Type</t>
  </si>
  <si>
    <t xml:space="preserve"> </t>
  </si>
  <si>
    <t>Food:</t>
  </si>
  <si>
    <t>Drink:</t>
  </si>
  <si>
    <t>Entertainment:</t>
  </si>
  <si>
    <t>Gas:</t>
  </si>
  <si>
    <t>Store:</t>
  </si>
  <si>
    <t>Shopping:</t>
  </si>
  <si>
    <t>Personal Care:</t>
  </si>
  <si>
    <t>Cash out:</t>
  </si>
  <si>
    <t>Car:</t>
  </si>
  <si>
    <t>Car Insurrence</t>
  </si>
  <si>
    <t>Disney Plus</t>
  </si>
  <si>
    <t>Youtube Preimum</t>
  </si>
  <si>
    <t>Spotify Preimum</t>
  </si>
  <si>
    <t xml:space="preserve">Total Spent: </t>
  </si>
  <si>
    <t>Monthly:</t>
  </si>
  <si>
    <t>Total</t>
  </si>
  <si>
    <t>Empty</t>
  </si>
  <si>
    <t>Yearly Spending</t>
  </si>
  <si>
    <t>Month</t>
  </si>
  <si>
    <t>Most Spent</t>
  </si>
  <si>
    <t>Category</t>
  </si>
  <si>
    <t>January</t>
  </si>
  <si>
    <t>Febuary</t>
  </si>
  <si>
    <t>March</t>
  </si>
  <si>
    <t>April</t>
  </si>
  <si>
    <t>May</t>
  </si>
  <si>
    <t>June</t>
  </si>
  <si>
    <t>July</t>
  </si>
  <si>
    <t>Augest</t>
  </si>
  <si>
    <t>September</t>
  </si>
  <si>
    <t>October</t>
  </si>
  <si>
    <t>November</t>
  </si>
  <si>
    <t>December</t>
  </si>
  <si>
    <t>Yearly Spent:</t>
  </si>
  <si>
    <t>Summery Charts</t>
  </si>
  <si>
    <t>Amazon</t>
  </si>
  <si>
    <t>Starbucks</t>
  </si>
  <si>
    <t>Think Geek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</si>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</sst>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24325752906229"/>
          <c:y val="0.21444713566085141"/>
          <c:w val="0.2551346293624242"/>
          <c:h val="0.43329597355241439"/>
        </c:manualLayout>
      </c:layout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BB-43FB-BB5A-431BD0B86B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BB-43FB-BB5A-431BD0B86B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BB-43FB-BB5A-431BD0B86B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BB-43FB-BB5A-431BD0B86B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BB-43FB-BB5A-431BD0B86B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BB-43FB-BB5A-431BD0B86B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BB-43FB-BB5A-431BD0B86B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BB-43FB-BB5A-431BD0B86B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5BB-43FB-BB5A-431BD0B86B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5BB-43FB-BB5A-431BD0B86B3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5BB-43FB-BB5A-431BD0B86B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January!$H$2:$H$12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January!$J$2:$J$12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5BB-43FB-BB5A-431BD0B86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55BB-43FB-BB5A-431BD0B86B3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55BB-43FB-BB5A-431BD0B86B3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55BB-43FB-BB5A-431BD0B86B3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55BB-43FB-BB5A-431BD0B86B3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55BB-43FB-BB5A-431BD0B86B3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55BB-43FB-BB5A-431BD0B86B3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55BB-43FB-BB5A-431BD0B86B3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55BB-43FB-BB5A-431BD0B86B35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55BB-43FB-BB5A-431BD0B86B35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55BB-43FB-BB5A-431BD0B86B35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55BB-43FB-BB5A-431BD0B86B3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55BB-43FB-BB5A-431BD0B86B3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53-4FA9-B46E-BA2DE932CC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53-4FA9-B46E-BA2DE932CC3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'Money Sheet'!$A$14:$C$25</c:f>
              <c:multiLvlStrCache>
                <c:ptCount val="12"/>
                <c:lvl>
                  <c:pt idx="0">
                    <c:v>Monthly:</c:v>
                  </c:pt>
                  <c:pt idx="1">
                    <c:v>Monthly:</c:v>
                  </c:pt>
                  <c:pt idx="2">
                    <c:v>Monthly:</c:v>
                  </c:pt>
                  <c:pt idx="3">
                    <c:v>Monthly:</c:v>
                  </c:pt>
                  <c:pt idx="4">
                    <c:v>Monthly:</c:v>
                  </c:pt>
                  <c:pt idx="5">
                    <c:v>Monthly:</c:v>
                  </c:pt>
                  <c:pt idx="6">
                    <c:v>Monthly:</c:v>
                  </c:pt>
                  <c:pt idx="7">
                    <c:v>Monthly:</c:v>
                  </c:pt>
                  <c:pt idx="8">
                    <c:v>Monthly:</c:v>
                  </c:pt>
                  <c:pt idx="9">
                    <c:v>Monthly:</c:v>
                  </c:pt>
                  <c:pt idx="10">
                    <c:v>Monthly:</c:v>
                  </c:pt>
                  <c:pt idx="11">
                    <c:v>Monthly:</c:v>
                  </c:pt>
                </c:lvl>
                <c:lvl>
                  <c:pt idx="0">
                    <c:v>69</c:v>
                  </c:pt>
                  <c:pt idx="1">
                    <c:v>69</c:v>
                  </c:pt>
                  <c:pt idx="2">
                    <c:v>69</c:v>
                  </c:pt>
                  <c:pt idx="3">
                    <c:v>69</c:v>
                  </c:pt>
                  <c:pt idx="4">
                    <c:v>69</c:v>
                  </c:pt>
                  <c:pt idx="5">
                    <c:v>69</c:v>
                  </c:pt>
                  <c:pt idx="6">
                    <c:v>69</c:v>
                  </c:pt>
                  <c:pt idx="7">
                    <c:v>69</c:v>
                  </c:pt>
                  <c:pt idx="8">
                    <c:v>69</c:v>
                  </c:pt>
                  <c:pt idx="9">
                    <c:v>69</c:v>
                  </c:pt>
                  <c:pt idx="10">
                    <c:v>69</c:v>
                  </c:pt>
                  <c:pt idx="11">
                    <c:v>69</c:v>
                  </c:pt>
                </c:lvl>
                <c:lvl>
                  <c:pt idx="0">
                    <c:v>January</c:v>
                  </c:pt>
                  <c:pt idx="1">
                    <c:v>Febuary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Augest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</c:multiLvlStrCache>
            </c:multiLvlStrRef>
          </c:cat>
          <c:val>
            <c:numRef>
              <c:f>'Money Sheet'!$D$14:$D$25</c:f>
              <c:numCache>
                <c:formatCode>General</c:formatCode>
                <c:ptCount val="12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3-4FA9-B46E-BA2DE932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January!$H$2:$H$12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January!$J$2:$J$12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1-42B4-8E4B-F968AD923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4-6B01-42B4-8E4B-F968AD923D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6B01-42B4-8E4B-F968AD923D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B01-42B4-8E4B-F968AD923D3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19-4BE0-B65C-9DD81750CB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19-4BE0-B65C-9DD81750CB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19-4BE0-B65C-9DD81750CB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19-4BE0-B65C-9DD81750CB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19-4BE0-B65C-9DD81750CB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19-4BE0-B65C-9DD81750CB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19-4BE0-B65C-9DD81750CB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19-4BE0-B65C-9DD81750CB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19-4BE0-B65C-9DD81750CB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19-4BE0-B65C-9DD81750CBC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19-4BE0-B65C-9DD81750CB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Febuary!$H$2:$H$12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Febuary!$J$2:$J$12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A19-4BE0-B65C-9DD81750C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0A19-4BE0-B65C-9DD81750CB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0A19-4BE0-B65C-9DD81750CBC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0A19-4BE0-B65C-9DD81750CBC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0A19-4BE0-B65C-9DD81750CBC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0A19-4BE0-B65C-9DD81750CBC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0A19-4BE0-B65C-9DD81750CBC6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0A19-4BE0-B65C-9DD81750CBC6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0A19-4BE0-B65C-9DD81750CBC6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0A19-4BE0-B65C-9DD81750CBC6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0A19-4BE0-B65C-9DD81750CBC6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0A19-4BE0-B65C-9DD81750CB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0A19-4BE0-B65C-9DD81750CBC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5C-42CB-B333-E289502B9A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5C-42CB-B333-E289502B9A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5C-42CB-B333-E289502B9A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5C-42CB-B333-E289502B9A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5C-42CB-B333-E289502B9A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5C-42CB-B333-E289502B9A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5C-42CB-B333-E289502B9A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5C-42CB-B333-E289502B9A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5C-42CB-B333-E289502B9A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05C-42CB-B333-E289502B9A2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05C-42CB-B333-E289502B9A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March!$H$2:$H$12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March!$J$2:$J$12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05C-42CB-B333-E289502B9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A05C-42CB-B333-E289502B9A2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A05C-42CB-B333-E289502B9A2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A05C-42CB-B333-E289502B9A2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A05C-42CB-B333-E289502B9A2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A05C-42CB-B333-E289502B9A2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A05C-42CB-B333-E289502B9A2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A05C-42CB-B333-E289502B9A2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A05C-42CB-B333-E289502B9A2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A05C-42CB-B333-E289502B9A20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A05C-42CB-B333-E289502B9A20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A05C-42CB-B333-E289502B9A2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March!$H$2:$H$12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March!$I$2:$I$12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A05C-42CB-B333-E289502B9A20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EC-4D16-93A6-CCB9839AA3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EC-4D16-93A6-CCB9839AA3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EC-4D16-93A6-CCB9839AA3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EC-4D16-93A6-CCB9839AA3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EC-4D16-93A6-CCB9839AA3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EC-4D16-93A6-CCB9839AA3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1EC-4D16-93A6-CCB9839AA3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1EC-4D16-93A6-CCB9839AA3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1EC-4D16-93A6-CCB9839AA3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1EC-4D16-93A6-CCB9839AA3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1EC-4D16-93A6-CCB9839AA3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April!$H$2:$H$12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April!$J$2:$J$12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EC-4D16-93A6-CCB9839AA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01EC-4D16-93A6-CCB9839AA3C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01EC-4D16-93A6-CCB9839AA3C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01EC-4D16-93A6-CCB9839AA3C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01EC-4D16-93A6-CCB9839AA3C1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01EC-4D16-93A6-CCB9839AA3C1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01EC-4D16-93A6-CCB9839AA3C1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01EC-4D16-93A6-CCB9839AA3C1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01EC-4D16-93A6-CCB9839AA3C1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01EC-4D16-93A6-CCB9839AA3C1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01EC-4D16-93A6-CCB9839AA3C1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01EC-4D16-93A6-CCB9839AA3C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April!$H$2:$H$12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April!$I$2:$I$12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01EC-4D16-93A6-CCB9839AA3C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CB-4D98-924E-EFFE52B4AA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CB-4D98-924E-EFFE52B4AA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CB-4D98-924E-EFFE52B4AA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CB-4D98-924E-EFFE52B4AA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CB-4D98-924E-EFFE52B4AA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CB-4D98-924E-EFFE52B4AA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CB-4D98-924E-EFFE52B4AA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8CB-4D98-924E-EFFE52B4AA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8CB-4D98-924E-EFFE52B4AA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8CB-4D98-924E-EFFE52B4AA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8CB-4D98-924E-EFFE52B4AA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May!$H$2:$H$12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May!$J$2:$J$12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8CB-4D98-924E-EFFE52B4A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38CB-4D98-924E-EFFE52B4AAC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8CB-4D98-924E-EFFE52B4AAC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38CB-4D98-924E-EFFE52B4AAC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38CB-4D98-924E-EFFE52B4AAC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38CB-4D98-924E-EFFE52B4AAC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38CB-4D98-924E-EFFE52B4AAC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38CB-4D98-924E-EFFE52B4AAC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38CB-4D98-924E-EFFE52B4AACD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38CB-4D98-924E-EFFE52B4AACD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38CB-4D98-924E-EFFE52B4AACD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38CB-4D98-924E-EFFE52B4AAC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38CB-4D98-924E-EFFE52B4AAC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08-4767-B082-71FAF62140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08-4767-B082-71FAF62140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08-4767-B082-71FAF62140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08-4767-B082-71FAF62140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08-4767-B082-71FAF62140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F08-4767-B082-71FAF62140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08-4767-B082-71FAF62140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F08-4767-B082-71FAF62140A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F08-4767-B082-71FAF62140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F08-4767-B082-71FAF62140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F08-4767-B082-71FAF62140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June!$H$2:$H$12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June!$J$2:$J$12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F08-4767-B082-71FAF621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EF08-4767-B082-71FAF62140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EF08-4767-B082-71FAF62140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EF08-4767-B082-71FAF62140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EF08-4767-B082-71FAF62140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EF08-4767-B082-71FAF62140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EF08-4767-B082-71FAF62140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EF08-4767-B082-71FAF62140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EF08-4767-B082-71FAF62140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EF08-4767-B082-71FAF62140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EF08-4767-B082-71FAF62140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EF08-4767-B082-71FAF62140A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June!$H$2:$H$12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June!$I$2:$I$12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EF08-4767-B082-71FAF62140A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AE-4858-BAC7-880A32187C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E-4858-BAC7-880A32187C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E-4858-BAC7-880A32187C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AE-4858-BAC7-880A32187C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AE-4858-BAC7-880A32187C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AE-4858-BAC7-880A32187C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AE-4858-BAC7-880A32187C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AE-4858-BAC7-880A32187C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AE-4858-BAC7-880A32187CD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AE-4858-BAC7-880A32187CD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5AE-4858-BAC7-880A32187C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July!$H$2:$H$12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July!$J$2:$J$12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5AE-4858-BAC7-880A32187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65AE-4858-BAC7-880A32187CD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65AE-4858-BAC7-880A32187CD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65AE-4858-BAC7-880A32187CD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65AE-4858-BAC7-880A32187CD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65AE-4858-BAC7-880A32187CD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65AE-4858-BAC7-880A32187CD2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65AE-4858-BAC7-880A32187CD2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65AE-4858-BAC7-880A32187CD2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65AE-4858-BAC7-880A32187CD2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65AE-4858-BAC7-880A32187CD2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65AE-4858-BAC7-880A32187CD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July!$H$2:$H$12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July!$I$2:$I$12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65AE-4858-BAC7-880A32187CD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05-4DCB-A07F-A95A669DBD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05-4DCB-A07F-A95A669DBD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05-4DCB-A07F-A95A669DBD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05-4DCB-A07F-A95A669DBD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605-4DCB-A07F-A95A669DBD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605-4DCB-A07F-A95A669DBD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605-4DCB-A07F-A95A669DBD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605-4DCB-A07F-A95A669DBD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605-4DCB-A07F-A95A669DBD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605-4DCB-A07F-A95A669DBD7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605-4DCB-A07F-A95A669DB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Augest!$H$2:$H$12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Augest!$J$2:$J$12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605-4DCB-A07F-A95A669DB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4605-4DCB-A07F-A95A669DBD7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4605-4DCB-A07F-A95A669DBD7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4605-4DCB-A07F-A95A669DBD7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4605-4DCB-A07F-A95A669DBD7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4605-4DCB-A07F-A95A669DBD7C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4605-4DCB-A07F-A95A669DBD7C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4605-4DCB-A07F-A95A669DBD7C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4605-4DCB-A07F-A95A669DBD7C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4605-4DCB-A07F-A95A669DBD7C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4605-4DCB-A07F-A95A669DBD7C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4605-4DCB-A07F-A95A669DBD7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Augest!$H$2:$H$12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Augest!$I$2:$I$12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4605-4DCB-A07F-A95A669DBD7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70-414E-B4A8-E55EB26599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70-414E-B4A8-E55EB26599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70-414E-B4A8-E55EB26599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70-414E-B4A8-E55EB26599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70-414E-B4A8-E55EB26599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70-414E-B4A8-E55EB26599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70-414E-B4A8-E55EB26599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70-414E-B4A8-E55EB26599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70-414E-B4A8-E55EB26599A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70-414E-B4A8-E55EB26599A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70-414E-B4A8-E55EB26599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September!$H$2:$H$12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September!$J$2:$J$12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270-414E-B4A8-E55EB2659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7270-414E-B4A8-E55EB26599A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7270-414E-B4A8-E55EB26599A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7270-414E-B4A8-E55EB26599A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7270-414E-B4A8-E55EB26599A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7270-414E-B4A8-E55EB26599A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7270-414E-B4A8-E55EB26599A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7270-414E-B4A8-E55EB26599A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7270-414E-B4A8-E55EB26599A5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7270-414E-B4A8-E55EB26599A5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7270-414E-B4A8-E55EB26599A5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7270-414E-B4A8-E55EB26599A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September!$H$2:$H$12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September!$I$2:$I$12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7270-414E-B4A8-E55EB26599A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ED-4968-BBF5-E9D15BA79C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ED-4968-BBF5-E9D15BA79C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ED-4968-BBF5-E9D15BA79C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ED-4968-BBF5-E9D15BA79C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ED-4968-BBF5-E9D15BA79C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ED-4968-BBF5-E9D15BA79C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DED-4968-BBF5-E9D15BA79C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DED-4968-BBF5-E9D15BA79C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DED-4968-BBF5-E9D15BA79C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DED-4968-BBF5-E9D15BA79C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DED-4968-BBF5-E9D15BA79C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January!$H$2:$H$12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January!$J$2:$J$12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DED-4968-BBF5-E9D15BA7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ADED-4968-BBF5-E9D15BA79CB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ADED-4968-BBF5-E9D15BA79CB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ADED-4968-BBF5-E9D15BA79CB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ADED-4968-BBF5-E9D15BA79CB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ADED-4968-BBF5-E9D15BA79CB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ADED-4968-BBF5-E9D15BA79CB7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ADED-4968-BBF5-E9D15BA79CB7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ADED-4968-BBF5-E9D15BA79CB7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ADED-4968-BBF5-E9D15BA79CB7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ADED-4968-BBF5-E9D15BA79CB7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ADED-4968-BBF5-E9D15BA79CB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ADED-4968-BBF5-E9D15BA79CB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October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31-4210-8F9D-9BF44E83C3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31-4210-8F9D-9BF44E83C3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31-4210-8F9D-9BF44E83C3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31-4210-8F9D-9BF44E83C3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31-4210-8F9D-9BF44E83C3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31-4210-8F9D-9BF44E83C3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31-4210-8F9D-9BF44E83C33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31-4210-8F9D-9BF44E83C3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E31-4210-8F9D-9BF44E83C33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E31-4210-8F9D-9BF44E83C33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31-4210-8F9D-9BF44E83C3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October!$H$2:$H$12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October!$J$2:$J$12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E31-4210-8F9D-9BF44E83C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4E31-4210-8F9D-9BF44E83C3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4E31-4210-8F9D-9BF44E83C3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4E31-4210-8F9D-9BF44E83C3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4E31-4210-8F9D-9BF44E83C3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4E31-4210-8F9D-9BF44E83C3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4E31-4210-8F9D-9BF44E83C33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4E31-4210-8F9D-9BF44E83C33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4E31-4210-8F9D-9BF44E83C334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4E31-4210-8F9D-9BF44E83C334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4E31-4210-8F9D-9BF44E83C334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4E31-4210-8F9D-9BF44E83C3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October!$H$2:$H$12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October!$I$2:$I$12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4E31-4210-8F9D-9BF44E83C33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C8-44DB-AF75-2046A73AB0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C8-44DB-AF75-2046A73AB0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C8-44DB-AF75-2046A73AB0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C8-44DB-AF75-2046A73AB0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0C8-44DB-AF75-2046A73AB0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0C8-44DB-AF75-2046A73AB0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0C8-44DB-AF75-2046A73AB0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0C8-44DB-AF75-2046A73AB0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0C8-44DB-AF75-2046A73AB0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0C8-44DB-AF75-2046A73AB04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0C8-44DB-AF75-2046A73AB0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January!$H$2:$H$12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January!$J$2:$J$12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0C8-44DB-AF75-2046A73A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C0C8-44DB-AF75-2046A73AB0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C0C8-44DB-AF75-2046A73AB0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C0C8-44DB-AF75-2046A73AB0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C0C8-44DB-AF75-2046A73AB04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C0C8-44DB-AF75-2046A73AB04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C0C8-44DB-AF75-2046A73AB042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C0C8-44DB-AF75-2046A73AB042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C0C8-44DB-AF75-2046A73AB042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C0C8-44DB-AF75-2046A73AB042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C0C8-44DB-AF75-2046A73AB042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C0C8-44DB-AF75-2046A73AB04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C0C8-44DB-AF75-2046A73AB04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B-442D-A772-3D047116A0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B-442D-A772-3D047116A0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5B-442D-A772-3D047116A0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5B-442D-A772-3D047116A0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5B-442D-A772-3D047116A0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B5B-442D-A772-3D047116A0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B5B-442D-A772-3D047116A0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B5B-442D-A772-3D047116A0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B5B-442D-A772-3D047116A0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B5B-442D-A772-3D047116A0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B5B-442D-A772-3D047116A0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November!$H$2:$H$12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November!$J$2:$J$12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5B-442D-A772-3D047116A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6B5B-442D-A772-3D047116A0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6B5B-442D-A772-3D047116A0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6B5B-442D-A772-3D047116A0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6B5B-442D-A772-3D047116A07E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6B5B-442D-A772-3D047116A07E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6B5B-442D-A772-3D047116A07E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6B5B-442D-A772-3D047116A07E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6B5B-442D-A772-3D047116A07E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6B5B-442D-A772-3D047116A07E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6B5B-442D-A772-3D047116A07E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6B5B-442D-A772-3D047116A07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November!$H$2:$H$12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November!$I$2:$I$12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6B5B-442D-A772-3D047116A07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7-4C84-AEA2-73F15EDDBB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7-4C84-AEA2-73F15EDDBB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7-4C84-AEA2-73F15EDDBB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37-4C84-AEA2-73F15EDDBB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37-4C84-AEA2-73F15EDDBB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37-4C84-AEA2-73F15EDDBB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37-4C84-AEA2-73F15EDDBB8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37-4C84-AEA2-73F15EDDBB8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37-4C84-AEA2-73F15EDDBB8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37-4C84-AEA2-73F15EDDBB8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937-4C84-AEA2-73F15EDDBB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January!$H$2:$H$12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January!$J$2:$J$12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37-4C84-AEA2-73F15EDDB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5937-4C84-AEA2-73F15EDDBB8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5937-4C84-AEA2-73F15EDDBB8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5937-4C84-AEA2-73F15EDDBB8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5937-4C84-AEA2-73F15EDDBB8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5937-4C84-AEA2-73F15EDDBB8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5937-4C84-AEA2-73F15EDDBB8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5937-4C84-AEA2-73F15EDDBB8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5937-4C84-AEA2-73F15EDDBB84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5937-4C84-AEA2-73F15EDDBB84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5937-4C84-AEA2-73F15EDDBB84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5937-4C84-AEA2-73F15EDDBB8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January!$H$2:$H$12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January!$I$2:$I$12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5937-4C84-AEA2-73F15EDDBB8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D1-4075-8D1E-2F363EA856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1-4075-8D1E-2F363EA856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D1-4075-8D1E-2F363EA856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D1-4075-8D1E-2F363EA856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D1-4075-8D1E-2F363EA856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D1-4075-8D1E-2F363EA856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D1-4075-8D1E-2F363EA856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D1-4075-8D1E-2F363EA856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D1-4075-8D1E-2F363EA856D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D1-4075-8D1E-2F363EA856D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D1-4075-8D1E-2F363EA856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December!$H$2:$H$12</c:f>
              <c:strCache>
                <c:ptCount val="11"/>
                <c:pt idx="0">
                  <c:v>Food:</c:v>
                </c:pt>
                <c:pt idx="1">
                  <c:v>Drink:</c:v>
                </c:pt>
                <c:pt idx="2">
                  <c:v>Entertainment:</c:v>
                </c:pt>
                <c:pt idx="3">
                  <c:v>Gas:</c:v>
                </c:pt>
                <c:pt idx="4">
                  <c:v>Store:</c:v>
                </c:pt>
                <c:pt idx="5">
                  <c:v>Cash out:</c:v>
                </c:pt>
                <c:pt idx="6">
                  <c:v>Shopping:</c:v>
                </c:pt>
                <c:pt idx="7">
                  <c:v>Personal Care:</c:v>
                </c:pt>
                <c:pt idx="8">
                  <c:v>Car:</c:v>
                </c:pt>
                <c:pt idx="9">
                  <c:v>Monthly:</c:v>
                </c:pt>
                <c:pt idx="10">
                  <c:v>Empty</c:v>
                </c:pt>
              </c:strCache>
            </c:strRef>
          </c:cat>
          <c:val>
            <c:numRef>
              <c:f>December!$J$2:$J$12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1D1-4075-8D1E-2F363EA85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31D1-4075-8D1E-2F363EA856D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1D1-4075-8D1E-2F363EA856D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31D1-4075-8D1E-2F363EA856D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31D1-4075-8D1E-2F363EA856D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31D1-4075-8D1E-2F363EA856D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31D1-4075-8D1E-2F363EA856D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31D1-4075-8D1E-2F363EA856D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31D1-4075-8D1E-2F363EA856D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31D1-4075-8D1E-2F363EA856D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31D1-4075-8D1E-2F363EA856D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31D1-4075-8D1E-2F363EA856D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December!$H$2:$H$12</c15:sqref>
                        </c15:formulaRef>
                      </c:ext>
                    </c:extLst>
                    <c:strCache>
                      <c:ptCount val="11"/>
                      <c:pt idx="0">
                        <c:v>Food:</c:v>
                      </c:pt>
                      <c:pt idx="1">
                        <c:v>Drink:</c:v>
                      </c:pt>
                      <c:pt idx="2">
                        <c:v>Entertainment:</c:v>
                      </c:pt>
                      <c:pt idx="3">
                        <c:v>Gas:</c:v>
                      </c:pt>
                      <c:pt idx="4">
                        <c:v>Store:</c:v>
                      </c:pt>
                      <c:pt idx="5">
                        <c:v>Cash out:</c:v>
                      </c:pt>
                      <c:pt idx="6">
                        <c:v>Shopping:</c:v>
                      </c:pt>
                      <c:pt idx="7">
                        <c:v>Personal Care:</c:v>
                      </c:pt>
                      <c:pt idx="8">
                        <c:v>Car:</c:v>
                      </c:pt>
                      <c:pt idx="9">
                        <c:v>Monthly:</c:v>
                      </c:pt>
                      <c:pt idx="10">
                        <c:v>Empty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December!$I$2:$I$12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</c:v>
                      </c:pt>
                      <c:pt idx="10">
                        <c:v>150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31D1-4075-8D1E-2F363EA856D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126051</xdr:colOff>
      <xdr:row>1</xdr:row>
      <xdr:rowOff>12370</xdr:rowOff>
    </xdr:from>
    <xdr:to>
      <xdr:col>24</xdr:col>
      <xdr:colOff>427388</xdr:colOff>
      <xdr:row>15</xdr:row>
      <xdr:rowOff>40945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13F5F-8822-4318-B160-A13D604D6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392132</xdr:colOff>
      <xdr:row>1</xdr:row>
      <xdr:rowOff>13854</xdr:rowOff>
    </xdr:from>
    <xdr:to>
      <xdr:col>17</xdr:col>
      <xdr:colOff>115041</xdr:colOff>
      <xdr:row>15</xdr:row>
      <xdr:rowOff>109846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9A0D92-4137-450B-9AC1-54B075289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F2ADEC-0939-411B-BC78-E976185E6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11E6C-6E0B-47F3-A9AB-E80C4FA3F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214312</xdr:colOff>
      <xdr:row>0</xdr:row>
      <xdr:rowOff>9525</xdr:rowOff>
    </xdr:from>
    <xdr:to>
      <xdr:col>18</xdr:col>
      <xdr:colOff>519112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03306-BC8D-47E4-8EDB-B20A5B7A6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FB82-0C03-4CEC-9E93-C78E66DF8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D87D6-A8E1-4D4D-9C89-F04680BE9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C2041-7013-41BD-8605-C3F0F6CCC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E36BF-2C2A-4E39-B767-28870803F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162D5-CE2C-40B5-B61B-9D61E81BB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2042A-5CC3-4986-8D17-F02368725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8025A-927A-4F4D-A510-D2C7E6909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3D780-52F0-45F4-B2B2-D8E7AF952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E7B3F-4E3D-4511-B9FF-57D38BADE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445AB-AD57-4395-99BB-60B09DB56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18AB0-4768-43BD-928A-25D758E74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</xdr:colOff>
      <xdr:row>0</xdr:row>
      <xdr:rowOff>9525</xdr:rowOff>
    </xdr:from>
    <xdr:to>
      <xdr:col>18</xdr:col>
      <xdr:colOff>338137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730905-880F-4A5A-8791-1FB037ED5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0D3F-91AC-4E30-8232-D1C374570CBE}">
  <dimension ref="A1:Q27"/>
  <sheetViews>
    <sheetView tabSelected="1" zoomScale="77" zoomScaleNormal="77" workbookViewId="0">
      <selection activeCell="P30" sqref="P30"/>
    </sheetView>
  </sheetViews>
  <sheetFormatPr defaultRowHeight="15" x14ac:dyDescent="0.25"/>
  <cols>
    <col min="1" max="1" width="16.42578125" customWidth="1"/>
    <col min="2" max="2" width="13.5703125" customWidth="1"/>
    <col min="3" max="3" width="11.28515625" customWidth="1"/>
    <col min="4" max="4" width="13" customWidth="1"/>
    <col min="5" max="5" width="13.140625" customWidth="1"/>
  </cols>
  <sheetData>
    <row r="1" spans="1:17" x14ac:dyDescent="0.25">
      <c r="A1" s="3" t="s">
        <v>73</v>
      </c>
      <c r="B1" s="3"/>
      <c r="C1" s="3"/>
      <c r="K1" s="3" t="s">
        <v>124</v>
      </c>
      <c r="L1" s="3"/>
      <c r="M1" s="3"/>
      <c r="N1" s="3"/>
      <c r="O1" s="3"/>
      <c r="P1" s="3"/>
      <c r="Q1" s="3"/>
    </row>
    <row r="2" spans="1:17" x14ac:dyDescent="0.25">
      <c r="A2" s="4" t="s">
        <v>76</v>
      </c>
      <c r="B2" s="4" t="s">
        <v>77</v>
      </c>
      <c r="C2" s="4" t="s">
        <v>78</v>
      </c>
    </row>
    <row r="3" spans="1:17" x14ac:dyDescent="0.25">
      <c r="A3" t="s">
        <v>79</v>
      </c>
      <c r="B3" s="5">
        <v>44563</v>
      </c>
      <c r="C3">
        <v>292.58</v>
      </c>
    </row>
    <row r="4" spans="1:17" x14ac:dyDescent="0.25">
      <c r="A4" t="s">
        <v>80</v>
      </c>
      <c r="B4" s="5">
        <v>44563</v>
      </c>
      <c r="C4">
        <v>1000</v>
      </c>
    </row>
    <row r="5" spans="1:17" x14ac:dyDescent="0.25">
      <c r="A5" t="s">
        <v>74</v>
      </c>
      <c r="B5" s="5">
        <v>44563</v>
      </c>
      <c r="C5">
        <f>Assets!D7</f>
        <v>6350</v>
      </c>
    </row>
    <row r="6" spans="1:17" x14ac:dyDescent="0.25">
      <c r="A6" t="s">
        <v>75</v>
      </c>
      <c r="B6" s="5">
        <v>44563</v>
      </c>
      <c r="C6">
        <f>Laptops!I29</f>
        <v>8600</v>
      </c>
    </row>
    <row r="7" spans="1:17" x14ac:dyDescent="0.25">
      <c r="A7" t="s">
        <v>81</v>
      </c>
      <c r="B7" s="5">
        <v>44563</v>
      </c>
      <c r="C7">
        <f>Other!D8</f>
        <v>256</v>
      </c>
    </row>
    <row r="8" spans="1:17" ht="18.75" x14ac:dyDescent="0.25">
      <c r="M8" s="9"/>
    </row>
    <row r="9" spans="1:17" x14ac:dyDescent="0.25">
      <c r="D9" t="s">
        <v>82</v>
      </c>
      <c r="E9">
        <f>SUM(C3:C7)</f>
        <v>16498.580000000002</v>
      </c>
    </row>
    <row r="12" spans="1:17" x14ac:dyDescent="0.25">
      <c r="A12" s="8" t="s">
        <v>107</v>
      </c>
      <c r="B12" s="8"/>
      <c r="C12" s="8"/>
      <c r="D12" s="8"/>
    </row>
    <row r="13" spans="1:17" x14ac:dyDescent="0.25">
      <c r="A13" s="6" t="s">
        <v>108</v>
      </c>
      <c r="B13" s="6" t="s">
        <v>109</v>
      </c>
      <c r="C13" s="6" t="s">
        <v>110</v>
      </c>
      <c r="D13" s="6" t="s">
        <v>105</v>
      </c>
    </row>
    <row r="14" spans="1:17" x14ac:dyDescent="0.25">
      <c r="A14" t="s">
        <v>111</v>
      </c>
      <c r="B14">
        <f>MAX(January!J2:J11)</f>
        <v>69</v>
      </c>
      <c r="C14" t="str">
        <f>INDEX(January!H2:H11,MATCH(B14,January!J2:J11,0),1)</f>
        <v>Monthly:</v>
      </c>
      <c r="D14">
        <f>January!I14</f>
        <v>69</v>
      </c>
    </row>
    <row r="15" spans="1:17" x14ac:dyDescent="0.25">
      <c r="A15" t="s">
        <v>112</v>
      </c>
      <c r="B15">
        <f>MAX(Febuary!J2:J11)</f>
        <v>69</v>
      </c>
      <c r="C15" t="str">
        <f>INDEX(Febuary!H2:H11,MATCH(B15,Febuary!J2:J11,0),1)</f>
        <v>Monthly:</v>
      </c>
      <c r="D15">
        <f>Febuary!I14</f>
        <v>69</v>
      </c>
    </row>
    <row r="16" spans="1:17" x14ac:dyDescent="0.25">
      <c r="A16" t="s">
        <v>113</v>
      </c>
      <c r="B16">
        <f>MAX(March!J2:J11)</f>
        <v>69</v>
      </c>
      <c r="C16" t="str">
        <f>INDEX(March!H2:H11,MATCH(B16,March!J2:J11,0),1)</f>
        <v>Monthly:</v>
      </c>
      <c r="D16">
        <f>March!I14</f>
        <v>69</v>
      </c>
    </row>
    <row r="17" spans="1:6" x14ac:dyDescent="0.25">
      <c r="A17" t="s">
        <v>114</v>
      </c>
      <c r="B17">
        <f>MAX(April!J2:J11)</f>
        <v>69</v>
      </c>
      <c r="C17" t="str">
        <f>INDEX(April!H2:H11,MATCH(B17,April!J2:J11,0),1)</f>
        <v>Monthly:</v>
      </c>
      <c r="D17">
        <f>April!I14</f>
        <v>69</v>
      </c>
    </row>
    <row r="18" spans="1:6" x14ac:dyDescent="0.25">
      <c r="A18" t="s">
        <v>115</v>
      </c>
      <c r="B18">
        <f>MAX(May!J2:J11)</f>
        <v>69</v>
      </c>
      <c r="C18" t="str">
        <f>INDEX(May!H2:H11,MATCH(B18,May!J2:J11,0),1)</f>
        <v>Monthly:</v>
      </c>
      <c r="D18">
        <f>May!I14</f>
        <v>69</v>
      </c>
    </row>
    <row r="19" spans="1:6" x14ac:dyDescent="0.25">
      <c r="A19" t="s">
        <v>116</v>
      </c>
      <c r="B19">
        <f>MAX(June!J2:J11)</f>
        <v>69</v>
      </c>
      <c r="C19" t="str">
        <f>INDEX(June!H2:H11,MATCH(B19,June!J2:J11,0),1)</f>
        <v>Monthly:</v>
      </c>
      <c r="D19">
        <f>June!I14</f>
        <v>69</v>
      </c>
    </row>
    <row r="20" spans="1:6" x14ac:dyDescent="0.25">
      <c r="A20" t="s">
        <v>117</v>
      </c>
      <c r="B20">
        <f>MAX(July!J2:J11)</f>
        <v>69</v>
      </c>
      <c r="C20" t="str">
        <f>INDEX(July!H2:H11,MATCH(B20,July!J2:J11,0),1)</f>
        <v>Monthly:</v>
      </c>
      <c r="D20">
        <f>July!I14</f>
        <v>69</v>
      </c>
    </row>
    <row r="21" spans="1:6" x14ac:dyDescent="0.25">
      <c r="A21" t="s">
        <v>118</v>
      </c>
      <c r="B21">
        <f>MAX(Augest!J2:J11)</f>
        <v>69</v>
      </c>
      <c r="C21" t="str">
        <f>INDEX(Augest!H2:H11,MATCH(B21,Augest!J2:J11,0),1)</f>
        <v>Monthly:</v>
      </c>
      <c r="D21">
        <f>Augest!I14</f>
        <v>69</v>
      </c>
    </row>
    <row r="22" spans="1:6" x14ac:dyDescent="0.25">
      <c r="A22" t="s">
        <v>119</v>
      </c>
      <c r="B22">
        <f>MAX(September!J2:J11)</f>
        <v>69</v>
      </c>
      <c r="C22" t="str">
        <f>INDEX(September!H2:H11,MATCH(B22,September!J2:J11,0),1)</f>
        <v>Monthly:</v>
      </c>
      <c r="D22">
        <f>September!I14</f>
        <v>69</v>
      </c>
    </row>
    <row r="23" spans="1:6" x14ac:dyDescent="0.25">
      <c r="A23" t="s">
        <v>120</v>
      </c>
      <c r="B23">
        <f>MAX(October!J2:J11)</f>
        <v>69</v>
      </c>
      <c r="C23" t="str">
        <f>INDEX(October!H2:H11,MATCH(B23,October!J2:J11,0),1)</f>
        <v>Monthly:</v>
      </c>
      <c r="D23">
        <f>October!I14</f>
        <v>69</v>
      </c>
    </row>
    <row r="24" spans="1:6" x14ac:dyDescent="0.25">
      <c r="A24" t="s">
        <v>121</v>
      </c>
      <c r="B24">
        <f>MAX(November!J2:J11)</f>
        <v>69</v>
      </c>
      <c r="C24" t="str">
        <f>INDEX(November!H2:H11,MATCH(B24,November!J2:J11,0),1)</f>
        <v>Monthly:</v>
      </c>
      <c r="D24">
        <f>November!I14</f>
        <v>69</v>
      </c>
    </row>
    <row r="25" spans="1:6" x14ac:dyDescent="0.25">
      <c r="A25" t="s">
        <v>122</v>
      </c>
      <c r="B25">
        <f>MAX(December!J2:J11)</f>
        <v>69</v>
      </c>
      <c r="C25" t="str">
        <f>INDEX(December!H2:H11,MATCH(B25,December!J2:J11,0),1)</f>
        <v>Monthly:</v>
      </c>
      <c r="D25">
        <f>December!I14</f>
        <v>69</v>
      </c>
    </row>
    <row r="27" spans="1:6" x14ac:dyDescent="0.25">
      <c r="E27" t="s">
        <v>123</v>
      </c>
      <c r="F27">
        <f>SUM(D14:D25)</f>
        <v>828</v>
      </c>
    </row>
  </sheetData>
  <mergeCells count="3">
    <mergeCell ref="A1:C1"/>
    <mergeCell ref="A12:D12"/>
    <mergeCell ref="K1: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668F-DE89-47E9-AB97-C2E981B116D5}">
  <dimension ref="A1:D8"/>
  <sheetViews>
    <sheetView workbookViewId="0">
      <selection activeCell="E16" sqref="E16"/>
    </sheetView>
  </sheetViews>
  <sheetFormatPr defaultRowHeight="15" x14ac:dyDescent="0.25"/>
  <cols>
    <col min="1" max="1" width="13" customWidth="1"/>
  </cols>
  <sheetData>
    <row r="1" spans="1:4" x14ac:dyDescent="0.25">
      <c r="A1" s="2" t="s">
        <v>76</v>
      </c>
      <c r="B1" s="2" t="s">
        <v>78</v>
      </c>
    </row>
    <row r="2" spans="1:4" x14ac:dyDescent="0.25">
      <c r="A2" t="s">
        <v>125</v>
      </c>
      <c r="B2">
        <v>175</v>
      </c>
    </row>
    <row r="3" spans="1:4" x14ac:dyDescent="0.25">
      <c r="A3" t="s">
        <v>85</v>
      </c>
      <c r="B3">
        <v>31</v>
      </c>
    </row>
    <row r="4" spans="1:4" x14ac:dyDescent="0.25">
      <c r="A4" t="s">
        <v>126</v>
      </c>
      <c r="B4">
        <v>25</v>
      </c>
    </row>
    <row r="5" spans="1:4" x14ac:dyDescent="0.25">
      <c r="A5" t="s">
        <v>127</v>
      </c>
      <c r="B5">
        <v>25</v>
      </c>
    </row>
    <row r="8" spans="1:4" x14ac:dyDescent="0.25">
      <c r="C8" t="s">
        <v>86</v>
      </c>
      <c r="D8">
        <f>SUM(B2:B7)</f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901-9FB8-4AE1-B304-55C6C1601936}">
  <dimension ref="A1:D7"/>
  <sheetViews>
    <sheetView workbookViewId="0">
      <selection activeCell="I25" sqref="I25"/>
    </sheetView>
  </sheetViews>
  <sheetFormatPr defaultRowHeight="15" x14ac:dyDescent="0.25"/>
  <cols>
    <col min="1" max="1" width="19.42578125" customWidth="1"/>
  </cols>
  <sheetData>
    <row r="1" spans="1:4" x14ac:dyDescent="0.25">
      <c r="A1" s="2" t="s">
        <v>76</v>
      </c>
      <c r="B1" s="2" t="s">
        <v>78</v>
      </c>
    </row>
    <row r="2" spans="1:4" x14ac:dyDescent="0.25">
      <c r="A2" t="s">
        <v>99</v>
      </c>
      <c r="B2">
        <v>40</v>
      </c>
    </row>
    <row r="3" spans="1:4" x14ac:dyDescent="0.25">
      <c r="A3" t="s">
        <v>100</v>
      </c>
      <c r="B3">
        <v>7</v>
      </c>
    </row>
    <row r="4" spans="1:4" x14ac:dyDescent="0.25">
      <c r="A4" t="s">
        <v>101</v>
      </c>
      <c r="B4">
        <v>12</v>
      </c>
    </row>
    <row r="5" spans="1:4" x14ac:dyDescent="0.25">
      <c r="A5" t="s">
        <v>102</v>
      </c>
      <c r="B5">
        <v>10</v>
      </c>
    </row>
    <row r="7" spans="1:4" x14ac:dyDescent="0.25">
      <c r="C7" t="s">
        <v>67</v>
      </c>
      <c r="D7">
        <f>SUM(B2:B5)</f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57B2-C85F-4772-9551-C48BDDDE7237}">
  <dimension ref="A1:J14"/>
  <sheetViews>
    <sheetView workbookViewId="0">
      <selection activeCell="C2" sqref="C2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14C0-98B7-4632-BC05-6CD5850EE86B}">
  <dimension ref="A1:J14"/>
  <sheetViews>
    <sheetView workbookViewId="0">
      <selection activeCell="Q22" sqref="Q22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4FE-B2EB-4525-834E-8BBD24EAE21D}">
  <dimension ref="A1:J14"/>
  <sheetViews>
    <sheetView workbookViewId="0">
      <selection activeCell="O24" sqref="O24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430-2A18-49B2-94AF-6CDE6B92ECD2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A22-4DE8-4AEF-818A-B4F5B93C4E03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3A19-E421-443A-972F-D3A5D269BEC3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068B-89FD-4B43-AE5A-4696577FAEC3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58F-D871-4BF7-8F90-4FDAFFD4DAAE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3E9C-6C50-41E6-AFE0-06CA870BE7A9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B91-EF2C-4B88-8110-AC2A21D86986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C65F-9DEB-4AEB-9822-B96760EB0496}">
  <dimension ref="A1:J14"/>
  <sheetViews>
    <sheetView workbookViewId="0">
      <selection activeCell="I25" sqref="I25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972C-2186-44F4-8EDA-366A6A9FDA63}">
  <dimension ref="A1:J14"/>
  <sheetViews>
    <sheetView workbookViewId="0">
      <selection activeCell="R22" sqref="R22"/>
    </sheetView>
  </sheetViews>
  <sheetFormatPr defaultRowHeight="15" x14ac:dyDescent="0.25"/>
  <cols>
    <col min="8" max="8" width="15" customWidth="1"/>
  </cols>
  <sheetData>
    <row r="1" spans="1:10" x14ac:dyDescent="0.25">
      <c r="A1" s="6" t="s">
        <v>76</v>
      </c>
      <c r="B1" s="6" t="s">
        <v>87</v>
      </c>
      <c r="C1" s="6" t="s">
        <v>78</v>
      </c>
      <c r="D1" s="7" t="s">
        <v>88</v>
      </c>
      <c r="H1" s="1" t="s">
        <v>76</v>
      </c>
      <c r="I1" s="1" t="s">
        <v>78</v>
      </c>
      <c r="J1" s="1" t="s">
        <v>105</v>
      </c>
    </row>
    <row r="2" spans="1:10" x14ac:dyDescent="0.25">
      <c r="H2" t="s">
        <v>90</v>
      </c>
      <c r="I2" cm="1">
        <f t="array" ref="I2">SUM(IF(D2:D151="Food",1,0))</f>
        <v>0</v>
      </c>
      <c r="J2" cm="1">
        <f t="array" ref="J2">SUM(IF(D2:D151="Food",C2:C151,0))</f>
        <v>0</v>
      </c>
    </row>
    <row r="3" spans="1:10" x14ac:dyDescent="0.25">
      <c r="H3" t="s">
        <v>91</v>
      </c>
      <c r="I3" cm="1">
        <f t="array" ref="I3">SUM(IF(D2:D151="Drink",1,0))</f>
        <v>0</v>
      </c>
      <c r="J3" cm="1">
        <f t="array" ref="J3">SUM(IF(D2:D151="Drink",C2:C151,0))</f>
        <v>0</v>
      </c>
    </row>
    <row r="4" spans="1:10" x14ac:dyDescent="0.25">
      <c r="G4" t="s">
        <v>89</v>
      </c>
      <c r="H4" t="s">
        <v>92</v>
      </c>
      <c r="I4" cm="1">
        <f t="array" ref="I4">SUM(IF(D2:D151="Enterainment",1,0))</f>
        <v>0</v>
      </c>
      <c r="J4" cm="1">
        <f t="array" ref="J4">SUM(IF(D2:D151="Entertainment",C2:C151,0))</f>
        <v>0</v>
      </c>
    </row>
    <row r="5" spans="1:10" x14ac:dyDescent="0.25">
      <c r="H5" t="s">
        <v>93</v>
      </c>
      <c r="I5" cm="1">
        <f t="array" ref="I5">SUM(IF(D2:D151="Gas",1,0))</f>
        <v>0</v>
      </c>
      <c r="J5" cm="1">
        <f t="array" ref="J5">SUM(IF(D2:D151="Gas",C2:C151,0))</f>
        <v>0</v>
      </c>
    </row>
    <row r="6" spans="1:10" x14ac:dyDescent="0.25">
      <c r="H6" t="s">
        <v>94</v>
      </c>
      <c r="I6" cm="1">
        <f t="array" ref="I6">SUM(IF(D2:D151="Store",1,0))</f>
        <v>0</v>
      </c>
      <c r="J6" cm="1">
        <f t="array" ref="J6">SUM(IF(D2:D151="Store",C2:C151,0))</f>
        <v>0</v>
      </c>
    </row>
    <row r="7" spans="1:10" x14ac:dyDescent="0.25">
      <c r="H7" t="s">
        <v>97</v>
      </c>
      <c r="I7" cm="1">
        <f t="array" ref="I7">SUM(IF(D2:D151="Cash",1,0))</f>
        <v>0</v>
      </c>
      <c r="J7" cm="1">
        <f t="array" ref="J7">SUM(IF(D2:D151="Cash Out",C2:C151,0))</f>
        <v>0</v>
      </c>
    </row>
    <row r="8" spans="1:10" x14ac:dyDescent="0.25">
      <c r="H8" t="s">
        <v>95</v>
      </c>
      <c r="I8" cm="1">
        <f t="array" ref="I8">SUM(IF(D2:D151="Shopping",1,0))</f>
        <v>0</v>
      </c>
      <c r="J8" cm="1">
        <f t="array" ref="J8">SUM(IF(D2:D151="Shopping",C2:C151,0))</f>
        <v>0</v>
      </c>
    </row>
    <row r="9" spans="1:10" x14ac:dyDescent="0.25">
      <c r="H9" t="s">
        <v>96</v>
      </c>
      <c r="I9" cm="1">
        <f t="array" ref="I9">SUM(IF(D2:D151="Personal",1,0))</f>
        <v>0</v>
      </c>
      <c r="J9" cm="1">
        <f t="array" ref="J9">SUM(IF(D2:D151="Personal",C2:C151,0))</f>
        <v>0</v>
      </c>
    </row>
    <row r="10" spans="1:10" x14ac:dyDescent="0.25">
      <c r="H10" t="s">
        <v>98</v>
      </c>
      <c r="I10" cm="1">
        <f t="array" ref="I10">SUM(IF(D2:D151="Car",1,0))</f>
        <v>0</v>
      </c>
      <c r="J10" cm="1">
        <f t="array" ref="J10">SUM(IF(D2:D151="Car",C2:C151,0))</f>
        <v>0</v>
      </c>
    </row>
    <row r="11" spans="1:10" x14ac:dyDescent="0.25">
      <c r="H11" t="s">
        <v>104</v>
      </c>
      <c r="I11" cm="1">
        <f t="array" ref="I11">SUM(IF(ISTEXT('Always Out'!A2:A5),1,0))</f>
        <v>4</v>
      </c>
      <c r="J11">
        <f>'Always Out'!D7</f>
        <v>69</v>
      </c>
    </row>
    <row r="12" spans="1:10" x14ac:dyDescent="0.25">
      <c r="H12" t="s">
        <v>106</v>
      </c>
      <c r="I12" cm="1">
        <f t="array" ref="I12">SUM(IF(ISBLANK(D2:D151),1,0))</f>
        <v>150</v>
      </c>
      <c r="J12" cm="1">
        <f t="array" ref="J12">SUM(IF(ISBLANK(D2:D150),C2:C150,0))</f>
        <v>0</v>
      </c>
    </row>
    <row r="14" spans="1:10" x14ac:dyDescent="0.25">
      <c r="H14" t="s">
        <v>103</v>
      </c>
      <c r="I14">
        <f>SUM(C2:C151)+ 'Always Out'!D7</f>
        <v>69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C856-EE6B-404E-BF66-1B2447C2867B}">
  <dimension ref="A1:I29"/>
  <sheetViews>
    <sheetView topLeftCell="A16" workbookViewId="0">
      <selection activeCell="I25" sqref="I25"/>
    </sheetView>
  </sheetViews>
  <sheetFormatPr defaultRowHeight="15" x14ac:dyDescent="0.25"/>
  <cols>
    <col min="1" max="1" width="24.85546875" customWidth="1"/>
    <col min="2" max="2" width="18.7109375" customWidth="1"/>
    <col min="3" max="3" width="13" customWidth="1"/>
    <col min="4" max="4" width="14.28515625" customWidth="1"/>
    <col min="6" max="6" width="13.855468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3</v>
      </c>
      <c r="G1" s="1" t="s">
        <v>55</v>
      </c>
    </row>
    <row r="2" spans="1:7" x14ac:dyDescent="0.25">
      <c r="A2" t="s">
        <v>9</v>
      </c>
      <c r="B2" t="s">
        <v>5</v>
      </c>
      <c r="C2" t="s">
        <v>6</v>
      </c>
      <c r="D2" t="s">
        <v>10</v>
      </c>
      <c r="E2" t="s">
        <v>8</v>
      </c>
      <c r="G2">
        <v>300</v>
      </c>
    </row>
    <row r="3" spans="1:7" x14ac:dyDescent="0.25">
      <c r="A3" t="s">
        <v>11</v>
      </c>
      <c r="B3" t="s">
        <v>5</v>
      </c>
      <c r="C3" t="s">
        <v>6</v>
      </c>
      <c r="D3" t="s">
        <v>22</v>
      </c>
      <c r="E3" t="s">
        <v>8</v>
      </c>
      <c r="G3">
        <v>300</v>
      </c>
    </row>
    <row r="4" spans="1:7" x14ac:dyDescent="0.25">
      <c r="A4" t="s">
        <v>12</v>
      </c>
      <c r="B4" t="s">
        <v>5</v>
      </c>
      <c r="C4" t="s">
        <v>6</v>
      </c>
      <c r="D4" t="s">
        <v>20</v>
      </c>
      <c r="E4" t="s">
        <v>8</v>
      </c>
      <c r="G4">
        <v>300</v>
      </c>
    </row>
    <row r="5" spans="1:7" x14ac:dyDescent="0.25">
      <c r="A5" t="s">
        <v>13</v>
      </c>
      <c r="B5" t="s">
        <v>5</v>
      </c>
      <c r="C5" t="s">
        <v>6</v>
      </c>
      <c r="D5" t="s">
        <v>21</v>
      </c>
      <c r="E5" t="s">
        <v>8</v>
      </c>
      <c r="G5">
        <v>300</v>
      </c>
    </row>
    <row r="6" spans="1:7" x14ac:dyDescent="0.25">
      <c r="A6" t="s">
        <v>14</v>
      </c>
      <c r="B6" t="s">
        <v>16</v>
      </c>
      <c r="C6" t="s">
        <v>6</v>
      </c>
      <c r="D6" t="s">
        <v>19</v>
      </c>
      <c r="E6" t="s">
        <v>8</v>
      </c>
      <c r="G6">
        <v>400</v>
      </c>
    </row>
    <row r="7" spans="1:7" x14ac:dyDescent="0.25">
      <c r="A7" t="s">
        <v>15</v>
      </c>
      <c r="B7" t="s">
        <v>17</v>
      </c>
      <c r="C7" t="s">
        <v>6</v>
      </c>
      <c r="D7" t="s">
        <v>18</v>
      </c>
      <c r="E7" t="s">
        <v>8</v>
      </c>
      <c r="G7">
        <v>300</v>
      </c>
    </row>
    <row r="8" spans="1:7" x14ac:dyDescent="0.25">
      <c r="A8" t="s">
        <v>23</v>
      </c>
      <c r="B8" t="s">
        <v>29</v>
      </c>
      <c r="C8" t="s">
        <v>6</v>
      </c>
      <c r="D8" t="s">
        <v>32</v>
      </c>
      <c r="E8" t="s">
        <v>8</v>
      </c>
      <c r="G8">
        <v>500</v>
      </c>
    </row>
    <row r="9" spans="1:7" x14ac:dyDescent="0.25">
      <c r="A9" t="s">
        <v>24</v>
      </c>
      <c r="B9" t="s">
        <v>29</v>
      </c>
      <c r="C9" t="s">
        <v>6</v>
      </c>
      <c r="D9" t="s">
        <v>33</v>
      </c>
      <c r="E9" t="s">
        <v>8</v>
      </c>
      <c r="G9">
        <v>500</v>
      </c>
    </row>
    <row r="10" spans="1:7" x14ac:dyDescent="0.25">
      <c r="A10" t="s">
        <v>25</v>
      </c>
      <c r="B10" t="s">
        <v>5</v>
      </c>
      <c r="C10" t="s">
        <v>6</v>
      </c>
      <c r="D10" t="s">
        <v>36</v>
      </c>
      <c r="E10" t="s">
        <v>8</v>
      </c>
      <c r="G10">
        <v>300</v>
      </c>
    </row>
    <row r="11" spans="1:7" x14ac:dyDescent="0.25">
      <c r="A11" t="s">
        <v>26</v>
      </c>
      <c r="B11" t="s">
        <v>30</v>
      </c>
      <c r="C11" t="s">
        <v>6</v>
      </c>
      <c r="D11" t="s">
        <v>35</v>
      </c>
      <c r="E11" t="s">
        <v>8</v>
      </c>
      <c r="G11">
        <v>600</v>
      </c>
    </row>
    <row r="12" spans="1:7" x14ac:dyDescent="0.25">
      <c r="A12" t="s">
        <v>28</v>
      </c>
      <c r="B12" t="s">
        <v>29</v>
      </c>
      <c r="C12" t="s">
        <v>6</v>
      </c>
      <c r="D12" t="s">
        <v>34</v>
      </c>
      <c r="E12" t="s">
        <v>8</v>
      </c>
      <c r="G12">
        <v>500</v>
      </c>
    </row>
    <row r="13" spans="1:7" x14ac:dyDescent="0.25">
      <c r="A13" t="s">
        <v>27</v>
      </c>
      <c r="B13" t="s">
        <v>31</v>
      </c>
      <c r="C13" t="s">
        <v>6</v>
      </c>
      <c r="D13" t="s">
        <v>37</v>
      </c>
      <c r="E13" t="s">
        <v>8</v>
      </c>
      <c r="G13">
        <v>500</v>
      </c>
    </row>
    <row r="14" spans="1:7" x14ac:dyDescent="0.25">
      <c r="A14" t="s">
        <v>38</v>
      </c>
      <c r="B14" t="s">
        <v>5</v>
      </c>
      <c r="C14" t="s">
        <v>6</v>
      </c>
      <c r="D14" t="s">
        <v>60</v>
      </c>
      <c r="E14" t="s">
        <v>8</v>
      </c>
      <c r="G14">
        <v>300</v>
      </c>
    </row>
    <row r="15" spans="1:7" x14ac:dyDescent="0.25">
      <c r="A15" t="s">
        <v>39</v>
      </c>
      <c r="B15" t="s">
        <v>5</v>
      </c>
      <c r="C15" t="s">
        <v>6</v>
      </c>
      <c r="D15" t="s">
        <v>61</v>
      </c>
      <c r="E15" t="s">
        <v>8</v>
      </c>
      <c r="G15">
        <v>300</v>
      </c>
    </row>
    <row r="16" spans="1:7" x14ac:dyDescent="0.25">
      <c r="A16" t="s">
        <v>41</v>
      </c>
      <c r="B16" t="s">
        <v>5</v>
      </c>
      <c r="C16" t="s">
        <v>6</v>
      </c>
      <c r="D16" t="s">
        <v>62</v>
      </c>
      <c r="E16" t="s">
        <v>8</v>
      </c>
      <c r="G16">
        <v>300</v>
      </c>
    </row>
    <row r="17" spans="1:9" x14ac:dyDescent="0.25">
      <c r="A17" t="s">
        <v>40</v>
      </c>
      <c r="B17" t="s">
        <v>5</v>
      </c>
      <c r="C17" t="s">
        <v>6</v>
      </c>
      <c r="D17" t="s">
        <v>63</v>
      </c>
      <c r="E17" t="s">
        <v>8</v>
      </c>
      <c r="G17">
        <v>300</v>
      </c>
    </row>
    <row r="18" spans="1:9" x14ac:dyDescent="0.25">
      <c r="A18" t="s">
        <v>42</v>
      </c>
      <c r="B18" t="s">
        <v>49</v>
      </c>
      <c r="C18" t="s">
        <v>6</v>
      </c>
      <c r="D18" t="s">
        <v>64</v>
      </c>
      <c r="E18" t="s">
        <v>8</v>
      </c>
      <c r="G18">
        <v>100</v>
      </c>
    </row>
    <row r="19" spans="1:9" x14ac:dyDescent="0.25">
      <c r="A19" t="s">
        <v>43</v>
      </c>
      <c r="B19" t="s">
        <v>49</v>
      </c>
      <c r="C19" t="s">
        <v>6</v>
      </c>
      <c r="D19" t="s">
        <v>65</v>
      </c>
      <c r="E19" t="s">
        <v>8</v>
      </c>
      <c r="G19">
        <v>100</v>
      </c>
    </row>
    <row r="20" spans="1:9" x14ac:dyDescent="0.25">
      <c r="A20" t="s">
        <v>44</v>
      </c>
      <c r="B20" t="s">
        <v>49</v>
      </c>
      <c r="C20" t="s">
        <v>6</v>
      </c>
      <c r="D20" t="s">
        <v>66</v>
      </c>
      <c r="E20" t="s">
        <v>8</v>
      </c>
      <c r="G20">
        <v>100</v>
      </c>
    </row>
    <row r="21" spans="1:9" x14ac:dyDescent="0.25">
      <c r="A21" t="s">
        <v>45</v>
      </c>
      <c r="B21" t="s">
        <v>49</v>
      </c>
      <c r="C21" t="s">
        <v>6</v>
      </c>
      <c r="D21" t="s">
        <v>59</v>
      </c>
      <c r="E21" t="s">
        <v>8</v>
      </c>
      <c r="G21">
        <v>100</v>
      </c>
    </row>
    <row r="22" spans="1:9" x14ac:dyDescent="0.25">
      <c r="A22" t="s">
        <v>46</v>
      </c>
      <c r="B22" t="s">
        <v>50</v>
      </c>
      <c r="C22" t="s">
        <v>6</v>
      </c>
      <c r="D22" t="s">
        <v>58</v>
      </c>
      <c r="E22" t="s">
        <v>8</v>
      </c>
      <c r="G22">
        <v>1000</v>
      </c>
    </row>
    <row r="23" spans="1:9" x14ac:dyDescent="0.25">
      <c r="A23" t="s">
        <v>48</v>
      </c>
      <c r="B23" t="s">
        <v>51</v>
      </c>
      <c r="C23" t="s">
        <v>53</v>
      </c>
      <c r="D23" t="s">
        <v>57</v>
      </c>
      <c r="E23" t="s">
        <v>8</v>
      </c>
      <c r="G23">
        <v>400</v>
      </c>
    </row>
    <row r="24" spans="1:9" x14ac:dyDescent="0.25">
      <c r="A24" t="s">
        <v>47</v>
      </c>
      <c r="B24" t="s">
        <v>52</v>
      </c>
      <c r="C24" t="s">
        <v>54</v>
      </c>
      <c r="D24" t="s">
        <v>56</v>
      </c>
      <c r="E24" t="s">
        <v>8</v>
      </c>
      <c r="G24">
        <v>400</v>
      </c>
    </row>
    <row r="26" spans="1:9" x14ac:dyDescent="0.25">
      <c r="A26" t="s">
        <v>68</v>
      </c>
      <c r="B26" t="s">
        <v>5</v>
      </c>
      <c r="C26" t="s">
        <v>6</v>
      </c>
      <c r="D26" t="s">
        <v>69</v>
      </c>
      <c r="E26" t="s">
        <v>70</v>
      </c>
      <c r="G26">
        <v>300</v>
      </c>
    </row>
    <row r="27" spans="1:9" x14ac:dyDescent="0.25">
      <c r="A27" t="s">
        <v>71</v>
      </c>
      <c r="B27" t="s">
        <v>49</v>
      </c>
      <c r="C27" t="s">
        <v>6</v>
      </c>
      <c r="D27" t="s">
        <v>72</v>
      </c>
      <c r="E27" t="s">
        <v>70</v>
      </c>
      <c r="G27">
        <v>100</v>
      </c>
    </row>
    <row r="29" spans="1:9" x14ac:dyDescent="0.25">
      <c r="H29" t="s">
        <v>67</v>
      </c>
      <c r="I29">
        <f>SUM(G2:G27)</f>
        <v>8600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7332-AFDA-4394-9486-4585C930A2FC}">
  <dimension ref="A1:D7"/>
  <sheetViews>
    <sheetView workbookViewId="0">
      <selection activeCell="D18" sqref="D18"/>
    </sheetView>
  </sheetViews>
  <sheetFormatPr defaultRowHeight="15" x14ac:dyDescent="0.25"/>
  <cols>
    <col min="1" max="2" width="12.140625" customWidth="1"/>
  </cols>
  <sheetData>
    <row r="1" spans="1:4" x14ac:dyDescent="0.25">
      <c r="A1" s="6" t="s">
        <v>76</v>
      </c>
      <c r="B1" s="6" t="s">
        <v>78</v>
      </c>
    </row>
    <row r="2" spans="1:4" x14ac:dyDescent="0.25">
      <c r="A2" t="s">
        <v>83</v>
      </c>
      <c r="B2">
        <v>2000</v>
      </c>
    </row>
    <row r="3" spans="1:4" x14ac:dyDescent="0.25">
      <c r="A3" t="s">
        <v>84</v>
      </c>
      <c r="B3">
        <v>4000</v>
      </c>
    </row>
    <row r="4" spans="1:4" x14ac:dyDescent="0.25">
      <c r="A4" t="s">
        <v>128</v>
      </c>
      <c r="B4">
        <v>250</v>
      </c>
    </row>
    <row r="5" spans="1:4" x14ac:dyDescent="0.25">
      <c r="A5" t="s">
        <v>81</v>
      </c>
      <c r="B5">
        <v>100</v>
      </c>
    </row>
    <row r="7" spans="1:4" x14ac:dyDescent="0.25">
      <c r="C7" t="s">
        <v>67</v>
      </c>
      <c r="D7">
        <f>SUM(B2:B6)</f>
        <v>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Money Sheet</vt:lpstr>
      <vt:lpstr>Other</vt:lpstr>
      <vt:lpstr>Always Out</vt:lpstr>
      <vt:lpstr>January</vt:lpstr>
      <vt:lpstr>Febuary</vt:lpstr>
      <vt:lpstr>March</vt:lpstr>
      <vt:lpstr>April</vt:lpstr>
      <vt:lpstr>May</vt:lpstr>
      <vt:lpstr>June</vt:lpstr>
      <vt:lpstr>July</vt:lpstr>
      <vt:lpstr>Augest</vt:lpstr>
      <vt:lpstr>September</vt:lpstr>
      <vt:lpstr>October</vt:lpstr>
      <vt:lpstr>November</vt:lpstr>
      <vt:lpstr>December</vt:lpstr>
      <vt:lpstr>Laptops</vt:lpstr>
      <vt:lpstr>Assets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Schmitt</dc:creator>
  <cp:lastModifiedBy>Caleb Schmitt</cp:lastModifiedBy>
  <dcterms:created xsi:type="dcterms:W3CDTF">2021-12-22T01:33:18Z</dcterms:created>
  <dcterms:modified xsi:type="dcterms:W3CDTF">2022-01-02T08:16:23Z</dcterms:modified>
</cp:coreProperties>
</file>